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450" yWindow="270" windowWidth="13110" windowHeight="15840" activeTab="1"/>
  </bookViews>
  <sheets>
    <sheet name="Pokyny pro vyplnění" sheetId="11" r:id="rId1"/>
    <sheet name="Stavba" sheetId="1" r:id="rId2"/>
    <sheet name="VzorPolozky" sheetId="10" state="hidden" r:id="rId3"/>
    <sheet name="00 00.001 Naklady" sheetId="12" r:id="rId4"/>
    <sheet name="SO 01 D.1.1 Pol" sheetId="13" r:id="rId5"/>
    <sheet name="SO 02 D.1.1 Pol" sheetId="14" r:id="rId6"/>
    <sheet name="SO 03 D.1.1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00.001 Naklady'!$1:$7</definedName>
    <definedName name="_xlnm.Print_Titles" localSheetId="4">'SO 01 D.1.1 Pol'!$1:$7</definedName>
    <definedName name="_xlnm.Print_Titles" localSheetId="5">'SO 02 D.1.1 Pol'!$1:$7</definedName>
    <definedName name="_xlnm.Print_Titles" localSheetId="6">'SO 03 D.1.1 Pol'!$1:$7</definedName>
    <definedName name="oadresa">Stavba!$D$6</definedName>
    <definedName name="Objednatel" localSheetId="1">Stavba!$D$5</definedName>
    <definedName name="Objekt" localSheetId="1">Stavba!$B$38</definedName>
    <definedName name="_xlnm.Print_Area" localSheetId="3">'00 00.001 Naklady'!$A$1:$Y$36</definedName>
    <definedName name="_xlnm.Print_Area" localSheetId="4">'SO 01 D.1.1 Pol'!$A$1:$Y$1658</definedName>
    <definedName name="_xlnm.Print_Area" localSheetId="5">'SO 02 D.1.1 Pol'!$A$1:$Y$672</definedName>
    <definedName name="_xlnm.Print_Area" localSheetId="6">'SO 03 D.1.1 Pol'!$A$1:$Y$278</definedName>
    <definedName name="_xlnm.Print_Area" localSheetId="1">Stavba!$A$1:$J$159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8" i="1" l="1"/>
  <c r="I157" i="1"/>
  <c r="I156" i="1"/>
  <c r="I155" i="1"/>
  <c r="I154" i="1"/>
  <c r="I153" i="1"/>
  <c r="I152" i="1"/>
  <c r="I151" i="1"/>
  <c r="I150" i="1"/>
  <c r="I149" i="1"/>
  <c r="I148" i="1"/>
  <c r="I147" i="1"/>
  <c r="I146" i="1"/>
  <c r="I145" i="1"/>
  <c r="I144" i="1"/>
  <c r="I143" i="1"/>
  <c r="I142" i="1"/>
  <c r="I141" i="1"/>
  <c r="I140" i="1"/>
  <c r="I139" i="1"/>
  <c r="I138" i="1"/>
  <c r="I137" i="1"/>
  <c r="G48" i="1"/>
  <c r="F48" i="1"/>
  <c r="G47" i="1"/>
  <c r="F47" i="1"/>
  <c r="H47" i="1" s="1"/>
  <c r="I47" i="1" s="1"/>
  <c r="G46" i="1"/>
  <c r="F46" i="1"/>
  <c r="G45" i="1"/>
  <c r="F45" i="1"/>
  <c r="H45" i="1" s="1"/>
  <c r="I45" i="1" s="1"/>
  <c r="G44" i="1"/>
  <c r="F44" i="1"/>
  <c r="G43" i="1"/>
  <c r="F43" i="1"/>
  <c r="G41" i="1"/>
  <c r="F41" i="1"/>
  <c r="G40" i="1"/>
  <c r="F40" i="1"/>
  <c r="G39" i="1"/>
  <c r="H39" i="1" s="1"/>
  <c r="H49" i="1" s="1"/>
  <c r="F39" i="1"/>
  <c r="G277" i="15"/>
  <c r="BA238" i="15"/>
  <c r="BA237" i="15"/>
  <c r="BA236" i="15"/>
  <c r="BA235" i="15"/>
  <c r="BA231" i="15"/>
  <c r="BA230" i="15"/>
  <c r="BA229" i="15"/>
  <c r="BA228" i="15"/>
  <c r="BA226" i="15"/>
  <c r="BA216" i="15"/>
  <c r="BA214" i="15"/>
  <c r="BA205" i="15"/>
  <c r="BA203" i="15"/>
  <c r="BA202" i="15"/>
  <c r="BA193" i="15"/>
  <c r="BA191" i="15"/>
  <c r="BA190" i="15"/>
  <c r="BA184" i="15"/>
  <c r="BA137" i="15"/>
  <c r="BA136" i="15"/>
  <c r="BA132" i="15"/>
  <c r="BA127" i="15"/>
  <c r="BA125" i="15"/>
  <c r="BA124" i="15"/>
  <c r="BA120" i="15"/>
  <c r="BA110" i="15"/>
  <c r="BA106" i="15"/>
  <c r="BA69" i="15"/>
  <c r="BA40" i="15"/>
  <c r="BA36" i="15"/>
  <c r="BA10" i="15"/>
  <c r="BA9" i="15"/>
  <c r="G11" i="15"/>
  <c r="M11" i="15" s="1"/>
  <c r="I11" i="15"/>
  <c r="I8" i="15" s="1"/>
  <c r="K11" i="15"/>
  <c r="K8" i="15" s="1"/>
  <c r="O11" i="15"/>
  <c r="O8" i="15" s="1"/>
  <c r="Q11" i="15"/>
  <c r="Q8" i="15" s="1"/>
  <c r="V11" i="15"/>
  <c r="V8" i="15" s="1"/>
  <c r="G15" i="15"/>
  <c r="I15" i="15"/>
  <c r="K15" i="15"/>
  <c r="M15" i="15"/>
  <c r="O15" i="15"/>
  <c r="Q15" i="15"/>
  <c r="V15" i="15"/>
  <c r="G18" i="15"/>
  <c r="I18" i="15"/>
  <c r="K18" i="15"/>
  <c r="M18" i="15"/>
  <c r="O18" i="15"/>
  <c r="Q18" i="15"/>
  <c r="V18" i="15"/>
  <c r="G21" i="15"/>
  <c r="M21" i="15" s="1"/>
  <c r="I21" i="15"/>
  <c r="K21" i="15"/>
  <c r="O21" i="15"/>
  <c r="Q21" i="15"/>
  <c r="V21" i="15"/>
  <c r="G24" i="15"/>
  <c r="M24" i="15" s="1"/>
  <c r="I24" i="15"/>
  <c r="K24" i="15"/>
  <c r="O24" i="15"/>
  <c r="Q24" i="15"/>
  <c r="V24" i="15"/>
  <c r="G27" i="15"/>
  <c r="I27" i="15"/>
  <c r="K27" i="15"/>
  <c r="M27" i="15"/>
  <c r="O27" i="15"/>
  <c r="Q27" i="15"/>
  <c r="V27" i="15"/>
  <c r="G30" i="15"/>
  <c r="M30" i="15" s="1"/>
  <c r="I30" i="15"/>
  <c r="K30" i="15"/>
  <c r="O30" i="15"/>
  <c r="Q30" i="15"/>
  <c r="V30" i="15"/>
  <c r="G35" i="15"/>
  <c r="G8" i="15" s="1"/>
  <c r="I35" i="15"/>
  <c r="K35" i="15"/>
  <c r="O35" i="15"/>
  <c r="Q35" i="15"/>
  <c r="V35" i="15"/>
  <c r="G39" i="15"/>
  <c r="M39" i="15" s="1"/>
  <c r="I39" i="15"/>
  <c r="K39" i="15"/>
  <c r="O39" i="15"/>
  <c r="Q39" i="15"/>
  <c r="V39" i="15"/>
  <c r="G43" i="15"/>
  <c r="I43" i="15"/>
  <c r="K43" i="15"/>
  <c r="M43" i="15"/>
  <c r="O43" i="15"/>
  <c r="Q43" i="15"/>
  <c r="V43" i="15"/>
  <c r="G45" i="15"/>
  <c r="I45" i="15"/>
  <c r="K45" i="15"/>
  <c r="M45" i="15"/>
  <c r="O45" i="15"/>
  <c r="Q45" i="15"/>
  <c r="V45" i="15"/>
  <c r="G46" i="15"/>
  <c r="I46" i="15"/>
  <c r="K46" i="15"/>
  <c r="M46" i="15"/>
  <c r="O46" i="15"/>
  <c r="Q46" i="15"/>
  <c r="V46" i="15"/>
  <c r="G48" i="15"/>
  <c r="M48" i="15" s="1"/>
  <c r="I48" i="15"/>
  <c r="K48" i="15"/>
  <c r="O48" i="15"/>
  <c r="Q48" i="15"/>
  <c r="V48" i="15"/>
  <c r="G51" i="15"/>
  <c r="M51" i="15" s="1"/>
  <c r="I51" i="15"/>
  <c r="I50" i="15" s="1"/>
  <c r="K51" i="15"/>
  <c r="K50" i="15" s="1"/>
  <c r="O51" i="15"/>
  <c r="O50" i="15" s="1"/>
  <c r="Q51" i="15"/>
  <c r="V51" i="15"/>
  <c r="G55" i="15"/>
  <c r="G50" i="15" s="1"/>
  <c r="I55" i="15"/>
  <c r="K55" i="15"/>
  <c r="O55" i="15"/>
  <c r="Q55" i="15"/>
  <c r="Q50" i="15" s="1"/>
  <c r="V55" i="15"/>
  <c r="G58" i="15"/>
  <c r="I58" i="15"/>
  <c r="K58" i="15"/>
  <c r="M58" i="15"/>
  <c r="O58" i="15"/>
  <c r="Q58" i="15"/>
  <c r="V58" i="15"/>
  <c r="G60" i="15"/>
  <c r="M60" i="15" s="1"/>
  <c r="I60" i="15"/>
  <c r="K60" i="15"/>
  <c r="O60" i="15"/>
  <c r="Q60" i="15"/>
  <c r="V60" i="15"/>
  <c r="G61" i="15"/>
  <c r="I61" i="15"/>
  <c r="K61" i="15"/>
  <c r="M61" i="15"/>
  <c r="O61" i="15"/>
  <c r="Q61" i="15"/>
  <c r="V61" i="15"/>
  <c r="G62" i="15"/>
  <c r="I62" i="15"/>
  <c r="K62" i="15"/>
  <c r="M62" i="15"/>
  <c r="O62" i="15"/>
  <c r="Q62" i="15"/>
  <c r="V62" i="15"/>
  <c r="G63" i="15"/>
  <c r="I63" i="15"/>
  <c r="K63" i="15"/>
  <c r="M63" i="15"/>
  <c r="O63" i="15"/>
  <c r="Q63" i="15"/>
  <c r="V63" i="15"/>
  <c r="G64" i="15"/>
  <c r="M64" i="15" s="1"/>
  <c r="I64" i="15"/>
  <c r="K64" i="15"/>
  <c r="O64" i="15"/>
  <c r="Q64" i="15"/>
  <c r="V64" i="15"/>
  <c r="V50" i="15" s="1"/>
  <c r="G65" i="15"/>
  <c r="M65" i="15" s="1"/>
  <c r="I65" i="15"/>
  <c r="K65" i="15"/>
  <c r="O65" i="15"/>
  <c r="Q65" i="15"/>
  <c r="V65" i="15"/>
  <c r="G66" i="15"/>
  <c r="M66" i="15" s="1"/>
  <c r="I66" i="15"/>
  <c r="K66" i="15"/>
  <c r="O66" i="15"/>
  <c r="Q66" i="15"/>
  <c r="V66" i="15"/>
  <c r="G67" i="15"/>
  <c r="I67" i="15"/>
  <c r="K67" i="15"/>
  <c r="M67" i="15"/>
  <c r="O67" i="15"/>
  <c r="Q67" i="15"/>
  <c r="V67" i="15"/>
  <c r="G71" i="15"/>
  <c r="I71" i="15"/>
  <c r="I68" i="15" s="1"/>
  <c r="K71" i="15"/>
  <c r="M71" i="15"/>
  <c r="O71" i="15"/>
  <c r="Q71" i="15"/>
  <c r="Q68" i="15" s="1"/>
  <c r="V71" i="15"/>
  <c r="V68" i="15" s="1"/>
  <c r="G73" i="15"/>
  <c r="I73" i="15"/>
  <c r="K73" i="15"/>
  <c r="K68" i="15" s="1"/>
  <c r="M73" i="15"/>
  <c r="O73" i="15"/>
  <c r="O68" i="15" s="1"/>
  <c r="Q73" i="15"/>
  <c r="V73" i="15"/>
  <c r="G89" i="15"/>
  <c r="I89" i="15"/>
  <c r="K89" i="15"/>
  <c r="M89" i="15"/>
  <c r="O89" i="15"/>
  <c r="Q89" i="15"/>
  <c r="V89" i="15"/>
  <c r="G92" i="15"/>
  <c r="M92" i="15" s="1"/>
  <c r="I92" i="15"/>
  <c r="K92" i="15"/>
  <c r="O92" i="15"/>
  <c r="Q92" i="15"/>
  <c r="V92" i="15"/>
  <c r="G105" i="15"/>
  <c r="M105" i="15" s="1"/>
  <c r="I105" i="15"/>
  <c r="K105" i="15"/>
  <c r="O105" i="15"/>
  <c r="Q105" i="15"/>
  <c r="V105" i="15"/>
  <c r="G109" i="15"/>
  <c r="M109" i="15" s="1"/>
  <c r="I109" i="15"/>
  <c r="K109" i="15"/>
  <c r="O109" i="15"/>
  <c r="Q109" i="15"/>
  <c r="V109" i="15"/>
  <c r="G115" i="15"/>
  <c r="I115" i="15"/>
  <c r="K115" i="15"/>
  <c r="M115" i="15"/>
  <c r="O115" i="15"/>
  <c r="Q115" i="15"/>
  <c r="V115" i="15"/>
  <c r="G119" i="15"/>
  <c r="G121" i="15"/>
  <c r="I121" i="15"/>
  <c r="I119" i="15" s="1"/>
  <c r="K121" i="15"/>
  <c r="M121" i="15"/>
  <c r="M119" i="15" s="1"/>
  <c r="O121" i="15"/>
  <c r="Q121" i="15"/>
  <c r="Q119" i="15" s="1"/>
  <c r="V121" i="15"/>
  <c r="V119" i="15" s="1"/>
  <c r="G123" i="15"/>
  <c r="I123" i="15"/>
  <c r="K123" i="15"/>
  <c r="K119" i="15" s="1"/>
  <c r="M123" i="15"/>
  <c r="O123" i="15"/>
  <c r="O119" i="15" s="1"/>
  <c r="Q123" i="15"/>
  <c r="V123" i="15"/>
  <c r="G131" i="15"/>
  <c r="I131" i="15"/>
  <c r="K131" i="15"/>
  <c r="M131" i="15"/>
  <c r="O131" i="15"/>
  <c r="Q131" i="15"/>
  <c r="V131" i="15"/>
  <c r="G135" i="15"/>
  <c r="M135" i="15" s="1"/>
  <c r="I135" i="15"/>
  <c r="K135" i="15"/>
  <c r="O135" i="15"/>
  <c r="Q135" i="15"/>
  <c r="V135" i="15"/>
  <c r="G141" i="15"/>
  <c r="G140" i="15" s="1"/>
  <c r="I141" i="15"/>
  <c r="I140" i="15" s="1"/>
  <c r="K141" i="15"/>
  <c r="K140" i="15" s="1"/>
  <c r="O141" i="15"/>
  <c r="O140" i="15" s="1"/>
  <c r="Q141" i="15"/>
  <c r="V141" i="15"/>
  <c r="V140" i="15" s="1"/>
  <c r="G149" i="15"/>
  <c r="I149" i="15"/>
  <c r="K149" i="15"/>
  <c r="M149" i="15"/>
  <c r="O149" i="15"/>
  <c r="Q149" i="15"/>
  <c r="V149" i="15"/>
  <c r="G152" i="15"/>
  <c r="M152" i="15" s="1"/>
  <c r="I152" i="15"/>
  <c r="K152" i="15"/>
  <c r="O152" i="15"/>
  <c r="Q152" i="15"/>
  <c r="V152" i="15"/>
  <c r="G154" i="15"/>
  <c r="I154" i="15"/>
  <c r="K154" i="15"/>
  <c r="M154" i="15"/>
  <c r="O154" i="15"/>
  <c r="Q154" i="15"/>
  <c r="V154" i="15"/>
  <c r="G156" i="15"/>
  <c r="I156" i="15"/>
  <c r="K156" i="15"/>
  <c r="M156" i="15"/>
  <c r="O156" i="15"/>
  <c r="Q156" i="15"/>
  <c r="V156" i="15"/>
  <c r="G158" i="15"/>
  <c r="I158" i="15"/>
  <c r="K158" i="15"/>
  <c r="M158" i="15"/>
  <c r="O158" i="15"/>
  <c r="Q158" i="15"/>
  <c r="V158" i="15"/>
  <c r="G160" i="15"/>
  <c r="M160" i="15" s="1"/>
  <c r="I160" i="15"/>
  <c r="K160" i="15"/>
  <c r="O160" i="15"/>
  <c r="Q160" i="15"/>
  <c r="V160" i="15"/>
  <c r="G162" i="15"/>
  <c r="M162" i="15" s="1"/>
  <c r="I162" i="15"/>
  <c r="K162" i="15"/>
  <c r="O162" i="15"/>
  <c r="Q162" i="15"/>
  <c r="Q140" i="15" s="1"/>
  <c r="V162" i="15"/>
  <c r="G165" i="15"/>
  <c r="M165" i="15" s="1"/>
  <c r="I165" i="15"/>
  <c r="K165" i="15"/>
  <c r="O165" i="15"/>
  <c r="Q165" i="15"/>
  <c r="V165" i="15"/>
  <c r="G172" i="15"/>
  <c r="M172" i="15" s="1"/>
  <c r="M171" i="15" s="1"/>
  <c r="I172" i="15"/>
  <c r="K172" i="15"/>
  <c r="K171" i="15" s="1"/>
  <c r="O172" i="15"/>
  <c r="O171" i="15" s="1"/>
  <c r="Q172" i="15"/>
  <c r="Q171" i="15" s="1"/>
  <c r="V172" i="15"/>
  <c r="V171" i="15" s="1"/>
  <c r="G177" i="15"/>
  <c r="I177" i="15"/>
  <c r="I171" i="15" s="1"/>
  <c r="K177" i="15"/>
  <c r="M177" i="15"/>
  <c r="O177" i="15"/>
  <c r="Q177" i="15"/>
  <c r="V177" i="15"/>
  <c r="K182" i="15"/>
  <c r="G185" i="15"/>
  <c r="I185" i="15"/>
  <c r="I182" i="15" s="1"/>
  <c r="K185" i="15"/>
  <c r="M185" i="15"/>
  <c r="O185" i="15"/>
  <c r="Q185" i="15"/>
  <c r="Q182" i="15" s="1"/>
  <c r="V185" i="15"/>
  <c r="V182" i="15" s="1"/>
  <c r="G197" i="15"/>
  <c r="M197" i="15" s="1"/>
  <c r="I197" i="15"/>
  <c r="K197" i="15"/>
  <c r="O197" i="15"/>
  <c r="O182" i="15" s="1"/>
  <c r="Q197" i="15"/>
  <c r="V197" i="15"/>
  <c r="G209" i="15"/>
  <c r="I209" i="15"/>
  <c r="K209" i="15"/>
  <c r="M209" i="15"/>
  <c r="O209" i="15"/>
  <c r="Q209" i="15"/>
  <c r="V209" i="15"/>
  <c r="G220" i="15"/>
  <c r="M220" i="15" s="1"/>
  <c r="I220" i="15"/>
  <c r="K220" i="15"/>
  <c r="O220" i="15"/>
  <c r="Q220" i="15"/>
  <c r="V220" i="15"/>
  <c r="G222" i="15"/>
  <c r="M222" i="15" s="1"/>
  <c r="I222" i="15"/>
  <c r="K222" i="15"/>
  <c r="O222" i="15"/>
  <c r="Q222" i="15"/>
  <c r="V222" i="15"/>
  <c r="G224" i="15"/>
  <c r="V224" i="15"/>
  <c r="G227" i="15"/>
  <c r="I227" i="15"/>
  <c r="I224" i="15" s="1"/>
  <c r="K227" i="15"/>
  <c r="M227" i="15"/>
  <c r="M224" i="15" s="1"/>
  <c r="O227" i="15"/>
  <c r="O224" i="15" s="1"/>
  <c r="Q227" i="15"/>
  <c r="Q224" i="15" s="1"/>
  <c r="V227" i="15"/>
  <c r="G234" i="15"/>
  <c r="M234" i="15" s="1"/>
  <c r="I234" i="15"/>
  <c r="K234" i="15"/>
  <c r="K224" i="15" s="1"/>
  <c r="O234" i="15"/>
  <c r="Q234" i="15"/>
  <c r="V234" i="15"/>
  <c r="G241" i="15"/>
  <c r="I241" i="15"/>
  <c r="K241" i="15"/>
  <c r="M241" i="15"/>
  <c r="O241" i="15"/>
  <c r="Q241" i="15"/>
  <c r="V241" i="15"/>
  <c r="G243" i="15"/>
  <c r="M243" i="15" s="1"/>
  <c r="I243" i="15"/>
  <c r="K243" i="15"/>
  <c r="O243" i="15"/>
  <c r="Q243" i="15"/>
  <c r="V243" i="15"/>
  <c r="G246" i="15"/>
  <c r="G245" i="15" s="1"/>
  <c r="I246" i="15"/>
  <c r="I245" i="15" s="1"/>
  <c r="K246" i="15"/>
  <c r="K245" i="15" s="1"/>
  <c r="O246" i="15"/>
  <c r="O245" i="15" s="1"/>
  <c r="Q246" i="15"/>
  <c r="V246" i="15"/>
  <c r="V245" i="15" s="1"/>
  <c r="G247" i="15"/>
  <c r="M247" i="15" s="1"/>
  <c r="I247" i="15"/>
  <c r="K247" i="15"/>
  <c r="O247" i="15"/>
  <c r="Q247" i="15"/>
  <c r="V247" i="15"/>
  <c r="G251" i="15"/>
  <c r="M251" i="15" s="1"/>
  <c r="I251" i="15"/>
  <c r="K251" i="15"/>
  <c r="O251" i="15"/>
  <c r="Q251" i="15"/>
  <c r="V251" i="15"/>
  <c r="G256" i="15"/>
  <c r="I256" i="15"/>
  <c r="K256" i="15"/>
  <c r="M256" i="15"/>
  <c r="O256" i="15"/>
  <c r="Q256" i="15"/>
  <c r="V256" i="15"/>
  <c r="G260" i="15"/>
  <c r="M260" i="15" s="1"/>
  <c r="I260" i="15"/>
  <c r="K260" i="15"/>
  <c r="O260" i="15"/>
  <c r="Q260" i="15"/>
  <c r="V260" i="15"/>
  <c r="G264" i="15"/>
  <c r="I264" i="15"/>
  <c r="K264" i="15"/>
  <c r="M264" i="15"/>
  <c r="O264" i="15"/>
  <c r="Q264" i="15"/>
  <c r="V264" i="15"/>
  <c r="G268" i="15"/>
  <c r="M268" i="15" s="1"/>
  <c r="I268" i="15"/>
  <c r="K268" i="15"/>
  <c r="O268" i="15"/>
  <c r="Q268" i="15"/>
  <c r="V268" i="15"/>
  <c r="G272" i="15"/>
  <c r="I272" i="15"/>
  <c r="K272" i="15"/>
  <c r="M272" i="15"/>
  <c r="O272" i="15"/>
  <c r="Q272" i="15"/>
  <c r="Q245" i="15" s="1"/>
  <c r="V272" i="15"/>
  <c r="AE277" i="15"/>
  <c r="G671" i="14"/>
  <c r="BA650" i="14"/>
  <c r="BA633" i="14"/>
  <c r="BA625" i="14"/>
  <c r="BA608" i="14"/>
  <c r="BA602" i="14"/>
  <c r="BA593" i="14"/>
  <c r="BA584" i="14"/>
  <c r="BA575" i="14"/>
  <c r="BA566" i="14"/>
  <c r="BA557" i="14"/>
  <c r="BA551" i="14"/>
  <c r="BA544" i="14"/>
  <c r="BA540" i="14"/>
  <c r="BA538" i="14"/>
  <c r="BA534" i="14"/>
  <c r="BA528" i="14"/>
  <c r="BA527" i="14"/>
  <c r="BA521" i="14"/>
  <c r="BA515" i="14"/>
  <c r="BA514" i="14"/>
  <c r="BA510" i="14"/>
  <c r="BA500" i="14"/>
  <c r="BA490" i="14"/>
  <c r="BA479" i="14"/>
  <c r="BA468" i="14"/>
  <c r="BA467" i="14"/>
  <c r="BA457" i="14"/>
  <c r="BA447" i="14"/>
  <c r="BA440" i="14"/>
  <c r="BA439" i="14"/>
  <c r="BA430" i="14"/>
  <c r="BA429" i="14"/>
  <c r="BA427" i="14"/>
  <c r="BA423" i="14"/>
  <c r="BA421" i="14"/>
  <c r="BA418" i="14"/>
  <c r="BA411" i="14"/>
  <c r="BA386" i="14"/>
  <c r="BA378" i="14"/>
  <c r="BA359" i="14"/>
  <c r="BA355" i="14"/>
  <c r="BA311" i="14"/>
  <c r="BA307" i="14"/>
  <c r="BA259" i="14"/>
  <c r="BA258" i="14"/>
  <c r="BA257" i="14"/>
  <c r="BA256" i="14"/>
  <c r="BA247" i="14"/>
  <c r="BA238" i="14"/>
  <c r="BA237" i="14"/>
  <c r="BA231" i="14"/>
  <c r="BA229" i="14"/>
  <c r="BA228" i="14"/>
  <c r="BA179" i="14"/>
  <c r="BA125" i="14"/>
  <c r="BA124" i="14"/>
  <c r="BA119" i="14"/>
  <c r="BA102" i="14"/>
  <c r="BA98" i="14"/>
  <c r="BA92" i="14"/>
  <c r="BA74" i="14"/>
  <c r="BA54" i="14"/>
  <c r="BA53" i="14"/>
  <c r="BA52" i="14"/>
  <c r="G9" i="14"/>
  <c r="G8" i="14" s="1"/>
  <c r="I9" i="14"/>
  <c r="I8" i="14" s="1"/>
  <c r="K9" i="14"/>
  <c r="O9" i="14"/>
  <c r="O8" i="14" s="1"/>
  <c r="Q9" i="14"/>
  <c r="Q8" i="14" s="1"/>
  <c r="V9" i="14"/>
  <c r="G14" i="14"/>
  <c r="M14" i="14" s="1"/>
  <c r="I14" i="14"/>
  <c r="K14" i="14"/>
  <c r="K8" i="14" s="1"/>
  <c r="O14" i="14"/>
  <c r="Q14" i="14"/>
  <c r="V14" i="14"/>
  <c r="G18" i="14"/>
  <c r="I18" i="14"/>
  <c r="K18" i="14"/>
  <c r="M18" i="14"/>
  <c r="O18" i="14"/>
  <c r="Q18" i="14"/>
  <c r="V18" i="14"/>
  <c r="G24" i="14"/>
  <c r="I24" i="14"/>
  <c r="K24" i="14"/>
  <c r="M24" i="14"/>
  <c r="O24" i="14"/>
  <c r="Q24" i="14"/>
  <c r="V24" i="14"/>
  <c r="V8" i="14" s="1"/>
  <c r="G28" i="14"/>
  <c r="I28" i="14"/>
  <c r="K28" i="14"/>
  <c r="M28" i="14"/>
  <c r="O28" i="14"/>
  <c r="Q28" i="14"/>
  <c r="V28" i="14"/>
  <c r="G34" i="14"/>
  <c r="M34" i="14" s="1"/>
  <c r="I34" i="14"/>
  <c r="K34" i="14"/>
  <c r="O34" i="14"/>
  <c r="Q34" i="14"/>
  <c r="V34" i="14"/>
  <c r="G44" i="14"/>
  <c r="I44" i="14"/>
  <c r="K44" i="14"/>
  <c r="M44" i="14"/>
  <c r="O44" i="14"/>
  <c r="Q44" i="14"/>
  <c r="V44" i="14"/>
  <c r="G47" i="14"/>
  <c r="M47" i="14" s="1"/>
  <c r="I47" i="14"/>
  <c r="K47" i="14"/>
  <c r="O47" i="14"/>
  <c r="Q47" i="14"/>
  <c r="V47" i="14"/>
  <c r="G50" i="14"/>
  <c r="M50" i="14" s="1"/>
  <c r="I50" i="14"/>
  <c r="K50" i="14"/>
  <c r="O50" i="14"/>
  <c r="Q50" i="14"/>
  <c r="V50" i="14"/>
  <c r="G62" i="14"/>
  <c r="M62" i="14" s="1"/>
  <c r="I62" i="14"/>
  <c r="K62" i="14"/>
  <c r="O62" i="14"/>
  <c r="Q62" i="14"/>
  <c r="V62" i="14"/>
  <c r="I64" i="14"/>
  <c r="K64" i="14"/>
  <c r="Q64" i="14"/>
  <c r="G65" i="14"/>
  <c r="I65" i="14"/>
  <c r="K65" i="14"/>
  <c r="M65" i="14"/>
  <c r="M64" i="14" s="1"/>
  <c r="O65" i="14"/>
  <c r="O64" i="14" s="1"/>
  <c r="Q65" i="14"/>
  <c r="V65" i="14"/>
  <c r="V64" i="14" s="1"/>
  <c r="G69" i="14"/>
  <c r="G64" i="14" s="1"/>
  <c r="I69" i="14"/>
  <c r="K69" i="14"/>
  <c r="M69" i="14"/>
  <c r="O69" i="14"/>
  <c r="Q69" i="14"/>
  <c r="V69" i="14"/>
  <c r="G72" i="14"/>
  <c r="O72" i="14"/>
  <c r="Q72" i="14"/>
  <c r="G73" i="14"/>
  <c r="I73" i="14"/>
  <c r="I72" i="14" s="1"/>
  <c r="K73" i="14"/>
  <c r="K72" i="14" s="1"/>
  <c r="M73" i="14"/>
  <c r="O73" i="14"/>
  <c r="Q73" i="14"/>
  <c r="V73" i="14"/>
  <c r="V72" i="14" s="1"/>
  <c r="G80" i="14"/>
  <c r="M80" i="14" s="1"/>
  <c r="M72" i="14" s="1"/>
  <c r="I80" i="14"/>
  <c r="K80" i="14"/>
  <c r="O80" i="14"/>
  <c r="Q80" i="14"/>
  <c r="V80" i="14"/>
  <c r="G85" i="14"/>
  <c r="G86" i="14"/>
  <c r="M86" i="14" s="1"/>
  <c r="I86" i="14"/>
  <c r="I85" i="14" s="1"/>
  <c r="K86" i="14"/>
  <c r="K85" i="14" s="1"/>
  <c r="O86" i="14"/>
  <c r="O85" i="14" s="1"/>
  <c r="Q86" i="14"/>
  <c r="Q85" i="14" s="1"/>
  <c r="V86" i="14"/>
  <c r="G91" i="14"/>
  <c r="I91" i="14"/>
  <c r="K91" i="14"/>
  <c r="M91" i="14"/>
  <c r="O91" i="14"/>
  <c r="Q91" i="14"/>
  <c r="V91" i="14"/>
  <c r="V85" i="14" s="1"/>
  <c r="G97" i="14"/>
  <c r="I97" i="14"/>
  <c r="K97" i="14"/>
  <c r="M97" i="14"/>
  <c r="O97" i="14"/>
  <c r="Q97" i="14"/>
  <c r="V97" i="14"/>
  <c r="G101" i="14"/>
  <c r="I101" i="14"/>
  <c r="K101" i="14"/>
  <c r="M101" i="14"/>
  <c r="O101" i="14"/>
  <c r="Q101" i="14"/>
  <c r="V101" i="14"/>
  <c r="G105" i="14"/>
  <c r="M105" i="14" s="1"/>
  <c r="I105" i="14"/>
  <c r="K105" i="14"/>
  <c r="O105" i="14"/>
  <c r="Q105" i="14"/>
  <c r="V105" i="14"/>
  <c r="G110" i="14"/>
  <c r="I110" i="14"/>
  <c r="K110" i="14"/>
  <c r="M110" i="14"/>
  <c r="O110" i="14"/>
  <c r="Q110" i="14"/>
  <c r="V110" i="14"/>
  <c r="G114" i="14"/>
  <c r="M114" i="14" s="1"/>
  <c r="I114" i="14"/>
  <c r="K114" i="14"/>
  <c r="O114" i="14"/>
  <c r="Q114" i="14"/>
  <c r="V114" i="14"/>
  <c r="G118" i="14"/>
  <c r="M118" i="14" s="1"/>
  <c r="I118" i="14"/>
  <c r="K118" i="14"/>
  <c r="O118" i="14"/>
  <c r="Q118" i="14"/>
  <c r="V118" i="14"/>
  <c r="G123" i="14"/>
  <c r="M123" i="14" s="1"/>
  <c r="I123" i="14"/>
  <c r="K123" i="14"/>
  <c r="O123" i="14"/>
  <c r="Q123" i="14"/>
  <c r="V123" i="14"/>
  <c r="G129" i="14"/>
  <c r="K129" i="14"/>
  <c r="Q129" i="14"/>
  <c r="G130" i="14"/>
  <c r="I130" i="14"/>
  <c r="I129" i="14" s="1"/>
  <c r="K130" i="14"/>
  <c r="M130" i="14"/>
  <c r="M129" i="14" s="1"/>
  <c r="O130" i="14"/>
  <c r="O129" i="14" s="1"/>
  <c r="Q130" i="14"/>
  <c r="V130" i="14"/>
  <c r="V129" i="14" s="1"/>
  <c r="G134" i="14"/>
  <c r="I134" i="14"/>
  <c r="K134" i="14"/>
  <c r="M134" i="14"/>
  <c r="O134" i="14"/>
  <c r="Q134" i="14"/>
  <c r="V134" i="14"/>
  <c r="G142" i="14"/>
  <c r="M142" i="14" s="1"/>
  <c r="I142" i="14"/>
  <c r="I141" i="14" s="1"/>
  <c r="K142" i="14"/>
  <c r="K141" i="14" s="1"/>
  <c r="O142" i="14"/>
  <c r="O141" i="14" s="1"/>
  <c r="Q142" i="14"/>
  <c r="V142" i="14"/>
  <c r="V141" i="14" s="1"/>
  <c r="G147" i="14"/>
  <c r="M147" i="14" s="1"/>
  <c r="I147" i="14"/>
  <c r="K147" i="14"/>
  <c r="O147" i="14"/>
  <c r="Q147" i="14"/>
  <c r="V147" i="14"/>
  <c r="G151" i="14"/>
  <c r="G141" i="14" s="1"/>
  <c r="I151" i="14"/>
  <c r="K151" i="14"/>
  <c r="O151" i="14"/>
  <c r="Q151" i="14"/>
  <c r="V151" i="14"/>
  <c r="G154" i="14"/>
  <c r="M154" i="14" s="1"/>
  <c r="I154" i="14"/>
  <c r="K154" i="14"/>
  <c r="O154" i="14"/>
  <c r="Q154" i="14"/>
  <c r="V154" i="14"/>
  <c r="G167" i="14"/>
  <c r="M167" i="14" s="1"/>
  <c r="I167" i="14"/>
  <c r="K167" i="14"/>
  <c r="O167" i="14"/>
  <c r="Q167" i="14"/>
  <c r="V167" i="14"/>
  <c r="G171" i="14"/>
  <c r="I171" i="14"/>
  <c r="K171" i="14"/>
  <c r="M171" i="14"/>
  <c r="O171" i="14"/>
  <c r="Q171" i="14"/>
  <c r="V171" i="14"/>
  <c r="G174" i="14"/>
  <c r="I174" i="14"/>
  <c r="K174" i="14"/>
  <c r="M174" i="14"/>
  <c r="O174" i="14"/>
  <c r="Q174" i="14"/>
  <c r="V174" i="14"/>
  <c r="G178" i="14"/>
  <c r="M178" i="14" s="1"/>
  <c r="I178" i="14"/>
  <c r="K178" i="14"/>
  <c r="O178" i="14"/>
  <c r="Q178" i="14"/>
  <c r="Q141" i="14" s="1"/>
  <c r="V178" i="14"/>
  <c r="G181" i="14"/>
  <c r="M181" i="14" s="1"/>
  <c r="I181" i="14"/>
  <c r="K181" i="14"/>
  <c r="O181" i="14"/>
  <c r="Q181" i="14"/>
  <c r="V181" i="14"/>
  <c r="G184" i="14"/>
  <c r="M184" i="14" s="1"/>
  <c r="I184" i="14"/>
  <c r="K184" i="14"/>
  <c r="O184" i="14"/>
  <c r="Q184" i="14"/>
  <c r="V184" i="14"/>
  <c r="G186" i="14"/>
  <c r="M186" i="14" s="1"/>
  <c r="I186" i="14"/>
  <c r="K186" i="14"/>
  <c r="O186" i="14"/>
  <c r="Q186" i="14"/>
  <c r="V186" i="14"/>
  <c r="G200" i="14"/>
  <c r="M200" i="14" s="1"/>
  <c r="I200" i="14"/>
  <c r="K200" i="14"/>
  <c r="O200" i="14"/>
  <c r="Q200" i="14"/>
  <c r="V200" i="14"/>
  <c r="G206" i="14"/>
  <c r="M206" i="14" s="1"/>
  <c r="I206" i="14"/>
  <c r="K206" i="14"/>
  <c r="O206" i="14"/>
  <c r="Q206" i="14"/>
  <c r="V206" i="14"/>
  <c r="G213" i="14"/>
  <c r="I213" i="14"/>
  <c r="K213" i="14"/>
  <c r="M213" i="14"/>
  <c r="O213" i="14"/>
  <c r="Q213" i="14"/>
  <c r="V213" i="14"/>
  <c r="G215" i="14"/>
  <c r="I215" i="14"/>
  <c r="K215" i="14"/>
  <c r="M215" i="14"/>
  <c r="O215" i="14"/>
  <c r="Q215" i="14"/>
  <c r="V215" i="14"/>
  <c r="G217" i="14"/>
  <c r="M217" i="14" s="1"/>
  <c r="I217" i="14"/>
  <c r="K217" i="14"/>
  <c r="O217" i="14"/>
  <c r="Q217" i="14"/>
  <c r="V217" i="14"/>
  <c r="G220" i="14"/>
  <c r="I220" i="14"/>
  <c r="K220" i="14"/>
  <c r="M220" i="14"/>
  <c r="O220" i="14"/>
  <c r="Q220" i="14"/>
  <c r="V220" i="14"/>
  <c r="G222" i="14"/>
  <c r="M222" i="14" s="1"/>
  <c r="I222" i="14"/>
  <c r="K222" i="14"/>
  <c r="O222" i="14"/>
  <c r="Q222" i="14"/>
  <c r="V222" i="14"/>
  <c r="G235" i="14"/>
  <c r="G236" i="14"/>
  <c r="M236" i="14" s="1"/>
  <c r="I236" i="14"/>
  <c r="I235" i="14" s="1"/>
  <c r="K236" i="14"/>
  <c r="K235" i="14" s="1"/>
  <c r="O236" i="14"/>
  <c r="O235" i="14" s="1"/>
  <c r="Q236" i="14"/>
  <c r="Q235" i="14" s="1"/>
  <c r="V236" i="14"/>
  <c r="G241" i="14"/>
  <c r="M241" i="14" s="1"/>
  <c r="I241" i="14"/>
  <c r="K241" i="14"/>
  <c r="O241" i="14"/>
  <c r="Q241" i="14"/>
  <c r="V241" i="14"/>
  <c r="G246" i="14"/>
  <c r="I246" i="14"/>
  <c r="K246" i="14"/>
  <c r="M246" i="14"/>
  <c r="O246" i="14"/>
  <c r="Q246" i="14"/>
  <c r="V246" i="14"/>
  <c r="V235" i="14" s="1"/>
  <c r="G250" i="14"/>
  <c r="I250" i="14"/>
  <c r="K250" i="14"/>
  <c r="M250" i="14"/>
  <c r="O250" i="14"/>
  <c r="Q250" i="14"/>
  <c r="V250" i="14"/>
  <c r="G255" i="14"/>
  <c r="M255" i="14" s="1"/>
  <c r="I255" i="14"/>
  <c r="K255" i="14"/>
  <c r="O255" i="14"/>
  <c r="Q255" i="14"/>
  <c r="V255" i="14"/>
  <c r="G261" i="14"/>
  <c r="G260" i="14" s="1"/>
  <c r="I261" i="14"/>
  <c r="K261" i="14"/>
  <c r="K260" i="14" s="1"/>
  <c r="O261" i="14"/>
  <c r="Q261" i="14"/>
  <c r="Q260" i="14" s="1"/>
  <c r="V261" i="14"/>
  <c r="G270" i="14"/>
  <c r="M270" i="14" s="1"/>
  <c r="I270" i="14"/>
  <c r="K270" i="14"/>
  <c r="O270" i="14"/>
  <c r="Q270" i="14"/>
  <c r="V270" i="14"/>
  <c r="G279" i="14"/>
  <c r="M279" i="14" s="1"/>
  <c r="I279" i="14"/>
  <c r="I260" i="14" s="1"/>
  <c r="K279" i="14"/>
  <c r="O279" i="14"/>
  <c r="O260" i="14" s="1"/>
  <c r="Q279" i="14"/>
  <c r="V279" i="14"/>
  <c r="G282" i="14"/>
  <c r="M282" i="14" s="1"/>
  <c r="I282" i="14"/>
  <c r="K282" i="14"/>
  <c r="O282" i="14"/>
  <c r="Q282" i="14"/>
  <c r="V282" i="14"/>
  <c r="G285" i="14"/>
  <c r="I285" i="14"/>
  <c r="K285" i="14"/>
  <c r="M285" i="14"/>
  <c r="O285" i="14"/>
  <c r="Q285" i="14"/>
  <c r="V285" i="14"/>
  <c r="G287" i="14"/>
  <c r="I287" i="14"/>
  <c r="K287" i="14"/>
  <c r="M287" i="14"/>
  <c r="O287" i="14"/>
  <c r="Q287" i="14"/>
  <c r="V287" i="14"/>
  <c r="G289" i="14"/>
  <c r="M289" i="14" s="1"/>
  <c r="I289" i="14"/>
  <c r="K289" i="14"/>
  <c r="O289" i="14"/>
  <c r="Q289" i="14"/>
  <c r="V289" i="14"/>
  <c r="G291" i="14"/>
  <c r="M291" i="14" s="1"/>
  <c r="I291" i="14"/>
  <c r="K291" i="14"/>
  <c r="O291" i="14"/>
  <c r="Q291" i="14"/>
  <c r="V291" i="14"/>
  <c r="V260" i="14" s="1"/>
  <c r="G293" i="14"/>
  <c r="M293" i="14" s="1"/>
  <c r="I293" i="14"/>
  <c r="K293" i="14"/>
  <c r="O293" i="14"/>
  <c r="Q293" i="14"/>
  <c r="V293" i="14"/>
  <c r="G295" i="14"/>
  <c r="M295" i="14" s="1"/>
  <c r="I295" i="14"/>
  <c r="K295" i="14"/>
  <c r="O295" i="14"/>
  <c r="Q295" i="14"/>
  <c r="V295" i="14"/>
  <c r="G298" i="14"/>
  <c r="M298" i="14" s="1"/>
  <c r="I298" i="14"/>
  <c r="K298" i="14"/>
  <c r="K297" i="14" s="1"/>
  <c r="O298" i="14"/>
  <c r="Q298" i="14"/>
  <c r="Q297" i="14" s="1"/>
  <c r="V298" i="14"/>
  <c r="V297" i="14" s="1"/>
  <c r="G306" i="14"/>
  <c r="I306" i="14"/>
  <c r="K306" i="14"/>
  <c r="M306" i="14"/>
  <c r="O306" i="14"/>
  <c r="Q306" i="14"/>
  <c r="V306" i="14"/>
  <c r="G310" i="14"/>
  <c r="I310" i="14"/>
  <c r="K310" i="14"/>
  <c r="M310" i="14"/>
  <c r="O310" i="14"/>
  <c r="O297" i="14" s="1"/>
  <c r="Q310" i="14"/>
  <c r="V310" i="14"/>
  <c r="G314" i="14"/>
  <c r="M314" i="14" s="1"/>
  <c r="I314" i="14"/>
  <c r="K314" i="14"/>
  <c r="O314" i="14"/>
  <c r="Q314" i="14"/>
  <c r="V314" i="14"/>
  <c r="G318" i="14"/>
  <c r="M318" i="14" s="1"/>
  <c r="I318" i="14"/>
  <c r="K318" i="14"/>
  <c r="O318" i="14"/>
  <c r="Q318" i="14"/>
  <c r="V318" i="14"/>
  <c r="G321" i="14"/>
  <c r="M321" i="14" s="1"/>
  <c r="I321" i="14"/>
  <c r="K321" i="14"/>
  <c r="O321" i="14"/>
  <c r="Q321" i="14"/>
  <c r="V321" i="14"/>
  <c r="G324" i="14"/>
  <c r="M324" i="14" s="1"/>
  <c r="I324" i="14"/>
  <c r="K324" i="14"/>
  <c r="O324" i="14"/>
  <c r="Q324" i="14"/>
  <c r="V324" i="14"/>
  <c r="G327" i="14"/>
  <c r="M327" i="14" s="1"/>
  <c r="I327" i="14"/>
  <c r="I297" i="14" s="1"/>
  <c r="K327" i="14"/>
  <c r="O327" i="14"/>
  <c r="Q327" i="14"/>
  <c r="V327" i="14"/>
  <c r="G330" i="14"/>
  <c r="M330" i="14" s="1"/>
  <c r="I330" i="14"/>
  <c r="K330" i="14"/>
  <c r="O330" i="14"/>
  <c r="Q330" i="14"/>
  <c r="V330" i="14"/>
  <c r="G341" i="14"/>
  <c r="I341" i="14"/>
  <c r="K341" i="14"/>
  <c r="M341" i="14"/>
  <c r="O341" i="14"/>
  <c r="Q341" i="14"/>
  <c r="V341" i="14"/>
  <c r="G352" i="14"/>
  <c r="I352" i="14"/>
  <c r="K352" i="14"/>
  <c r="M352" i="14"/>
  <c r="O352" i="14"/>
  <c r="Q352" i="14"/>
  <c r="V352" i="14"/>
  <c r="G354" i="14"/>
  <c r="M354" i="14" s="1"/>
  <c r="I354" i="14"/>
  <c r="K354" i="14"/>
  <c r="O354" i="14"/>
  <c r="Q354" i="14"/>
  <c r="V354" i="14"/>
  <c r="G358" i="14"/>
  <c r="M358" i="14" s="1"/>
  <c r="I358" i="14"/>
  <c r="K358" i="14"/>
  <c r="O358" i="14"/>
  <c r="Q358" i="14"/>
  <c r="V358" i="14"/>
  <c r="G362" i="14"/>
  <c r="M362" i="14" s="1"/>
  <c r="I362" i="14"/>
  <c r="K362" i="14"/>
  <c r="O362" i="14"/>
  <c r="Q362" i="14"/>
  <c r="V362" i="14"/>
  <c r="G367" i="14"/>
  <c r="M367" i="14" s="1"/>
  <c r="I367" i="14"/>
  <c r="K367" i="14"/>
  <c r="O367" i="14"/>
  <c r="Q367" i="14"/>
  <c r="V367" i="14"/>
  <c r="G369" i="14"/>
  <c r="I369" i="14"/>
  <c r="O369" i="14"/>
  <c r="G370" i="14"/>
  <c r="M370" i="14" s="1"/>
  <c r="M369" i="14" s="1"/>
  <c r="I370" i="14"/>
  <c r="K370" i="14"/>
  <c r="K369" i="14" s="1"/>
  <c r="O370" i="14"/>
  <c r="Q370" i="14"/>
  <c r="Q369" i="14" s="1"/>
  <c r="V370" i="14"/>
  <c r="V369" i="14" s="1"/>
  <c r="K376" i="14"/>
  <c r="G377" i="14"/>
  <c r="I377" i="14"/>
  <c r="K377" i="14"/>
  <c r="M377" i="14"/>
  <c r="O377" i="14"/>
  <c r="O376" i="14" s="1"/>
  <c r="Q377" i="14"/>
  <c r="Q376" i="14" s="1"/>
  <c r="V377" i="14"/>
  <c r="G380" i="14"/>
  <c r="G376" i="14" s="1"/>
  <c r="I380" i="14"/>
  <c r="K380" i="14"/>
  <c r="O380" i="14"/>
  <c r="Q380" i="14"/>
  <c r="V380" i="14"/>
  <c r="G382" i="14"/>
  <c r="I382" i="14"/>
  <c r="I376" i="14" s="1"/>
  <c r="K382" i="14"/>
  <c r="M382" i="14"/>
  <c r="O382" i="14"/>
  <c r="Q382" i="14"/>
  <c r="V382" i="14"/>
  <c r="V376" i="14" s="1"/>
  <c r="V384" i="14"/>
  <c r="G387" i="14"/>
  <c r="G384" i="14" s="1"/>
  <c r="I387" i="14"/>
  <c r="I384" i="14" s="1"/>
  <c r="K387" i="14"/>
  <c r="O387" i="14"/>
  <c r="Q387" i="14"/>
  <c r="V387" i="14"/>
  <c r="G395" i="14"/>
  <c r="M395" i="14" s="1"/>
  <c r="I395" i="14"/>
  <c r="K395" i="14"/>
  <c r="O395" i="14"/>
  <c r="O384" i="14" s="1"/>
  <c r="Q395" i="14"/>
  <c r="V395" i="14"/>
  <c r="G397" i="14"/>
  <c r="M397" i="14" s="1"/>
  <c r="I397" i="14"/>
  <c r="K397" i="14"/>
  <c r="K384" i="14" s="1"/>
  <c r="O397" i="14"/>
  <c r="Q397" i="14"/>
  <c r="Q384" i="14" s="1"/>
  <c r="V397" i="14"/>
  <c r="G400" i="14"/>
  <c r="I400" i="14"/>
  <c r="I399" i="14" s="1"/>
  <c r="K400" i="14"/>
  <c r="M400" i="14"/>
  <c r="O400" i="14"/>
  <c r="O399" i="14" s="1"/>
  <c r="Q400" i="14"/>
  <c r="Q399" i="14" s="1"/>
  <c r="V400" i="14"/>
  <c r="G402" i="14"/>
  <c r="G399" i="14" s="1"/>
  <c r="I402" i="14"/>
  <c r="K402" i="14"/>
  <c r="O402" i="14"/>
  <c r="Q402" i="14"/>
  <c r="V402" i="14"/>
  <c r="G405" i="14"/>
  <c r="I405" i="14"/>
  <c r="K405" i="14"/>
  <c r="M405" i="14"/>
  <c r="O405" i="14"/>
  <c r="Q405" i="14"/>
  <c r="V405" i="14"/>
  <c r="V399" i="14" s="1"/>
  <c r="G409" i="14"/>
  <c r="M409" i="14" s="1"/>
  <c r="I409" i="14"/>
  <c r="K409" i="14"/>
  <c r="K399" i="14" s="1"/>
  <c r="O409" i="14"/>
  <c r="Q409" i="14"/>
  <c r="V409" i="14"/>
  <c r="G420" i="14"/>
  <c r="M420" i="14" s="1"/>
  <c r="I420" i="14"/>
  <c r="K420" i="14"/>
  <c r="O420" i="14"/>
  <c r="Q420" i="14"/>
  <c r="V420" i="14"/>
  <c r="G426" i="14"/>
  <c r="M426" i="14" s="1"/>
  <c r="I426" i="14"/>
  <c r="K426" i="14"/>
  <c r="O426" i="14"/>
  <c r="Q426" i="14"/>
  <c r="V426" i="14"/>
  <c r="G433" i="14"/>
  <c r="M433" i="14" s="1"/>
  <c r="I433" i="14"/>
  <c r="K433" i="14"/>
  <c r="O433" i="14"/>
  <c r="Q433" i="14"/>
  <c r="V433" i="14"/>
  <c r="G435" i="14"/>
  <c r="I435" i="14"/>
  <c r="K435" i="14"/>
  <c r="M435" i="14"/>
  <c r="O435" i="14"/>
  <c r="Q435" i="14"/>
  <c r="V435" i="14"/>
  <c r="O437" i="14"/>
  <c r="G441" i="14"/>
  <c r="G437" i="14" s="1"/>
  <c r="I441" i="14"/>
  <c r="I437" i="14" s="1"/>
  <c r="K441" i="14"/>
  <c r="K437" i="14" s="1"/>
  <c r="O441" i="14"/>
  <c r="Q441" i="14"/>
  <c r="Q437" i="14" s="1"/>
  <c r="V441" i="14"/>
  <c r="V437" i="14" s="1"/>
  <c r="G451" i="14"/>
  <c r="I451" i="14"/>
  <c r="K451" i="14"/>
  <c r="M451" i="14"/>
  <c r="O451" i="14"/>
  <c r="Q451" i="14"/>
  <c r="V451" i="14"/>
  <c r="G461" i="14"/>
  <c r="I461" i="14"/>
  <c r="K461" i="14"/>
  <c r="M461" i="14"/>
  <c r="O461" i="14"/>
  <c r="Q461" i="14"/>
  <c r="V461" i="14"/>
  <c r="G472" i="14"/>
  <c r="M472" i="14" s="1"/>
  <c r="I472" i="14"/>
  <c r="K472" i="14"/>
  <c r="O472" i="14"/>
  <c r="Q472" i="14"/>
  <c r="V472" i="14"/>
  <c r="G483" i="14"/>
  <c r="M483" i="14" s="1"/>
  <c r="I483" i="14"/>
  <c r="K483" i="14"/>
  <c r="O483" i="14"/>
  <c r="Q483" i="14"/>
  <c r="V483" i="14"/>
  <c r="G494" i="14"/>
  <c r="M494" i="14" s="1"/>
  <c r="I494" i="14"/>
  <c r="K494" i="14"/>
  <c r="O494" i="14"/>
  <c r="Q494" i="14"/>
  <c r="V494" i="14"/>
  <c r="G504" i="14"/>
  <c r="I504" i="14"/>
  <c r="K504" i="14"/>
  <c r="M504" i="14"/>
  <c r="O504" i="14"/>
  <c r="Q504" i="14"/>
  <c r="V504" i="14"/>
  <c r="G506" i="14"/>
  <c r="I506" i="14"/>
  <c r="K506" i="14"/>
  <c r="M506" i="14"/>
  <c r="O506" i="14"/>
  <c r="Q506" i="14"/>
  <c r="V506" i="14"/>
  <c r="Q508" i="14"/>
  <c r="G511" i="14"/>
  <c r="I511" i="14"/>
  <c r="I508" i="14" s="1"/>
  <c r="K511" i="14"/>
  <c r="K508" i="14" s="1"/>
  <c r="M511" i="14"/>
  <c r="O511" i="14"/>
  <c r="Q511" i="14"/>
  <c r="V511" i="14"/>
  <c r="V508" i="14" s="1"/>
  <c r="G524" i="14"/>
  <c r="I524" i="14"/>
  <c r="K524" i="14"/>
  <c r="M524" i="14"/>
  <c r="O524" i="14"/>
  <c r="Q524" i="14"/>
  <c r="V524" i="14"/>
  <c r="G537" i="14"/>
  <c r="G508" i="14" s="1"/>
  <c r="I537" i="14"/>
  <c r="K537" i="14"/>
  <c r="O537" i="14"/>
  <c r="Q537" i="14"/>
  <c r="V537" i="14"/>
  <c r="G554" i="14"/>
  <c r="M554" i="14" s="1"/>
  <c r="I554" i="14"/>
  <c r="K554" i="14"/>
  <c r="O554" i="14"/>
  <c r="O508" i="14" s="1"/>
  <c r="Q554" i="14"/>
  <c r="V554" i="14"/>
  <c r="G572" i="14"/>
  <c r="M572" i="14" s="1"/>
  <c r="I572" i="14"/>
  <c r="K572" i="14"/>
  <c r="O572" i="14"/>
  <c r="Q572" i="14"/>
  <c r="V572" i="14"/>
  <c r="G590" i="14"/>
  <c r="I590" i="14"/>
  <c r="K590" i="14"/>
  <c r="M590" i="14"/>
  <c r="O590" i="14"/>
  <c r="Q590" i="14"/>
  <c r="V590" i="14"/>
  <c r="G606" i="14"/>
  <c r="I606" i="14"/>
  <c r="K606" i="14"/>
  <c r="M606" i="14"/>
  <c r="O606" i="14"/>
  <c r="Q606" i="14"/>
  <c r="V606" i="14"/>
  <c r="G615" i="14"/>
  <c r="M615" i="14" s="1"/>
  <c r="I615" i="14"/>
  <c r="K615" i="14"/>
  <c r="O615" i="14"/>
  <c r="Q615" i="14"/>
  <c r="V615" i="14"/>
  <c r="G618" i="14"/>
  <c r="I618" i="14"/>
  <c r="K618" i="14"/>
  <c r="M618" i="14"/>
  <c r="O618" i="14"/>
  <c r="Q618" i="14"/>
  <c r="V618" i="14"/>
  <c r="G620" i="14"/>
  <c r="I620" i="14"/>
  <c r="K620" i="14"/>
  <c r="M620" i="14"/>
  <c r="O620" i="14"/>
  <c r="Q620" i="14"/>
  <c r="V620" i="14"/>
  <c r="G622" i="14"/>
  <c r="G623" i="14"/>
  <c r="M623" i="14" s="1"/>
  <c r="M622" i="14" s="1"/>
  <c r="I623" i="14"/>
  <c r="I622" i="14" s="1"/>
  <c r="K623" i="14"/>
  <c r="K622" i="14" s="1"/>
  <c r="O623" i="14"/>
  <c r="O622" i="14" s="1"/>
  <c r="Q623" i="14"/>
  <c r="Q622" i="14" s="1"/>
  <c r="V623" i="14"/>
  <c r="V622" i="14" s="1"/>
  <c r="G630" i="14"/>
  <c r="M630" i="14" s="1"/>
  <c r="I630" i="14"/>
  <c r="K630" i="14"/>
  <c r="O630" i="14"/>
  <c r="Q630" i="14"/>
  <c r="V630" i="14"/>
  <c r="K636" i="14"/>
  <c r="V636" i="14"/>
  <c r="G637" i="14"/>
  <c r="I637" i="14"/>
  <c r="I636" i="14" s="1"/>
  <c r="K637" i="14"/>
  <c r="M637" i="14"/>
  <c r="O637" i="14"/>
  <c r="O636" i="14" s="1"/>
  <c r="Q637" i="14"/>
  <c r="Q636" i="14" s="1"/>
  <c r="V637" i="14"/>
  <c r="G638" i="14"/>
  <c r="G636" i="14" s="1"/>
  <c r="I638" i="14"/>
  <c r="K638" i="14"/>
  <c r="O638" i="14"/>
  <c r="Q638" i="14"/>
  <c r="V638" i="14"/>
  <c r="V639" i="14"/>
  <c r="G640" i="14"/>
  <c r="I640" i="14"/>
  <c r="K640" i="14"/>
  <c r="K639" i="14" s="1"/>
  <c r="M640" i="14"/>
  <c r="O640" i="14"/>
  <c r="O639" i="14" s="1"/>
  <c r="Q640" i="14"/>
  <c r="V640" i="14"/>
  <c r="G644" i="14"/>
  <c r="G639" i="14" s="1"/>
  <c r="I644" i="14"/>
  <c r="K644" i="14"/>
  <c r="O644" i="14"/>
  <c r="Q644" i="14"/>
  <c r="V644" i="14"/>
  <c r="G649" i="14"/>
  <c r="M649" i="14" s="1"/>
  <c r="I649" i="14"/>
  <c r="I639" i="14" s="1"/>
  <c r="K649" i="14"/>
  <c r="O649" i="14"/>
  <c r="Q649" i="14"/>
  <c r="V649" i="14"/>
  <c r="G654" i="14"/>
  <c r="M654" i="14" s="1"/>
  <c r="I654" i="14"/>
  <c r="K654" i="14"/>
  <c r="O654" i="14"/>
  <c r="Q654" i="14"/>
  <c r="Q639" i="14" s="1"/>
  <c r="V654" i="14"/>
  <c r="G658" i="14"/>
  <c r="I658" i="14"/>
  <c r="K658" i="14"/>
  <c r="M658" i="14"/>
  <c r="O658" i="14"/>
  <c r="Q658" i="14"/>
  <c r="V658" i="14"/>
  <c r="G662" i="14"/>
  <c r="I662" i="14"/>
  <c r="K662" i="14"/>
  <c r="M662" i="14"/>
  <c r="O662" i="14"/>
  <c r="Q662" i="14"/>
  <c r="V662" i="14"/>
  <c r="G666" i="14"/>
  <c r="M666" i="14" s="1"/>
  <c r="I666" i="14"/>
  <c r="K666" i="14"/>
  <c r="O666" i="14"/>
  <c r="Q666" i="14"/>
  <c r="V666" i="14"/>
  <c r="AE671" i="14"/>
  <c r="G1561" i="13"/>
  <c r="BA1540" i="13"/>
  <c r="BA1481" i="13"/>
  <c r="BA1449" i="13"/>
  <c r="BA1447" i="13"/>
  <c r="BA1354" i="13"/>
  <c r="BA1353" i="13"/>
  <c r="BA1352" i="13"/>
  <c r="BA1347" i="13"/>
  <c r="BA1332" i="13"/>
  <c r="BA1326" i="13"/>
  <c r="BA1307" i="13"/>
  <c r="BA1298" i="13"/>
  <c r="BA1296" i="13"/>
  <c r="BA1295" i="13"/>
  <c r="BA1290" i="13"/>
  <c r="BA1289" i="13"/>
  <c r="BA1288" i="13"/>
  <c r="BA1282" i="13"/>
  <c r="BA1272" i="13"/>
  <c r="BA1270" i="13"/>
  <c r="BA1262" i="13"/>
  <c r="BA1254" i="13"/>
  <c r="BA1253" i="13"/>
  <c r="BA1243" i="13"/>
  <c r="BA1229" i="13"/>
  <c r="BA1218" i="13"/>
  <c r="BA1204" i="13"/>
  <c r="BA1193" i="13"/>
  <c r="BA1179" i="13"/>
  <c r="BA1168" i="13"/>
  <c r="BA1154" i="13"/>
  <c r="BA1153" i="13"/>
  <c r="BA1143" i="13"/>
  <c r="BA1142" i="13"/>
  <c r="BA1133" i="13"/>
  <c r="BA1132" i="13"/>
  <c r="BA1128" i="13"/>
  <c r="BA1119" i="13"/>
  <c r="BA1118" i="13"/>
  <c r="BA1114" i="13"/>
  <c r="BA1112" i="13"/>
  <c r="BA1103" i="13"/>
  <c r="BA1092" i="13"/>
  <c r="BA1079" i="13"/>
  <c r="BA1068" i="13"/>
  <c r="BA1056" i="13"/>
  <c r="BA1045" i="13"/>
  <c r="BA1033" i="13"/>
  <c r="BA1021" i="13"/>
  <c r="BA1009" i="13"/>
  <c r="BA997" i="13"/>
  <c r="BA984" i="13"/>
  <c r="BA973" i="13"/>
  <c r="BA961" i="13"/>
  <c r="BA950" i="13"/>
  <c r="BA937" i="13"/>
  <c r="BA926" i="13"/>
  <c r="BA914" i="13"/>
  <c r="BA913" i="13"/>
  <c r="BA903" i="13"/>
  <c r="BA902" i="13"/>
  <c r="BA892" i="13"/>
  <c r="BA891" i="13"/>
  <c r="BA881" i="13"/>
  <c r="BA869" i="13"/>
  <c r="BA857" i="13"/>
  <c r="BA846" i="13"/>
  <c r="BA834" i="13"/>
  <c r="BA822" i="13"/>
  <c r="BA811" i="13"/>
  <c r="BA799" i="13"/>
  <c r="BA788" i="13"/>
  <c r="BA776" i="13"/>
  <c r="BA764" i="13"/>
  <c r="BA752" i="13"/>
  <c r="BA740" i="13"/>
  <c r="BA728" i="13"/>
  <c r="BA713" i="13"/>
  <c r="BA699" i="13"/>
  <c r="BA685" i="13"/>
  <c r="BA671" i="13"/>
  <c r="BA657" i="13"/>
  <c r="BA643" i="13"/>
  <c r="BA629" i="13"/>
  <c r="BA615" i="13"/>
  <c r="BA601" i="13"/>
  <c r="BA587" i="13"/>
  <c r="BA573" i="13"/>
  <c r="BA559" i="13"/>
  <c r="BA551" i="13"/>
  <c r="BA550" i="13"/>
  <c r="BA541" i="13"/>
  <c r="BA540" i="13"/>
  <c r="BA530" i="13"/>
  <c r="BA519" i="13"/>
  <c r="BA437" i="13"/>
  <c r="BA420" i="13"/>
  <c r="BA419" i="13"/>
  <c r="BA383" i="13"/>
  <c r="BA266" i="13"/>
  <c r="BA263" i="13"/>
  <c r="BA257" i="13"/>
  <c r="BA230" i="13"/>
  <c r="BA223" i="13"/>
  <c r="BA217" i="13"/>
  <c r="BA215" i="13"/>
  <c r="BA213" i="13"/>
  <c r="BA212" i="13"/>
  <c r="BA211" i="13"/>
  <c r="BA210" i="13"/>
  <c r="BA209" i="13"/>
  <c r="BA171" i="13"/>
  <c r="BA170" i="13"/>
  <c r="BA169" i="13"/>
  <c r="BA162" i="13"/>
  <c r="BA160" i="13"/>
  <c r="BA159" i="13"/>
  <c r="BA131" i="13"/>
  <c r="BA126" i="13"/>
  <c r="BA119" i="13"/>
  <c r="BA95" i="13"/>
  <c r="BA40" i="13"/>
  <c r="BA10" i="13"/>
  <c r="G8" i="13"/>
  <c r="G9" i="13"/>
  <c r="I9" i="13"/>
  <c r="I8" i="13" s="1"/>
  <c r="K9" i="13"/>
  <c r="K8" i="13" s="1"/>
  <c r="M9" i="13"/>
  <c r="M8" i="13" s="1"/>
  <c r="O9" i="13"/>
  <c r="O8" i="13" s="1"/>
  <c r="Q9" i="13"/>
  <c r="Q8" i="13" s="1"/>
  <c r="V9" i="13"/>
  <c r="V8" i="13" s="1"/>
  <c r="G34" i="13"/>
  <c r="I34" i="13"/>
  <c r="K34" i="13"/>
  <c r="M34" i="13"/>
  <c r="O34" i="13"/>
  <c r="Q34" i="13"/>
  <c r="V34" i="13"/>
  <c r="G65" i="13"/>
  <c r="M65" i="13" s="1"/>
  <c r="I65" i="13"/>
  <c r="I64" i="13" s="1"/>
  <c r="K65" i="13"/>
  <c r="K64" i="13" s="1"/>
  <c r="O65" i="13"/>
  <c r="O64" i="13" s="1"/>
  <c r="Q65" i="13"/>
  <c r="Q64" i="13" s="1"/>
  <c r="V65" i="13"/>
  <c r="V64" i="13" s="1"/>
  <c r="G69" i="13"/>
  <c r="M69" i="13" s="1"/>
  <c r="I69" i="13"/>
  <c r="K69" i="13"/>
  <c r="O69" i="13"/>
  <c r="Q69" i="13"/>
  <c r="V69" i="13"/>
  <c r="G73" i="13"/>
  <c r="I73" i="13"/>
  <c r="K73" i="13"/>
  <c r="M73" i="13"/>
  <c r="O73" i="13"/>
  <c r="Q73" i="13"/>
  <c r="V73" i="13"/>
  <c r="G76" i="13"/>
  <c r="I76" i="13"/>
  <c r="K76" i="13"/>
  <c r="M76" i="13"/>
  <c r="O76" i="13"/>
  <c r="Q76" i="13"/>
  <c r="V76" i="13"/>
  <c r="G82" i="13"/>
  <c r="G64" i="13" s="1"/>
  <c r="I82" i="13"/>
  <c r="K82" i="13"/>
  <c r="O82" i="13"/>
  <c r="Q82" i="13"/>
  <c r="V82" i="13"/>
  <c r="G86" i="13"/>
  <c r="I86" i="13"/>
  <c r="K86" i="13"/>
  <c r="M86" i="13"/>
  <c r="O86" i="13"/>
  <c r="Q86" i="13"/>
  <c r="V86" i="13"/>
  <c r="G89" i="13"/>
  <c r="M89" i="13" s="1"/>
  <c r="I89" i="13"/>
  <c r="K89" i="13"/>
  <c r="O89" i="13"/>
  <c r="Q89" i="13"/>
  <c r="V89" i="13"/>
  <c r="G94" i="13"/>
  <c r="I94" i="13"/>
  <c r="K94" i="13"/>
  <c r="M94" i="13"/>
  <c r="O94" i="13"/>
  <c r="Q94" i="13"/>
  <c r="V94" i="13"/>
  <c r="G105" i="13"/>
  <c r="M105" i="13" s="1"/>
  <c r="I105" i="13"/>
  <c r="K105" i="13"/>
  <c r="O105" i="13"/>
  <c r="Q105" i="13"/>
  <c r="V105" i="13"/>
  <c r="G111" i="13"/>
  <c r="M111" i="13" s="1"/>
  <c r="I111" i="13"/>
  <c r="K111" i="13"/>
  <c r="O111" i="13"/>
  <c r="Q111" i="13"/>
  <c r="V111" i="13"/>
  <c r="G113" i="13"/>
  <c r="I113" i="13"/>
  <c r="K113" i="13"/>
  <c r="M113" i="13"/>
  <c r="O113" i="13"/>
  <c r="Q113" i="13"/>
  <c r="V113" i="13"/>
  <c r="G117" i="13"/>
  <c r="M117" i="13" s="1"/>
  <c r="I117" i="13"/>
  <c r="K117" i="13"/>
  <c r="O117" i="13"/>
  <c r="Q117" i="13"/>
  <c r="V117" i="13"/>
  <c r="G124" i="13"/>
  <c r="M124" i="13" s="1"/>
  <c r="I124" i="13"/>
  <c r="K124" i="13"/>
  <c r="O124" i="13"/>
  <c r="Q124" i="13"/>
  <c r="V124" i="13"/>
  <c r="G130" i="13"/>
  <c r="I130" i="13"/>
  <c r="K130" i="13"/>
  <c r="M130" i="13"/>
  <c r="O130" i="13"/>
  <c r="Q130" i="13"/>
  <c r="V130" i="13"/>
  <c r="G133" i="13"/>
  <c r="M133" i="13" s="1"/>
  <c r="I133" i="13"/>
  <c r="K133" i="13"/>
  <c r="O133" i="13"/>
  <c r="Q133" i="13"/>
  <c r="V133" i="13"/>
  <c r="G139" i="13"/>
  <c r="I139" i="13"/>
  <c r="K139" i="13"/>
  <c r="M139" i="13"/>
  <c r="O139" i="13"/>
  <c r="Q139" i="13"/>
  <c r="V139" i="13"/>
  <c r="G149" i="13"/>
  <c r="M149" i="13" s="1"/>
  <c r="I149" i="13"/>
  <c r="K149" i="13"/>
  <c r="O149" i="13"/>
  <c r="Q149" i="13"/>
  <c r="V149" i="13"/>
  <c r="G151" i="13"/>
  <c r="M151" i="13" s="1"/>
  <c r="I151" i="13"/>
  <c r="K151" i="13"/>
  <c r="O151" i="13"/>
  <c r="Q151" i="13"/>
  <c r="V151" i="13"/>
  <c r="G153" i="13"/>
  <c r="I153" i="13"/>
  <c r="K153" i="13"/>
  <c r="M153" i="13"/>
  <c r="O153" i="13"/>
  <c r="Q153" i="13"/>
  <c r="V153" i="13"/>
  <c r="G165" i="13"/>
  <c r="I165" i="13"/>
  <c r="K165" i="13"/>
  <c r="M165" i="13"/>
  <c r="O165" i="13"/>
  <c r="Q165" i="13"/>
  <c r="V165" i="13"/>
  <c r="G168" i="13"/>
  <c r="M168" i="13" s="1"/>
  <c r="I168" i="13"/>
  <c r="K168" i="13"/>
  <c r="O168" i="13"/>
  <c r="Q168" i="13"/>
  <c r="V168" i="13"/>
  <c r="G199" i="13"/>
  <c r="M199" i="13" s="1"/>
  <c r="I199" i="13"/>
  <c r="K199" i="13"/>
  <c r="K198" i="13" s="1"/>
  <c r="O199" i="13"/>
  <c r="O198" i="13" s="1"/>
  <c r="Q199" i="13"/>
  <c r="Q198" i="13" s="1"/>
  <c r="V199" i="13"/>
  <c r="G202" i="13"/>
  <c r="G198" i="13" s="1"/>
  <c r="I202" i="13"/>
  <c r="K202" i="13"/>
  <c r="M202" i="13"/>
  <c r="O202" i="13"/>
  <c r="Q202" i="13"/>
  <c r="V202" i="13"/>
  <c r="G204" i="13"/>
  <c r="I204" i="13"/>
  <c r="K204" i="13"/>
  <c r="M204" i="13"/>
  <c r="O204" i="13"/>
  <c r="Q204" i="13"/>
  <c r="V204" i="13"/>
  <c r="G206" i="13"/>
  <c r="M206" i="13" s="1"/>
  <c r="I206" i="13"/>
  <c r="K206" i="13"/>
  <c r="O206" i="13"/>
  <c r="Q206" i="13"/>
  <c r="V206" i="13"/>
  <c r="G208" i="13"/>
  <c r="I208" i="13"/>
  <c r="K208" i="13"/>
  <c r="M208" i="13"/>
  <c r="O208" i="13"/>
  <c r="Q208" i="13"/>
  <c r="V208" i="13"/>
  <c r="V198" i="13" s="1"/>
  <c r="G222" i="13"/>
  <c r="M222" i="13" s="1"/>
  <c r="I222" i="13"/>
  <c r="K222" i="13"/>
  <c r="O222" i="13"/>
  <c r="Q222" i="13"/>
  <c r="V222" i="13"/>
  <c r="G225" i="13"/>
  <c r="M225" i="13" s="1"/>
  <c r="I225" i="13"/>
  <c r="K225" i="13"/>
  <c r="O225" i="13"/>
  <c r="Q225" i="13"/>
  <c r="V225" i="13"/>
  <c r="G231" i="13"/>
  <c r="M231" i="13" s="1"/>
  <c r="I231" i="13"/>
  <c r="I198" i="13" s="1"/>
  <c r="K231" i="13"/>
  <c r="O231" i="13"/>
  <c r="Q231" i="13"/>
  <c r="V231" i="13"/>
  <c r="G234" i="13"/>
  <c r="G233" i="13" s="1"/>
  <c r="I234" i="13"/>
  <c r="I233" i="13" s="1"/>
  <c r="K234" i="13"/>
  <c r="M234" i="13"/>
  <c r="O234" i="13"/>
  <c r="O233" i="13" s="1"/>
  <c r="Q234" i="13"/>
  <c r="Q233" i="13" s="1"/>
  <c r="V234" i="13"/>
  <c r="V233" i="13" s="1"/>
  <c r="G238" i="13"/>
  <c r="I238" i="13"/>
  <c r="K238" i="13"/>
  <c r="M238" i="13"/>
  <c r="O238" i="13"/>
  <c r="Q238" i="13"/>
  <c r="V238" i="13"/>
  <c r="G244" i="13"/>
  <c r="I244" i="13"/>
  <c r="K244" i="13"/>
  <c r="M244" i="13"/>
  <c r="O244" i="13"/>
  <c r="Q244" i="13"/>
  <c r="V244" i="13"/>
  <c r="G247" i="13"/>
  <c r="I247" i="13"/>
  <c r="K247" i="13"/>
  <c r="M247" i="13"/>
  <c r="O247" i="13"/>
  <c r="Q247" i="13"/>
  <c r="V247" i="13"/>
  <c r="G250" i="13"/>
  <c r="M250" i="13" s="1"/>
  <c r="I250" i="13"/>
  <c r="K250" i="13"/>
  <c r="O250" i="13"/>
  <c r="Q250" i="13"/>
  <c r="V250" i="13"/>
  <c r="G252" i="13"/>
  <c r="M252" i="13" s="1"/>
  <c r="I252" i="13"/>
  <c r="K252" i="13"/>
  <c r="O252" i="13"/>
  <c r="Q252" i="13"/>
  <c r="V252" i="13"/>
  <c r="G254" i="13"/>
  <c r="M254" i="13" s="1"/>
  <c r="I254" i="13"/>
  <c r="K254" i="13"/>
  <c r="O254" i="13"/>
  <c r="Q254" i="13"/>
  <c r="V254" i="13"/>
  <c r="G256" i="13"/>
  <c r="M256" i="13" s="1"/>
  <c r="I256" i="13"/>
  <c r="K256" i="13"/>
  <c r="K233" i="13" s="1"/>
  <c r="O256" i="13"/>
  <c r="Q256" i="13"/>
  <c r="V256" i="13"/>
  <c r="G262" i="13"/>
  <c r="I262" i="13"/>
  <c r="K262" i="13"/>
  <c r="M262" i="13"/>
  <c r="O262" i="13"/>
  <c r="Q262" i="13"/>
  <c r="V262" i="13"/>
  <c r="G265" i="13"/>
  <c r="I265" i="13"/>
  <c r="K265" i="13"/>
  <c r="M265" i="13"/>
  <c r="O265" i="13"/>
  <c r="Q265" i="13"/>
  <c r="V265" i="13"/>
  <c r="G268" i="13"/>
  <c r="I268" i="13"/>
  <c r="K268" i="13"/>
  <c r="M268" i="13"/>
  <c r="O268" i="13"/>
  <c r="Q268" i="13"/>
  <c r="V268" i="13"/>
  <c r="G272" i="13"/>
  <c r="I272" i="13"/>
  <c r="K272" i="13"/>
  <c r="M272" i="13"/>
  <c r="O272" i="13"/>
  <c r="Q272" i="13"/>
  <c r="V272" i="13"/>
  <c r="G275" i="13"/>
  <c r="M275" i="13" s="1"/>
  <c r="I275" i="13"/>
  <c r="K275" i="13"/>
  <c r="O275" i="13"/>
  <c r="Q275" i="13"/>
  <c r="V275" i="13"/>
  <c r="G277" i="13"/>
  <c r="M277" i="13" s="1"/>
  <c r="I277" i="13"/>
  <c r="K277" i="13"/>
  <c r="O277" i="13"/>
  <c r="Q277" i="13"/>
  <c r="V277" i="13"/>
  <c r="G280" i="13"/>
  <c r="M280" i="13" s="1"/>
  <c r="I280" i="13"/>
  <c r="K280" i="13"/>
  <c r="O280" i="13"/>
  <c r="Q280" i="13"/>
  <c r="V280" i="13"/>
  <c r="K282" i="13"/>
  <c r="G283" i="13"/>
  <c r="G282" i="13" s="1"/>
  <c r="I283" i="13"/>
  <c r="I282" i="13" s="1"/>
  <c r="K283" i="13"/>
  <c r="M283" i="13"/>
  <c r="M282" i="13" s="1"/>
  <c r="O283" i="13"/>
  <c r="O282" i="13" s="1"/>
  <c r="Q283" i="13"/>
  <c r="Q282" i="13" s="1"/>
  <c r="V283" i="13"/>
  <c r="V282" i="13" s="1"/>
  <c r="G290" i="13"/>
  <c r="I290" i="13"/>
  <c r="I289" i="13" s="1"/>
  <c r="K290" i="13"/>
  <c r="K289" i="13" s="1"/>
  <c r="M290" i="13"/>
  <c r="O290" i="13"/>
  <c r="Q290" i="13"/>
  <c r="Q289" i="13" s="1"/>
  <c r="V290" i="13"/>
  <c r="V289" i="13" s="1"/>
  <c r="G315" i="13"/>
  <c r="I315" i="13"/>
  <c r="K315" i="13"/>
  <c r="M315" i="13"/>
  <c r="O315" i="13"/>
  <c r="Q315" i="13"/>
  <c r="V315" i="13"/>
  <c r="G320" i="13"/>
  <c r="I320" i="13"/>
  <c r="K320" i="13"/>
  <c r="M320" i="13"/>
  <c r="O320" i="13"/>
  <c r="Q320" i="13"/>
  <c r="V320" i="13"/>
  <c r="G336" i="13"/>
  <c r="M336" i="13" s="1"/>
  <c r="I336" i="13"/>
  <c r="K336" i="13"/>
  <c r="O336" i="13"/>
  <c r="O289" i="13" s="1"/>
  <c r="Q336" i="13"/>
  <c r="V336" i="13"/>
  <c r="G346" i="13"/>
  <c r="M346" i="13" s="1"/>
  <c r="I346" i="13"/>
  <c r="K346" i="13"/>
  <c r="O346" i="13"/>
  <c r="Q346" i="13"/>
  <c r="V346" i="13"/>
  <c r="G352" i="13"/>
  <c r="M352" i="13" s="1"/>
  <c r="I352" i="13"/>
  <c r="K352" i="13"/>
  <c r="O352" i="13"/>
  <c r="Q352" i="13"/>
  <c r="V352" i="13"/>
  <c r="G354" i="13"/>
  <c r="I354" i="13"/>
  <c r="K354" i="13"/>
  <c r="M354" i="13"/>
  <c r="O354" i="13"/>
  <c r="Q354" i="13"/>
  <c r="V354" i="13"/>
  <c r="G356" i="13"/>
  <c r="M356" i="13" s="1"/>
  <c r="I356" i="13"/>
  <c r="K356" i="13"/>
  <c r="O356" i="13"/>
  <c r="Q356" i="13"/>
  <c r="V356" i="13"/>
  <c r="G358" i="13"/>
  <c r="I358" i="13"/>
  <c r="K358" i="13"/>
  <c r="M358" i="13"/>
  <c r="O358" i="13"/>
  <c r="Q358" i="13"/>
  <c r="V358" i="13"/>
  <c r="G362" i="13"/>
  <c r="I362" i="13"/>
  <c r="K362" i="13"/>
  <c r="M362" i="13"/>
  <c r="O362" i="13"/>
  <c r="Q362" i="13"/>
  <c r="V362" i="13"/>
  <c r="G364" i="13"/>
  <c r="I364" i="13"/>
  <c r="K364" i="13"/>
  <c r="M364" i="13"/>
  <c r="O364" i="13"/>
  <c r="Q364" i="13"/>
  <c r="V364" i="13"/>
  <c r="G382" i="13"/>
  <c r="M382" i="13" s="1"/>
  <c r="I382" i="13"/>
  <c r="K382" i="13"/>
  <c r="O382" i="13"/>
  <c r="Q382" i="13"/>
  <c r="V382" i="13"/>
  <c r="G390" i="13"/>
  <c r="M390" i="13" s="1"/>
  <c r="I390" i="13"/>
  <c r="K390" i="13"/>
  <c r="O390" i="13"/>
  <c r="Q390" i="13"/>
  <c r="V390" i="13"/>
  <c r="G393" i="13"/>
  <c r="M393" i="13" s="1"/>
  <c r="I393" i="13"/>
  <c r="K393" i="13"/>
  <c r="O393" i="13"/>
  <c r="Q393" i="13"/>
  <c r="V393" i="13"/>
  <c r="G418" i="13"/>
  <c r="I418" i="13"/>
  <c r="K418" i="13"/>
  <c r="M418" i="13"/>
  <c r="O418" i="13"/>
  <c r="Q418" i="13"/>
  <c r="V418" i="13"/>
  <c r="G424" i="13"/>
  <c r="O424" i="13"/>
  <c r="G425" i="13"/>
  <c r="I425" i="13"/>
  <c r="I424" i="13" s="1"/>
  <c r="K425" i="13"/>
  <c r="K424" i="13" s="1"/>
  <c r="M425" i="13"/>
  <c r="M424" i="13" s="1"/>
  <c r="O425" i="13"/>
  <c r="Q425" i="13"/>
  <c r="Q424" i="13" s="1"/>
  <c r="V425" i="13"/>
  <c r="V424" i="13" s="1"/>
  <c r="G430" i="13"/>
  <c r="I430" i="13"/>
  <c r="K430" i="13"/>
  <c r="M430" i="13"/>
  <c r="O430" i="13"/>
  <c r="Q430" i="13"/>
  <c r="V430" i="13"/>
  <c r="G438" i="13"/>
  <c r="G435" i="13" s="1"/>
  <c r="I438" i="13"/>
  <c r="I435" i="13" s="1"/>
  <c r="K438" i="13"/>
  <c r="K435" i="13" s="1"/>
  <c r="O438" i="13"/>
  <c r="O435" i="13" s="1"/>
  <c r="Q438" i="13"/>
  <c r="Q435" i="13" s="1"/>
  <c r="V438" i="13"/>
  <c r="V435" i="13" s="1"/>
  <c r="G444" i="13"/>
  <c r="M444" i="13" s="1"/>
  <c r="I444" i="13"/>
  <c r="K444" i="13"/>
  <c r="O444" i="13"/>
  <c r="Q444" i="13"/>
  <c r="V444" i="13"/>
  <c r="G452" i="13"/>
  <c r="I452" i="13"/>
  <c r="K452" i="13"/>
  <c r="M452" i="13"/>
  <c r="O452" i="13"/>
  <c r="Q452" i="13"/>
  <c r="V452" i="13"/>
  <c r="G462" i="13"/>
  <c r="I462" i="13"/>
  <c r="K462" i="13"/>
  <c r="M462" i="13"/>
  <c r="O462" i="13"/>
  <c r="Q462" i="13"/>
  <c r="V462" i="13"/>
  <c r="G480" i="13"/>
  <c r="M480" i="13" s="1"/>
  <c r="I480" i="13"/>
  <c r="K480" i="13"/>
  <c r="O480" i="13"/>
  <c r="Q480" i="13"/>
  <c r="V480" i="13"/>
  <c r="G494" i="13"/>
  <c r="I494" i="13"/>
  <c r="K494" i="13"/>
  <c r="M494" i="13"/>
  <c r="O494" i="13"/>
  <c r="Q494" i="13"/>
  <c r="V494" i="13"/>
  <c r="G503" i="13"/>
  <c r="I503" i="13"/>
  <c r="K503" i="13"/>
  <c r="M503" i="13"/>
  <c r="O503" i="13"/>
  <c r="Q503" i="13"/>
  <c r="V503" i="13"/>
  <c r="G513" i="13"/>
  <c r="I513" i="13"/>
  <c r="K513" i="13"/>
  <c r="M513" i="13"/>
  <c r="O513" i="13"/>
  <c r="Q513" i="13"/>
  <c r="V513" i="13"/>
  <c r="G515" i="13"/>
  <c r="M515" i="13" s="1"/>
  <c r="I515" i="13"/>
  <c r="K515" i="13"/>
  <c r="O515" i="13"/>
  <c r="Q515" i="13"/>
  <c r="V515" i="13"/>
  <c r="Q517" i="13"/>
  <c r="G518" i="13"/>
  <c r="G517" i="13" s="1"/>
  <c r="I518" i="13"/>
  <c r="K518" i="13"/>
  <c r="K517" i="13" s="1"/>
  <c r="M518" i="13"/>
  <c r="M517" i="13" s="1"/>
  <c r="O518" i="13"/>
  <c r="O517" i="13" s="1"/>
  <c r="Q518" i="13"/>
  <c r="V518" i="13"/>
  <c r="V517" i="13" s="1"/>
  <c r="G522" i="13"/>
  <c r="I522" i="13"/>
  <c r="K522" i="13"/>
  <c r="M522" i="13"/>
  <c r="O522" i="13"/>
  <c r="Q522" i="13"/>
  <c r="V522" i="13"/>
  <c r="G533" i="13"/>
  <c r="M533" i="13" s="1"/>
  <c r="I533" i="13"/>
  <c r="K533" i="13"/>
  <c r="O533" i="13"/>
  <c r="Q533" i="13"/>
  <c r="V533" i="13"/>
  <c r="G544" i="13"/>
  <c r="I544" i="13"/>
  <c r="I517" i="13" s="1"/>
  <c r="K544" i="13"/>
  <c r="M544" i="13"/>
  <c r="O544" i="13"/>
  <c r="Q544" i="13"/>
  <c r="V544" i="13"/>
  <c r="G546" i="13"/>
  <c r="I546" i="13"/>
  <c r="K546" i="13"/>
  <c r="M546" i="13"/>
  <c r="O546" i="13"/>
  <c r="Q546" i="13"/>
  <c r="V546" i="13"/>
  <c r="G552" i="13"/>
  <c r="G548" i="13" s="1"/>
  <c r="I552" i="13"/>
  <c r="I548" i="13" s="1"/>
  <c r="K552" i="13"/>
  <c r="K548" i="13" s="1"/>
  <c r="O552" i="13"/>
  <c r="O548" i="13" s="1"/>
  <c r="Q552" i="13"/>
  <c r="Q548" i="13" s="1"/>
  <c r="V552" i="13"/>
  <c r="V548" i="13" s="1"/>
  <c r="G566" i="13"/>
  <c r="M566" i="13" s="1"/>
  <c r="I566" i="13"/>
  <c r="K566" i="13"/>
  <c r="O566" i="13"/>
  <c r="Q566" i="13"/>
  <c r="V566" i="13"/>
  <c r="G580" i="13"/>
  <c r="I580" i="13"/>
  <c r="K580" i="13"/>
  <c r="M580" i="13"/>
  <c r="O580" i="13"/>
  <c r="Q580" i="13"/>
  <c r="V580" i="13"/>
  <c r="G594" i="13"/>
  <c r="I594" i="13"/>
  <c r="K594" i="13"/>
  <c r="M594" i="13"/>
  <c r="O594" i="13"/>
  <c r="Q594" i="13"/>
  <c r="V594" i="13"/>
  <c r="G608" i="13"/>
  <c r="M608" i="13" s="1"/>
  <c r="I608" i="13"/>
  <c r="K608" i="13"/>
  <c r="O608" i="13"/>
  <c r="Q608" i="13"/>
  <c r="V608" i="13"/>
  <c r="G622" i="13"/>
  <c r="I622" i="13"/>
  <c r="K622" i="13"/>
  <c r="M622" i="13"/>
  <c r="O622" i="13"/>
  <c r="Q622" i="13"/>
  <c r="V622" i="13"/>
  <c r="G636" i="13"/>
  <c r="I636" i="13"/>
  <c r="K636" i="13"/>
  <c r="M636" i="13"/>
  <c r="O636" i="13"/>
  <c r="Q636" i="13"/>
  <c r="V636" i="13"/>
  <c r="G650" i="13"/>
  <c r="I650" i="13"/>
  <c r="K650" i="13"/>
  <c r="M650" i="13"/>
  <c r="O650" i="13"/>
  <c r="Q650" i="13"/>
  <c r="V650" i="13"/>
  <c r="G664" i="13"/>
  <c r="M664" i="13" s="1"/>
  <c r="I664" i="13"/>
  <c r="K664" i="13"/>
  <c r="O664" i="13"/>
  <c r="Q664" i="13"/>
  <c r="V664" i="13"/>
  <c r="G678" i="13"/>
  <c r="M678" i="13" s="1"/>
  <c r="I678" i="13"/>
  <c r="K678" i="13"/>
  <c r="O678" i="13"/>
  <c r="Q678" i="13"/>
  <c r="V678" i="13"/>
  <c r="G692" i="13"/>
  <c r="I692" i="13"/>
  <c r="K692" i="13"/>
  <c r="M692" i="13"/>
  <c r="O692" i="13"/>
  <c r="Q692" i="13"/>
  <c r="V692" i="13"/>
  <c r="G706" i="13"/>
  <c r="I706" i="13"/>
  <c r="K706" i="13"/>
  <c r="M706" i="13"/>
  <c r="O706" i="13"/>
  <c r="Q706" i="13"/>
  <c r="V706" i="13"/>
  <c r="G720" i="13"/>
  <c r="M720" i="13" s="1"/>
  <c r="I720" i="13"/>
  <c r="K720" i="13"/>
  <c r="O720" i="13"/>
  <c r="Q720" i="13"/>
  <c r="V720" i="13"/>
  <c r="G732" i="13"/>
  <c r="I732" i="13"/>
  <c r="K732" i="13"/>
  <c r="M732" i="13"/>
  <c r="O732" i="13"/>
  <c r="Q732" i="13"/>
  <c r="V732" i="13"/>
  <c r="G744" i="13"/>
  <c r="I744" i="13"/>
  <c r="K744" i="13"/>
  <c r="M744" i="13"/>
  <c r="O744" i="13"/>
  <c r="Q744" i="13"/>
  <c r="V744" i="13"/>
  <c r="G756" i="13"/>
  <c r="I756" i="13"/>
  <c r="K756" i="13"/>
  <c r="M756" i="13"/>
  <c r="O756" i="13"/>
  <c r="Q756" i="13"/>
  <c r="V756" i="13"/>
  <c r="G768" i="13"/>
  <c r="M768" i="13" s="1"/>
  <c r="I768" i="13"/>
  <c r="K768" i="13"/>
  <c r="O768" i="13"/>
  <c r="Q768" i="13"/>
  <c r="V768" i="13"/>
  <c r="G780" i="13"/>
  <c r="M780" i="13" s="1"/>
  <c r="I780" i="13"/>
  <c r="K780" i="13"/>
  <c r="O780" i="13"/>
  <c r="Q780" i="13"/>
  <c r="V780" i="13"/>
  <c r="G792" i="13"/>
  <c r="I792" i="13"/>
  <c r="K792" i="13"/>
  <c r="M792" i="13"/>
  <c r="O792" i="13"/>
  <c r="Q792" i="13"/>
  <c r="V792" i="13"/>
  <c r="G803" i="13"/>
  <c r="I803" i="13"/>
  <c r="K803" i="13"/>
  <c r="M803" i="13"/>
  <c r="O803" i="13"/>
  <c r="Q803" i="13"/>
  <c r="V803" i="13"/>
  <c r="G815" i="13"/>
  <c r="M815" i="13" s="1"/>
  <c r="I815" i="13"/>
  <c r="K815" i="13"/>
  <c r="O815" i="13"/>
  <c r="Q815" i="13"/>
  <c r="V815" i="13"/>
  <c r="G826" i="13"/>
  <c r="I826" i="13"/>
  <c r="K826" i="13"/>
  <c r="M826" i="13"/>
  <c r="O826" i="13"/>
  <c r="Q826" i="13"/>
  <c r="V826" i="13"/>
  <c r="G838" i="13"/>
  <c r="I838" i="13"/>
  <c r="K838" i="13"/>
  <c r="M838" i="13"/>
  <c r="O838" i="13"/>
  <c r="Q838" i="13"/>
  <c r="V838" i="13"/>
  <c r="G850" i="13"/>
  <c r="I850" i="13"/>
  <c r="K850" i="13"/>
  <c r="M850" i="13"/>
  <c r="O850" i="13"/>
  <c r="Q850" i="13"/>
  <c r="V850" i="13"/>
  <c r="G861" i="13"/>
  <c r="M861" i="13" s="1"/>
  <c r="I861" i="13"/>
  <c r="K861" i="13"/>
  <c r="O861" i="13"/>
  <c r="Q861" i="13"/>
  <c r="V861" i="13"/>
  <c r="G873" i="13"/>
  <c r="M873" i="13" s="1"/>
  <c r="I873" i="13"/>
  <c r="K873" i="13"/>
  <c r="O873" i="13"/>
  <c r="Q873" i="13"/>
  <c r="V873" i="13"/>
  <c r="G885" i="13"/>
  <c r="I885" i="13"/>
  <c r="K885" i="13"/>
  <c r="M885" i="13"/>
  <c r="O885" i="13"/>
  <c r="Q885" i="13"/>
  <c r="V885" i="13"/>
  <c r="G896" i="13"/>
  <c r="I896" i="13"/>
  <c r="K896" i="13"/>
  <c r="M896" i="13"/>
  <c r="O896" i="13"/>
  <c r="Q896" i="13"/>
  <c r="V896" i="13"/>
  <c r="G907" i="13"/>
  <c r="M907" i="13" s="1"/>
  <c r="I907" i="13"/>
  <c r="K907" i="13"/>
  <c r="O907" i="13"/>
  <c r="Q907" i="13"/>
  <c r="V907" i="13"/>
  <c r="G918" i="13"/>
  <c r="I918" i="13"/>
  <c r="K918" i="13"/>
  <c r="M918" i="13"/>
  <c r="O918" i="13"/>
  <c r="Q918" i="13"/>
  <c r="V918" i="13"/>
  <c r="G930" i="13"/>
  <c r="I930" i="13"/>
  <c r="K930" i="13"/>
  <c r="M930" i="13"/>
  <c r="O930" i="13"/>
  <c r="Q930" i="13"/>
  <c r="V930" i="13"/>
  <c r="G942" i="13"/>
  <c r="I942" i="13"/>
  <c r="K942" i="13"/>
  <c r="M942" i="13"/>
  <c r="O942" i="13"/>
  <c r="Q942" i="13"/>
  <c r="V942" i="13"/>
  <c r="G954" i="13"/>
  <c r="M954" i="13" s="1"/>
  <c r="I954" i="13"/>
  <c r="K954" i="13"/>
  <c r="O954" i="13"/>
  <c r="Q954" i="13"/>
  <c r="V954" i="13"/>
  <c r="G966" i="13"/>
  <c r="M966" i="13" s="1"/>
  <c r="I966" i="13"/>
  <c r="K966" i="13"/>
  <c r="O966" i="13"/>
  <c r="Q966" i="13"/>
  <c r="V966" i="13"/>
  <c r="G977" i="13"/>
  <c r="I977" i="13"/>
  <c r="K977" i="13"/>
  <c r="M977" i="13"/>
  <c r="O977" i="13"/>
  <c r="Q977" i="13"/>
  <c r="V977" i="13"/>
  <c r="G989" i="13"/>
  <c r="I989" i="13"/>
  <c r="K989" i="13"/>
  <c r="M989" i="13"/>
  <c r="O989" i="13"/>
  <c r="Q989" i="13"/>
  <c r="V989" i="13"/>
  <c r="G1001" i="13"/>
  <c r="M1001" i="13" s="1"/>
  <c r="I1001" i="13"/>
  <c r="K1001" i="13"/>
  <c r="O1001" i="13"/>
  <c r="Q1001" i="13"/>
  <c r="V1001" i="13"/>
  <c r="G1013" i="13"/>
  <c r="I1013" i="13"/>
  <c r="K1013" i="13"/>
  <c r="M1013" i="13"/>
  <c r="O1013" i="13"/>
  <c r="Q1013" i="13"/>
  <c r="V1013" i="13"/>
  <c r="G1025" i="13"/>
  <c r="I1025" i="13"/>
  <c r="K1025" i="13"/>
  <c r="M1025" i="13"/>
  <c r="O1025" i="13"/>
  <c r="Q1025" i="13"/>
  <c r="V1025" i="13"/>
  <c r="G1037" i="13"/>
  <c r="I1037" i="13"/>
  <c r="K1037" i="13"/>
  <c r="M1037" i="13"/>
  <c r="O1037" i="13"/>
  <c r="Q1037" i="13"/>
  <c r="V1037" i="13"/>
  <c r="G1049" i="13"/>
  <c r="M1049" i="13" s="1"/>
  <c r="I1049" i="13"/>
  <c r="K1049" i="13"/>
  <c r="O1049" i="13"/>
  <c r="Q1049" i="13"/>
  <c r="V1049" i="13"/>
  <c r="G1060" i="13"/>
  <c r="M1060" i="13" s="1"/>
  <c r="I1060" i="13"/>
  <c r="K1060" i="13"/>
  <c r="O1060" i="13"/>
  <c r="Q1060" i="13"/>
  <c r="V1060" i="13"/>
  <c r="G1072" i="13"/>
  <c r="I1072" i="13"/>
  <c r="K1072" i="13"/>
  <c r="M1072" i="13"/>
  <c r="O1072" i="13"/>
  <c r="Q1072" i="13"/>
  <c r="V1072" i="13"/>
  <c r="G1083" i="13"/>
  <c r="I1083" i="13"/>
  <c r="K1083" i="13"/>
  <c r="M1083" i="13"/>
  <c r="O1083" i="13"/>
  <c r="Q1083" i="13"/>
  <c r="V1083" i="13"/>
  <c r="G1096" i="13"/>
  <c r="M1096" i="13" s="1"/>
  <c r="I1096" i="13"/>
  <c r="K1096" i="13"/>
  <c r="O1096" i="13"/>
  <c r="Q1096" i="13"/>
  <c r="V1096" i="13"/>
  <c r="G1108" i="13"/>
  <c r="I1108" i="13"/>
  <c r="K1108" i="13"/>
  <c r="M1108" i="13"/>
  <c r="O1108" i="13"/>
  <c r="Q1108" i="13"/>
  <c r="V1108" i="13"/>
  <c r="G1123" i="13"/>
  <c r="I1123" i="13"/>
  <c r="K1123" i="13"/>
  <c r="M1123" i="13"/>
  <c r="O1123" i="13"/>
  <c r="Q1123" i="13"/>
  <c r="V1123" i="13"/>
  <c r="G1136" i="13"/>
  <c r="I1136" i="13"/>
  <c r="K1136" i="13"/>
  <c r="M1136" i="13"/>
  <c r="O1136" i="13"/>
  <c r="Q1136" i="13"/>
  <c r="V1136" i="13"/>
  <c r="G1147" i="13"/>
  <c r="M1147" i="13" s="1"/>
  <c r="I1147" i="13"/>
  <c r="K1147" i="13"/>
  <c r="O1147" i="13"/>
  <c r="Q1147" i="13"/>
  <c r="V1147" i="13"/>
  <c r="G1159" i="13"/>
  <c r="M1159" i="13" s="1"/>
  <c r="I1159" i="13"/>
  <c r="K1159" i="13"/>
  <c r="O1159" i="13"/>
  <c r="Q1159" i="13"/>
  <c r="V1159" i="13"/>
  <c r="G1172" i="13"/>
  <c r="I1172" i="13"/>
  <c r="K1172" i="13"/>
  <c r="M1172" i="13"/>
  <c r="O1172" i="13"/>
  <c r="Q1172" i="13"/>
  <c r="V1172" i="13"/>
  <c r="G1184" i="13"/>
  <c r="I1184" i="13"/>
  <c r="K1184" i="13"/>
  <c r="M1184" i="13"/>
  <c r="O1184" i="13"/>
  <c r="Q1184" i="13"/>
  <c r="V1184" i="13"/>
  <c r="G1197" i="13"/>
  <c r="M1197" i="13" s="1"/>
  <c r="I1197" i="13"/>
  <c r="K1197" i="13"/>
  <c r="O1197" i="13"/>
  <c r="Q1197" i="13"/>
  <c r="V1197" i="13"/>
  <c r="G1209" i="13"/>
  <c r="I1209" i="13"/>
  <c r="K1209" i="13"/>
  <c r="M1209" i="13"/>
  <c r="O1209" i="13"/>
  <c r="Q1209" i="13"/>
  <c r="V1209" i="13"/>
  <c r="G1222" i="13"/>
  <c r="I1222" i="13"/>
  <c r="K1222" i="13"/>
  <c r="M1222" i="13"/>
  <c r="O1222" i="13"/>
  <c r="Q1222" i="13"/>
  <c r="V1222" i="13"/>
  <c r="G1234" i="13"/>
  <c r="I1234" i="13"/>
  <c r="K1234" i="13"/>
  <c r="M1234" i="13"/>
  <c r="O1234" i="13"/>
  <c r="Q1234" i="13"/>
  <c r="V1234" i="13"/>
  <c r="G1247" i="13"/>
  <c r="M1247" i="13" s="1"/>
  <c r="I1247" i="13"/>
  <c r="K1247" i="13"/>
  <c r="O1247" i="13"/>
  <c r="Q1247" i="13"/>
  <c r="V1247" i="13"/>
  <c r="G1259" i="13"/>
  <c r="M1259" i="13" s="1"/>
  <c r="I1259" i="13"/>
  <c r="K1259" i="13"/>
  <c r="O1259" i="13"/>
  <c r="Q1259" i="13"/>
  <c r="V1259" i="13"/>
  <c r="G1276" i="13"/>
  <c r="I1276" i="13"/>
  <c r="K1276" i="13"/>
  <c r="M1276" i="13"/>
  <c r="O1276" i="13"/>
  <c r="Q1276" i="13"/>
  <c r="V1276" i="13"/>
  <c r="G1278" i="13"/>
  <c r="I1278" i="13"/>
  <c r="K1278" i="13"/>
  <c r="M1278" i="13"/>
  <c r="O1278" i="13"/>
  <c r="Q1278" i="13"/>
  <c r="V1278" i="13"/>
  <c r="G1280" i="13"/>
  <c r="G1283" i="13"/>
  <c r="I1283" i="13"/>
  <c r="I1280" i="13" s="1"/>
  <c r="K1283" i="13"/>
  <c r="K1280" i="13" s="1"/>
  <c r="M1283" i="13"/>
  <c r="M1280" i="13" s="1"/>
  <c r="O1283" i="13"/>
  <c r="Q1283" i="13"/>
  <c r="Q1280" i="13" s="1"/>
  <c r="V1283" i="13"/>
  <c r="V1280" i="13" s="1"/>
  <c r="G1294" i="13"/>
  <c r="I1294" i="13"/>
  <c r="K1294" i="13"/>
  <c r="M1294" i="13"/>
  <c r="O1294" i="13"/>
  <c r="Q1294" i="13"/>
  <c r="V1294" i="13"/>
  <c r="G1301" i="13"/>
  <c r="I1301" i="13"/>
  <c r="K1301" i="13"/>
  <c r="M1301" i="13"/>
  <c r="O1301" i="13"/>
  <c r="Q1301" i="13"/>
  <c r="V1301" i="13"/>
  <c r="G1303" i="13"/>
  <c r="M1303" i="13" s="1"/>
  <c r="I1303" i="13"/>
  <c r="K1303" i="13"/>
  <c r="O1303" i="13"/>
  <c r="O1280" i="13" s="1"/>
  <c r="Q1303" i="13"/>
  <c r="V1303" i="13"/>
  <c r="Q1305" i="13"/>
  <c r="G1308" i="13"/>
  <c r="I1308" i="13"/>
  <c r="K1308" i="13"/>
  <c r="K1305" i="13" s="1"/>
  <c r="M1308" i="13"/>
  <c r="O1308" i="13"/>
  <c r="O1305" i="13" s="1"/>
  <c r="Q1308" i="13"/>
  <c r="V1308" i="13"/>
  <c r="V1305" i="13" s="1"/>
  <c r="G1329" i="13"/>
  <c r="I1329" i="13"/>
  <c r="K1329" i="13"/>
  <c r="M1329" i="13"/>
  <c r="O1329" i="13"/>
  <c r="Q1329" i="13"/>
  <c r="V1329" i="13"/>
  <c r="G1350" i="13"/>
  <c r="G1305" i="13" s="1"/>
  <c r="I1350" i="13"/>
  <c r="K1350" i="13"/>
  <c r="O1350" i="13"/>
  <c r="Q1350" i="13"/>
  <c r="V1350" i="13"/>
  <c r="G1365" i="13"/>
  <c r="I1365" i="13"/>
  <c r="I1305" i="13" s="1"/>
  <c r="K1365" i="13"/>
  <c r="M1365" i="13"/>
  <c r="O1365" i="13"/>
  <c r="Q1365" i="13"/>
  <c r="V1365" i="13"/>
  <c r="G1385" i="13"/>
  <c r="I1385" i="13"/>
  <c r="K1385" i="13"/>
  <c r="M1385" i="13"/>
  <c r="O1385" i="13"/>
  <c r="Q1385" i="13"/>
  <c r="V1385" i="13"/>
  <c r="G1405" i="13"/>
  <c r="I1405" i="13"/>
  <c r="K1405" i="13"/>
  <c r="M1405" i="13"/>
  <c r="O1405" i="13"/>
  <c r="Q1405" i="13"/>
  <c r="V1405" i="13"/>
  <c r="G1425" i="13"/>
  <c r="M1425" i="13" s="1"/>
  <c r="I1425" i="13"/>
  <c r="K1425" i="13"/>
  <c r="O1425" i="13"/>
  <c r="Q1425" i="13"/>
  <c r="V1425" i="13"/>
  <c r="G1445" i="13"/>
  <c r="M1445" i="13" s="1"/>
  <c r="I1445" i="13"/>
  <c r="K1445" i="13"/>
  <c r="O1445" i="13"/>
  <c r="Q1445" i="13"/>
  <c r="V1445" i="13"/>
  <c r="G1461" i="13"/>
  <c r="I1461" i="13"/>
  <c r="K1461" i="13"/>
  <c r="M1461" i="13"/>
  <c r="O1461" i="13"/>
  <c r="Q1461" i="13"/>
  <c r="V1461" i="13"/>
  <c r="G1480" i="13"/>
  <c r="I1480" i="13"/>
  <c r="K1480" i="13"/>
  <c r="M1480" i="13"/>
  <c r="O1480" i="13"/>
  <c r="Q1480" i="13"/>
  <c r="V1480" i="13"/>
  <c r="G1482" i="13"/>
  <c r="M1482" i="13" s="1"/>
  <c r="I1482" i="13"/>
  <c r="K1482" i="13"/>
  <c r="O1482" i="13"/>
  <c r="Q1482" i="13"/>
  <c r="V1482" i="13"/>
  <c r="G1485" i="13"/>
  <c r="I1485" i="13"/>
  <c r="K1485" i="13"/>
  <c r="M1485" i="13"/>
  <c r="O1485" i="13"/>
  <c r="Q1485" i="13"/>
  <c r="V1485" i="13"/>
  <c r="G1488" i="13"/>
  <c r="I1488" i="13"/>
  <c r="K1488" i="13"/>
  <c r="M1488" i="13"/>
  <c r="O1488" i="13"/>
  <c r="Q1488" i="13"/>
  <c r="V1488" i="13"/>
  <c r="G1491" i="13"/>
  <c r="I1491" i="13"/>
  <c r="K1491" i="13"/>
  <c r="M1491" i="13"/>
  <c r="O1491" i="13"/>
  <c r="Q1491" i="13"/>
  <c r="V1491" i="13"/>
  <c r="G1494" i="13"/>
  <c r="M1494" i="13" s="1"/>
  <c r="I1494" i="13"/>
  <c r="K1494" i="13"/>
  <c r="O1494" i="13"/>
  <c r="Q1494" i="13"/>
  <c r="V1494" i="13"/>
  <c r="G1497" i="13"/>
  <c r="M1497" i="13" s="1"/>
  <c r="I1497" i="13"/>
  <c r="K1497" i="13"/>
  <c r="O1497" i="13"/>
  <c r="Q1497" i="13"/>
  <c r="V1497" i="13"/>
  <c r="G1500" i="13"/>
  <c r="I1500" i="13"/>
  <c r="K1500" i="13"/>
  <c r="M1500" i="13"/>
  <c r="O1500" i="13"/>
  <c r="Q1500" i="13"/>
  <c r="V1500" i="13"/>
  <c r="G1503" i="13"/>
  <c r="I1503" i="13"/>
  <c r="K1503" i="13"/>
  <c r="M1503" i="13"/>
  <c r="O1503" i="13"/>
  <c r="Q1503" i="13"/>
  <c r="V1503" i="13"/>
  <c r="G1506" i="13"/>
  <c r="M1506" i="13" s="1"/>
  <c r="I1506" i="13"/>
  <c r="K1506" i="13"/>
  <c r="O1506" i="13"/>
  <c r="Q1506" i="13"/>
  <c r="V1506" i="13"/>
  <c r="G1509" i="13"/>
  <c r="I1509" i="13"/>
  <c r="K1509" i="13"/>
  <c r="M1509" i="13"/>
  <c r="O1509" i="13"/>
  <c r="Q1509" i="13"/>
  <c r="V1509" i="13"/>
  <c r="G1512" i="13"/>
  <c r="I1512" i="13"/>
  <c r="K1512" i="13"/>
  <c r="M1512" i="13"/>
  <c r="O1512" i="13"/>
  <c r="Q1512" i="13"/>
  <c r="V1512" i="13"/>
  <c r="G1514" i="13"/>
  <c r="I1514" i="13"/>
  <c r="K1514" i="13"/>
  <c r="M1514" i="13"/>
  <c r="O1514" i="13"/>
  <c r="Q1514" i="13"/>
  <c r="V1514" i="13"/>
  <c r="G1516" i="13"/>
  <c r="O1516" i="13"/>
  <c r="G1517" i="13"/>
  <c r="M1517" i="13" s="1"/>
  <c r="M1516" i="13" s="1"/>
  <c r="I1517" i="13"/>
  <c r="I1516" i="13" s="1"/>
  <c r="K1517" i="13"/>
  <c r="K1516" i="13" s="1"/>
  <c r="O1517" i="13"/>
  <c r="Q1517" i="13"/>
  <c r="Q1516" i="13" s="1"/>
  <c r="V1517" i="13"/>
  <c r="V1516" i="13" s="1"/>
  <c r="G1520" i="13"/>
  <c r="I1520" i="13"/>
  <c r="K1520" i="13"/>
  <c r="M1520" i="13"/>
  <c r="O1520" i="13"/>
  <c r="Q1520" i="13"/>
  <c r="V1520" i="13"/>
  <c r="G1523" i="13"/>
  <c r="G1522" i="13" s="1"/>
  <c r="I1523" i="13"/>
  <c r="I1522" i="13" s="1"/>
  <c r="K1523" i="13"/>
  <c r="O1523" i="13"/>
  <c r="O1522" i="13" s="1"/>
  <c r="Q1523" i="13"/>
  <c r="Q1522" i="13" s="1"/>
  <c r="V1523" i="13"/>
  <c r="V1522" i="13" s="1"/>
  <c r="G1524" i="13"/>
  <c r="M1524" i="13" s="1"/>
  <c r="I1524" i="13"/>
  <c r="K1524" i="13"/>
  <c r="O1524" i="13"/>
  <c r="Q1524" i="13"/>
  <c r="V1524" i="13"/>
  <c r="G1530" i="13"/>
  <c r="I1530" i="13"/>
  <c r="K1530" i="13"/>
  <c r="K1522" i="13" s="1"/>
  <c r="M1530" i="13"/>
  <c r="O1530" i="13"/>
  <c r="Q1530" i="13"/>
  <c r="V1530" i="13"/>
  <c r="G1534" i="13"/>
  <c r="I1534" i="13"/>
  <c r="K1534" i="13"/>
  <c r="M1534" i="13"/>
  <c r="O1534" i="13"/>
  <c r="Q1534" i="13"/>
  <c r="V1534" i="13"/>
  <c r="G1539" i="13"/>
  <c r="M1539" i="13" s="1"/>
  <c r="I1539" i="13"/>
  <c r="K1539" i="13"/>
  <c r="O1539" i="13"/>
  <c r="Q1539" i="13"/>
  <c r="V1539" i="13"/>
  <c r="G1544" i="13"/>
  <c r="M1544" i="13" s="1"/>
  <c r="I1544" i="13"/>
  <c r="K1544" i="13"/>
  <c r="O1544" i="13"/>
  <c r="Q1544" i="13"/>
  <c r="V1544" i="13"/>
  <c r="G1548" i="13"/>
  <c r="I1548" i="13"/>
  <c r="K1548" i="13"/>
  <c r="M1548" i="13"/>
  <c r="O1548" i="13"/>
  <c r="Q1548" i="13"/>
  <c r="V1548" i="13"/>
  <c r="G1552" i="13"/>
  <c r="I1552" i="13"/>
  <c r="K1552" i="13"/>
  <c r="M1552" i="13"/>
  <c r="O1552" i="13"/>
  <c r="Q1552" i="13"/>
  <c r="V1552" i="13"/>
  <c r="G1556" i="13"/>
  <c r="M1556" i="13" s="1"/>
  <c r="I1556" i="13"/>
  <c r="K1556" i="13"/>
  <c r="O1556" i="13"/>
  <c r="Q1556" i="13"/>
  <c r="V1556" i="13"/>
  <c r="AE1561" i="13"/>
  <c r="AF1561" i="13"/>
  <c r="G35" i="12"/>
  <c r="BA31" i="12"/>
  <c r="BA29" i="12"/>
  <c r="BA24" i="12"/>
  <c r="BA22" i="12"/>
  <c r="BA20" i="12"/>
  <c r="BA19" i="12"/>
  <c r="BA17" i="12"/>
  <c r="BA16" i="12"/>
  <c r="BA15" i="12"/>
  <c r="BA12" i="12"/>
  <c r="BA11" i="12"/>
  <c r="BA10" i="12"/>
  <c r="G8" i="12"/>
  <c r="G9" i="12"/>
  <c r="M9" i="12" s="1"/>
  <c r="I9" i="12"/>
  <c r="I8" i="12" s="1"/>
  <c r="K9" i="12"/>
  <c r="K8" i="12" s="1"/>
  <c r="O9" i="12"/>
  <c r="O8" i="12" s="1"/>
  <c r="Q9" i="12"/>
  <c r="Q8" i="12" s="1"/>
  <c r="V9" i="12"/>
  <c r="V8" i="12" s="1"/>
  <c r="G21" i="12"/>
  <c r="I21" i="12"/>
  <c r="K21" i="12"/>
  <c r="M21" i="12"/>
  <c r="O21" i="12"/>
  <c r="Q21" i="12"/>
  <c r="V21" i="12"/>
  <c r="G23" i="12"/>
  <c r="I23" i="12"/>
  <c r="K23" i="12"/>
  <c r="M23" i="12"/>
  <c r="O23" i="12"/>
  <c r="Q23" i="12"/>
  <c r="V23" i="12"/>
  <c r="G26" i="12"/>
  <c r="M26" i="12" s="1"/>
  <c r="I26" i="12"/>
  <c r="K26" i="12"/>
  <c r="O26" i="12"/>
  <c r="Q26" i="12"/>
  <c r="V26" i="12"/>
  <c r="G28" i="12"/>
  <c r="M28" i="12" s="1"/>
  <c r="I28" i="12"/>
  <c r="K28" i="12"/>
  <c r="O28" i="12"/>
  <c r="Q28" i="12"/>
  <c r="V28" i="12"/>
  <c r="G30" i="12"/>
  <c r="I30" i="12"/>
  <c r="K30" i="12"/>
  <c r="M30" i="12"/>
  <c r="O30" i="12"/>
  <c r="Q30" i="12"/>
  <c r="V30" i="12"/>
  <c r="G32" i="12"/>
  <c r="M32" i="12" s="1"/>
  <c r="I32" i="12"/>
  <c r="K32" i="12"/>
  <c r="O32" i="12"/>
  <c r="Q32" i="12"/>
  <c r="V32" i="12"/>
  <c r="G33" i="12"/>
  <c r="M33" i="12" s="1"/>
  <c r="I33" i="12"/>
  <c r="K33" i="12"/>
  <c r="O33" i="12"/>
  <c r="Q33" i="12"/>
  <c r="V33" i="12"/>
  <c r="AE35" i="12"/>
  <c r="AF35" i="12"/>
  <c r="I20" i="1"/>
  <c r="I19" i="1"/>
  <c r="I18" i="1"/>
  <c r="I17" i="1"/>
  <c r="I16" i="1"/>
  <c r="I159" i="1"/>
  <c r="J158" i="1" s="1"/>
  <c r="AZ123" i="1"/>
  <c r="AZ122" i="1"/>
  <c r="AZ120" i="1"/>
  <c r="AZ119" i="1"/>
  <c r="AZ117" i="1"/>
  <c r="AZ116" i="1"/>
  <c r="AZ114" i="1"/>
  <c r="AZ112" i="1"/>
  <c r="AZ111" i="1"/>
  <c r="AZ110" i="1"/>
  <c r="AZ108"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F49" i="1"/>
  <c r="G49" i="1"/>
  <c r="G25" i="1" s="1"/>
  <c r="A25" i="1" s="1"/>
  <c r="G26" i="1" s="1"/>
  <c r="H48" i="1"/>
  <c r="I48" i="1" s="1"/>
  <c r="H46" i="1"/>
  <c r="I46" i="1" s="1"/>
  <c r="I44" i="1"/>
  <c r="H44" i="1"/>
  <c r="H43" i="1"/>
  <c r="I43" i="1" s="1"/>
  <c r="H42" i="1"/>
  <c r="H41" i="1"/>
  <c r="I41" i="1" s="1"/>
  <c r="H40" i="1"/>
  <c r="I40" i="1" s="1"/>
  <c r="J28" i="1"/>
  <c r="J26" i="1"/>
  <c r="G38" i="1"/>
  <c r="F38" i="1"/>
  <c r="J23" i="1"/>
  <c r="J24" i="1"/>
  <c r="J25" i="1"/>
  <c r="J27" i="1"/>
  <c r="E24" i="1"/>
  <c r="E26" i="1"/>
  <c r="J138" i="1" l="1"/>
  <c r="J139" i="1"/>
  <c r="J143" i="1"/>
  <c r="J148" i="1"/>
  <c r="J155" i="1"/>
  <c r="J140" i="1"/>
  <c r="J144" i="1"/>
  <c r="J150" i="1"/>
  <c r="J156" i="1"/>
  <c r="J141" i="1"/>
  <c r="J145" i="1"/>
  <c r="J142" i="1"/>
  <c r="J137" i="1"/>
  <c r="J151" i="1"/>
  <c r="J146" i="1"/>
  <c r="J147" i="1"/>
  <c r="J152" i="1"/>
  <c r="A26" i="1"/>
  <c r="G28" i="1"/>
  <c r="G23" i="1"/>
  <c r="M68" i="15"/>
  <c r="M182" i="15"/>
  <c r="M8" i="15"/>
  <c r="G171" i="15"/>
  <c r="G68" i="15"/>
  <c r="G182" i="15"/>
  <c r="M246" i="15"/>
  <c r="M245" i="15" s="1"/>
  <c r="M141" i="15"/>
  <c r="M140" i="15" s="1"/>
  <c r="M55" i="15"/>
  <c r="M50" i="15" s="1"/>
  <c r="M35" i="15"/>
  <c r="AF277" i="15"/>
  <c r="M235" i="14"/>
  <c r="M297" i="14"/>
  <c r="M85" i="14"/>
  <c r="G297" i="14"/>
  <c r="M638" i="14"/>
  <c r="M636" i="14" s="1"/>
  <c r="M441" i="14"/>
  <c r="M437" i="14" s="1"/>
  <c r="M402" i="14"/>
  <c r="M399" i="14" s="1"/>
  <c r="M380" i="14"/>
  <c r="M376" i="14" s="1"/>
  <c r="M261" i="14"/>
  <c r="M260" i="14" s="1"/>
  <c r="AF671" i="14"/>
  <c r="M644" i="14"/>
  <c r="M639" i="14" s="1"/>
  <c r="M537" i="14"/>
  <c r="M508" i="14" s="1"/>
  <c r="M387" i="14"/>
  <c r="M384" i="14" s="1"/>
  <c r="M151" i="14"/>
  <c r="M141" i="14" s="1"/>
  <c r="M9" i="14"/>
  <c r="M8" i="14" s="1"/>
  <c r="M233" i="13"/>
  <c r="M64" i="13"/>
  <c r="M289" i="13"/>
  <c r="M198" i="13"/>
  <c r="G289" i="13"/>
  <c r="M552" i="13"/>
  <c r="M548" i="13" s="1"/>
  <c r="M438" i="13"/>
  <c r="M435" i="13" s="1"/>
  <c r="M82" i="13"/>
  <c r="M1523" i="13"/>
  <c r="M1522" i="13" s="1"/>
  <c r="M1350" i="13"/>
  <c r="M1305" i="13" s="1"/>
  <c r="M8" i="12"/>
  <c r="I21" i="1"/>
  <c r="J149" i="1"/>
  <c r="J153" i="1"/>
  <c r="J157" i="1"/>
  <c r="J154" i="1"/>
  <c r="I39" i="1"/>
  <c r="I49" i="1" s="1"/>
  <c r="J159" i="1" l="1"/>
  <c r="A23" i="1"/>
  <c r="J44" i="1"/>
  <c r="J46" i="1"/>
  <c r="J40" i="1"/>
  <c r="J43" i="1"/>
  <c r="J48" i="1"/>
  <c r="J45" i="1"/>
  <c r="J39" i="1"/>
  <c r="J49" i="1" s="1"/>
  <c r="J41" i="1"/>
  <c r="J47" i="1"/>
  <c r="G24" i="1" l="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<sst xmlns="http://schemas.openxmlformats.org/spreadsheetml/2006/main" count="8084" uniqueCount="1758">
  <si>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</si>
  <si>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</si>
  <si>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</si>
  <si>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</si>
  <si>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</si>
  <si>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</si>
  <si>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</si>
  <si>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</si>
  <si>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</si>
  <si>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</si>
  <si>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</si>
  <si>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</si>
  <si>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</si>
  <si>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</si>
  <si>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</si>
  <si>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</si>
  <si>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</si>
  <si>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</si>
  <si>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</si>
  <si>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</si>
  <si>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</si>
  <si>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</si>
  <si>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</si>
  <si>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</si>
  <si>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</si>
  <si>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</si>
  <si>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</si>
  <si>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</si>
  <si>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</si>
  <si>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</si>
  <si>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</si>
  <si>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</si>
  <si>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</si>
  <si>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</si>
  <si>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</si>
  <si>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</si>
  <si>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</si>
  <si>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</si>
  <si>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</si>
  <si>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</si>
  <si>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</si>
  <si>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</si>
  <si>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</si>
  <si>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20230608</t>
  </si>
  <si>
    <t>Hrad Kámen, obnova vnějších průčelí</t>
  </si>
  <si>
    <t>Kraj Vysočina</t>
  </si>
  <si>
    <t>Žižkova 1882/57</t>
  </si>
  <si>
    <t>Jihlava-Jihlava</t>
  </si>
  <si>
    <t>58601</t>
  </si>
  <si>
    <t>70890749</t>
  </si>
  <si>
    <t>CZ70890749</t>
  </si>
  <si>
    <t>Ing.arch. ZLATUŠKA MICHAL</t>
  </si>
  <si>
    <t>Žerotínova 357</t>
  </si>
  <si>
    <t>Jaroměřice nad Rokytnou-Jaroměřice nad Rokytnou</t>
  </si>
  <si>
    <t>67551</t>
  </si>
  <si>
    <t>64336824</t>
  </si>
  <si>
    <t>CZ6903044566</t>
  </si>
  <si>
    <t>Stavba</t>
  </si>
  <si>
    <t>Ostatní a vedlejší náklady</t>
  </si>
  <si>
    <t>00.001</t>
  </si>
  <si>
    <t>Soupis vedlejších a ostatních nákladů</t>
  </si>
  <si>
    <t>Stavební objekt</t>
  </si>
  <si>
    <t>SO 01</t>
  </si>
  <si>
    <t>BUDOVA HRADU</t>
  </si>
  <si>
    <t>D.1.1</t>
  </si>
  <si>
    <t>ARCHITEKTONICKÉ A STAVEBNĚ TECHNICKÉ ŘEŠENÍ</t>
  </si>
  <si>
    <t>SO 02</t>
  </si>
  <si>
    <t>VSTUPNÍ VĚŽ S OHRADNÍ ZDÍ</t>
  </si>
  <si>
    <t>SO 03</t>
  </si>
  <si>
    <t>ZÁPADNÍ HRADEBNÍ ZEĎ</t>
  </si>
  <si>
    <t>Celkem za stavbu</t>
  </si>
  <si>
    <t>CZK</t>
  </si>
  <si>
    <t>#POPS</t>
  </si>
  <si>
    <t>Popis stavby: 20230608 - Hrad Kámen, obnova vnějších průčelí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</si>
  <si>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</si>
  <si>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</si>
  <si>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</si>
  <si>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</si>
  <si>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</si>
  <si>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</si>
  <si>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</si>
  <si>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</si>
  <si>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</si>
  <si>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</si>
  <si>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</si>
  <si>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</si>
  <si>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</si>
  <si>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</si>
  <si>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</si>
  <si>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</si>
  <si>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</si>
  <si>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</si>
  <si>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</si>
  <si>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</si>
  <si>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</si>
  <si>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</si>
  <si>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</si>
  <si>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</si>
  <si>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</si>
  <si>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</si>
  <si>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</si>
  <si>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</si>
  <si>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</si>
  <si>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</si>
  <si>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</si>
  <si>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</si>
  <si>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Obsah položek uvedených na listu Soupisu vedlejších a ostatních nákladů se týká výlučně prací specifikovaných projektovou dokumentací "Muzeum Vysočiny Pelhřimov, Hrad Kámen - obnova vnějších průčelí". VRN nezbytné pro přípravu a realizaci stavby ( zařízení staveniště, koordinační činnost, bezpečnostní opatření, propagace, bankovní záruky apod. ), které nejsou uvedeny na zmíněném listu, budou oceněny v rámci VRN samostatného Soupisu prací a dodávek projektu "Muzeum Vysočiny Pelhřimov, Hrad Kámen - rekonstrukce elektroinstalace, stavební úpravy".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</si>
  <si>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</si>
  <si>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</si>
  <si>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</si>
  <si>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</si>
  <si>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</si>
  <si>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</si>
  <si>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</si>
  <si>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</si>
  <si>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</si>
  <si>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</si>
  <si>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</si>
  <si>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</si>
  <si>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</si>
  <si>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</si>
  <si>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00.001 - Soupis vedlejších a ostatních nákladů</t>
  </si>
  <si>
    <t>Popis objektu: SO 01 - BUDOVA HRADU</t>
  </si>
  <si>
    <t>Popis rozpočtu: D.1.1 - ARCHITEKTONICKÉ A STAVEBNĚ TECHNICKÉ ŘEŠENÍ</t>
  </si>
  <si>
    <t>Popis objektu: SO 02 - VSTUPNÍ VĚŽ S OHRADNÍ ZDÍ</t>
  </si>
  <si>
    <t>Popis objektu: SO 03 - ZÁPADNÍ HRADEBNÍ ZEĎ</t>
  </si>
  <si>
    <t>Rekapitulace dílů</t>
  </si>
  <si>
    <t>Typ dílu</t>
  </si>
  <si>
    <t>1</t>
  </si>
  <si>
    <t>Zemní práce</t>
  </si>
  <si>
    <t>2</t>
  </si>
  <si>
    <t>Základy a zvláštní zakládání</t>
  </si>
  <si>
    <t>21</t>
  </si>
  <si>
    <t>Úprava podloží a základ.spáry</t>
  </si>
  <si>
    <t>3</t>
  </si>
  <si>
    <t>Svislé a kompletní konstrukce</t>
  </si>
  <si>
    <t>5</t>
  </si>
  <si>
    <t>Komunikace</t>
  </si>
  <si>
    <t>61</t>
  </si>
  <si>
    <t>Úpravy povrchů vnitřní</t>
  </si>
  <si>
    <t>62</t>
  </si>
  <si>
    <t>Úpravy povrchů vnější</t>
  </si>
  <si>
    <t>9</t>
  </si>
  <si>
    <t>Ostatní konstrukce, bourání</t>
  </si>
  <si>
    <t>94</t>
  </si>
  <si>
    <t>Lešení a stavební výtahy</t>
  </si>
  <si>
    <t>95</t>
  </si>
  <si>
    <t>Dokončovací konstrukce na pozemních stavbách</t>
  </si>
  <si>
    <t>96</t>
  </si>
  <si>
    <t>Bourání konstrukcí</t>
  </si>
  <si>
    <t>99</t>
  </si>
  <si>
    <t>Staveništní přesun hmot</t>
  </si>
  <si>
    <t>711</t>
  </si>
  <si>
    <t>Izolace proti vodě</t>
  </si>
  <si>
    <t>764</t>
  </si>
  <si>
    <t>Konstrukce klempířské</t>
  </si>
  <si>
    <t>765</t>
  </si>
  <si>
    <t>Krytiny tvrdé</t>
  </si>
  <si>
    <t>766</t>
  </si>
  <si>
    <t>Konstrukce truhlářské</t>
  </si>
  <si>
    <t>767</t>
  </si>
  <si>
    <t>Konstrukce zámečnické</t>
  </si>
  <si>
    <t>782</t>
  </si>
  <si>
    <t>Konstrukce z přírodního kamene</t>
  </si>
  <si>
    <t>783</t>
  </si>
  <si>
    <t>Nátěry</t>
  </si>
  <si>
    <t>784</t>
  </si>
  <si>
    <t>Malby</t>
  </si>
  <si>
    <t>D96</t>
  </si>
  <si>
    <t>Přesuny suti a vybouraných hmot</t>
  </si>
  <si>
    <t>PSU</t>
  </si>
  <si>
    <t>ON</t>
  </si>
  <si>
    <t>VN</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</si>
  <si>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</si>
  <si>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</si>
  <si>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</si>
  <si>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</si>
  <si>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</si>
  <si>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</si>
  <si>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</si>
  <si>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</si>
  <si>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</si>
  <si>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</si>
  <si>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</si>
  <si>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</si>
  <si>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</si>
  <si>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</si>
  <si>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</si>
  <si>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</si>
  <si>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</si>
  <si>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</si>
  <si>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</si>
  <si>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</si>
  <si>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</si>
  <si>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</si>
  <si>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</si>
  <si>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</si>
  <si>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</si>
  <si>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</si>
  <si>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</si>
  <si>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</si>
  <si>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</si>
  <si>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</si>
  <si>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</si>
  <si>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004111020R</t>
  </si>
  <si>
    <t xml:space="preserve">Vypracování projektové dokumentace </t>
  </si>
  <si>
    <t>Soubor</t>
  </si>
  <si>
    <t>RTS 23/ I</t>
  </si>
  <si>
    <t>Indiv</t>
  </si>
  <si>
    <t>VRN</t>
  </si>
  <si>
    <t>Běžná</t>
  </si>
  <si>
    <t>POL99_8</t>
  </si>
  <si>
    <t>POP</t>
  </si>
  <si>
    <t>Konkrétní technologické postupy veškerých bouracích a demontážních prací budou navrženy zhotovitelem dodavatelskou dokumentací, která bude odsouhlasena zadavatelem.</t>
  </si>
  <si>
    <t>Pro danou stavbu musí být v rámci dodavatelské dokumentace zpracován kompletní projekt lešení včetně statických výpočtů únosnosti a stability konstrukce lešení a detailního návrhu způsobu založení ( na skalním masivu ), kotvení a úhlopříčného ztužení.</t>
  </si>
  <si>
    <t>--</t>
  </si>
  <si>
    <t>SO 03 ZÁPADNÍ HRADEBNÍ ZEĎ</t>
  </si>
  <si>
    <t>Před zahájením bouracích a výkopových prací zpracuje zhotovitel konkrétní technologický a pracovní postup včetně stanovení způsobů statických zajišťování dotčených konstrukcí.</t>
  </si>
  <si>
    <t>Po postavení lešení a zpřístupnění veškerých ploch kamenného zdiva bude zpracován doplňující statický posudek nosných konstrukcí.</t>
  </si>
  <si>
    <t>Konkrétní technologický postup sanace narušené část hradebního zdiva, včetně způsobu jeho statického zajištění v průběhu výstavby zpracuje zhotovitel ve spolupráci s koordinátorem BOZP před zahájením stavebních prací dodavatelskou dokumentací, která bude odsouhlasena</t>
  </si>
  <si>
    <t>zadavatelem.</t>
  </si>
  <si>
    <t>Přesný rozsah aplikace výplňových malt bude navržen na základě závěrů dodatečného statického posudku, který bude proveden po postavení lešení a zpřístupnění veškerých ploch kamenného zdiva.</t>
  </si>
  <si>
    <t>Technologický postup aplikace výplňových malt bude navržen výrobcem dodávaných maltových směsí na základě jeho montážních a technologických předpisů.</t>
  </si>
  <si>
    <t>005241010R</t>
  </si>
  <si>
    <t xml:space="preserve">Dokumentace skutečného provedení </t>
  </si>
  <si>
    <t>Náklady na vyhotovení dokumentace skutečného provedení stavby a její předání objednateli v požadované formě a požadovaném počtu.</t>
  </si>
  <si>
    <t>9001</t>
  </si>
  <si>
    <t>Přizvání geologa, generálního projektanta, statika, atd.</t>
  </si>
  <si>
    <t>Vlastní</t>
  </si>
  <si>
    <t>KONKRÉTNÍ ZPŮSOB PROVEDENÍ DRENÁŽÍ A PŘESNÁ MÍSTA OSAZENÍ KAMENNÝCH CHRLIČŮ PRO VYÚSTĚNÍ DRENÁŽÍ, BUDOU URČENY DLE ROZSAHU A PŘESNÉHO PRŮBĚHU NEPROIUSTNÝCH VRSTEV PODLOŽÍ – K REALIZACI VÝKOPŮ BUDE PŘIZVÁN GEOLOG A</t>
  </si>
  <si>
    <t>GENERÁLNÍ PROJKEKTANT KE KONKRETIZACI NAVRŽENÉHO TECHNICKÉHO ŘEŠENÍ !</t>
  </si>
  <si>
    <t>9002</t>
  </si>
  <si>
    <t>Dohled archeologa</t>
  </si>
  <si>
    <t>Veškeré výkopové práce je nutné realizovat pod archeologických dohledem.</t>
  </si>
  <si>
    <t>9004</t>
  </si>
  <si>
    <t>Materiálové vzorky omítkových vrstev a vrchních barevných nátěrů</t>
  </si>
  <si>
    <t>Tyto vzorky musí být před zahájením oprav odsouhlaseny generálním projektantem ve spolupráci se zástupci státní památkové péče a investora.</t>
  </si>
  <si>
    <t>9005</t>
  </si>
  <si>
    <t>Doplňující průzkum stavu omítkových vrstev</t>
  </si>
  <si>
    <t>V rámci posudku bude provedeno měření vlhkosti, budou provedeny odběry vzorků a laboratorní měření zasolení omítkových vrstev. Na základě závěrů průzkumu bude konkretizován přesný rozsah odstraňovaných a ponechávaných omítek v ploše fasád!</t>
  </si>
  <si>
    <t>9006</t>
  </si>
  <si>
    <t>Průzkum stavu a biotického napadení dřevěných prvků, (konstrukce prevétu, dřevěné pavlače a šindelpových stříšek)</t>
  </si>
  <si>
    <t>9007</t>
  </si>
  <si>
    <t>Doplňující restaurátorský průzkum veškerých kamenných prvků</t>
  </si>
  <si>
    <t>SUM</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</si>
  <si>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</si>
  <si>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END</t>
  </si>
  <si>
    <t>Položkový soupis prací a dodávek</t>
  </si>
  <si>
    <t>610991111R00</t>
  </si>
  <si>
    <t>Zakrývání výplní vnitřních otvorů, předmětů apod. fólií Pe 0,05-0,2 mm</t>
  </si>
  <si>
    <t>m2</t>
  </si>
  <si>
    <t>801-1</t>
  </si>
  <si>
    <t>Práce</t>
  </si>
  <si>
    <t>POL1_</t>
  </si>
  <si>
    <t>které se zřizují před úpravami povrchu, a obalení osazených dveřních zárubní před znečištěním při úpravách povrchu nástřikem plastických maltovin včetně pozdějšího odkrytí,</t>
  </si>
  <si>
    <t>SPI</t>
  </si>
  <si>
    <t>1t : 0,47*0,63</t>
  </si>
  <si>
    <t>VV</t>
  </si>
  <si>
    <t>2t : 0,67*0,46</t>
  </si>
  <si>
    <t>3t : 0,55*0,75</t>
  </si>
  <si>
    <t>4t : 0,55*0,5</t>
  </si>
  <si>
    <t>5t : 0,34*0,75</t>
  </si>
  <si>
    <t>6t/e : 0,75*1,43</t>
  </si>
  <si>
    <t>7t/e : 0,75*1,43</t>
  </si>
  <si>
    <t>8t : 0,35*0,67</t>
  </si>
  <si>
    <t>9t/e : 0,8*1,43</t>
  </si>
  <si>
    <t>10t : 0,25*0,75</t>
  </si>
  <si>
    <t>11t/e : 1,02*2,2</t>
  </si>
  <si>
    <t>13t/e : 1,06*1,38*5</t>
  </si>
  <si>
    <t>14t/e : 1,06*1,18*2</t>
  </si>
  <si>
    <t>17t : 0,22*0,73</t>
  </si>
  <si>
    <t>18t : 0,34*0,67</t>
  </si>
  <si>
    <t>19t : 0,34*0,54</t>
  </si>
  <si>
    <t>20t : 0,3*0,5</t>
  </si>
  <si>
    <t>21t/e : 0,65*0,85</t>
  </si>
  <si>
    <t>22t/e : 0,52*1,05</t>
  </si>
  <si>
    <t>23t/e : 1,15*2,3*18</t>
  </si>
  <si>
    <t>27t/e : 1,15*1,9*8</t>
  </si>
  <si>
    <t>28t/e : 1,05*1,35</t>
  </si>
  <si>
    <t>29t/e : 0,88*1,9</t>
  </si>
  <si>
    <t>612429001</t>
  </si>
  <si>
    <t>Omítka vápenná vnitřního ostění, trasová omítka štuková</t>
  </si>
  <si>
    <t>Kalkul</t>
  </si>
  <si>
    <t>TRASOVÝ PŘEDNÁSTŘIK 5 MM</t>
  </si>
  <si>
    <t>JÁDROVÁ TRASVÁPENNÁ OMÍTKA HRUBÁ 20 - 40 MM</t>
  </si>
  <si>
    <t>KŘEMIČITÁ PENETRACE</t>
  </si>
  <si>
    <t>JEMNÁ VÁPENNÁ OMÍTKA - ŠTUK 2 - 3 MM</t>
  </si>
  <si>
    <t>pozn 10 - po výměně oknních rámů vnějších křídel realizovat opravu vnitřní omítané špalety vápenným kletem - skladba sI 1 a skladba sI 2</t>
  </si>
  <si>
    <t>1t : (0,47+0,63)*2*0,25</t>
  </si>
  <si>
    <t>2t : (0,67+0,46)*2*0,25</t>
  </si>
  <si>
    <t>3t : (0,55+0,75)*2*0,25</t>
  </si>
  <si>
    <t>4t : (0,55+0,5)*2*0,25</t>
  </si>
  <si>
    <t>5t : (0,34+0,75)*2*0,25</t>
  </si>
  <si>
    <t>6t/e : (0,75+1,43)*2*0,25</t>
  </si>
  <si>
    <t>7t/e : (0,75+1,43)*2*0,25</t>
  </si>
  <si>
    <t>8t : (0,35+0,67)*2*0,25</t>
  </si>
  <si>
    <t>9t/e : (0,8+1,43)*2*0,25</t>
  </si>
  <si>
    <t>10t : (0,25+0,75)*2*0,25</t>
  </si>
  <si>
    <t>11t/e : (1,02+2,2)*2*0,25</t>
  </si>
  <si>
    <t>13t/e : (1,06+1,38)*2*0,25*5</t>
  </si>
  <si>
    <t>14t/e : (1,06+1,18)*2*0,25*2</t>
  </si>
  <si>
    <t>17t : (0,22+0,73)*2*0,25</t>
  </si>
  <si>
    <t>18t : (0,34+0,67)*2*0,25</t>
  </si>
  <si>
    <t>19t : (0,34+0,54)*2*0,25</t>
  </si>
  <si>
    <t>20t : (0,3+0,5)*2*0,25</t>
  </si>
  <si>
    <t>21t/e : (0,65+0,85)*2*0,25</t>
  </si>
  <si>
    <t>22t/e : (0,52+1,05)*2*0,25</t>
  </si>
  <si>
    <t>23t/e : (1,15+2,3)*2*0,25*18</t>
  </si>
  <si>
    <t>27t/e : (1,15+1,9)*2*0,25*8</t>
  </si>
  <si>
    <t>28t/e : (1,05+1,35)*2*0,25</t>
  </si>
  <si>
    <t>29t/e : (0,88+1,9)*2*0,25</t>
  </si>
  <si>
    <t>601015104R00</t>
  </si>
  <si>
    <t xml:space="preserve">Omítka stropů a podhledů z hotových směsí podhoz pod minerální omítky,  ,  , tloušťka vrstvy 10 mm,  </t>
  </si>
  <si>
    <t>po jednotlivých vrstvách</t>
  </si>
  <si>
    <t>Včetně pomocného lešení.</t>
  </si>
  <si>
    <t>D.1.1.d Výpis skladeb konstrukcí a povrchových úprav : sE2k</t>
  </si>
  <si>
    <t>601015122RT7</t>
  </si>
  <si>
    <t xml:space="preserve">Omítka stropů a podhledů z hotových směsí vrstva jádrová, z trassového vápna,  , tloušťka vrstvy 30 mm,  </t>
  </si>
  <si>
    <t>Odkaz na mn. položky pořadí 3 : 58,40000</t>
  </si>
  <si>
    <t>601015173R00</t>
  </si>
  <si>
    <t xml:space="preserve">Omítka stropů a podhledů z hotových směsí vrstva štuková, z trassového vápna, vnější, tloušťka vrstvy 3 mm,  </t>
  </si>
  <si>
    <t>602015103R00</t>
  </si>
  <si>
    <t xml:space="preserve">Omítka stěn z hotových směsí postřik, báze, z trassového vápna,  , tloušťka vrstvy 10 mm,  </t>
  </si>
  <si>
    <t xml:space="preserve">D.1.1.d Výpis skladeb konstrukcí a povrchových úprav : </t>
  </si>
  <si>
    <t>sE1 : sE1</t>
  </si>
  <si>
    <t>sE3 : sE3</t>
  </si>
  <si>
    <t>sE4 : sE4</t>
  </si>
  <si>
    <t>602015122RT5</t>
  </si>
  <si>
    <t xml:space="preserve">Omítka stěn z hotových směsí vrstva jádrová, z trassového vápna,  , tloušťka vrstvy 20 mm,  </t>
  </si>
  <si>
    <t>sE1 | Příplatek za tl. jádra 30-50 mm : sE1</t>
  </si>
  <si>
    <t>602015122RT7</t>
  </si>
  <si>
    <t xml:space="preserve">Omítka stěn z hotových směsí vrstva jádrová, z trassového vápna,  , tloušťka vrstvy 30 mm,  </t>
  </si>
  <si>
    <t>D.1.1.d Výpis skladeb konstrukcí a povrchových úprav : sE1</t>
  </si>
  <si>
    <t>602015173R00</t>
  </si>
  <si>
    <t>Omítka stěn z hotových směsí vrstva štuková, z trassového vápna, vnější, tloušťka vrstvy 3 mm, přírodně šedobílá</t>
  </si>
  <si>
    <t>sE2 : sE2*0,5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</si>
  <si>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</si>
  <si>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</si>
  <si>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</si>
  <si>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zakrývání oken : 1,61*2,9+0,78*1,66+1,36+2,1+0,93*1,5+0,95*1,81+0,97*2,02+1,09*1,97</t>
  </si>
  <si>
    <t>1,06*1,86+0,7*1,97+0,64*1,52+0,9*1,7+1,04*1,81</t>
  </si>
  <si>
    <t>0,47*0,63+0,67*0,46+0,55*0,75+0,55*0,5+0,34*0,75+0,75*1,43+0,75*1,35+0,75*1,43+0,75*1,35</t>
  </si>
  <si>
    <t>0,35*0,67+0,8*1,43+0,8*1,35+0,25*0,75+1,02*2,2+1,02*2,2+0,5*0,8*2</t>
  </si>
  <si>
    <t>1,06*1,38*5+1,06*1,38*5+1,06*1,18*2+1,06*1,18*2+0,12*0,62*2+1,06*1,18*2</t>
  </si>
  <si>
    <t>0,22*0,73+0,34*0,67+0,34*0,54+0,3*0,5+0,65*0,85+0,65*0,85+0,52*1,05+0,52*1,05</t>
  </si>
  <si>
    <t>1,15*2,3*18*2+1,15*2,3*21+0,83*1,3*6+0,45*0,6*2+1,15*1,9*8+1,15*1,9*8</t>
  </si>
  <si>
    <t>1,05*1,35*2+0,88*1,9+0,88*1,9+1,06*2,2*2+1,0*1,55*7</t>
  </si>
  <si>
    <t>ostatní kce, prvky a podlahy : 500</t>
  </si>
  <si>
    <t>622412515RT2</t>
  </si>
  <si>
    <t>Nátěr vnějsích omítek stěn vápenný, složitost 1-2, odstín II, na opravovanou omítku</t>
  </si>
  <si>
    <t>Penetrace + 2 x krycí nátěr.</t>
  </si>
  <si>
    <t>sE2 : sE2</t>
  </si>
  <si>
    <t>sE2k : sE2k</t>
  </si>
  <si>
    <t>622413101R00</t>
  </si>
  <si>
    <t>Nátěr vnějších omítek stěn podkladní, savých podkladů, složitost 1-2, 1 x nátěr</t>
  </si>
  <si>
    <t>Odkaz na mn. položky pořadí 11 : 2304,50000</t>
  </si>
  <si>
    <t>622421725R00</t>
  </si>
  <si>
    <t>Oprava vnějších omítek vápenných štukových stupeň členitosti 1 a 2, v množství opravované plochy přes 40 do 50 %, z omítkových směsí památkářských, bez nátěru, včetně nákladů na umělecké dekorace zhotovené přímo na fasádě i dekorace vytvořené mimo stavbu a aplikované na fasádu</t>
  </si>
  <si>
    <t>801-4</t>
  </si>
  <si>
    <t>bez otlučení vadných míst</t>
  </si>
  <si>
    <t>622429121</t>
  </si>
  <si>
    <t>Omítky vnější stěn vápenné nebo vápenocementové hrubé zatřené, povrch utažen dřevěným hladítkem, maltová směs na místě míchaná z písků vhodné zrnitosti a vápenného pojiva</t>
  </si>
  <si>
    <t>Jednotlivé omítkové vrstvy je třeba dle potřeby přiměřeně vlhčit.</t>
  </si>
  <si>
    <t>Omítková vrstva bude kopírovat zakřivení zdiva. Aplikace omítky zásadně ručně s prohazováním spár do hloubky. Stahovat latí délky do 1000 mm bez platek.</t>
  </si>
  <si>
    <t>Zrnitost a struktura povrchové úpravy bude určena na základě vzorkování !</t>
  </si>
  <si>
    <t>sE5 | oprava omítek 20% : sE5*0,2</t>
  </si>
  <si>
    <t>622429122</t>
  </si>
  <si>
    <t>Omítky vnější stěn vápenné nebo vápenocementové hrubé zatřené, povrch hlazený zednickou lžící, maltová směs na místě míchaná z písků vhodné zrnitosti a vápenného pojiva</t>
  </si>
  <si>
    <t>sE4 | šambrány a špalety : sE4</t>
  </si>
  <si>
    <t>622471931R00</t>
  </si>
  <si>
    <t>Nátěry a nástřiky vnějších stěn a pilířů příplatek za vícebarevné provádění</t>
  </si>
  <si>
    <t>maltovinová úprava na rovném povrchu vnějších stěn, plastická, tenkovrstvá, jednobarevná, s nejnutnějším obroušením podkladu (pemzou) a oprášením, s penetrací, z lešení, bez zakrývání</t>
  </si>
  <si>
    <t>622491142R00</t>
  </si>
  <si>
    <t>Nátěr fasády hydrofobní přípravkem polysiloxanovým, 2 x</t>
  </si>
  <si>
    <t>hydrofobizace vyzrálé fasády složitosti 1 až 3 nátěrem, z lešení</t>
  </si>
  <si>
    <t>sE5 : sE5</t>
  </si>
  <si>
    <t>622903111R00</t>
  </si>
  <si>
    <t>Očištění zdiva nebo betonu zdí a valů před započetím oprav ručně</t>
  </si>
  <si>
    <t>801-5</t>
  </si>
  <si>
    <t>před započetím oprav</t>
  </si>
  <si>
    <t>Včetně odstranění mechu, případně i jiných rostlin a jejich odklizení na vzdálenost do 20 m.</t>
  </si>
  <si>
    <t>622904112R00</t>
  </si>
  <si>
    <t>Očištění fasád tlakovou vodou, složitost fasády 1 - 2</t>
  </si>
  <si>
    <t>Odkaz na mn. položky pořadí 18 : 2992,10000</t>
  </si>
  <si>
    <t>622412515RX2</t>
  </si>
  <si>
    <t>Příplatek za +1x krycí nátěr vápenný, složitost 1-2, odstín II, na opravovanou omítku</t>
  </si>
  <si>
    <t>622991001</t>
  </si>
  <si>
    <t>Cihelný kryt opěráků [K1]</t>
  </si>
  <si>
    <t>Skladba K1 | cihelný kryt opěráků</t>
  </si>
  <si>
    <t>PÁLENÁ CIHLA 290/140/60MM NASÁKAVOST DO 4%   60 MM</t>
  </si>
  <si>
    <t>MALTA PRO POKLÁDKU A SPÁROVÁNÍ CIHELNÉHO ZDIVA   20 – 50 MM</t>
  </si>
  <si>
    <t>STÁVAJÍCÍ OČISTĚNÉ ZDIVO</t>
  </si>
  <si>
    <t>Poznámka</t>
  </si>
  <si>
    <t>- cihelný materiál bude před zabudováním do konstrukcí nejprve odsouhlasen zástupci státní památkové péče</t>
  </si>
  <si>
    <t>- nové spárování bude provedeno stejným materiálem použitým pro jeho uložení tj. maltou pro pokládku (spáry š.8 mm)</t>
  </si>
  <si>
    <t>pozn 1 - korunu zdiva ukončit ostře pálenými cihlami 290/140/60mm ukládanými do malty pro zdění a spárování lícového zdiva ( spárování v jednom kroku ) - skladba konstrukce K1</t>
  </si>
  <si>
    <t xml:space="preserve">D.1.1.b.02 | půdorys 1.np : </t>
  </si>
  <si>
    <t>pozn 1 : (1,77+2,66)*0,6</t>
  </si>
  <si>
    <t>622991002</t>
  </si>
  <si>
    <t>Restaurování dochované historické omítky s rytým reliéfem; rozměry cca 1 m2</t>
  </si>
  <si>
    <t>kus</t>
  </si>
  <si>
    <t>pozn 5 - úpravu dochované historické omítky realizovat dle restaurátorského záměru</t>
  </si>
  <si>
    <t>pozn 5 : 1</t>
  </si>
  <si>
    <t>622992001</t>
  </si>
  <si>
    <t>Iluzivní malby sE 2 červená</t>
  </si>
  <si>
    <t>Při obnově iluzivní malby budou architektonické články tektonicky členěny pomocí linek světla a stínu tak, aby dostaly prostorovou plasticitu.</t>
  </si>
  <si>
    <t>Při realizaci iluzivní malby bude použito zvýraznění jednotlivých linek pomocí vrypů do štukové vrstvy - shodně s původním historickým provedením.</t>
  </si>
  <si>
    <t>- před zahájením prací musí být odsouhlasen vzorek iluzivní malby vynesený na místě - barevnost, způsobu stínování, síla linek, jejich odstín apod</t>
  </si>
  <si>
    <t>- linky iluzivní malby budou zvýrazněny proškrábnutím ve štukové vrstvě</t>
  </si>
  <si>
    <t xml:space="preserve">D.1.1.b.14 | detail - iluzivní malby : </t>
  </si>
  <si>
    <t xml:space="preserve">Jižní fasáda jižního křídla : </t>
  </si>
  <si>
    <t xml:space="preserve">jižní fasáda původní hradní kaple : </t>
  </si>
  <si>
    <t>červená : 2,8</t>
  </si>
  <si>
    <t xml:space="preserve">rizalit rytířského sálu : </t>
  </si>
  <si>
    <t>červená : 28,4</t>
  </si>
  <si>
    <t xml:space="preserve">jižní průčelí jižního křídla : </t>
  </si>
  <si>
    <t>červená : 56,4</t>
  </si>
  <si>
    <t xml:space="preserve">vstupní věž : </t>
  </si>
  <si>
    <t xml:space="preserve">jižní fasáda : </t>
  </si>
  <si>
    <t>červená : 11,8</t>
  </si>
  <si>
    <t xml:space="preserve">Severní fasáda severního křídla : </t>
  </si>
  <si>
    <t>červená : 79,9</t>
  </si>
  <si>
    <t xml:space="preserve">Východní fasáda : </t>
  </si>
  <si>
    <t>červená : 13,2</t>
  </si>
  <si>
    <t xml:space="preserve">východní průčelí východního křídla | východní křídlo : </t>
  </si>
  <si>
    <t>červená : 44,2</t>
  </si>
  <si>
    <t xml:space="preserve">vstupní věž | východní vstupní průčelí : </t>
  </si>
  <si>
    <t>červená : 21,4</t>
  </si>
  <si>
    <t xml:space="preserve">Západní fasáda severního křídla | severní křídlo : </t>
  </si>
  <si>
    <t>červená : 22,4</t>
  </si>
  <si>
    <t xml:space="preserve">západní fasáda jižního křídla : </t>
  </si>
  <si>
    <t>červená : 10,4</t>
  </si>
  <si>
    <t>711191171RT2</t>
  </si>
  <si>
    <t>Provedení izolace proti zemní vlhkosti ostatní vodorovné uložení, podkladní textilie, 300 g/m2</t>
  </si>
  <si>
    <t>800-711</t>
  </si>
  <si>
    <t>ochrana podlahy komunikačních tras : 150</t>
  </si>
  <si>
    <t>ochrana podlahy při výměně oken : 100</t>
  </si>
  <si>
    <t>762512115R00</t>
  </si>
  <si>
    <t>Položení podlah pod PVC montáž desek cementotřískových na pero a drážku</t>
  </si>
  <si>
    <t>800-762</t>
  </si>
  <si>
    <t>Odkaz na mn. položky pořadí 24 : 250,00000</t>
  </si>
  <si>
    <t>762526811R00</t>
  </si>
  <si>
    <t>Demontáž podlah bez polštářů , z desek dřevotřískovýh, překližkových, sololitových , tloušťky do 20 mm</t>
  </si>
  <si>
    <t>776551830R00</t>
  </si>
  <si>
    <t>Sejmutí povlakových podlah volně položených , z ploch přes 20 m2</t>
  </si>
  <si>
    <t>800-775</t>
  </si>
  <si>
    <t>9        R01</t>
  </si>
  <si>
    <t>hodina, třída 4</t>
  </si>
  <si>
    <t>h</t>
  </si>
  <si>
    <t>1 | před zahájením bouracích prací budou vždy v dotčeném prostoru provedeny sondy k vyloučení kolize s prvky statického ztužení objektu!</t>
  </si>
  <si>
    <t>S ohledem na existenci podomítkových ztužujících prvků objektu hradu, které byly realizovány v druhé polovině 20.století, bude po postavení celoplošného lešení provedena detekce k zjištění kovových prvků pod omítkovými vrstvami. Rozsah a průběh identifikovaných prvků bude</t>
  </si>
  <si>
    <t>přesně zakreslen do jednotlivých pohledů. Dle pokynu autorizovaného statika budou následně realizovány sondy k ověření stavu těchto konstrukcí a zpracován statický posudek nosných konstrukcí. Na základě závěrů statického posudku musí být zpracována aktualizace případně</t>
  </si>
  <si>
    <t>doplnění stavebně technického řešení a technologických postupů navržených touto projektovou dokumentací!</t>
  </si>
  <si>
    <t>Stávající konstrukce statického ztužení objektu nesmí být při realizaci žádným způsobem narušeny, nosné konstrukce v jejich blízkosti nesmí být stavebními úpravami nijak dotčeny!</t>
  </si>
  <si>
    <t>2 | při případné demontáži okapového systému bude zabezpečen odvod srážkové vody od pat zdiva do vzdálenosti min. 4m.</t>
  </si>
  <si>
    <t>3 | pozn d - na ploše jižní fasády ořezat stávající popínavé rostliny v celém jejich rozsahu - celková plocha 80m2</t>
  </si>
  <si>
    <t>1 | Sondy : 30</t>
  </si>
  <si>
    <t>2 | Odvod srážkové vody : 20</t>
  </si>
  <si>
    <t>3 | ořezání stávajících popínavých rostlin : 80*0,1</t>
  </si>
  <si>
    <t>Příplatek za pracnost při zakrytí schodiště : 50*0,5</t>
  </si>
  <si>
    <t>9        R02</t>
  </si>
  <si>
    <t>hodina, třída 5</t>
  </si>
  <si>
    <t>Šindelové krytiny dřevníku za ohradní zdí a koruny ohradního zdiva případně zdiva branské věže budou v rámci stavební realizace zrevidovány.</t>
  </si>
  <si>
    <t>Kontrola šindelových krytin (stříšky a kryty korun zdiva v ploše obnovovaných fasád) : 10</t>
  </si>
  <si>
    <t>901991001</t>
  </si>
  <si>
    <t>Očištění a impregnace dřevěné nosné trámy prevétu</t>
  </si>
  <si>
    <t>Skladba sE7 | impregnace proti biotickým škůdcům</t>
  </si>
  <si>
    <t>STÁVAJÍCÍ DŘEVĚNÉ KONSTRUKČNÍ PRVKY</t>
  </si>
  <si>
    <t>3 x IMPREGNAČNÍ NÁTĚR</t>
  </si>
  <si>
    <t>pozn 6 - dřevěné nosné trámy prevétu očistit a impregnovat proti biotickým škůdcům ( provedení bude konkretizováno po jejich zpřístupnění a realizaci průzkumu jejich stavu a míry poškození ) - skladba sE 7</t>
  </si>
  <si>
    <t>60726012.AR</t>
  </si>
  <si>
    <t>deska dřevoštěpková třívrstvá pro prostředí vlhké; strana nebroušená; hrana pero/drážka; tl = 15,0 mm</t>
  </si>
  <si>
    <t>SPCM</t>
  </si>
  <si>
    <t>Specifikace</t>
  </si>
  <si>
    <t>POL3_</t>
  </si>
  <si>
    <t>941941041R00</t>
  </si>
  <si>
    <t>Montáž lešení lehkého pracovního řadového s podlahami šířky od 1,00 do 1,20 m, výšky do 10 m</t>
  </si>
  <si>
    <t>800-3</t>
  </si>
  <si>
    <t>včetně kotvení</t>
  </si>
  <si>
    <t>Včetně kotvení lešení.</t>
  </si>
  <si>
    <t>Fasády vnitřního nádvoří : 600</t>
  </si>
  <si>
    <t>941941042R00</t>
  </si>
  <si>
    <t>Montáž lešení lehkého pracovního řadového s podlahami šířky od 1,00 do 1,20 m, výšky přes 10 do 30 m</t>
  </si>
  <si>
    <t>D.1.1.b.09 | pohledy - návrh obnovy : 900+150-350</t>
  </si>
  <si>
    <t>D.1.1.b.10 | pohledy - návrh obnovy : 1100+150-320</t>
  </si>
  <si>
    <t>D.1.1.b.11 | pohledy - návrh obnovy : (450+50)+(400+50)-300</t>
  </si>
  <si>
    <t>941941291R00</t>
  </si>
  <si>
    <t>Montáž lešení lehkého pracovního řadového s podlahami příplatek za každý další i započatý měsíc použití lešení šířky od 1,00 do 1,20 m a výšky do 10 m</t>
  </si>
  <si>
    <t>Odkaz na mn. položky pořadí 32 : 600,00000*5</t>
  </si>
  <si>
    <t>941941292R00</t>
  </si>
  <si>
    <t>Montáž lešení lehkého pracovního řadového s podlahami příplatek za každý další i započatý měsíc použití lešení šířky od 1,00 do 1,20 m a výšky přes 10 do 30 m</t>
  </si>
  <si>
    <t>Odkaz na mn. položky pořadí 33 : 2280,00000*10</t>
  </si>
  <si>
    <t>941941841R00</t>
  </si>
  <si>
    <t>Demontáž lešení lehkého řadového s podlahami šířky přes 1 do 1,2 m, výšky do 10 m</t>
  </si>
  <si>
    <t>Odkaz na mn. položky pořadí 32 : 600,00000</t>
  </si>
  <si>
    <t>941941842R00</t>
  </si>
  <si>
    <t>Demontáž lešení lehkého řadového s podlahami šířky přes 1 do 1,2 m, výšky přes 10 do 30 m</t>
  </si>
  <si>
    <t>Odkaz na mn. položky pořadí 33 : 2280,00000</t>
  </si>
  <si>
    <t>941955002R00</t>
  </si>
  <si>
    <t>Lešení lehké pracovní pomocné pomocné, o výšce lešeňové podlahy přes 1,2 do 1,9 m</t>
  </si>
  <si>
    <t>sE2 klenby a podhledy : 50</t>
  </si>
  <si>
    <t>942941021R00</t>
  </si>
  <si>
    <t>Montáž lešení těžkého řadového s podlahami výšky do 10 m</t>
  </si>
  <si>
    <t>z fošen nebo dílců minimální tloušťky 38 mm, šířky od 2 do 2,5 m, při maximálním zatížení podlahové plochy 3 kPa (300 kg/m2), včetně kotvení,</t>
  </si>
  <si>
    <t>D.1.1.b.09 | pohledy - návrh obnovy : 250+100</t>
  </si>
  <si>
    <t>D.1.1.b.10 | pohledy - návrh obnovy : 320</t>
  </si>
  <si>
    <t>D.1.1.b.11 | pohledy - návrh obnovy : 120+180</t>
  </si>
  <si>
    <t>942941191R00</t>
  </si>
  <si>
    <t>Montáž lešení těžkého řadového s podlahami příplatek k ceně za každý další i započatý měsíc použití lešení výšky do 10 m</t>
  </si>
  <si>
    <t>Odkaz na mn. položky pořadí 39 : 970,00000*10</t>
  </si>
  <si>
    <t>942941821R00</t>
  </si>
  <si>
    <t>Demontáž lešení těžkého řadového s podlahami výšky do 10 m, šířky od 2 do 2,5 m, zatížení podlahové plochy do 3 kPa (300 kg/m2</t>
  </si>
  <si>
    <t>z fošen nebo dílců minimální tloušťky 38 mm, šířky od 2 do 2,5 m, při maximálním zatížení podlahové plochy 3 kPa (300 kg/m2),</t>
  </si>
  <si>
    <t>Odkaz na mn. položky pořadí 39 : 970,00000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</si>
  <si>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</si>
  <si>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</si>
  <si>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</si>
  <si>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</si>
  <si>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34 : 3000,00000</t>
  </si>
  <si>
    <t>Odkaz na mn. položky pořadí 35 : 22800,00000</t>
  </si>
  <si>
    <t>944944081R00</t>
  </si>
  <si>
    <t xml:space="preserve">Demontáž ochranné sítě z umělých vláken </t>
  </si>
  <si>
    <t>Odkaz na mn. položky pořadí 42 : 3850,00000</t>
  </si>
  <si>
    <t>Ruční přesun lešení na místo stavby : (3250+600)*0,15</t>
  </si>
  <si>
    <t>Příplatek za obtížnost při vnitrostaveništním přesunu pro montáž a demontáž lešení : (3250+600)*0,15</t>
  </si>
  <si>
    <t>941949001</t>
  </si>
  <si>
    <t>Příplatek za založení lešení na skále, TESAŘ, LEŠENÁŘ - třída 7</t>
  </si>
  <si>
    <t>3250*0,2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</si>
  <si>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</si>
  <si>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</si>
  <si>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 : 25</t>
  </si>
  <si>
    <t>1.NP [předpoklad 1/5 plochy] : 725*0,2</t>
  </si>
  <si>
    <t>2.NP [předpoklad 1/5 plochy] : 1078*0,2</t>
  </si>
  <si>
    <t>vnitřní nádvoří : 145</t>
  </si>
  <si>
    <t>komunikační trasy : 150</t>
  </si>
  <si>
    <t>968061112R00</t>
  </si>
  <si>
    <t>Vyvěšení nebo zavěšení dřevěných křídel oken, plochy do 1,5 m2</t>
  </si>
  <si>
    <t>801-3</t>
  </si>
  <si>
    <t>oken, dveří a vrat, s uložením a opětovným zavěšením po provedení stavebních změn,</t>
  </si>
  <si>
    <t>1t : 1</t>
  </si>
  <si>
    <t>2t : 1</t>
  </si>
  <si>
    <t>3t : 1</t>
  </si>
  <si>
    <t>4t : 1</t>
  </si>
  <si>
    <t>5t : 1</t>
  </si>
  <si>
    <t>6t/e : 2</t>
  </si>
  <si>
    <t>7t/e : 2</t>
  </si>
  <si>
    <t>8t : 1</t>
  </si>
  <si>
    <t>9t/e : 2</t>
  </si>
  <si>
    <t>10t : 1</t>
  </si>
  <si>
    <t>11t/e : 4</t>
  </si>
  <si>
    <t>13t/e : 2*5</t>
  </si>
  <si>
    <t>14t/e : 2*2</t>
  </si>
  <si>
    <t>17t : 1</t>
  </si>
  <si>
    <t>18t : 1</t>
  </si>
  <si>
    <t>19t : 1</t>
  </si>
  <si>
    <t>20t : 1</t>
  </si>
  <si>
    <t>21t/e : 1</t>
  </si>
  <si>
    <t>22t/e : 1</t>
  </si>
  <si>
    <t>23t/e : 4*18</t>
  </si>
  <si>
    <t>27t/e : 4*8</t>
  </si>
  <si>
    <t>28t/e : 2</t>
  </si>
  <si>
    <t>29t/e : 4</t>
  </si>
  <si>
    <t>968061125R00</t>
  </si>
  <si>
    <t>Vyvěšení nebo zavěšení dřevěných křídel dveří, plochy do 2 m2</t>
  </si>
  <si>
    <t>pozn h - demontáž stávajících dveřních křídel</t>
  </si>
  <si>
    <t>nová pozice 2T : 1</t>
  </si>
  <si>
    <t>968062244R00</t>
  </si>
  <si>
    <t>Vybourání dřevěných rámů oken jednoduchých, plochy do 1 m2</t>
  </si>
  <si>
    <t>včetně pomocného lešení o výšce podlahy do 1900 mm a pro zatížení do 1,5 kPa  (150 kg/m2),</t>
  </si>
  <si>
    <t>pozn f - demontovat stávající okenní křídla a opatrně vybourat jejich dřevěné rámy</t>
  </si>
  <si>
    <t>968062245R00</t>
  </si>
  <si>
    <t>Vybourání dřevěných rámů oken jednoduchých, plochy do 2 m2</t>
  </si>
  <si>
    <t>968062246R00</t>
  </si>
  <si>
    <t>Vybourání dřevěných rámů oken jednoduchých, plochy do 4 m2</t>
  </si>
  <si>
    <t>978011191R00</t>
  </si>
  <si>
    <t>Otlučení omítek vápenných nebo vápenocementových vnitřních s vyškrabáním spár, s očištěním zdiva stropů, v rozsahu do 100 %</t>
  </si>
  <si>
    <t>sE2k</t>
  </si>
  <si>
    <t>978015231R00</t>
  </si>
  <si>
    <t>Otlučení omítek vápenných nebo vápenocementových vnějších s vyškrabáním spár, s očištěním zdiva 1. až 4. stupni složitosti, v rozsahu do 20 %</t>
  </si>
  <si>
    <t>sE5</t>
  </si>
  <si>
    <t>978015261R00</t>
  </si>
  <si>
    <t>Otlučení omítek vápenných nebo vápenocementových vnějších s vyškrabáním spár, s očištěním zdiva 1. až 4. stupni složitosti, v rozsahu do 50 %</t>
  </si>
  <si>
    <t>sE2</t>
  </si>
  <si>
    <t>978015291R00</t>
  </si>
  <si>
    <t>Otlučení omítek vápenných nebo vápenocementových vnějších s vyškrabáním spár, s očištěním zdiva 1. až 4. stupni složitosti, v rozsahu do 100 %</t>
  </si>
  <si>
    <t>sE1</t>
  </si>
  <si>
    <t>sE3</t>
  </si>
  <si>
    <t>sE4</t>
  </si>
  <si>
    <t>978015411R00</t>
  </si>
  <si>
    <t>Odstranění štukové vrstvy z omítek vnitřních stěn vnějších, složitosti 1-4</t>
  </si>
  <si>
    <t>Odkaz na mn. položky pořadí 55 : 1891,40000*0,5</t>
  </si>
  <si>
    <t>764410850R00</t>
  </si>
  <si>
    <t>Demontáž oplechování parapetů rš od 100 do 330 mm</t>
  </si>
  <si>
    <t>m</t>
  </si>
  <si>
    <t>800-764</t>
  </si>
  <si>
    <t>pozn g - demontáž pozink.parapetních plechů</t>
  </si>
  <si>
    <t>4k | r.š. 250,0 mm : 0,79*1</t>
  </si>
  <si>
    <t>5k | r.š. 300,0 mm : 0,92*2</t>
  </si>
  <si>
    <t>6k | r.š. 250,0 mm : 0,39*1</t>
  </si>
  <si>
    <t>7k | r.š. 250,0 mm : 0,85*1</t>
  </si>
  <si>
    <t>8k | r.š. 300,0 mm : 0,28*1</t>
  </si>
  <si>
    <t>10k | r.š. 300,0 mm : 0,78*1</t>
  </si>
  <si>
    <t>11k | r.š. 280,0 mm : 1,1*9</t>
  </si>
  <si>
    <t>12k | r.š. 200,0 mm : 0,18*2</t>
  </si>
  <si>
    <t>13k | r.š. 250,0 mm : 0,38*2</t>
  </si>
  <si>
    <t>14k | r.š. 250,0 mm : 0,36*1</t>
  </si>
  <si>
    <t>15k | r.š. 250,0 mm : 0,69*1</t>
  </si>
  <si>
    <t>16k | r.š. 220,0 mm : 0,56*1</t>
  </si>
  <si>
    <t>17k | r.š. 250,0 mm : 1,19*36</t>
  </si>
  <si>
    <t>19k | r.š. 250,0 mm : 0,49*2</t>
  </si>
  <si>
    <t>20k | r.š. 150,0 mm : 4,15*1</t>
  </si>
  <si>
    <t>21k | r.š. 150,0 mm : 2,9*3</t>
  </si>
  <si>
    <t>764410880R00</t>
  </si>
  <si>
    <t>Demontáž oplechování parapetů rš od 400 do 600 mm</t>
  </si>
  <si>
    <t>pozn g - demontáž pozink.parapetních plechů, z plochy parapetního zdiva odstranit podkladní omítkové vrstvy</t>
  </si>
  <si>
    <t xml:space="preserve">D.1.1.b.04 | pohledy - bourací práce, demontáže : </t>
  </si>
  <si>
    <t>1k | r.š. 550,0 mm : 0,55*1</t>
  </si>
  <si>
    <t>2k | r.š. 500,0 mm : 0,67*2</t>
  </si>
  <si>
    <t>3k | r.š. 450,0 mm : 0,55*2</t>
  </si>
  <si>
    <t>9k | r.š. 350,0 mm : 1,07*2</t>
  </si>
  <si>
    <t>18k | r.š. 350,0 mm : 0,87*6</t>
  </si>
  <si>
    <t>764421830R00</t>
  </si>
  <si>
    <t>Demontáž oplechování říms rš od 100 do 200 mm</t>
  </si>
  <si>
    <t xml:space="preserve">D.1.1.b.03 | půdorys 2.np : </t>
  </si>
  <si>
    <t>pozn ch - demontáž opechování římsy z pozink. plechu : 3,0*3</t>
  </si>
  <si>
    <t>787600801R00</t>
  </si>
  <si>
    <t>Vysklení oken a dveří sklo ploché do 1 m2</t>
  </si>
  <si>
    <t>800-787</t>
  </si>
  <si>
    <t>Z důvodu třídění odpadu.</t>
  </si>
  <si>
    <t>913      R00</t>
  </si>
  <si>
    <t>Hzs - Stavební dělník</t>
  </si>
  <si>
    <t>pozn b - z opěráku opatrně demontovat dožívající plechovou falcovanou krytinu ( bez porušení podkladních vrstev ) - pozink plech, včetně demontáže podokapního žlabu</t>
  </si>
  <si>
    <t>pozn c - novodobý chrlič dešťové kanalizace beton trubka DN200 - opatrně vybourat z celého průběhu obvodového zdiva</t>
  </si>
  <si>
    <t>dmtž falcov. krytiny : 5,2*0,5</t>
  </si>
  <si>
    <t>pozn c - dmtž chrlič dešťové kanalizace : 8</t>
  </si>
  <si>
    <t>pozn e - opatrně vybourat stávající skříň elektrorozvaděče : 2</t>
  </si>
  <si>
    <t>999281151R00</t>
  </si>
  <si>
    <t>Přesun hmot pro opravy a údržbu objektů pro opravy a údržbu dosavadních objektů včetně vnějších plášťů výšky do 25 m, nošením</t>
  </si>
  <si>
    <t>t</t>
  </si>
  <si>
    <t>Přesun hmot</t>
  </si>
  <si>
    <t>POL7_</t>
  </si>
  <si>
    <t>oborů 801, 803, 811 a 812</t>
  </si>
  <si>
    <t xml:space="preserve">Hmotnosti z položek s pořadovými čísly: : </t>
  </si>
  <si>
    <t xml:space="preserve">1,2,3,4,5,6,7,8,9,10,11,12,13,14,15,16,17,19,20,21,24,25,31,32,33,34,35,38,39,40,43,47,50,51,52, : </t>
  </si>
  <si>
    <t>Součet: : 296,96703</t>
  </si>
  <si>
    <t>999281193R00</t>
  </si>
  <si>
    <t>Přesun hmot pro opravy a údržbu objektů pro opravy a údržbu dosavadních objektů včetně vnějších plášťů příplatek za zvětšený přesun přes vymezenou největší dopravní vzdálenost do 1000 m</t>
  </si>
  <si>
    <t>D.1.1.c. výpis prvků PSV 3) klempířské výrobky</t>
  </si>
  <si>
    <t>Viz popis: Technické pokyny k provedení; Poznámky k provedení; Všeobecné požadavky na realizaci, materiálová specifikace.</t>
  </si>
  <si>
    <t>764252207R00</t>
  </si>
  <si>
    <t xml:space="preserve">Žlaby z měděného plechu žlaby včetně háků, čel, rohů, rovných hrdel a dilatací podokapní půlkulaté, rš 500 mm,  </t>
  </si>
  <si>
    <t>MATERIÁL: Měděný plech 0,6mm</t>
  </si>
  <si>
    <t>DOPLŇKY: Měděné háky (pravidelné osazení s max vzdáleností 1000mm)</t>
  </si>
  <si>
    <t>POZNÁMKA: Přesné rozměry před výrobou ověřit na místě</t>
  </si>
  <si>
    <t xml:space="preserve">D.1.1.c Výpisy prvků PSV 3) prvky klempířské : </t>
  </si>
  <si>
    <t>23K : 5,8</t>
  </si>
  <si>
    <t>764554204R00</t>
  </si>
  <si>
    <t>Odpadní trouby z měděného plechu výroba a montáž odpadní trouby z Cu plechu, kruhové včetně zděří, manžet, odboček, kolen, odskoků, výpustí vody a přechodových kusů průměru 150 mm</t>
  </si>
  <si>
    <t>MATERIÁL: Měděný plech tl. 0,6mm</t>
  </si>
  <si>
    <t>DOPLŇKY: kolena, dvoudílné kruhové měděné zděrě s trnem, kotevní technika apod.</t>
  </si>
  <si>
    <t>POZNÁMKA:</t>
  </si>
  <si>
    <t>Prodloužení stávajících výtoků – přesné délky budou upřesněny na místě dle rozsahu skalního masivu</t>
  </si>
  <si>
    <t>Zděře budou kotveny do skalního masivu</t>
  </si>
  <si>
    <t>22K : 1,05</t>
  </si>
  <si>
    <t>764910150</t>
  </si>
  <si>
    <t>Výeoba dodávka a montáž oplechování vnějšího okenního parapetu z olověného plechu tl. 1,6 mm, r.š. do 150,0 mm</t>
  </si>
  <si>
    <t>MATERIÁL: Olověný plech R.Š. 550mm tl. 1.6mm osazen na nosný profil</t>
  </si>
  <si>
    <t>DOPLŇKY: Nosný profil TiZn tl. 0,6mm včetně okapničky</t>
  </si>
  <si>
    <t>Včetně potřebných příponek a kotevní techniky, prvek vždy vyroben z jednoho kusu bez napojování</t>
  </si>
  <si>
    <t>Včetně dotmelení k okennímu rámu a ostění</t>
  </si>
  <si>
    <t>Přesné rozměry před výrobou ověřit na místě</t>
  </si>
  <si>
    <t>764910250</t>
  </si>
  <si>
    <t>Výeoba dodávka a montáž oplechování vnějšího okenního parapetu z olověného plechu tl. 1,6 mm, r.š. do 250,0 mm</t>
  </si>
  <si>
    <t>764910350</t>
  </si>
  <si>
    <t>Výeoba dodávka a montáž oplechování vnějšího okenního parapetu z olověného plechu tl. 1,6 mm, r.š. do 350,0 mm</t>
  </si>
  <si>
    <t>764910450</t>
  </si>
  <si>
    <t>Výeoba dodávka a montáž oplechování vnějšího okenního parapetu z olověného plechu tl. 1,6 mm, r.š. do 450,0 mm</t>
  </si>
  <si>
    <t>764910550</t>
  </si>
  <si>
    <t>Výeoba dodávka a montáž oplechování vnějšího okenního parapetu z olověného plechu tl. 1,6 mm, r.š. do 550,0 mm</t>
  </si>
  <si>
    <t>998764203R00</t>
  </si>
  <si>
    <t>Přesun hmot pro konstrukce klempířské v objektech výšky do 24 m</t>
  </si>
  <si>
    <t>50 m vodorovně</t>
  </si>
  <si>
    <t>998764293R00</t>
  </si>
  <si>
    <t>Přesun hmot pro konstrukce klempířské příplatek k ceně za zvětšený přesun přes vymezenou největší dopravní vzdálenost do 500 m</t>
  </si>
  <si>
    <t>765311870R00</t>
  </si>
  <si>
    <t>Demontáž pálené krytiny z tašek bobrovek, s tvrdou maltou, do suti</t>
  </si>
  <si>
    <t>800-765</t>
  </si>
  <si>
    <t>pozn a - z koruny koruna zdiva opěráku demontovat novodobou cihenou pálenou taškou ukládanou do maltového lože</t>
  </si>
  <si>
    <t>pozn a : (1,77+2,66)*0,6</t>
  </si>
  <si>
    <t>765311512RU2</t>
  </si>
  <si>
    <t>Krytina pálená střech jednoduchých z bobrovek, šupinové kladení, uložení do malty, povrchová úprava režná, kulatý řez tašek</t>
  </si>
  <si>
    <t>Skladba K2 | pultová střecha jižního opěráku</t>
  </si>
  <si>
    <t>KERAMICKÁ TAŠKA BOBROVKA   0,8 MM</t>
  </si>
  <si>
    <t>LOŽE Z BÍLÉ POKRÝVAČSKÉ MALTY   10-30 MM</t>
  </si>
  <si>
    <t>VYROVNÁNÍ PODKLADU TRASVÁPENNOU ZDÍCÍ MALTOU   10-30 MM</t>
  </si>
  <si>
    <t>STÁVAJÍCÍ ZDIVO OPĚRÁKU</t>
  </si>
  <si>
    <t>pozn 3 - kryt opěráku z keramické tašky bobrovky ukládané do bílé pokrývačské malty - skladba konstrukce K2</t>
  </si>
  <si>
    <t>pozn 3 : 5,2</t>
  </si>
  <si>
    <t>765559001</t>
  </si>
  <si>
    <t>Střešní krytina šindelová střecha – výměna poškozené krytiny na cca 50% plochy</t>
  </si>
  <si>
    <t>Skladba K3 | šindelová střecha – výměna poškozené krytiny na cca 50% plochy</t>
  </si>
  <si>
    <t>2 x IMPREGNAČNÍ NÁTĚR</t>
  </si>
  <si>
    <t>DŘEVĚNÉ ŠTÍPANÉ ŠINDELE, DVOJITÉ KRYTÍ 2,2-2,6 MM</t>
  </si>
  <si>
    <t>STÁVAJÍCÍ LAŤOVÁNÍ 40/60MM 40 MM</t>
  </si>
  <si>
    <t>KROKVE</t>
  </si>
  <si>
    <t>pozn 7 - střešní krytina prevétu bude kompletně zrevidována, poškozené šindele budou vymněněny a nahrazeny novým štípaným šindelem, následně povrch střešního pláště impregnovat - skladba konstrukce K3</t>
  </si>
  <si>
    <t>pozn 8 - střešní krytina pavlače bude kompletně zrevidována, poškozené šindele budou vymněněny a nahrazeny novým štípaným šindelem, následně povrch střešního pláště impregnovat - skladba konstrukce K3</t>
  </si>
  <si>
    <t>pozn 7 - střešní krytina prevétu : 2</t>
  </si>
  <si>
    <t>pozn 8 - střešní krytina pavlače : 12,5</t>
  </si>
  <si>
    <t>998765202R00</t>
  </si>
  <si>
    <t>Přesun hmot pro krytiny tvrdé v objektech výšky do 12 m</t>
  </si>
  <si>
    <t>998765293R00</t>
  </si>
  <si>
    <t>Přesun hmot pro krytiny tvrdé příplatek k ceně za zvětšený přesun přes vymezenou největší dopravní vzdálenost do 500 m</t>
  </si>
  <si>
    <t>D.1.1.c. výpis prvků PSV 1) truhlářské výrobky</t>
  </si>
  <si>
    <t>PŘED VÝROBOU ZPRACOVAT A PŘEDLOŽIT K ODSOUHLASENÍ VÝROBNÍ  DOKUMENTACI, ROZMĚRY PŘED VÝROBOU OVĚŘIT NA MÍSTĚ.</t>
  </si>
  <si>
    <t>766991001</t>
  </si>
  <si>
    <t>Repase Stávávající dvoukřídlé dveře svlakové konstrukce; rozměry š. 1 610,0 mm, v. 2 900,0 mm</t>
  </si>
  <si>
    <t>RÁM,ZÁRUBEŇ: dřevěný masiv / -</t>
  </si>
  <si>
    <t>KŘÍDLO: dřevěný masiv / -</t>
  </si>
  <si>
    <t>KOVÁNÍ:</t>
  </si>
  <si>
    <t>- kované závěsy / -</t>
  </si>
  <si>
    <t>- kovaná klika / nový vložkový zámek systému generálního klíče</t>
  </si>
  <si>
    <t>ZASKLENÍ: čiré tabulové sklo / -</t>
  </si>
  <si>
    <t>POVRCHOVÁ ÚPRAVA DŘEVA: lazurní nátěr / očistění, nový lazurní nátěr ve třech vrstvách s hedvábným leskem, barva bude upřesněna po vynesení vzorků</t>
  </si>
  <si>
    <t>POVRCHOVÁ ÚPRAVA KOVU: antikorozní nátěr / -</t>
  </si>
  <si>
    <t>- po dobu výstavby instalovat dočasné uzamykatelné dveře z vodovzdorné překližky</t>
  </si>
  <si>
    <t>- demontovat a uložit k zpětnému osazení</t>
  </si>
  <si>
    <t xml:space="preserve">D.1.1.c Výpisy prvků PSV 1) prvky truhlářské : </t>
  </si>
  <si>
    <t>1T : 1</t>
  </si>
  <si>
    <t>766991002</t>
  </si>
  <si>
    <t>Repase stávávající dvoukřídlé dveře kazetové; rozměry š. 780,0 mm, v. 1 660,0 mm</t>
  </si>
  <si>
    <t>RÁM,ZÁRUBEŇ: dřevěný masiv / výměna</t>
  </si>
  <si>
    <t>KŘÍDLO: dřevěný masiv / repase</t>
  </si>
  <si>
    <t>- kované závěsy / Repase, na exteriérové straně doplnit okování podle vzoru 8T</t>
  </si>
  <si>
    <t>- kovaná zástrč / repase</t>
  </si>
  <si>
    <t>ZASKLENÍ: - / -</t>
  </si>
  <si>
    <t>POVRCHOVÁ ÚPRAVA DŘEVA: bezbarvý lak / celkové přebroušení, nový lazurní nátěr ve třech vrstvách s hedvábným leskem barevné provedení bude upřesněno po provedení vzorků</t>
  </si>
  <si>
    <t>POVRCHOVÁ ÚPRAVA KOVU: antikorozní nátěr / nový antikorozní nátěr grafitově černý</t>
  </si>
  <si>
    <t>2T : 1</t>
  </si>
  <si>
    <t>766991003</t>
  </si>
  <si>
    <t>Repase stávávající dvoukřídlé dveře kazetové; rozměry š. 1 360,0 mm, v. 2 100,0 mm</t>
  </si>
  <si>
    <t>RÁM,ZÁRUBEŇ: dřevěný masiv / repase</t>
  </si>
  <si>
    <t>- kované závěsy / repase</t>
  </si>
  <si>
    <t>- kovaná klika / repase, nový vložkový zámek systému generálního klíče</t>
  </si>
  <si>
    <t>3T : 1</t>
  </si>
  <si>
    <t>766991004</t>
  </si>
  <si>
    <t>Repase stávávající jednokřídlé dveře svlakové; rozměry š. 930,0 mm, v. 1 500,0 mm</t>
  </si>
  <si>
    <t>- kovaná rozvora / repase</t>
  </si>
  <si>
    <t>4T : 1</t>
  </si>
  <si>
    <t>766991005</t>
  </si>
  <si>
    <t>Repase stávávající jednokřídlé dveře rámové; rozměry š. 950,0 mm, v. 1 810,0 mm</t>
  </si>
  <si>
    <t>- kovaná klika / nový vložkový zámek systému generálního klíče, nové kované štítky</t>
  </si>
  <si>
    <t>5T : 1</t>
  </si>
  <si>
    <t>766991006</t>
  </si>
  <si>
    <t>Repase stávávající jednokřídlé dveře rámové; rozměry š. 970,0 mm, v. 2 020,0 mm</t>
  </si>
  <si>
    <t>6T : 1</t>
  </si>
  <si>
    <t>766991007</t>
  </si>
  <si>
    <t>Repase stávávající jednokřídlé dveře rámové; rozměry š. 1 090,0 mm, v. 1 970,0 mm</t>
  </si>
  <si>
    <t>7T : 1</t>
  </si>
  <si>
    <t>766991008</t>
  </si>
  <si>
    <t>Repase stávávající jednokřídlé dveře svlakové; rozměry š. 1 060,0 mm, v. 1 860,0 mm</t>
  </si>
  <si>
    <t>-kovaná klika / repase</t>
  </si>
  <si>
    <t>8T : 1</t>
  </si>
  <si>
    <t>766991009</t>
  </si>
  <si>
    <t>Repase stávávající jednokřídlé dveře rámové; rozměry š. 700,0 mm, v. 1 970,0 mm</t>
  </si>
  <si>
    <t>9T : 1</t>
  </si>
  <si>
    <t>766991010</t>
  </si>
  <si>
    <t>Repase stávávající jednokřídlé dveře rámové; rozměry š. 640,0 mm, v. 1 520,0 mm</t>
  </si>
  <si>
    <t>10T : 1</t>
  </si>
  <si>
    <t>766991011</t>
  </si>
  <si>
    <t>Repase stávávající jednokřídlé dveře rámové; rozměry š. 900,0 mm, v. 1 700,0 mm</t>
  </si>
  <si>
    <t>11T : 1</t>
  </si>
  <si>
    <t>766991012</t>
  </si>
  <si>
    <t>Repase stávávající jednokřídlé dveře svlakové; rozměry š. 1 040,0 mm, v. 1 810,0 mm</t>
  </si>
  <si>
    <t>- kovaná zástrč / osadit novou kliku a zámek – kopie ze dveří 8T</t>
  </si>
  <si>
    <t>12T : 1</t>
  </si>
  <si>
    <t>766992001</t>
  </si>
  <si>
    <t>Výroba, dodávka a montáž nové dřevěné otvíravé jednokřídlé okno; rozměry š. 470,0 mm, v. 630,0 mm</t>
  </si>
  <si>
    <t>OKNO VYROBYT JAKO TVAROVOU KOPII STÁVAJÍCÍHO MĚNĚNÉHO OKNA</t>
  </si>
  <si>
    <t>ROZMĚRY PŘED VÝROBOU UPŘESNIT NA MÍSTĚ PŘED VÝROBOU PŘEDLOŽIT K ODSOUHLASENÍ VÝROBNÍ DOKUMENTACI</t>
  </si>
  <si>
    <t>RÁM,ZÁRUBEŇ: Dubový masiv vyschlý bez suků a jiných vad</t>
  </si>
  <si>
    <t>KŘÍDLO: Dubový masiv vyschlý bez suků a jiných vad</t>
  </si>
  <si>
    <t>PRÁH/PARAPET: Bez parapetu</t>
  </si>
  <si>
    <t>KOVÁNÍ: Kované závěsy; Kované půlolivy</t>
  </si>
  <si>
    <t>ZASKLENÍ: čiré tabulové sklo imitující vlastnosti ručně foukaného skla</t>
  </si>
  <si>
    <t>POVRCHOVÁ ÚPRAVA DŘEVA: krycí nátěr s hedvábným leskem barevné provedení bude upřesněno po provedení vzorků</t>
  </si>
  <si>
    <t>POVRCHOVÁ ÚPRAVA KOVU: Antikorozní nátěr grafitově černý</t>
  </si>
  <si>
    <t>766992002</t>
  </si>
  <si>
    <t>Výroba, dodávka a montáž nové dřevěné otvíravé jednokřídlé okno; rozměry š. 670,0 mm, v. 460,0 mm</t>
  </si>
  <si>
    <t>766992003</t>
  </si>
  <si>
    <t>Výroba, dodávka a montáž nové dřevěné otvíravé jednokřídlé okno; rozměry š. 550,0 mm, v. 750,0 mm</t>
  </si>
  <si>
    <t>766992004</t>
  </si>
  <si>
    <t>Výroba, dodávka a montáž nové dřevěné otvíravé jednokřídlé okno; rozměry š. 550,0 mm, v. 500,0 mm</t>
  </si>
  <si>
    <t>766992005</t>
  </si>
  <si>
    <t>Výroba, dodávka a montáž nové dřevěné otvíravé jednokřídlé okno; rozměry š. 340,0 mm, v. 750,0 mm</t>
  </si>
  <si>
    <t>766992006.e</t>
  </si>
  <si>
    <t>Výroba, dodávka a montáž nové dřevěné otvíravé jednokřídlé okno se sklopným nadsvětlíkem, rozměry š. 750,0 mm, v. 1 430,0 mm</t>
  </si>
  <si>
    <t>6t/e : 1</t>
  </si>
  <si>
    <t>766992006.i</t>
  </si>
  <si>
    <t>Repase stávající dřevěné otvíravé jednokřídlé okno se sklopným nadsvětlíkem, rozměry š. 750,0 mm, v. 1 350,0 mm</t>
  </si>
  <si>
    <t>- kovové závěsy / repase</t>
  </si>
  <si>
    <t>- novodobá kovová půloliva / výměna – nová kovaná půloliva</t>
  </si>
  <si>
    <t>VÝPLŇ: Čiré tabulové sklo / výměna - čiré tabulové sklo imitující vlastnosti ručně foukaného skla</t>
  </si>
  <si>
    <t>POVRCHOVÁ ÚPRAVA DŘEVA: krycí nátěr odstínu čokoládové hnědě / celkové přebroušení, nový krycí nátěr s hedvábným leskem barevné provedení bude upřesněno po provedení vzorků</t>
  </si>
  <si>
    <t>POVRCHOVÁ ÚPRAVA KOVU: bez povrchové úpravy / antikorozní nátěr grafitově černý</t>
  </si>
  <si>
    <t>6t/i : 1</t>
  </si>
  <si>
    <t>766992007.e</t>
  </si>
  <si>
    <t>Výroba, dodávka a montáž nové dřevěné otvíravé dvoukřídlé okno; rozměry š. 750,0 mm, v. 1 430,0 mm</t>
  </si>
  <si>
    <t>7t/e : 1</t>
  </si>
  <si>
    <t>766992007.i</t>
  </si>
  <si>
    <t>Repase stávající dřevěné otvíravé dvoukřídlé okno; rozměry š. 750,0 mm, v. 1 350,0 mm</t>
  </si>
  <si>
    <t>7t/i : 1</t>
  </si>
  <si>
    <t>766992008</t>
  </si>
  <si>
    <t>Výroba, dodávka a montáž nové dřevěné otvíravé jednokřídlé okno; rozměry š. 350,0 mm, v. 670,0 mm</t>
  </si>
  <si>
    <t>766992009.e</t>
  </si>
  <si>
    <t>Výroba, dodávka a montáž nové dřevěné otvíravé dvoukřídlé okno; rozměry š. 800,0 mm, v. 1 430,0 mm</t>
  </si>
  <si>
    <t>9t/e : 1</t>
  </si>
  <si>
    <t>766992009.i</t>
  </si>
  <si>
    <t>Repase stávající dřevěné otvíravé dvoukřídlé okno; rozměry š. 800,0 mm, v. 1 350,0 mm</t>
  </si>
  <si>
    <t>9t/i : 1</t>
  </si>
  <si>
    <t>766992010</t>
  </si>
  <si>
    <t>Výroba, dodávka a montáž nové dřevěné otvíravé jednokřídlé okno; rozměry š. 250,0 mm, v. 750,0 mm</t>
  </si>
  <si>
    <t>766992011.e</t>
  </si>
  <si>
    <t>Výroba, dodávka a montáž nové dřevěné otvíravé čtyřkřídlé okno; rozměry š. 1 020,0 mm, v. 2 200,0 mm</t>
  </si>
  <si>
    <t>11t/e : 1</t>
  </si>
  <si>
    <t>766992011.i</t>
  </si>
  <si>
    <t>Repase stávající dřevěné otvíravé dvoukřídlé okno; rozměry š. 1 020,0 mm, v. 2 200,0 mm</t>
  </si>
  <si>
    <t>- kovové závěsy / repase a osazení historizující kovové krytky</t>
  </si>
  <si>
    <t>VÝPLŇ: Čiré tabulové sklo vitrážové / výměna - vitrážové zasklení z šestiúhelníků vyrobených z ručně zhotoveného skla o průměru cca 100mm – včetně olověných profilů a nezbytných výztuží</t>
  </si>
  <si>
    <t>POVRCHOVÁ ÚPRAVA DŘEVA: bezbarvý lak / celkové přebroušení, nový krycí nátěr s hedvábným leskem barevné provedení bude upřesněno po provedení vzorků</t>
  </si>
  <si>
    <t>11t/i : 1</t>
  </si>
  <si>
    <t>766992012.e</t>
  </si>
  <si>
    <t>Repase stávající dřevěné otvíravé jednokřídlé okno; rozměry š. 500,0 mm, v. 800,0 mm</t>
  </si>
  <si>
    <t>VÝPLŇ: čiré tabulové sklo vitrážové / výměna - čiré tabulové sklo imitující vlastnosti ručně foukaného skla</t>
  </si>
  <si>
    <t>12t/e : 1</t>
  </si>
  <si>
    <t>766992012.i</t>
  </si>
  <si>
    <t>12t/i : 1</t>
  </si>
  <si>
    <t>766992013.e</t>
  </si>
  <si>
    <t>Výroba, dodávka a montáž nové dřevěné otvíravé dvoukřídlé okno; rozměry 1 060,0 mm, v. 1 380,0 mm</t>
  </si>
  <si>
    <t>KOVÁNÍ: Kované závěsy; Kované olivy</t>
  </si>
  <si>
    <t>13t/e : 5</t>
  </si>
  <si>
    <t>766992013.i</t>
  </si>
  <si>
    <t>Repase stávající dřevěné otvíravé dvoukřídlé okno; rozměry 1 060,0 mm, v. 1 380,0 mm</t>
  </si>
  <si>
    <t>- novodobá kovová půloliva / výměna – nová kovaná oliva</t>
  </si>
  <si>
    <t>POZNÁMKA: repase včetně parapetu</t>
  </si>
  <si>
    <t>13t/i : 5</t>
  </si>
  <si>
    <t>766992014.e</t>
  </si>
  <si>
    <t>Výroba, dodávka a montáž nové dřevěné otvíravé dvoukřídlé okno; rozměry 1 060,0 mm, v. 1 180,0 mm</t>
  </si>
  <si>
    <t>14t/e : 2</t>
  </si>
  <si>
    <t>766992014.i</t>
  </si>
  <si>
    <t>Repase stávající dřevěné otvíravé dvoukřídlé okno; rozměry 1 060,0 mm, v. 1 180,0 mm</t>
  </si>
  <si>
    <t>14t/i : 2</t>
  </si>
  <si>
    <t>766992015</t>
  </si>
  <si>
    <t>Repase stávající dřevěné otvíravé jednokřídlé okno; rozměry š. 120,0 mm, v. 620,0 mm</t>
  </si>
  <si>
    <t>RÁM,ZÁRUBEŇ: - / -</t>
  </si>
  <si>
    <t>- kovaný obrtlík / repase</t>
  </si>
  <si>
    <t>15t : 2</t>
  </si>
  <si>
    <t>766992016</t>
  </si>
  <si>
    <t>Repase stávající dřevěné otvíravé jednokřídlé okno; rozměry 1 060,0 mm, v. 1 180,0 mm</t>
  </si>
  <si>
    <t>16t : 2</t>
  </si>
  <si>
    <t>766992017</t>
  </si>
  <si>
    <t>Výroba, dodávka a montáž nové dřevěné otvíravé jednokřídlé okno; rozměry š. 220,0 mm, v. 730,0 mm</t>
  </si>
  <si>
    <t>766992018</t>
  </si>
  <si>
    <t>Výroba, dodávka a montáž nové dřevěné otvíravé jednokřídlé okno; rozměry š. 340,0 mm, v. 670,0 mm</t>
  </si>
  <si>
    <t>766992019</t>
  </si>
  <si>
    <t>Výroba, dodávka a montáž nové dřevěné otvíravé jednokřídlé okno; rozměry š. 340,0 mm, v. 540,0 mm</t>
  </si>
  <si>
    <t>766992020</t>
  </si>
  <si>
    <t>Výroba, dodávka a montáž nové dřevěné otvíravé jednokřídlé okno; rozměry š. 300,0 mm, v. 500,0 mm</t>
  </si>
  <si>
    <t>766992021.e</t>
  </si>
  <si>
    <t>Výroba, dodávka a montáž nové dřevěné otvíravé dvoukřídlé okno; rozměry 650,0 mm, v. 850,0 mm</t>
  </si>
  <si>
    <t>766992021.i</t>
  </si>
  <si>
    <t>Repase stávající dřevěné otvíravé dvoukřídlé okno; rozměry 650,0 mm, v. 850,0 mm</t>
  </si>
  <si>
    <t>21t/i : 1</t>
  </si>
  <si>
    <t>766992022.e</t>
  </si>
  <si>
    <t>Výroba, dodávka a montáž nové dřevěné otvíravé jednokřídlé okno; rozměry 520,0 mm, v. 1 050,0 mm</t>
  </si>
  <si>
    <t>766992022.i</t>
  </si>
  <si>
    <t>Repase stávající dřevěné otvíravé jednokřídlé okno; rozměry 520,0 mm, v. 1 050,0 mm</t>
  </si>
  <si>
    <t>22t/i : 1</t>
  </si>
  <si>
    <t>766992023.e</t>
  </si>
  <si>
    <t>Výroba, dodávka a montáž nové dřevěné otvíravé dvoukřídlé okno s dvoukřídlým otvíravým nadsvětlíkem, rozměry š. 1 150,0 mm, v. 2 300,0 mm</t>
  </si>
  <si>
    <t>ROZMĚRY PŘED VÝROBOU UPŘESNIT NA MÍSTĚ</t>
  </si>
  <si>
    <t>PŘED VÝROBOU PŘEDLOŽIT K ODSOUHLASENÍ VÝROBNÍ DOKUMENTACI</t>
  </si>
  <si>
    <t>KOVÁNÍ: Kované závěsy; Mosazné olivy</t>
  </si>
  <si>
    <t>23t/e : 18</t>
  </si>
  <si>
    <t>766992023.i</t>
  </si>
  <si>
    <t>Repase stávající dřevěné otvíravé dvoukřídlé okno s dvoukřídlým otvíravým nadsvětlíkem, rozměry š. 1 150,0 mm, v. 2 300,0 mm</t>
  </si>
  <si>
    <t>- novodobá kovová půloliva / výměna – mosazné olivy</t>
  </si>
  <si>
    <t>23t/i : 18</t>
  </si>
  <si>
    <t>766992024.e</t>
  </si>
  <si>
    <t>Výroba, dodávka a montáž nové dřevěné otvíravé dvoukřídlé okno s dvoukřídlým otvíravým nadsvětlíkem, REPLIKA; rozměry š. 1 150,0 mm, v. 2 300,0 mm</t>
  </si>
  <si>
    <t>OKNO VYROBYT JAKO TVAROVOU KOPII HISTORICKÉHO OKNA DLE DOCHOVANÉ FOTODOKUMENTACE</t>
  </si>
  <si>
    <t>PŘED ZAHÁJENÍM VÝROBY BUDE ZHOTOVEN PROTOTYP, NA KTERÉM BUDE PROVĚŘENO A ODSOUHLASENO TVAROVÉ, ROZMĚROVÉ A BAREVNÉ PROVEDENÍ</t>
  </si>
  <si>
    <t>RÁM,ZÁRUBEŇ: Dubový masiv vyschlý bez suků a jiných vad, čistý průřez 65/50mm</t>
  </si>
  <si>
    <t>KŘÍDLO: Dubový masiv vyschlý bez suků a jiných vad, čistý průřez 46/46mm (stojka s rozvorou 46/67mm), Příčky v křídlech - čistý průřez 24/34mm</t>
  </si>
  <si>
    <t>POVRCHOVÁ ÚPRAVA KOVU: Antikorozní nátěr barevné provedení bude upřesněno na základě barevnosti křídel</t>
  </si>
  <si>
    <t>24t/e PROTOTYP : 1</t>
  </si>
  <si>
    <t>24t/e : 10</t>
  </si>
  <si>
    <t>766992024.i</t>
  </si>
  <si>
    <t>PRÁH/PARAPET: Dubový masiv vyschlý bez suků a jiných vad tl. 35mm</t>
  </si>
  <si>
    <t>24t/i : 10</t>
  </si>
  <si>
    <t>766992025</t>
  </si>
  <si>
    <t>Repase stávající dřevěné otvíravé dvoukřídlé okno; rozměry ě. 830,0 mm, v. 1 300,0 mm</t>
  </si>
  <si>
    <t>-kovové závěsy / repase</t>
  </si>
  <si>
    <t>-Kovaný obrtlík / repase</t>
  </si>
  <si>
    <t>VÝPLŇ: čiré tabulové sklo vitrážové / výměna - čiré tabulové sklo imitující vlastnosti ručně foukaného skla, vitrážové provedení</t>
  </si>
  <si>
    <t>POVRCHOVÁ ÚPRAVA KOVU: bez povrchové úpravy antikorozní nátěr grafitově černý</t>
  </si>
  <si>
    <t>25t : 6</t>
  </si>
  <si>
    <t>766992026</t>
  </si>
  <si>
    <t>Repase stávající dřevěné otvíravé jednokřídlé okno; rozměry š. 450,0 mm, v. 600,0 mm</t>
  </si>
  <si>
    <t>- novodobá půloliva / výměna – kovaná půloliva</t>
  </si>
  <si>
    <t>POVRCHOVÁ ÚPRAVA DŘEVA: krycí nátěr odstínu čokoládové hnědě / celkové přebroušení, nový krycí nátěr s hedvábným leskem, barevné provedení bude upřesněno po provedení vzorků</t>
  </si>
  <si>
    <t>POZNÁMKA: výměna parapetní desky</t>
  </si>
  <si>
    <t>26t : 2</t>
  </si>
  <si>
    <t>766992027.e</t>
  </si>
  <si>
    <t>Výroba, dodávka a montáž nové dřevěné otvíravé dvoukřídlé okno s dvoukřídlým otvíravým nadsvětlíkem, rozměry š. 1 150,0 mm, v. 1 900,0 mm</t>
  </si>
  <si>
    <t>27t/e : 8</t>
  </si>
  <si>
    <t>766992027.i</t>
  </si>
  <si>
    <t>Repase stávající dřevěné otvíravé dvoukřídlé okno s dvoukřídlým otvíravým nadsvětlíkem, rozměry š. 1 150,0 mm, v. 1 900,0 mm</t>
  </si>
  <si>
    <t>- novodobá kovová půloliva / výměna – mosazná oliva</t>
  </si>
  <si>
    <t>27t/i : 8</t>
  </si>
  <si>
    <t>766992028.e</t>
  </si>
  <si>
    <t>Výroba, dodávka a montáž nové dřevěné otvíravé dvoukřídlé okno; rozměry 1 050,0 mm, v. 1 350,0 mm</t>
  </si>
  <si>
    <t>28t/e : 1</t>
  </si>
  <si>
    <t>766992028.i</t>
  </si>
  <si>
    <t>Repase stávající dřevěné otvíravé dvoukřídlé okno; rozměry 1 050,0 mm, v. 1 350,0 mm</t>
  </si>
  <si>
    <t>- novodobá kovová půloliva / výměna – nová mosazná oliva</t>
  </si>
  <si>
    <t>28t/i : 1</t>
  </si>
  <si>
    <t>766992029.e</t>
  </si>
  <si>
    <t>Výroba, dodávka a montáž nové dřevěné otvíravé dvoukřídlé okno s dvoukřídlým otvíravým nadsvětlíkem, rozměry 880,0 mm, v. 1 900,0 mm</t>
  </si>
  <si>
    <t>29t/e : 1</t>
  </si>
  <si>
    <t>766992029.i</t>
  </si>
  <si>
    <t>Repase stávající dřevěné otvíravé dvoukřídlé okno s dvoukřídlým otvíravým nadsvětlíkem, rozměry 880,0 mm, v. 1 900,0 mm</t>
  </si>
  <si>
    <t>VÝPLŇ: čiré tabulové sklo / výměna - čiré tabulové sklo imitující vlastnosti ručně foukaného skla</t>
  </si>
  <si>
    <t>29t/i : 1</t>
  </si>
  <si>
    <t>766992030.e</t>
  </si>
  <si>
    <t>Výroba, dodávka a montáž nové dřevěné otvíravé dvoukřídlé okno s dvoukřídlým otvíravým nadsvětlíkem, rozměry 1 060,0 mm, v. 2 200,0 mm</t>
  </si>
  <si>
    <t>30t/e : 1</t>
  </si>
  <si>
    <t>766992030.i</t>
  </si>
  <si>
    <t>Repase stávající dřevěné otvíravé dvoukřídlé okno s dvoukřídlým otvíravým nadsvětlíkem, rozměry 1 060,0 mm, v. 2 200,0 mm</t>
  </si>
  <si>
    <t>30t/i : 1</t>
  </si>
  <si>
    <t>766992031</t>
  </si>
  <si>
    <t>Výroba, dodávka a montáž Nové dřevěné dvoukřídlé okenice svlakové konstrukce, rozměry š. 1 000,0 mm, v. 1 550,0 mm</t>
  </si>
  <si>
    <t>RÁM,ZÁRUBEŇ: -</t>
  </si>
  <si>
    <t>KŘÍDLO: Hoblovaný dubový masiv vyschlý bez suků a jiných vad tl.34mm</t>
  </si>
  <si>
    <t>- Kované závěsy – tyč pr. 18mm, kotvení na chemickou kotvu do zdiva hl. min 250mm</t>
  </si>
  <si>
    <t>- Kování pro uložení letní a zimní závory – celkem 3ks</t>
  </si>
  <si>
    <t>DOPLŇKY: Dřevěná závora pro letní provoz 50/25mm, dl.1800mm</t>
  </si>
  <si>
    <t>POVRCHOVÁ ÚPRAVA DŘEVA: krycí nátěr s hedvábným leskem, barevné provedení bude upřesněno po provedení vzorků</t>
  </si>
  <si>
    <t>POVRCHOVÁ ÚPRAVA KOVU: Žárové zinkování, antikorozní nátěr grafitově černý</t>
  </si>
  <si>
    <t>POZNÁMKA: Šířku nutno upravit podle stavu a rozsahu případných kamenných ostění zjištěných po odstranění stávajících omítkových vrstev</t>
  </si>
  <si>
    <t>31t - PROTOTYP : 1</t>
  </si>
  <si>
    <t>31t : 6</t>
  </si>
  <si>
    <t>998766203R00</t>
  </si>
  <si>
    <t>Přesun hmot pro konstrukce truhlářské v objektech výšky do 24 m</t>
  </si>
  <si>
    <t>800-766</t>
  </si>
  <si>
    <t>998766293R00</t>
  </si>
  <si>
    <t>Přesun hmot pro konstrukce truhlářské příplatek k ceně za zvětšený přesun přes vymezenou největší dopravní vzdálenost do 500 m</t>
  </si>
  <si>
    <t>D.1.1.c. výpis prvků PSV 4) zámečnické a kovářské výrobky</t>
  </si>
  <si>
    <t>1Z</t>
  </si>
  <si>
    <t>Repase stávávající ocelová provlékaná mříž; rozměr Š. 350,0 mm v. 670,0 mm</t>
  </si>
  <si>
    <t>SVISLÉ PRVKY: ocelová tyč kovaná 25/25mm / -</t>
  </si>
  <si>
    <t>VODOROVNÉ PRVKY: ocelová tyč kovaná 20/20mm / -</t>
  </si>
  <si>
    <t>SPPOJOVÁNÍ MATERIÁLŮ: vodorovné příčle jsou provlečeny skrz nosný prvek / -</t>
  </si>
  <si>
    <t>OSAZENÍ:</t>
  </si>
  <si>
    <t>svislé prvky jsou zazděny do kamenného zdiva / spáry vyčistit a vyplnit trvale pružným, UV záření odolným PU tmelem</t>
  </si>
  <si>
    <t>vodorovné příčle jsou zazděny do kamenného zdiva / spáry vyčistit a vyplnit trvale pružným, UV záření odolným PU tmelem</t>
  </si>
  <si>
    <t>POVRCHOVÁ ÚPRAVA: bez nátěru s výraznou povrchovou korozí / celkové přebroušení, odrezení a několikanásobný vrchní antikorozní nátěr s hedvábným leskem v odstínu barvy grafitová černá</t>
  </si>
  <si>
    <t>POZNÁMKA: obnovu prvků provádět na místě bez demontáží</t>
  </si>
  <si>
    <t xml:space="preserve">D.1.1.c Výpisy prvků PSV 4) prvky zámečnicke : </t>
  </si>
  <si>
    <t>1Z : 1</t>
  </si>
  <si>
    <t>2Z</t>
  </si>
  <si>
    <t>Výroba, dodávka a montáž ocelové kované madlo; rozměr dl. 3 150,0 mm</t>
  </si>
  <si>
    <t>MATERIÁL: Ocelová tyč kruhová pr. 32mm, kovářsky opracovaná včetně kovaných konzol tyč kruhová pr. 10mm s krycí rozetou pr.40mm</t>
  </si>
  <si>
    <t>OSAZENÍ: Konzoly budou osazeny do zdiva na chemické kotvy uložení min 250mm (rovnoměrné rozložení s max vzdáleností 1000mm)</t>
  </si>
  <si>
    <t>POVRCHOVÁ ÚPRAVA: Žárové zinkování, antikorozní nátěr grafiotově černý s hedvábným leskem</t>
  </si>
  <si>
    <t>POZNÁMKA: Rozměry nutno upravit dle skutečného stavu přímo na místě, před výrobou bude zpracována a odsouhlasena dodavatelská dokumentace, výrobek musí splňovat požadavky ČSN 743305</t>
  </si>
  <si>
    <t>2Z : 1</t>
  </si>
  <si>
    <t>998767203R00</t>
  </si>
  <si>
    <t>Přesun hmot pro kovové stavební doplňk. konstrukce v objektech výšky do 24 m</t>
  </si>
  <si>
    <t>800-767</t>
  </si>
  <si>
    <t>998767293R00</t>
  </si>
  <si>
    <t>Přesun hmot pro kovové stavební doplňk. konstrukce příplatek k ceně za zvětšený přesun přes vymezenou největší dopravní vzdálenost do 500 m</t>
  </si>
  <si>
    <t>D.1.1.c. výpis prvků PSV 2) výrobky kamenické</t>
  </si>
  <si>
    <t>1k</t>
  </si>
  <si>
    <t>Novodobé stávající kamenné schodiště s horní podestou, rozměry celého schodiště šířka 2 240,0 mm, délka 5 230,0 mm</t>
  </si>
  <si>
    <t>MATERIÁL: žula šedé barvy</t>
  </si>
  <si>
    <t>NÁVRH NA OBNOVU:</t>
  </si>
  <si>
    <t>povrch stupňů včetně podstupnic a povrch podesty otryskat a následně hydrofobně impregnovat</t>
  </si>
  <si>
    <t>Bezbarvý hydrofobizační prostředek pro závěrečné ošetření kamene na bázi siloxanu.</t>
  </si>
  <si>
    <t>Vlastnosti:</t>
  </si>
  <si>
    <t>- vysoká vodoodpudivost</t>
  </si>
  <si>
    <t>- netvoří film</t>
  </si>
  <si>
    <t>- plná propustnost pro difuzi páry</t>
  </si>
  <si>
    <t>- velká hloubka penetrace</t>
  </si>
  <si>
    <t>- vysoká stabilita vůči zásadám</t>
  </si>
  <si>
    <t>Charakteristika materiálu</t>
  </si>
  <si>
    <t>- Specifická hmotnost: 0,8 g/cm3</t>
  </si>
  <si>
    <t>- vzhled: bezbarvá tekutina</t>
  </si>
  <si>
    <t>TVAR A POVRCH:</t>
  </si>
  <si>
    <t>Hrubost tryskání bude před prováděním odsouhlasena investorem a zástupci státní památkové péče</t>
  </si>
  <si>
    <t>POZNÁMKA: Rozměry nutno upravit dle skutečného stavu přímo na místě</t>
  </si>
  <si>
    <t>pozn 4 - novodobé kamenné stupně povrchově otryskat a náskledně hydrofobně impregnovat - skladba sE 6</t>
  </si>
  <si>
    <t xml:space="preserve">D.1.1.c Výpisy prvků PSV 2) prvky kamenické : </t>
  </si>
  <si>
    <t>1k : 14</t>
  </si>
  <si>
    <t>2k</t>
  </si>
  <si>
    <t>Novodobá stávající zákrytová desky; rozměry š.cca 550,0 mm, dl. cca 500,0 mm</t>
  </si>
  <si>
    <t>novodobé zákrytové kamenné desky koruny schodnicového zdiva otryskat, spáry mezi deskami proškrábnout a nově přespárovat spárovací maltou pro kamenné dlažby, povrch kamene následně hydrofobně impregnovat</t>
  </si>
  <si>
    <t>pozn 2 - novodobé zákrytové kamenné desky koruny schodnicového zdiva otryskat, spáry mezi deskami proškrábnout a nově přespárovat spárovací maltou pro kamenné dlažby - povrch kamene následně hydrofobně impregnovat - skladba sE 6</t>
  </si>
  <si>
    <t>2k : 18</t>
  </si>
  <si>
    <t>3k</t>
  </si>
  <si>
    <t>Kamenný práh; rozměr výška 150,0 mm, šířka 460,0-370,0 mm, dl. 1 690,0 mm</t>
  </si>
  <si>
    <t>MATERIÁL: Jemnozrnná žula světle šedé barvy</t>
  </si>
  <si>
    <t>- barevnost a zrnitost materiálu vybrat podle sousedních kamenných prvků (stávající kamenné prahy 4k a 5k)</t>
  </si>
  <si>
    <t>OSAZENÍ: kamenný práh bude uložen do malty pro pokládku a spárování kamenných dlažeb pro exteriér tl. 30- 50mm</t>
  </si>
  <si>
    <t>Spáru k dřevěné zárubni vyplnit trvale pružným tmelem s odolností proti UV, práh uložit ve spádu od objektu 1%</t>
  </si>
  <si>
    <t>Povrch bude proveden hrubým tryskáním (včetně čela)</t>
  </si>
  <si>
    <t>Impregnace siloxanovými hydrofobizačními prostředky</t>
  </si>
  <si>
    <t>3k : 1</t>
  </si>
  <si>
    <t>4k</t>
  </si>
  <si>
    <t>Novodobý stávající kamenný práh; rozměr výška 150,0 mm, šířka 250,0 mm, dl. 930,0 mm</t>
  </si>
  <si>
    <t>povrch otryskat a následně hydrofobně impregnovat</t>
  </si>
  <si>
    <t>Povrch stupňů bude proveden hrubým tryskáním (včetně čela)</t>
  </si>
  <si>
    <t>4k : 1</t>
  </si>
  <si>
    <t>5k</t>
  </si>
  <si>
    <t>Novodobý stávající kamenný práh; rozměr výška 150,0 mm, šířka 700,0 mm, dl. 1 020,0 mm</t>
  </si>
  <si>
    <t>5k : 1</t>
  </si>
  <si>
    <t>6k</t>
  </si>
  <si>
    <t>Novodobý stávající kamenný práh; rozměr výška 150,0 mm, šířka 550,0 mm, dl. 980,0 mm</t>
  </si>
  <si>
    <t>6k : 1</t>
  </si>
  <si>
    <t>7k</t>
  </si>
  <si>
    <t>Novodobý stávající kamenný práh; rozměr výška 150,0 mm, šířka 300,0 mm, dl. 1 080,0 mm</t>
  </si>
  <si>
    <t>7k : 1</t>
  </si>
  <si>
    <t>8k</t>
  </si>
  <si>
    <t>Kamenný práh; rozměry výška 150,0 mm, šířka 450,0 mm, dl. 800,0 mm</t>
  </si>
  <si>
    <t>- barevnost a zrnitost materiálu vybrat podle sousedních kamenných prvků (stávající kamenné prahy 6k a 5k)</t>
  </si>
  <si>
    <t>kamenný práh bude uložen do malty pro pokládku a spárování kamenných dlažeb pro exteriér tl. 30- 50mm</t>
  </si>
  <si>
    <t>Spáru k dřevěné zárubni vyplnit trvale pružným tmelem s odolností proti UV</t>
  </si>
  <si>
    <t>8k : 1</t>
  </si>
  <si>
    <t>9k</t>
  </si>
  <si>
    <t>Novodobé stávající kamenné schodiště; rozměry celého schodiště šířka 1 720,0 mm, délka 2 630,0 mm</t>
  </si>
  <si>
    <t>povrch stupňů včetně podstupnic otryskat a následně hydrofobně impregnovat</t>
  </si>
  <si>
    <t>9k : 9</t>
  </si>
  <si>
    <t>N782991001</t>
  </si>
  <si>
    <t>Nový kamenný chrlič vyústění dešťové kanalizace</t>
  </si>
  <si>
    <t>pozn 9 - nový kamenný chrlič vyústění dešťové kanalizace zazdít na trasvápenou zdící maltu ve spádu min 4% a vetknout do zdiva min 600mm</t>
  </si>
  <si>
    <t>Rk/ 1</t>
  </si>
  <si>
    <t>Restaurování portálu hlavního vstupu do hradu; rozměry světlá šířka portálu 165 cm, výška ostění portálu 285, celková výška s tympanonem 470 cm</t>
  </si>
  <si>
    <t xml:space="preserve">Restaurátorský záměr na ochranu a obnovu kamenných prvků : </t>
  </si>
  <si>
    <t>Rk/1 : 1</t>
  </si>
  <si>
    <t>Rk/ 2</t>
  </si>
  <si>
    <t>Restaurování portálu vstupu do starého paláce; rozměry světlá šřka 78 cm, výška 170 cm</t>
  </si>
  <si>
    <t>Rk/2 : 1</t>
  </si>
  <si>
    <t>Rk/ 3</t>
  </si>
  <si>
    <t>Restaurování kamenného krakorce; rozměry šířka 25 cm, výška 45 cm, délka 30 cm</t>
  </si>
  <si>
    <t>Rk/3 : 2</t>
  </si>
  <si>
    <t>Rk/ 4</t>
  </si>
  <si>
    <t>Restaurování ostění okna vnějšího průčelí; Rozměry šířka 35 cm, výška 70 cm</t>
  </si>
  <si>
    <t>Rk/4 : 1</t>
  </si>
  <si>
    <t>Rk/ 5</t>
  </si>
  <si>
    <t>Restaurování kamenného krakorce; rozměry šířka 35 cm, výška 45 cm, délka 45 cm</t>
  </si>
  <si>
    <t>Rk/5 : 2</t>
  </si>
  <si>
    <t>Rk/ 6</t>
  </si>
  <si>
    <t>Restaurování portálu vstupu do starého paláce; rozměry světlá šřka 105 cm, výška 181 cm</t>
  </si>
  <si>
    <t>Rk/6 : 1</t>
  </si>
  <si>
    <t>Rk/ 7</t>
  </si>
  <si>
    <t>Restaurování ostění okna vnitřního nádvoří; rozměry šířka 35 cm, výška 55 cm</t>
  </si>
  <si>
    <t>Rk/7 : 1</t>
  </si>
  <si>
    <t>Rk/ 8</t>
  </si>
  <si>
    <t>Restaurování ostění střílnového okna vnitřního nádvoří; rozměry šířka 18 cm, výška 70 cm</t>
  </si>
  <si>
    <t>Rk/ 9</t>
  </si>
  <si>
    <t>Restaurování portálu vstupu do starého paláce; rozměry světlá šřka 103cm, výška 176 cm</t>
  </si>
  <si>
    <t>Rk/9 : 1</t>
  </si>
  <si>
    <t>Rk/10</t>
  </si>
  <si>
    <t>Restaurování ostění okna vnitřního nádvoří; rozměry šířka 52 cm, výška 50 cm</t>
  </si>
  <si>
    <t>Rk/10 : 1</t>
  </si>
  <si>
    <t>998782202R00</t>
  </si>
  <si>
    <t>Přesun hmot pro kamenné obklady v objektech výšky do 12 m</t>
  </si>
  <si>
    <t>800-782</t>
  </si>
  <si>
    <t>998782293R00</t>
  </si>
  <si>
    <t>Přesun hmot pro kamenné obklady příplatek k ceně za zvětšený přesun přes vymezenou největší dopravní vzdálenost do 500 m</t>
  </si>
  <si>
    <t>784121201R00</t>
  </si>
  <si>
    <t>Příprava povrchu Penetrace (napouštění) podkladu vápená, jednonásobná</t>
  </si>
  <si>
    <t>800-784</t>
  </si>
  <si>
    <t>Odkaz na mn. položky pořadí 2 : 66,28500</t>
  </si>
  <si>
    <t>Ostatní plochy ostění pro sjednocení kompletnosti stěn : 100</t>
  </si>
  <si>
    <t>784122112R00</t>
  </si>
  <si>
    <t>Malby vápenné se začištěním  , bílé, dvojnásobné</t>
  </si>
  <si>
    <t>Odkaz na mn. položky pořadí 165 : 166,28500</t>
  </si>
  <si>
    <t>979011321R00</t>
  </si>
  <si>
    <t>Svislá doprava suti a vybouraných hmot shozem montáž a demontáž shozu za prvé podlaží nad základním podlažím</t>
  </si>
  <si>
    <t>979990162R00</t>
  </si>
  <si>
    <t>Poplatek za skládku suti - dřevo+sklo</t>
  </si>
  <si>
    <t>Odkaz na dem. hmot. položky pořadí 48 : 0,00000</t>
  </si>
  <si>
    <t>Odkaz na dem. hmot. položky pořadí 50 : 0,15536</t>
  </si>
  <si>
    <t>Odkaz na dem. hmot. položky pořadí 51 : 0,50202</t>
  </si>
  <si>
    <t>Odkaz na dem. hmot. položky pořadí 52 : 1,81802</t>
  </si>
  <si>
    <t>Odkaz na dem. hmot. položky pořadí 61 : 0,87317</t>
  </si>
  <si>
    <t>979011311R00</t>
  </si>
  <si>
    <t>Svislá doprava suti a vybouraných hmot shozem s naložením suti do shozu</t>
  </si>
  <si>
    <t>Přesun suti</t>
  </si>
  <si>
    <t>POL8_</t>
  </si>
  <si>
    <t xml:space="preserve">Demontážní hmotnosti z položek s pořadovými čísly: : </t>
  </si>
  <si>
    <t xml:space="preserve">26,27,50,51,52,53,54,55,56,57,58,59,60,61,74, : </t>
  </si>
  <si>
    <t>Součet: : 129,88869</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</si>
  <si>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</si>
  <si>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</si>
  <si>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</si>
  <si>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</si>
  <si>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</si>
  <si>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Předpoklad: Skládka odpadů Hrádek u Pacova [https://www.sompo.cz/provozy/skladka-hradek/]; celkem 13 km.</t>
  </si>
  <si>
    <t>Součet: : 1558,66430</t>
  </si>
  <si>
    <t>979082111R00</t>
  </si>
  <si>
    <t>Vnitrostaveništní doprava suti a vybouraných hmot do 10 m</t>
  </si>
  <si>
    <t>979082121R00</t>
  </si>
  <si>
    <t>Vnitrostaveništní doprava suti a vybouraných hmot příplatek k ceně za každých dalších 5 m</t>
  </si>
  <si>
    <t>Součet: : 2337,99645</t>
  </si>
  <si>
    <t>979990101R00</t>
  </si>
  <si>
    <t>Poplatek za skládku směsi betonu a cihel do 30x30 cm, skupina 17 01 01 a 17 01 02 z Katalogu odpadů</t>
  </si>
  <si>
    <t>Součet: : 32,47217</t>
  </si>
  <si>
    <t>979999997R00</t>
  </si>
  <si>
    <t>Poplatek za skládku za recyklaci, směsi suti betonu, cihel, tašek a keramiky, kusovost do 1600 cm2, skupina 17 01 07 z Katalogu odpadů</t>
  </si>
  <si>
    <t>Součet: : 97,41652</t>
  </si>
  <si>
    <t>Proměnné:</t>
  </si>
  <si>
    <t>sE1 | omítka štuková na očištěný podklad</t>
  </si>
  <si>
    <t>VAR</t>
  </si>
  <si>
    <t>jižní fasáda původní hradní kaple : 7,6</t>
  </si>
  <si>
    <t>rizalit rytířského sálu : 21,6</t>
  </si>
  <si>
    <t>jižní průčelí jižního křídla : 64,8</t>
  </si>
  <si>
    <t>Vstupní věž : 8,1</t>
  </si>
  <si>
    <t>Severní fasáda severního křídla : 66,4</t>
  </si>
  <si>
    <t>rizalit rytířského sálu : 8,4</t>
  </si>
  <si>
    <t>východní průčelí východního křídla | východní křídlo : 13,9</t>
  </si>
  <si>
    <t>vstupní věž | východní vstupní průčelí : 21,6</t>
  </si>
  <si>
    <t>západní fasáda severního křídla | severní křídlo : 43,9</t>
  </si>
  <si>
    <t>původní hradní kaple : 3,2</t>
  </si>
  <si>
    <t>rizalit rytířského sálu : 4,5</t>
  </si>
  <si>
    <t>Mezisoučet</t>
  </si>
  <si>
    <t xml:space="preserve">Fasády vnitřního nádvoří : </t>
  </si>
  <si>
    <t>jižní fasáda severního křídla : 23,4</t>
  </si>
  <si>
    <t>západní fasáda východního křídla : 10,9+1,8</t>
  </si>
  <si>
    <t>severní fasáda jižního křídla : 37,4+8,8</t>
  </si>
  <si>
    <t>východní fasáda : 8,4</t>
  </si>
  <si>
    <t/>
  </si>
  <si>
    <t>sE2 | štukové vrstvy na ponechávaných omítkách s opravou do 50%</t>
  </si>
  <si>
    <t>okr : 58,6</t>
  </si>
  <si>
    <t>okr : 125,9</t>
  </si>
  <si>
    <t>okr : 146,9</t>
  </si>
  <si>
    <t>okr : 29,2</t>
  </si>
  <si>
    <t xml:space="preserve">hlavní schodiště : </t>
  </si>
  <si>
    <t>červená : 5,6+5,4+1,2+4,4*2</t>
  </si>
  <si>
    <t>okr : 431,8</t>
  </si>
  <si>
    <t>okr : 63,7</t>
  </si>
  <si>
    <t>okr : 125,3</t>
  </si>
  <si>
    <t>okr : 47,1</t>
  </si>
  <si>
    <t>okr : 124,8</t>
  </si>
  <si>
    <t xml:space="preserve">původní hradní kaple : </t>
  </si>
  <si>
    <t>okr : 37,5</t>
  </si>
  <si>
    <t>okr : 26,5</t>
  </si>
  <si>
    <t>jižní fasáda severního křídla - okr : 163,4</t>
  </si>
  <si>
    <t>západní fasáda východního křídla - okr : 30,5+33,5</t>
  </si>
  <si>
    <t>severní fasáda jižního křídla - okr : 66,5+9,5</t>
  </si>
  <si>
    <t>východní fasáda - okr : 58,8</t>
  </si>
  <si>
    <t>sE2 klenba</t>
  </si>
  <si>
    <t>jiřní průčelí hradního paláce - okr : 2,5</t>
  </si>
  <si>
    <t>jižní fasáda severního křídla - okr : 33,5</t>
  </si>
  <si>
    <t>severní fasáda jižního křídla - okr : 8,2+14,2</t>
  </si>
  <si>
    <t>sE3 | omítka jednovrstvá na očištěný podklad – povrch utažený dřevěným hladítkem</t>
  </si>
  <si>
    <t>jiřní průčelí hradního paláce : 154,9</t>
  </si>
  <si>
    <t>severní průčelí hradního paláce : 291,5</t>
  </si>
  <si>
    <t>západní průčelí hradního paláce : 88,3</t>
  </si>
  <si>
    <t>sE4 | omítka jednovrstvá na očištěný podklad – povrch hlazený zednickou lžící</t>
  </si>
  <si>
    <t xml:space="preserve">šambrány a špalety : </t>
  </si>
  <si>
    <t>jiřní průčelí hradního paláce : 6,8</t>
  </si>
  <si>
    <t>severní průčelí hradního paláce : 3,0</t>
  </si>
  <si>
    <t>západní průčelí hradního paláce : 1,5</t>
  </si>
  <si>
    <t>sE5 | zpevnění stávajících omítek s opravou do 20%</t>
  </si>
  <si>
    <t>jiřní průčelí hradního paláce : 89,2</t>
  </si>
  <si>
    <t>severní fasáda jižního křídla : 52,4</t>
  </si>
  <si>
    <t>Dodávka a montáž tašky základní ( kulatý řez tašek ) včetně pokrývačské malty.</t>
  </si>
  <si>
    <t>113105113R00</t>
  </si>
  <si>
    <t>Rozebrání dlažeb z lomového kamene kladených do cemntové malty se spárami zalitými cementovou maltou</t>
  </si>
  <si>
    <t>822-1</t>
  </si>
  <si>
    <t>s přemístěním hmot na skládku na vzdálenost do 3 m nebo s naložením na dopravní prostředek,</t>
  </si>
  <si>
    <t xml:space="preserve">D.1.1.b.01_půdorysy : </t>
  </si>
  <si>
    <t>výšková úprava dlažby z lom. kamen dle hlavní cesty : 8,8</t>
  </si>
  <si>
    <t>Z1 | podlaha průjezdu branské věže : 5,6</t>
  </si>
  <si>
    <t>113106211R00</t>
  </si>
  <si>
    <t>Rozebrání vozovek a ploch s jakoukoliv výplní spár  v ploše jednotlivě do 200 m2, z velkých kostek, kladených do lože z kameniva těženého, škváry nebo strusky</t>
  </si>
  <si>
    <t>s přemístěním hmot na skládku na vzdálenost do 3 m nebo s naložením na dopravní prostředek</t>
  </si>
  <si>
    <t>Z3 | předláždění stávajícího vjezdu v místě vstupní brány : 19,5</t>
  </si>
  <si>
    <t>113107510R00</t>
  </si>
  <si>
    <t>Odstranění podkladů nebo krytů z kameniva hrubého drceného, v ploše jednotlivě do 50 m2, tloušťka vrstvy 100 mm</t>
  </si>
  <si>
    <t xml:space="preserve">Snížení dlažby o cca 200mm : </t>
  </si>
  <si>
    <t>113107520R00</t>
  </si>
  <si>
    <t>Odstranění podkladů nebo krytů z kameniva hrubého drceného, v ploše jednotlivě do 50 m2, tloušťka vrstvy 200 mm</t>
  </si>
  <si>
    <t xml:space="preserve">STÁVAJÍCÍ ŠTĚRKOVÉ PLOCHY : </t>
  </si>
  <si>
    <t>PODLE NOVÉ NIVELITY ZPEVNĚNÉ CESTY VÝŠKOVĚ UPRAVIT : 2,8</t>
  </si>
  <si>
    <t>113109310R00</t>
  </si>
  <si>
    <t>Odstranění podkladů nebo krytů z betonu prostého, v ploše jednotlivě do 50 m2, tloušťka vrstvy 100 mm</t>
  </si>
  <si>
    <t>139601103R00</t>
  </si>
  <si>
    <t>Ruční výkop jam, rýh a šachet v hornině 4</t>
  </si>
  <si>
    <t>m3</t>
  </si>
  <si>
    <t>800-1</t>
  </si>
  <si>
    <t>s přehozením na vzdálenost do 5 m nebo s naložením na ruční dopravní prostředek</t>
  </si>
  <si>
    <t xml:space="preserve">Snížení dlažby o cca 200mm +nová skladba 210mm : </t>
  </si>
  <si>
    <t>Z3 | předláždění stávajícího vjezdu v místě vstupní brány : 19,5*(0,41-0,28)</t>
  </si>
  <si>
    <t>výšková úprava dlažby z lom. kamen dle hlavní cesty : 8,8*0,1</t>
  </si>
  <si>
    <t>PODLE NOVÉ NIVELITY ZPEVNĚNÉ CESTY VÝŠKOVĚ UPRAVIT : 2,8*0,2</t>
  </si>
  <si>
    <t>pozn 7 - základ pod odrazníky 1k a 2k : 0,5*0,5*1,0*2</t>
  </si>
  <si>
    <t>pozn 8 - základ pod stupně 3k : 2,4*0,4*0,3</t>
  </si>
  <si>
    <t>162701105R00</t>
  </si>
  <si>
    <t>Vodorovné přemístění výkopku z horniny 1 až 4, na vzdálenost přes 9 000  do 10 000 m</t>
  </si>
  <si>
    <t>po suchu, bez naložení výkopku, avšak se složením bez rozhrnutí, zpáteční cesta vozidla.</t>
  </si>
  <si>
    <t>Odkaz na mn. položky pořadí 6 : 4,76300</t>
  </si>
  <si>
    <t>162701109R00</t>
  </si>
  <si>
    <t>Vodorovné přemístění výkopku příplatek k ceně za každých dalších i započatých 1 000 m přes 10 000 m z horniny 1 až 4</t>
  </si>
  <si>
    <t>Odkaz na mn. položky pořadí 7 : 4,76300*3</t>
  </si>
  <si>
    <t>181101111R00</t>
  </si>
  <si>
    <t>Úprava pláně v zářezech bez rozlišení horniny, se zhutněním - ručně</t>
  </si>
  <si>
    <t>vyrovnáním výškových rozdílů, ploch vodorovných a ploch do sklonu 1 : 5.</t>
  </si>
  <si>
    <t>Technologický postup a způsob hutnění zemin a násypů bude navržen zhotovitelem dodavatelskou dokumentací, která bude odsouhlasena zadavatelem.</t>
  </si>
  <si>
    <t>Při návrhu technologického postupu a způsobu hutnění je nutné brát v potaz ztížené podmínky území a zejména charakter a stav dotčených historických objektů, které jsou kulturními památkami. Hutnění za použití vibračních technologie je nepřípustné, použití těžkých</t>
  </si>
  <si>
    <t>mechanizmů v blízkosti stávajících objektů není povoleno. V blízkosti objektů a sítí TI bude používáno výhradně ručních strojů a mechanizmů.</t>
  </si>
  <si>
    <t>Z2 | nová zpevněná plocha : 3,8</t>
  </si>
  <si>
    <t>199000002R00</t>
  </si>
  <si>
    <t>Poplatky za skládku horniny 1- 4, skupina 17 05 04 z Katalogu odpadů</t>
  </si>
  <si>
    <t>Odkaz na mn. položky pořadí 7 : 4,76300</t>
  </si>
  <si>
    <t>274211411R00</t>
  </si>
  <si>
    <t>Zdivo základových pasů z lomového kamene MC 10</t>
  </si>
  <si>
    <t>nelícované</t>
  </si>
  <si>
    <t>pozn 8 - základ pod stupně 3k : 2,4*0,4*0,9</t>
  </si>
  <si>
    <t>275211412R00</t>
  </si>
  <si>
    <t>Zdivo zákl. patek z lomového kamene nelícované na MC 10</t>
  </si>
  <si>
    <t>342241162R00</t>
  </si>
  <si>
    <t>Příčky z tvárnic pálených Příčky z tvárnic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</si>
  <si>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</si>
  <si>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</si>
  <si>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NOVÉ SVISLÉ KONSTRUKCE Z PLNÝCH PÁLENÝCH CIHEL NA TRASVÁPENOU ZDÍCÍ MALTU</t>
  </si>
  <si>
    <t>zdivo přizdívek kotvit ke stávajícímu zdivu v každé druhé ložné spáře nerezovými sponami</t>
  </si>
  <si>
    <t>okna 6T : 0,95*0,3*3*3</t>
  </si>
  <si>
    <t>342948111R00</t>
  </si>
  <si>
    <t>Kotvení příček ke konstrukci kotvami na hmoždinky</t>
  </si>
  <si>
    <t>Včetně dodávky kotev a spojovacího materiálu.</t>
  </si>
  <si>
    <t>Včetně dodávky kotev i spojovacího materiálu.</t>
  </si>
  <si>
    <t>okna 6T : 0,95*2*3</t>
  </si>
  <si>
    <t>451577977R00</t>
  </si>
  <si>
    <t>Podklad nebo lože pod dlažbu (přídlažbu) ze štěrkodrti tloušťky do 10 cm</t>
  </si>
  <si>
    <t>v ploše vodorovné nebo ve sklonu do 1:5</t>
  </si>
  <si>
    <t xml:space="preserve">VYROVNÁVACÍ PODSYP DRCENÉ KAMENIVO FR. 8-16 HUTNĚNÉ tl. 50MM : </t>
  </si>
  <si>
    <t>564752111R00</t>
  </si>
  <si>
    <t>Podklad nebo kryt z kameniva hrubého s výplň. kam. tloušťka po zhutnění 150 mm</t>
  </si>
  <si>
    <t>kamenivo hrubé drcené vel. 32 - 63 mm s výplňovým kamenivem (vibrovaný štěrk), s rozprostřením, vlhčením a zhutněním</t>
  </si>
  <si>
    <t>564762111R00</t>
  </si>
  <si>
    <t>Podklad nebo kryt z kameniva hrubého s výplň. kam. tloušťka po zhutnění 200 mm</t>
  </si>
  <si>
    <t>Z1 | podlaha průjezdu branské věže; fr. 8-16 mm : 5,6</t>
  </si>
  <si>
    <t>564782111R00</t>
  </si>
  <si>
    <t>Podklad nebo kryt z kameniva hrubého s výplň. kam. tloušťka po zhutnění 300 mm</t>
  </si>
  <si>
    <t>Z2 | nová zpevněná plocha; fr. 8-16 mm : 3,8</t>
  </si>
  <si>
    <t>564922105R00</t>
  </si>
  <si>
    <t xml:space="preserve">Mlatový kryt z mechanicky zpevněného kameniva (MZK) frakce 0-4 mm tloušťka po zhutnění 50 mm,  </t>
  </si>
  <si>
    <t>s rozprostřením a zhutněním</t>
  </si>
  <si>
    <t>772506360R00</t>
  </si>
  <si>
    <t>Kladení dlažby z kamene do malty zvláštní ze zlomků desek bez úpravy jejich tvaru, tloušťky 60 a 70 mm</t>
  </si>
  <si>
    <t>Vč. spárování vodopropustnou dvousložkovou epoxidovou spárovací maltou min hl. 40mm.</t>
  </si>
  <si>
    <t>591149001</t>
  </si>
  <si>
    <t>Kladení dlažby z velkým kamenným kostek s provedením lože z trassové malty tl. 80 mm, s vyplněním spár, s dvojím beraněním a se smetením přebytečného materiálu na krajnici</t>
  </si>
  <si>
    <t xml:space="preserve">STÁVAJÍCÍ KAMENNÁ DLAŽBA - KOSTKA 100-100/80MM : </t>
  </si>
  <si>
    <t>596139001</t>
  </si>
  <si>
    <t>Kladení dlažby z kamenné mozaiky komunikací pro pěší, s provedením lože z trassové malty tl. 40-60mm, s vyplněním spár maltou, s dvojím beraněním a se smetením přebytečného materiálu na vzdálenost do 3m</t>
  </si>
  <si>
    <t>Dlažba bude ukládána na kameninové podsypy do drenážní trasové malty pro pokládku kamenné dlažby, kterou bude zároveň i spárována.</t>
  </si>
  <si>
    <t>5831001</t>
  </si>
  <si>
    <t>dlažba kamenná nepravidelný tvar; doplnění velikostně a materiálově totožným materiálem, tl. 40-60mm, žula tmavě šedé barvy s hnědým nádechem</t>
  </si>
  <si>
    <t>Pro kamennou dlažbu se musí použít kameny jakostní třídy I. Kameny prasklé při dusání nebo válcování se vymění.</t>
  </si>
  <si>
    <t>Použité materiály musí být ekologicky nezávadné, tj. nesmějí ohrozit složky životního prostředí zejména podzemní vodu.</t>
  </si>
  <si>
    <t>Z1 | podlaha průjezdu branské věže : 5,6*1,1</t>
  </si>
  <si>
    <t>Z2 | nová zpevněná plocha : 3,8*1,1</t>
  </si>
  <si>
    <t>612421431RT2</t>
  </si>
  <si>
    <t>Oprava vnitřních vápenných omítek stěn v množství opravované plochy přes 30 do 50 %,  štukových</t>
  </si>
  <si>
    <t>Včetně pomocného pracovního lešení o výšce podlahy do 1900 mm a pro zatížení do 1,5 kPa.</t>
  </si>
  <si>
    <t>Skladba sI 2 – oprava vnitřních ostění okenních špalet po demontáži oken : 10</t>
  </si>
  <si>
    <t>sI1 - nové vyzděné ostění okenních špalet : 0,95*0,3*6*3</t>
  </si>
  <si>
    <t>průchod - klenba : 10,6</t>
  </si>
  <si>
    <t>Odkaz na mn. položky pořadí 26 : 10,60000</t>
  </si>
  <si>
    <t xml:space="preserve">Skladba sE1 | omítka štuková na očištěný podklad : </t>
  </si>
  <si>
    <t>průchod : (2,05+0,2+1,54)*3,2*2+3,63</t>
  </si>
  <si>
    <t xml:space="preserve">D.1.1.b.04_pohledy - návrh obnovy : </t>
  </si>
  <si>
    <t>jižní fasáda hradební zdi : 8,5</t>
  </si>
  <si>
    <t>jižní průčelí vstupní věže : 28,5</t>
  </si>
  <si>
    <t>východní fasáda : 19,9</t>
  </si>
  <si>
    <t xml:space="preserve">D.1.1.b.05_pohledy - návrh obnovy : </t>
  </si>
  <si>
    <t>severní průčelí vstupní věže : 18,5</t>
  </si>
  <si>
    <t>východní fasáda : 19,6</t>
  </si>
  <si>
    <t>Příplatek za tl. jádra 30-50 mm : 122,886</t>
  </si>
  <si>
    <t>Odkaz na mn. položky pořadí 29 : 122,88600</t>
  </si>
  <si>
    <t>Odkaz na mn. položky pořadí 36 : 386,70000*0,5</t>
  </si>
  <si>
    <t>zakrývání oken a konstrukcí : 150</t>
  </si>
  <si>
    <t>Odkaz na mn. položky pořadí 39 : 527,67350</t>
  </si>
  <si>
    <t xml:space="preserve">Skladba s E2 | štukové vrstvy na ponechávaných omítkách s opravou do 50% : </t>
  </si>
  <si>
    <t>jižní průčelí vstupní věže : 36,4</t>
  </si>
  <si>
    <t>jižní fasáda hradební zdi : 60,8+4,6+13,5+5,4+12,2</t>
  </si>
  <si>
    <t>západní fasáda hradební zdi : 52,5+4,4</t>
  </si>
  <si>
    <t>východní fasáda : 34,9</t>
  </si>
  <si>
    <t>severní průčelí vstupní věže : 37,8</t>
  </si>
  <si>
    <t>severní fasáda hradební zdi : 14,8+44,5</t>
  </si>
  <si>
    <t>východní fasáda hradební zdi : 38,5</t>
  </si>
  <si>
    <t>východní fasáda : 26,4</t>
  </si>
  <si>
    <t>K1 | pozn 1 : 25</t>
  </si>
  <si>
    <t>K2 | pozn 2 : 4,5</t>
  </si>
  <si>
    <t>K3 : 0,3*0,3*2</t>
  </si>
  <si>
    <t>Odkaz na mn. položky pořadí 59 : 2,80000</t>
  </si>
  <si>
    <t>Odkaz na mn. položky pořadí 66 : 10,60000</t>
  </si>
  <si>
    <t>Odkaz na mn. položky pořadí 67 : 387,00000</t>
  </si>
  <si>
    <t>Odkaz na mn. položky pořadí 68 : 127,27350</t>
  </si>
  <si>
    <t>Odkaz na mn. položky pořadí 38 : 527,67350</t>
  </si>
  <si>
    <t>Odkaz na mn. položky pořadí 34 : 527,67350</t>
  </si>
  <si>
    <t>Obnovení nárožní kvádrování</t>
  </si>
  <si>
    <t>Tyto prvky budou realizovány vyškrábnutím do finálního štuku, obdobně jako v současné době.</t>
  </si>
  <si>
    <t>V plochých fasádách branské věže : 8,0*2</t>
  </si>
  <si>
    <t>Okenní šambrány</t>
  </si>
  <si>
    <t>622991003</t>
  </si>
  <si>
    <t>Cihelný kryt římsy pilastru [K3]</t>
  </si>
  <si>
    <t>HYDROFOBIZAČNÍ IMPRAGNACE</t>
  </si>
  <si>
    <t>PÁLENÁ CIHLA 290/140/30MM 30 MM</t>
  </si>
  <si>
    <t>MALTA PRO POKLÁDKU A SPÁROVÁNÍ CIHELNÉHO ZDIVA 20 – 30 MM</t>
  </si>
  <si>
    <t>3 - římsu pilastru ukončit pálenou cihelnou dlažbou dl. 290mm x 140mm ( rozměr zůžit tak, aby cihla byla předsazena před zaomítaný líc římsy o 25mm ) tl. 30mm uloženou a spárovanou maltou pro pokládku a spárování lícového zdiva - skladba K3</t>
  </si>
  <si>
    <t>K3 | cihelný kryt římsy : 2</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</si>
  <si>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</si>
  <si>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</si>
  <si>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</si>
  <si>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pozn 5 - pod klempířské parapety vyrovnat parapetní zdivo trasvápennou zdící maltou - parapet realizovat ve spádu 2% od oken</t>
  </si>
  <si>
    <t>1K : 0,15*1</t>
  </si>
  <si>
    <t>Příplatek za pracnost při zazdívce otvoru a omítání ostění (okno 6T) : 10</t>
  </si>
  <si>
    <t>Odstranění popínavých rostlin : 20</t>
  </si>
  <si>
    <t>Uvedení ploch do původního stavu a úprava ploch kolem ohradní zdi : 25</t>
  </si>
  <si>
    <t>Úklid staveniště : 20</t>
  </si>
  <si>
    <t>Kontrola šindelových krytin : 10</t>
  </si>
  <si>
    <t>Kontrola stavu dřevěné kce a posudek jejího stavu : 4</t>
  </si>
  <si>
    <t>9        R03</t>
  </si>
  <si>
    <t>hodina, třída 6</t>
  </si>
  <si>
    <t>Poškozené části střech budou vyměněny.</t>
  </si>
  <si>
    <t>Příplatek za pracnost při výměně dřevěného šindele : 25</t>
  </si>
  <si>
    <t>Příplatek za pracnost opravy omítek cimbuří vstupní rány : 8*2,5</t>
  </si>
  <si>
    <t>Příplatek za pracnost opravy omítek cimbuří ohradní zdi : 48*1,0</t>
  </si>
  <si>
    <t>Posouzení únosnosti podloží podle ČSN 721006 statickou zatěžovací deskou</t>
  </si>
  <si>
    <t>Požadovaná hodnota modulu přetvárnosti je nejméně E def.2 = 30MPa pro pochůzí plochy, aby byla možnost dosažení předepsaných parametrů pro konstrukční vrstvy.</t>
  </si>
  <si>
    <t xml:space="preserve">D.1.1.b.02_pohledy - bourací práce, demontáže : </t>
  </si>
  <si>
    <t>jižní fasáda hradební zdi : 90</t>
  </si>
  <si>
    <t>západní fasáda hradební zdi : 60</t>
  </si>
  <si>
    <t xml:space="preserve">D.1.1.b.03_pohledy - bourací práce, demontáže : </t>
  </si>
  <si>
    <t>severní fasáda hradební zdi : 90</t>
  </si>
  <si>
    <t>východní fasáda hradební zdi : 60</t>
  </si>
  <si>
    <t>jižní průčelí vstupní věže : 100</t>
  </si>
  <si>
    <t>východní fasáda : 85</t>
  </si>
  <si>
    <t>severní průčelí vstupní věže : 100</t>
  </si>
  <si>
    <t>východní fasáda : 90</t>
  </si>
  <si>
    <t>Odkaz na mn. položky pořadí 49 : 300,00000*5</t>
  </si>
  <si>
    <t>Odkaz na mn. položky pořadí 50 : 375,00000*5</t>
  </si>
  <si>
    <t>Odkaz na mn. položky pořadí 49 : 300,00000</t>
  </si>
  <si>
    <t>Odkaz na mn. položky pořadí 50 : 375,00000</t>
  </si>
  <si>
    <t>průchod : 10</t>
  </si>
  <si>
    <t>Odkaz na mn. položky pořadí 52 : 1875,00000</t>
  </si>
  <si>
    <t>Odkaz na mn. položky pořadí 56 : 375,00000</t>
  </si>
  <si>
    <t>289902111R00</t>
  </si>
  <si>
    <t xml:space="preserve">Otlučení omítek nebo odsekání vrstev betonu otlučení nebo odsekání omítek, stěny,  </t>
  </si>
  <si>
    <t>800-2</t>
  </si>
  <si>
    <t>Včetně:</t>
  </si>
  <si>
    <t>- otlučení staré malty ze zdiva a vyčištění spár,</t>
  </si>
  <si>
    <t>- odstranění zbytků malty z líce zdiva ocelovým kartáčem,</t>
  </si>
  <si>
    <t>- shrabání a smetení otlučené suti.</t>
  </si>
  <si>
    <t xml:space="preserve">NOVODOBĚ CEMENTOVÉ OMÍTKY POVRCH UTAŽENÝ ZEDNICKOU LŽÍCÍ : </t>
  </si>
  <si>
    <t>severní fasáda hradební zdi : 2,8</t>
  </si>
  <si>
    <t>962022491R00</t>
  </si>
  <si>
    <t>Bourání zdiva nadzákladového kamenného kamenného na maltu cementovou</t>
  </si>
  <si>
    <t>nebo vybourání otvorů průřezové plochy přes 4 m2 ve zdivu nadzákladovém, včetně pomocného lešení o výšce podlahy do 1900 mm a pro zatížení do 1,5 kPa  (150 kg/m2),</t>
  </si>
  <si>
    <t>pozn i | odbourat novodobou kamernnou podezdívku : 2,35*0,9*0,9</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</si>
  <si>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</si>
  <si>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</si>
  <si>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</si>
  <si>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pozn ch | cihelná přizdívka : 1,47*0,45*1,2*2</t>
  </si>
  <si>
    <t>963022819R00</t>
  </si>
  <si>
    <t>Bourání kamenných schodišťových stupňů zhotovených na místě</t>
  </si>
  <si>
    <t>oblých, rovných nebo kosých zhotovených na místě,</t>
  </si>
  <si>
    <t>pozn i | demontovat novodobé kamenné stupně 4x 300/150mm : 2,35*3+1,79</t>
  </si>
  <si>
    <t>6T : 4</t>
  </si>
  <si>
    <t>6T : 0,95*4</t>
  </si>
  <si>
    <t>968092002R00</t>
  </si>
  <si>
    <t>Vybourání vnitřních parapetů kamenných, šířky do 60 cm, tloušťky 3 cm</t>
  </si>
  <si>
    <t>pozn ch | cihelná přizdívka : 1,5*2</t>
  </si>
  <si>
    <t>jižní průčelí vstupní věže : 36,7</t>
  </si>
  <si>
    <t>pozn h - špalety : (1,25*2+0,75)*0,45*3</t>
  </si>
  <si>
    <t>Odkaz na mn. položky pořadí 67 : 387,00000*0,5</t>
  </si>
  <si>
    <t>979054442R00</t>
  </si>
  <si>
    <t>Očištění vybouraných obrubníků, dlaždic dlaždic, desek nebo tvarovek s původním vyplněním spár cementovou maltou</t>
  </si>
  <si>
    <t>krajníků, desek nebo panelů od spojovacího materiálu s odklizením a uložením očištěných hmot a spojovacího materiálu na skládku na vzdálenost do 10 m</t>
  </si>
  <si>
    <t>979071111R00</t>
  </si>
  <si>
    <t xml:space="preserve">Očištění vybouraných dlažebních kostek velkých,  s původním vyplněním spár kamenivem těženým  </t>
  </si>
  <si>
    <t>od spojovacího materiálu, s uložením očištěných kostek na skládku, s odklizením odpadových hmot na hromady a s odklizením vybouraných kostek na vzdálenost do 3 m</t>
  </si>
  <si>
    <t>pozn c - dmtž bobrovky vč. podkl. malty římsy palistru : 0,5*2</t>
  </si>
  <si>
    <t>pozn g - dntž bobrovky vč. podkll. malty parapety : 0,5*4</t>
  </si>
  <si>
    <t>Bourání novodobých opěráků : 2*2</t>
  </si>
  <si>
    <t>960991001</t>
  </si>
  <si>
    <t>Vybourání 2kř kovové mříže, rozměry cca 2 830,0 / 3 280,0 mm, vč. pomocného lešení, přesun dle požadavku investora v rámci areálu hradu</t>
  </si>
  <si>
    <t>D.1.1.b.02 a 03_pohledy - bourací práce, demontáže : 1</t>
  </si>
  <si>
    <t>999281148R00</t>
  </si>
  <si>
    <t>Přesun hmot pro opravy a údržbu objektů pro opravy a údržbu dosavadních objektů včetně vnějších plášťů výšky do 12 m, nošením</t>
  </si>
  <si>
    <t xml:space="preserve">2,11,12,13,14,15,16,17,18,19,20,21,22,23,24,25,26,27,28,29,30,31,32,33,34,35,36,37,39,40,43,44,49, : </t>
  </si>
  <si>
    <t xml:space="preserve">50,51,52,55,57,60,61,64, : </t>
  </si>
  <si>
    <t>Součet: : 73,63657</t>
  </si>
  <si>
    <t>711191272RT1</t>
  </si>
  <si>
    <t>Provedení izolace proti zemní vlhkosti ostatní svislé uložení, ochranná textilie, bez dodávky materiálu</t>
  </si>
  <si>
    <t>Nové konstrukce budou před betonáží od okolních historických konstrukcí odseparovány vložením dvou vrstev geotextilie.</t>
  </si>
  <si>
    <t>pozn 8 - základ pod stupně 3k : 2,75*1,1*2</t>
  </si>
  <si>
    <t>69366199R</t>
  </si>
  <si>
    <t>geotextilie PP; funkce separační, ochranná, výztužná, filtrační; plošná hmotnost 500 g/m2; zpevněná oboustranně</t>
  </si>
  <si>
    <t>Odkaz na mn. položky pořadí 75 : 6,05000*1,15</t>
  </si>
  <si>
    <t>998711201R00</t>
  </si>
  <si>
    <t>Přesun hmot pro izolace proti vodě svisle do 6 m</t>
  </si>
  <si>
    <t>50 m vodorovně měřeno od těžiště půdorysné plochy skládky do těžiště půdorysné plochy objektu</t>
  </si>
  <si>
    <t>764-1K</t>
  </si>
  <si>
    <t>Výroba, dodávka a montáž oplechování vnějšího okenního parapetu, dl. 260,0 mm</t>
  </si>
  <si>
    <t>MATERIÁL: Olověný plech R.Š. 450mm tl. 1.6mm osazen na nosný profil</t>
  </si>
  <si>
    <t>DOPLŇKY: Nosný profil TiZn tl. 0,6mm včetně okapničky R.Š. 300 mm</t>
  </si>
  <si>
    <t>- Včetně potřebných příponek a kotevní techniky, prvek vždy vyroben z jednoho kusu bez napojování</t>
  </si>
  <si>
    <t>- Včetně dotmelení k okennímu rámu a ostění</t>
  </si>
  <si>
    <t>1K : 1</t>
  </si>
  <si>
    <t>998764202R00</t>
  </si>
  <si>
    <t>Přesun hmot pro konstrukce klempířské v objektech výšky do 12 m</t>
  </si>
  <si>
    <t>998764292R00</t>
  </si>
  <si>
    <t>Přesun hmot pro konstrukce klempířské příplatek k ceně za zvětšený přesun přes vymezenou největší dopravní vzdálenost do 100 m</t>
  </si>
  <si>
    <t>římsa vstupní brány a ohradní zdi (předpoklad opravy 30%) : 14,2*0,3</t>
  </si>
  <si>
    <t>765361810R00</t>
  </si>
  <si>
    <t>Demontáž šindelové krytiny do suti</t>
  </si>
  <si>
    <t>pozn e : (3,1+18,5)*0,5</t>
  </si>
  <si>
    <t>pozn f : 4,23*0,85*2*0,5</t>
  </si>
  <si>
    <t>765559221R00</t>
  </si>
  <si>
    <t>Krytina z dřevěného šindele na pero a drážku, ploch rovných, dvojité krytí, dodávka a montáž</t>
  </si>
  <si>
    <t>včetně dodávky šindele a spojovacího materiálu</t>
  </si>
  <si>
    <t>pozn 4 - kryty pilastrů a korun zdiva ze štípadného šindele budou kompletně revidovány - poškozené šindele budou vyjmuty a nahrazeny novými štípanými šindeli (předpoklad na 30%?), následně bude proveden celoplošný impregnační a fungicidní nátěr - skladba K4</t>
  </si>
  <si>
    <t>Skladba K4 | šindelová střecha koruny zdiva a střecha dřevníku – výměna krytiny na cca 50% plochy</t>
  </si>
  <si>
    <t>DŘEVĚNÉ ŠTÍPANÉ ŠINDELE, DVOJITÉ KRYTÍ   2,2-2,6 MM</t>
  </si>
  <si>
    <t>STÁVAJÍCÍ LAŤOVÁNÍ 40/60MM   40 MM</t>
  </si>
  <si>
    <t>- štípaný šindel ručně vyráběný z jehličnatých dřevin první jakostní třídy cca 500/60-140mm</t>
  </si>
  <si>
    <t>- šindele přibíjeny žárově zinkovanými hřebíky</t>
  </si>
  <si>
    <t>- před montáží bude šindel impregnován v tlakové komoře přípravkem proti houbám a hmyzu. Novou střechu se doporučuje nechat cca měsíc na slunci a dešti "vyzrát" a teprve potom natřít.</t>
  </si>
  <si>
    <t>Odkaz na mn. položky pořadí 83 : 14,39550</t>
  </si>
  <si>
    <t>765991001</t>
  </si>
  <si>
    <t>Oprava krytů cimbuří z keramické pálené tašky bobrovky [K1]</t>
  </si>
  <si>
    <t>pozn 1 - vyměnit poškozené tašky koruny cimbuří - doplnění a výměna bobrovkou ukládonou do maltového lože pro keramické krytiny - skladba K1</t>
  </si>
  <si>
    <t>Skladba K1 | oprava krytů cimbuří z keramické pálené tašky bobrovky</t>
  </si>
  <si>
    <t>Veškeré narušené tašky (popraskané, uvolněné či jinak poškozené) budou opatrně odstraněny a nahrazeny novou keramickou taškou bobrovkou (předpoklad cca 50%), novou krytinu ukládat do pokrývačské malty.</t>
  </si>
  <si>
    <t xml:space="preserve">D.1.1.d Výpis skladeb konstrukcí a povrchových úprav | K1 : </t>
  </si>
  <si>
    <t>D.1.1.b.01_půdorysy | pozn 1 : 2,4+5,4+6+5+10,7</t>
  </si>
  <si>
    <t>765991002</t>
  </si>
  <si>
    <t>Oprava stávající cihelný kryt cimbuří vstupní brány [K2]</t>
  </si>
  <si>
    <t>pozn 2 - přespárovat korunu zdiva cimbuří vstupní brány z pálených cihel , následně celoplošně hydrofobizovat křemičitou penetrací - skladba K2</t>
  </si>
  <si>
    <t>Skladba K2 | stávající cihelný kryt cimbuří vstupní brány</t>
  </si>
  <si>
    <t>Případné rozvolněné spáry budou proškrábnuty a vyplněny maltou pro pokládku a spárování lícového zdiva (spáry š.8 mm).</t>
  </si>
  <si>
    <t>Veškeré narušené prvky (popraskané či jinak poškozené) budou opatrně odstraněny a nahrazeny novým materiálem z ostře pálených plných cihel (předpoklad cca 20%) – doplňovaný cihelný materiál bude před zabudováním do konstrukcí nejprve odsouhlasen zástupci státní památkové péče.</t>
  </si>
  <si>
    <t xml:space="preserve">D.1.1.d Výpis skladeb konstrukcí a povrchových úprav | K2 : </t>
  </si>
  <si>
    <t>D.1.1.b.01_půdorysy | pozn 2 : 4,2</t>
  </si>
  <si>
    <t>998765292R00</t>
  </si>
  <si>
    <t>Přesun hmot pro krytiny tvrdé příplatek k ceně za zvětšený přesun přes vymezenou největší dopravní vzdálenost do 100 m</t>
  </si>
  <si>
    <t>1T</t>
  </si>
  <si>
    <t>Výroba, dodávka a montáž nová otvíravá dvoukřídlá vrata svlakové konstrukce s 1kř otvíravou brankou, rozměry  š. 2 650,0 mm, v. 4 550,0 mm</t>
  </si>
  <si>
    <t>RÁM,ZÁRUBEŇ: Bez zárubně</t>
  </si>
  <si>
    <t>PRÁH/PARAPET: Bez prahu</t>
  </si>
  <si>
    <t>KOVÁNÍ: Kované závěsy, kovaná zástrč, kovaná klika</t>
  </si>
  <si>
    <t>ZASKLENÍ: -</t>
  </si>
  <si>
    <t>POVRCHOVÁ ÚPRAVA DŘEVA: Lazurní lak ve třech vrstvách s hedvábným leskem, barevné provedení bude upřesněno po provedení vzorků</t>
  </si>
  <si>
    <t>2T</t>
  </si>
  <si>
    <t>Výroba, dodávka a montáž nová otvíravá dvoukřídlá vrata svlakové konstrukce, rozměry š. 1 950,0 mm, v. 2 950,0 mm</t>
  </si>
  <si>
    <t>KOVÁNÍ: Kované závěsy; Kovaná zástrč; Kovaná klika</t>
  </si>
  <si>
    <t>3T</t>
  </si>
  <si>
    <t>Repase stávávající dřevěné jednokřídlé otvíravé okno; rozměry š. 270,0 mm, v. 1 150,0 mm</t>
  </si>
  <si>
    <t>ZASKLENÍ: čiré tabulové sklo / přesklít - čiré tabulové sklo, imitující vlastnosti ručně foukaného skla</t>
  </si>
  <si>
    <t>POVRCHOVÁ ÚPRAVA DŘEVA: krycí nátěr odstínu čokoládové hnědě / celkové přebroušení, lazurní lak ve třech vrstvách s hedvábným leskem, barevné provedení bude upřesněno po provedení vzorků</t>
  </si>
  <si>
    <t>POVRCHOVÁ ÚPRAVA KOVU: bez povrchové úpravy / antikorozní nátěr grafitově čer</t>
  </si>
  <si>
    <t>4T</t>
  </si>
  <si>
    <t>Repase stávávající dřevěné otvíravé dveře svlakové konstrukce; rozměry š. 700,0 mm, v. 2 000,0 mm</t>
  </si>
  <si>
    <t>- dosický zámek, novodobá kovová klika / výměna – nový vložkový zámek, nová kovaná klika se štítkem</t>
  </si>
  <si>
    <t>5T</t>
  </si>
  <si>
    <t>Repase stávávající dřevěné otvíravé okno; rozměry š. 750,0 mm, v. 1 350,0 mm</t>
  </si>
  <si>
    <t>VÝPLŇ: dřevěné vodorovné žaluzie / repase</t>
  </si>
  <si>
    <t>6T</t>
  </si>
  <si>
    <t>Výroba, dodávka a montáž nové otvíravé jednokřídlé dřevěné okno; rozměry š. 400,0 mm, v. 1 150,0 mm</t>
  </si>
  <si>
    <t>RÁM,ZÁRUBEŇ: Dubový masiv vyschlý bez suků a jiných vad čistého průřezu 60/45mm</t>
  </si>
  <si>
    <t>KŘÍDLO: Dubový masiv vyschlý bez suků a jiných vad čistého průřezu 55/40mm</t>
  </si>
  <si>
    <t>POVRCHOVÁ ÚPRAVA DŘEVA: lazurní lak ve třech vrstvách s hedvábným leskem, barevné provedení bude upřesněno po provedení vzorků</t>
  </si>
  <si>
    <t>6T : 6</t>
  </si>
  <si>
    <t>998766202R00</t>
  </si>
  <si>
    <t>Přesun hmot pro konstrukce truhlářské v objektech výšky do 12 m</t>
  </si>
  <si>
    <t>998766292R00</t>
  </si>
  <si>
    <t>Přesun hmot pro konstrukce truhlářské příplatek k ceně za zvětšený přesun přes vymezenou největší dopravní vzdálenost do 100 m</t>
  </si>
  <si>
    <t>D.1.1.c Výpisy prvků PSV 2) prvky kamenické</t>
  </si>
  <si>
    <t>Výroba, dodávka a montáž kamenný odrazník; rozměry výška 680,0 mm, průměr 300,0 mm</t>
  </si>
  <si>
    <t>- Odrazník bude uložen na nový kamenný základ do malty pro pokládku a spárování kamenných dlažeb pro exteriér tl. 30- 50mm</t>
  </si>
  <si>
    <t>- Odrazník kotvit cca 200mm od jeho vrcholu ke zdivu pomocí nerezové spony a dvou nerezových kotev M10</t>
  </si>
  <si>
    <t>- Povrch bude proveden hrubým tryskáním</t>
  </si>
  <si>
    <t>- Impregnace siloxanovými hydrofobizačními prostředky</t>
  </si>
  <si>
    <t>pozn 7 - pod kamenné odrazníky 1k a 2k vyzdít zálad z kamene na cementovou maltu - pr. 500mm do nezámrzné hloubky 1000mm, odrazníky osadit do trasové malty pro pokládku kamene</t>
  </si>
  <si>
    <t>1k : 1</t>
  </si>
  <si>
    <t>Výroba, dodávka a montáž kamenný odrazník; rozměry výška 270,0 mm, šířka 270,0 mm, dl. 650,0 mm</t>
  </si>
  <si>
    <t>- Odrazník kotvit cca 200mm od jeho vrcholu ke zdivu pomocí nerezové "L" spony a dvou nerezových kotev M10</t>
  </si>
  <si>
    <t>2k : 1</t>
  </si>
  <si>
    <t>Výroba, dodávka a montáž kamenný stupeň plný se sraženou hranou, rozměry výška 250,0 mm, šířka 330,0 mm, dl. 800,0 mm</t>
  </si>
  <si>
    <t>MATERIÁL: Jemnozrnná žula růžová - barevnost a zrnitost materiálu vybrat podle navazujícího historického kamenného portálu</t>
  </si>
  <si>
    <t>- Stupně budou uloženy na nový kamenný základ do malty pro pokládku a spárování kamenných dlažeb pro exteriér tl. 30- 50mm</t>
  </si>
  <si>
    <t>- Spáry vyplnit pokládkovou maltou v jednom kroku</t>
  </si>
  <si>
    <t>- Stupeň uložit ve spádu od objektu 1%</t>
  </si>
  <si>
    <t>- Povrch stupňů bude proveden hrubým tryskáním (včetně čela) – hrubost tryskání upravit dle navazujícího historického portálu</t>
  </si>
  <si>
    <t>- Rozměry nutno upravit dle skutečného stavu přímo na místě</t>
  </si>
  <si>
    <t>- Provedení koordinovat s realizátorem restaurování navazujícího kamenného portálu</t>
  </si>
  <si>
    <t>D.1.1.b.01_půdorysy</t>
  </si>
  <si>
    <t>pozn 8 - pod nový kamenný stupeň 3k vyzdít z kamene na cementovou maltu základ do nezámrzné hloubky (separpovat od historického zdiva vložením geotextilie 500g/m2); kamenné stupně 3k osadit do trasové vodonepropustné malty pro pokládku kamenné dlažby tl. 40mm (spáry mezi stupni a zdivem vyplnit pokládkovou maltou).</t>
  </si>
  <si>
    <t>3k : 3</t>
  </si>
  <si>
    <t>Výroba, dodávka a montáž parapetní deska lichoběžníkového tvaru, rozměry výška 40,0 mm, šířka 550,0-650,0 mm, hl. 680,0 mm</t>
  </si>
  <si>
    <t>MATERIÁL: Jemnozrnná žula šedá</t>
  </si>
  <si>
    <t>- Deska bude uložena na očištěné a soudržné zdivo do malty pro pokládku a spárování kamenných dlažeb pro exteriér tl. 20-40mm</t>
  </si>
  <si>
    <t>- Líc desky bude předsazen před zaomítané zdivo o 30mm</t>
  </si>
  <si>
    <t>- Spáry ke zdivu vyplnit pokládkovou maltou v jednom kroku</t>
  </si>
  <si>
    <t>- Spáru k okenním a dveřním rámům utěsnit trvale elastickým tmelem s odolností proti UV – barva šedá</t>
  </si>
  <si>
    <t>- Parapet uložit ve spádu od objektu 1%</t>
  </si>
  <si>
    <t>- Povrch bude proveden tryskáním</t>
  </si>
  <si>
    <t>- Vyrobeno z jednoho kusu kamene, na spodní straně desky bude 10mm od líce proříznuta okapní hrana hl. 4mm, š.10mm.</t>
  </si>
  <si>
    <t>pozn 6 - kamenné parapetní desky 4k a 5k osadit do trasvápenné vodovzdorné malty - skladba K5</t>
  </si>
  <si>
    <t>Výroba, dodávka a montáž parapetní deska; rozměry výška 40,0 mm, šířka 750,0 mm, hl. 330,0 mm</t>
  </si>
  <si>
    <t>Výroba, dodávka a montáž parapetní deska; rozměry výška 40,0 mm, šířka 150,0 mm, hl. 330,0 mm</t>
  </si>
  <si>
    <t>6k : 6</t>
  </si>
  <si>
    <t>Výroba, dodávka amontáž kamenný překlad sdruženého zalomeného okna, rozměr výška 300,0 mm, šířka 290,0 mm, dl. 760,0 mm</t>
  </si>
  <si>
    <t>OSAZENÍ: Překlad bude uložen na novou cihelnou vyzdívku do trasvápenné zdící malty, na koncích kotvit pomocí nerezových trnů do ostění</t>
  </si>
  <si>
    <t>TVAR A POVRCH: Strojně řezaný, překlad následně opatřen omítkovými vrstvami</t>
  </si>
  <si>
    <t>- Vyrobeno z jednoho kusu kamene</t>
  </si>
  <si>
    <t>7k : 3</t>
  </si>
  <si>
    <t>Rk/1</t>
  </si>
  <si>
    <t>Restaurování portálu hlavního vstupu; rozměry světlá šířka 180 cm, výška 288 cm</t>
  </si>
  <si>
    <t>998782292R00</t>
  </si>
  <si>
    <t>Přesun hmot pro kamenné obklady příplatek k ceně za zvětšený přesun přes vymezenou největší dopravní vzdálenost do 100 m</t>
  </si>
  <si>
    <t>783726700R00</t>
  </si>
  <si>
    <t>Nátěry tesařských konstrukcí lazurovací lazurovací, 2x lak</t>
  </si>
  <si>
    <t>800-783</t>
  </si>
  <si>
    <t>včetně montáže, dodávkya demontáže lešení.</t>
  </si>
  <si>
    <t>V celé ploše střešních plášťů bude obnoven dožilý ochranný nátěr proti biotickým škůdcům. Jako nátěrová hmota bude použit dekorativní, impregnační a fungicidní nátěr na dřevo, v odstínu palisandr. Nátěr bude proveden ve dvou vrstvách. Nanášení štětcem nebo válečkem. Nesmí se používat nástřiky. Navazující a sousední konstrukce musí být při aplikaci důsledně chráněny a zakrytovány proti zašpinění!</t>
  </si>
  <si>
    <t xml:space="preserve">nátěr šindelových střech : </t>
  </si>
  <si>
    <t>pozn e : 3,1+18,5</t>
  </si>
  <si>
    <t>pozn f : 4,23*0,85*2</t>
  </si>
  <si>
    <t>783782221R00</t>
  </si>
  <si>
    <t>Nátěry tesařských konstrukcí ochranné biocidní (proti hmyzu), dvojnásobné</t>
  </si>
  <si>
    <t>protihnilobné, protiplísňové proti ohni a škůdcům</t>
  </si>
  <si>
    <t>- před realizací bude provedena kontrola stavu podkladní dřevěné konstrukce a posudek jejího stavu, na základě tohoto posudku bude proveden návrh případných sanačních opatření, pokud nebude prokázáno napadení této konstrukce, bude provedena její impregnace proti dřevokazným houbám a hmyzu bezbarvým dvojnásobným nátěrem speciálním fungicidním a insekticidním přípravkem typu FB, Ip, 1,2,3, SP.</t>
  </si>
  <si>
    <t xml:space="preserve">Skladba K4 : </t>
  </si>
  <si>
    <t>Dřevění kce (předpoklad) : 100</t>
  </si>
  <si>
    <t>Poplatek za skládku dřevo+sklo, skupina 17 02 01 a 17 02 02 z Katalogu odpadů</t>
  </si>
  <si>
    <t>Odkaz na dem. hmot. položky pořadí 83 : 0,25912</t>
  </si>
  <si>
    <t>Odkaz na dem. hmot. položky pořadí 63 : 0,00000</t>
  </si>
  <si>
    <t>Odkaz na dem. hmot. položky pořadí 64 : 0,15580</t>
  </si>
  <si>
    <t xml:space="preserve">1,3,4,5,59,60,61,62,64,65,66,67,68,69,73,81,83,85,86, : </t>
  </si>
  <si>
    <t>Součet: : 56,10431</t>
  </si>
  <si>
    <t>Součet: : 673,25167</t>
  </si>
  <si>
    <t>Součet: : 112,20861</t>
  </si>
  <si>
    <t>Součet: : 14,02608</t>
  </si>
  <si>
    <t>Součet: : 42,07823</t>
  </si>
  <si>
    <t>včetně montáže, dodávky a demontáže lešení.</t>
  </si>
  <si>
    <t>Při realizaci výkopových prací nesmí v žádném případě dojít k podkopání sousedících konstrukcí a pat zdiva - hloubky odkopů je nutné vždy upravit podle místní situace podle předem provedených sond, na základě kterých určí zodpovědná osoba, skutečnou hloubku výkopů !</t>
  </si>
  <si>
    <t>Výkopové a na ně navazující ostatní stavební práce ( spárování kamenného zdiva v rozsahu výkopu, realizace odvodnění ) budou prováděny vždy po úsecích max délky 2m. Výkopy pro další úsek mohou být zahájeny následně po dokončení prací a zasypání předcházejícího úseku!</t>
  </si>
  <si>
    <t xml:space="preserve">D.1.1.b.01_půdorys : </t>
  </si>
  <si>
    <t>pozn. c : 6,5*0,8*1,5</t>
  </si>
  <si>
    <t>Odkaz na mn. položky pořadí 6 : 2,92500</t>
  </si>
  <si>
    <t>Odkaz na mn. položky pořadí 2 : 2,92500*15</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</si>
  <si>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</si>
  <si>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</si>
  <si>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</si>
  <si>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</si>
  <si>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</si>
  <si>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Odkaz na mn. položky pořadí 4 : 2,92500*9</t>
  </si>
  <si>
    <t>167101201R00</t>
  </si>
  <si>
    <t>Nakládání, skládání, překládání neulehlého výkopku nakládání, skládání, překládání neulehléno výkopku nebo zeminy - ručně z horniny 1 až 4</t>
  </si>
  <si>
    <t>výkop : 7,8</t>
  </si>
  <si>
    <t>zásyp : -4,875</t>
  </si>
  <si>
    <t>174101102R00</t>
  </si>
  <si>
    <t>Zásyp sypaninou se zhutněním v uzavřených prostorách s urovnáním povrchu zásypu s ručním zhutněním</t>
  </si>
  <si>
    <t>z jakékoliv horniny s uložením výkopku po vrstvách,</t>
  </si>
  <si>
    <t>jíl : -0,975</t>
  </si>
  <si>
    <t>obsyp kamenivem : -1,95</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</si>
  <si>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</si>
  <si>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</si>
  <si>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</si>
  <si>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pozn. c : 6,5*0,6*0,5</t>
  </si>
  <si>
    <t>175101201R00</t>
  </si>
  <si>
    <t>Obsyp objektů bez prohození sypaniny</t>
  </si>
  <si>
    <t>sypaninou z vhodných hornin tř. 1 - 4 nebo materiálem, uloženým ve vzdálenosti do 30 m od vnějšího kraje objektu, pro jakoukoliv míru zhutnění,</t>
  </si>
  <si>
    <t>pozn. c - svislá jílová zábrana : 6,5*0,3*0,5</t>
  </si>
  <si>
    <t>199000005R00</t>
  </si>
  <si>
    <t>Poplatky za skládku zeminy 1- 4, skupina 17 05 04 z Katalogu odpadů</t>
  </si>
  <si>
    <t>Odkaz na mn. položky pořadí 2 : 2,92500*1,8</t>
  </si>
  <si>
    <t>460110001R00</t>
  </si>
  <si>
    <t>Sonda pro vyhledání kabelů - výkop</t>
  </si>
  <si>
    <t>58125310R</t>
  </si>
  <si>
    <t>jíl slévárenský; zrnitost max. do 300,0 mm; vlhkost max. 25 až 30 %; mletý</t>
  </si>
  <si>
    <t>Odkaz na mn. položky pořadí 9 : 0,97500*1,6</t>
  </si>
  <si>
    <t>583426832R</t>
  </si>
  <si>
    <t>Kamenivo nestanovené drcené; frakce 16,0 až 32,0 mm</t>
  </si>
  <si>
    <t>Odkaz na mn. položky pořadí 8 : 1,95000*2,1</t>
  </si>
  <si>
    <t>212971110R00</t>
  </si>
  <si>
    <t xml:space="preserve">Zřízení opláštění odvod. trativodů z geotextilie o sklonu do 2,5,  </t>
  </si>
  <si>
    <t>v rýze nebo v zářezu se stěnami,</t>
  </si>
  <si>
    <t>rýha : 6,5*3</t>
  </si>
  <si>
    <t>potrubí : 7,2*pi*0,16</t>
  </si>
  <si>
    <t>452311141R00</t>
  </si>
  <si>
    <t>Podkladní a zajišťovací konstrukce z betonu desky pod potrubí, stoky a drobné objekty , z betonu prostého třídy C 16/20</t>
  </si>
  <si>
    <t>827-1</t>
  </si>
  <si>
    <t>z cementu portlandského nebo struskoportlandského, v otevřeném výkopu,</t>
  </si>
  <si>
    <t>6,5*0,3*0,2</t>
  </si>
  <si>
    <t>871318111R00</t>
  </si>
  <si>
    <t>Kladení drenážního potrubí z plastických hmot</t>
  </si>
  <si>
    <t>D.1.1.b.01_půdorys : 7,2</t>
  </si>
  <si>
    <t>894432111R00</t>
  </si>
  <si>
    <t>Osazení plastových šachet revizních průměr 315 mm</t>
  </si>
  <si>
    <t>899101111R00</t>
  </si>
  <si>
    <t>Osazení poklopů litinových a ocelových o hmotnost jednotlivě do 50 kg</t>
  </si>
  <si>
    <t>28611225.AR</t>
  </si>
  <si>
    <t>trubka plastová drenážní PVC; ohebná; perforovaná po celém obvodu; DN 160,0 mm</t>
  </si>
  <si>
    <t>28611321.AR</t>
  </si>
  <si>
    <t>T-kus 90,0 °; PVC; jednoznačný; SDR 20,6; D = 160,0 mm; D2 = 160 mm; D3 = 160 mm</t>
  </si>
  <si>
    <t>28697104R</t>
  </si>
  <si>
    <t>dno šachetní přímý tok; PP; T1; DN = 356,0 mm; l = 578 mm; š = 370 mm; h = 290 mm; DN žlabu 160 mm</t>
  </si>
  <si>
    <t>286971400R</t>
  </si>
  <si>
    <t>trubka plastová kanalizační PVC-U; korugovaná; D = 353,0 mm; l = 2000,0 mm</t>
  </si>
  <si>
    <t>55241700R</t>
  </si>
  <si>
    <t>poklop kanalizační do šachtové roury; DN šachty 315 mm; litinový; únosnost 1 500 kg</t>
  </si>
  <si>
    <t>69366198R</t>
  </si>
  <si>
    <t>geotextilie PP; funkce separační, ochranná, výztužná, filtrační; plošná hmotnost 300 g/m2; zpevněná oboustranně</t>
  </si>
  <si>
    <t>Demontáže a odstraňování stávajících konstrukcí bude prováděno výlučně s použitím ručního nářadí. Použití bouracích kladiv a další strojní techniky způsobující vibrace a otřesy je zásadně vyloučeno.</t>
  </si>
  <si>
    <t>Materiálová specifikace viz. D.1.1.d výpis skladeb konstrukcí a povrchových úprav.</t>
  </si>
  <si>
    <t>216904212R00</t>
  </si>
  <si>
    <t xml:space="preserve">Očištění ploch tlak. vodou nebo stlač. vzduchem očištění stlačeným vzduchem, zdiva stěn a rubu kleneb,  </t>
  </si>
  <si>
    <t>Odkaz na mn. položky pořadí 28 : 481,30000</t>
  </si>
  <si>
    <t>289903122R00</t>
  </si>
  <si>
    <t xml:space="preserve">Vysekání spojovací hmoty ze spár hl. přes 30 mm zdivo z lomového kamene středního,  </t>
  </si>
  <si>
    <t>a jejich vyčištění, stěn i kleneb,</t>
  </si>
  <si>
    <t xml:space="preserve">Rozsah do 30% : </t>
  </si>
  <si>
    <t xml:space="preserve">Skladba sH1 : </t>
  </si>
  <si>
    <t>spárování vodorovných ploch (koruny zdiva) : 56,8*0,3</t>
  </si>
  <si>
    <t>vyspárování kamenného zdiva pod úrovní terénu; pozn. c : 6,5+1,5</t>
  </si>
  <si>
    <t xml:space="preserve">Skladba sH2 - spárování kamenného zdiva nad terénem : </t>
  </si>
  <si>
    <t>Začátek provozního součtu</t>
  </si>
  <si>
    <t xml:space="preserve">  Západní vyhlídka - severní fasáda : 10,9+46,5+4,5</t>
  </si>
  <si>
    <t xml:space="preserve">  Západní vyhlídka a hradební zdivo - západní fasáda : 164,8+8,0</t>
  </si>
  <si>
    <t xml:space="preserve">  Západní vyhlídka - jižní fasáda : 53,2+5,4</t>
  </si>
  <si>
    <t xml:space="preserve">  Hradební zdivo a západní vyhlídka - východní fasáda : 119,6</t>
  </si>
  <si>
    <t xml:space="preserve">  Mezisoučet</t>
  </si>
  <si>
    <t>Konec provozního součtu</t>
  </si>
  <si>
    <t>Rozsah do 30% : 412,9*0,3</t>
  </si>
  <si>
    <t>Odkaz na mn. položky pořadí 25 : 481,30000</t>
  </si>
  <si>
    <t>spárování vodorovných ploch (koruny zdiva) : 56,8</t>
  </si>
  <si>
    <t>vyspárování kamenného zdiva pod úrovní terénu; pozn. c : 1,8+9,8</t>
  </si>
  <si>
    <t>Západní vyhlídka - severní fasáda : 10,9+46,5+4,5</t>
  </si>
  <si>
    <t>Západní vyhlídka a hradební zdivo - západní fasáda : 164,8+8,0</t>
  </si>
  <si>
    <t>Západní vyhlídka - jižní fasáda : 53,2+5,4</t>
  </si>
  <si>
    <t>Hradební zdivo a západní vyhlídka - východní fasáda : 119,6</t>
  </si>
  <si>
    <t>627452911RT2</t>
  </si>
  <si>
    <t>Spárování starého zdiva zdí a valů z lomového kamene, do hloubky 80 mm, spárovací maltou</t>
  </si>
  <si>
    <t>zatření spár jakoukoliv maltou cementovou, s vyškrabáním spár, s vypláchnutím spár vodou a očištěním povrchu zdiva po vyspárování, s odklizením materiálu do 20 m</t>
  </si>
  <si>
    <t>SPÁROVACÍ TRASOVÁ SPECIÁLNÍ MALTA.</t>
  </si>
  <si>
    <t>Odkaz na mn. položky pořadí 26 : 148,91000</t>
  </si>
  <si>
    <t>Porušené zdivo - rozsah zdiva s viditeknými trhlinami a poruchami spárovací hmoty</t>
  </si>
  <si>
    <t>Nesoudržené spárovací malty vysekat do hl. 30-50mm v celém rozsahu, ze zdiva odstranit zbytky omítek, zdivo očistit a odprášit.</t>
  </si>
  <si>
    <t>Uvolněné kameny opatrně vyjmout a průběžně dozdívat na trasvápennou zdící maltu.</t>
  </si>
  <si>
    <t>Dutiny ve zdivu zpevnit aplikací trasvápenné výplňové malty.</t>
  </si>
  <si>
    <t>D.1.1.b.02_pohledy - návrh obnovy : 37,6</t>
  </si>
  <si>
    <t>D.1.1.b.03_pohledy - návrh obnovy : 2,1+7,6</t>
  </si>
  <si>
    <t>922991002</t>
  </si>
  <si>
    <t>Chybějící zdivo - lícní zdící kameny vypadané</t>
  </si>
  <si>
    <t>Kaverny po uvolnění a vypadnutí zdícího materiálu cca do 1/3 mocnosti zdiva.</t>
  </si>
  <si>
    <t>Zdivo dozdít vypadaným zdícím materiálem na trasvápennou zdící maltu.</t>
  </si>
  <si>
    <t>D.1.1.b.02_pohledy - návrh obnovy : (1,05+0,35)*0,6</t>
  </si>
  <si>
    <t>Úklid staveniště a uvedení ploch do původního stavu : 8,0*5</t>
  </si>
  <si>
    <t>1 | V rámci navržené obnovy vnějších průčelí bude provedena komplexní revize spárování (včetně úseku zdiva pod terénem na rubové straně stěny, kde bude realizováno odvodnění rubové části zdiva).</t>
  </si>
  <si>
    <t>2 | Před realizací oprav omítkových plášťů, budou k ověření technického a tvarového řešení, na místě provedeny materiálové vzorky spárování. Tyto vzorky musí být před zahájením oprav odsouhlaseny generálním projektantem ve spolupráci se zástupci státní památkové péče a</t>
  </si>
  <si>
    <t>investora.</t>
  </si>
  <si>
    <t>3 | V průběhu stavby provádět cílené sledování nosných konstrukcí (včetně realizace sádrových terčů – rozmístění bude specifikováno statikem na místě) z hlediska jejich statické stability.</t>
  </si>
  <si>
    <t>1 | komplexní revize spárování : 451,595*0,1+0,8405</t>
  </si>
  <si>
    <t>2 | provedení materiálových vzorků spárování : 10</t>
  </si>
  <si>
    <t>3 | cílené sledování nosných konstrukcí : 24</t>
  </si>
  <si>
    <t>Stávající novodobé chrliče drenáže a odvodnění terasy západní vyhlídky - beton trubka DN150</t>
  </si>
  <si>
    <t>Popis opravy: opatrně vybourat a nahradit novými betonovými trubkami stejných profilů - zazdít na trasvápennou zdící maltu cca 50mm za líc zdiva - při zdění osadit pod potrubí nový kamenných chrlič 1k (samostatná položka), který bude před líc zdiíva vysazen o 150mm. Napojení na stávající odvodnění.</t>
  </si>
  <si>
    <t xml:space="preserve">D.1.1.b.02_pohledy - návrh obnovy : </t>
  </si>
  <si>
    <t>1k; pozn. a : 2</t>
  </si>
  <si>
    <t>901991002</t>
  </si>
  <si>
    <t>Chrliče skrze zdivo provést z betonových trub DN200mm; ozn. 2k; pozn. b</t>
  </si>
  <si>
    <t>Chrliče skrze zdivo provést z betonových trub DN200mm, potrubí uložit na nově instalovaný kamenný chrlič 2k (samostatná položka) a ukončit jej 100mm za lícem zdiva.</t>
  </si>
  <si>
    <t>Betonové potrubí obezdít kamenným materiálem na trasvápennou zdící maltu, spáru mezi stávajícím zdivem a doplňovanou vyzdívkou vyplnit nízkoexpanzní maltou.</t>
  </si>
  <si>
    <t>2k; pozn. b : 2</t>
  </si>
  <si>
    <t xml:space="preserve">D.1.1.b.02_pohledy - návrh obnovy; D.1.1.b.03_pohledy - návrh obnovy : </t>
  </si>
  <si>
    <t>Západní vyhlídka - severní fasáda : 85</t>
  </si>
  <si>
    <t>Západní vyhlídka - západní fasáda : 70</t>
  </si>
  <si>
    <t>Západní vyhlídka - jižní fasáda : 35</t>
  </si>
  <si>
    <t>Hradební zdivo : 175+25+130</t>
  </si>
  <si>
    <t>Odkaz na mn. položky pořadí 36 : 520,00000*4</t>
  </si>
  <si>
    <t>941941502R00</t>
  </si>
  <si>
    <t>Dovoz a odvoz lešení rámového pronajatého</t>
  </si>
  <si>
    <t>km</t>
  </si>
  <si>
    <t>Předpoklad dopravy 50 km / 2 sady : 50*2</t>
  </si>
  <si>
    <t>Odkaz na mn. položky pořadí 36 : 520,00000</t>
  </si>
  <si>
    <t>Odkaz na mn. položky pořadí 37 : 2080,00000</t>
  </si>
  <si>
    <t>Odkaz na mn. položky pořadí 40 : 520,00000</t>
  </si>
  <si>
    <t>Ruční přesun lešení na místo stavby (předpoklad 150 m) : 520*0,25</t>
  </si>
  <si>
    <t>Příplatek za obtížnost při vnitrostaveništním přesunu pro montáž a demontáž lešení : 520*0,15</t>
  </si>
  <si>
    <t>Západní vyhlídka - severní fasáda : 85*0,3</t>
  </si>
  <si>
    <t>Západní vyhlídka - západní fasáda : 70*0,3</t>
  </si>
  <si>
    <t>Západní vyhlídka - jižní fasáda : 35*0,3</t>
  </si>
  <si>
    <t>Hradební zdivo : 175*0,3</t>
  </si>
  <si>
    <t xml:space="preserve">12,13,14,15,18,19,21,22,23,24,26,27,29,30,31,34,35,36,37,41, : </t>
  </si>
  <si>
    <t>Součet: : 27,29000</t>
  </si>
  <si>
    <t>D.1.1.c. výpis prvků PSV 1) zámečnické a kovářské výrobky</t>
  </si>
  <si>
    <t>1Z/r</t>
  </si>
  <si>
    <t>Repase stávávající ocelová kované madlo; rozměry dl. 900,0 – 1 150,0 mm</t>
  </si>
  <si>
    <t>SVISLÉ PRVKY: ocelová trubka pr.35mm.</t>
  </si>
  <si>
    <t>VODOROVNÉ PRVKY: ocelová tyč čtvercová 25/25mm.</t>
  </si>
  <si>
    <t>SPPOJOVÁNÍ MATERIÁLŮ: vodorovné příčle jsou nýtovány ke konzolám stojek.</t>
  </si>
  <si>
    <t>- svislé prvky jsou zazděny do kamenného zdiva: spáry vyčistit a vyplnit trvale pružným, UV záření odolným PU tmelem.</t>
  </si>
  <si>
    <t>- vodorovné příčle jsou zazděny do kamenného zdiva: spáry vyčistit a vyplnit trvale pružným, UV záření odolným PU tmelem.</t>
  </si>
  <si>
    <t>POVRCHOVÁ ÚPRAVA:</t>
  </si>
  <si>
    <t>- krycí nátěr odstínu grafitové černé: celkové přebroušení, odrezení a několikanásobný vrchní antikorozní nátěr s hedvábným leskem v odstínu barvy grafitová černá.</t>
  </si>
  <si>
    <t>POZNÁMKA: obnovu prvků provádět na místě bez demontáží.</t>
  </si>
  <si>
    <t xml:space="preserve">D.1.1.c Výpisy prvků PSV 1) prvky zámečnicke : </t>
  </si>
  <si>
    <t>1Z/r : 5</t>
  </si>
  <si>
    <t>2Z/r</t>
  </si>
  <si>
    <t>Repase stávávající ocelová kované madlo; rozměry dl. 4 150,0 mm</t>
  </si>
  <si>
    <t>VODOROVNÉ PRVKY: 4x ocelová tyč čtvercová 25/25mm.</t>
  </si>
  <si>
    <t>2Z/r : 1</t>
  </si>
  <si>
    <t>3Z/r</t>
  </si>
  <si>
    <t>Repase stávávající novodobý vlajkový stožár; rozměry dl. 3 450,0 mm</t>
  </si>
  <si>
    <t>SVISLÉ PRVKY: ocelová trubka.</t>
  </si>
  <si>
    <t>VODOROVNÉ PRVKY: kotevní patice.</t>
  </si>
  <si>
    <t>SPPOJOVÁNÍ MATERIÁLŮ: Svařováním, pomocí šroubů a matic.</t>
  </si>
  <si>
    <t>- Kotevní patice je osazena na kamenné zdivo a přišroubována ke čtyřem kotvením šroubům vetknutých do koruny zdiva: Demontovat, provést revizi osazení kotev ve zdivu, v případě potřeby překotvit a dotěsnit spáry trvale pružným tmelem.</t>
  </si>
  <si>
    <t>POZNÁMKA: Demontáž a zpětná montáž po provedení celkové repase.</t>
  </si>
  <si>
    <t>3Z/r : 1</t>
  </si>
  <si>
    <t>998767202R00</t>
  </si>
  <si>
    <t>Přesun hmot pro kovové stavební doplňk. konstrukce v objektech výšky do 12 m</t>
  </si>
  <si>
    <t>Výroba, dodávka a montáž kamenný chrlič pro uložení potrubí DN 150, rozměry výška 270,0 mm, šířka 270,0 mm, dl. 650,0 mm</t>
  </si>
  <si>
    <t>MATERIÁL: Jemnozrnná žula šedá (barevnost a zrnitost materiálu vybrat podle stávajícího zdícího materiálu kamenné hradby).</t>
  </si>
  <si>
    <t>OSAZENÍ: Chrlič bude zazděn do stávající kamenné stěny na trasvápennou zdící maltu pro kamenné zdivo – zazdít do hloubky 500mm (čelo chrliče předsadit před líc zdiva o 150mm). Osazení de polohy drenážního potrubí – spád od objektu min 2%.</t>
  </si>
  <si>
    <t>TVAR A POVRCH: Povrch chrlič bude proveden ručním otesáním v délce 200mm od čela. Impregnace siloxanovými hydrofobizačními prostředky.</t>
  </si>
  <si>
    <t>POZNÁMKA: Vyrobeno z jednoho kusu kamene, na spodní straně bude 50mm od líce proříznuta okapní hrana hl. 5mm, š.10mm. Provedení koordinovat s realizací odvodnění západní vyhlídky.</t>
  </si>
  <si>
    <t>1k : 2</t>
  </si>
  <si>
    <t>Výroba, dodávka a montáž kamenný chrlič pro uložení potrubí DN 150, rozměry výška 300,0 mm, šířka 300,0 mm, dl. 750,0 mm</t>
  </si>
  <si>
    <t>OSAZENÍ: Chrlič bude zazděn do stávající kamenné stěny na trasvápennou zdící maltu pro kamenné zdivo – zazdít do hloubky 600mm (čelo chrliče předsadit před líc zdiva o 150mm). Osazení de polohy drenážního potrubí – spád od objektu min 2%.</t>
  </si>
  <si>
    <t>POZNÁMKA: Vyrobeno z jednoho kusu kamene, na spodní straně bude 50mm od líce proříznuta okapní hrana hl. 5mm, š.10mm. Provedení koordinovat s realizací odvodnění rubové strany hradebního zdiva.</t>
  </si>
  <si>
    <t>2k : 2</t>
  </si>
  <si>
    <t xml:space="preserve">26,30,31,34,35, : </t>
  </si>
  <si>
    <t>Součet: : 13,88040</t>
  </si>
  <si>
    <t>Součet: : 263,72760</t>
  </si>
  <si>
    <t>Součet: : 249,84720</t>
  </si>
  <si>
    <t>Součet: : 3,47010</t>
  </si>
  <si>
    <t>Součet: : 10,41030</t>
  </si>
  <si>
    <t xml:space="preserve"> </t>
  </si>
  <si>
    <t xml:space="preserve">Pokud jsou v dokumentaci či soupisu prací a dodávek uvedeny konkrétní výrobky či materiály, je to pouze z důvodu, že by stanovení technických podmínek bez použití předmětného odkazu nebylo dostatečně přesné nebo srozumitelné. Zadavatel umožňuje nabídnout rovnocenné řešení.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</si>
</sst>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10"/>
      <color indexed="12"/>
      <name val="Arial CE"/>
      <family val="2"/>
      <charset val="238"/>
    </font>
    <font>
      <b/>
      <sz val="10"/>
      <color indexed="12"/>
      <name val="Arial CE"/>
      <family val="2"/>
      <charset val="238"/>
    </font>
    <font>
      <sz val="10"/>
      <color rgb="FFDF7000"/>
      <name val="Arial CE"/>
      <family val="2"/>
      <charset val="238"/>
    </font>
    <font>
      <sz val="8"/>
      <color rgb="FFDF7000"/>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9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0" fontId="5" fillId="3" borderId="0" xfId="0" applyFont="1" applyFill="1" applyAlignment="1">
      <alignment vertical="top"/>
    </xf>
    <xf numFmtId="49" fontId="5" fillId="3" borderId="0" xfId="0" applyNumberFormat="1" applyFont="1" applyFill="1" applyAlignment="1">
      <alignment vertical="top"/>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vertical="top" wrapText="1"/>
    </xf>
    <xf numFmtId="165" fontId="21" fillId="0" borderId="0" xfId="0" applyNumberFormat="1" applyFont="1" applyAlignment="1">
      <alignment horizontal="center" vertical="top" wrapText="1"/>
    </xf>
    <xf numFmtId="165" fontId="22" fillId="3" borderId="0" xfId="0" applyNumberFormat="1" applyFont="1" applyFill="1" applyAlignment="1">
      <alignment vertical="top" wrapText="1"/>
    </xf>
    <xf numFmtId="165" fontId="22" fillId="3" borderId="0" xfId="0" applyNumberFormat="1" applyFont="1" applyFill="1" applyAlignment="1">
      <alignment horizontal="center" vertical="top" wrapText="1"/>
    </xf>
    <xf numFmtId="165" fontId="23" fillId="0" borderId="0" xfId="0" applyNumberFormat="1" applyFont="1" applyAlignment="1">
      <alignment horizontal="center" vertical="top" wrapText="1"/>
    </xf>
    <xf numFmtId="165" fontId="23" fillId="0" borderId="0" xfId="0" applyNumberFormat="1" applyFont="1" applyAlignment="1">
      <alignment vertical="top" wrapText="1"/>
    </xf>
    <xf numFmtId="165" fontId="17" fillId="4" borderId="0" xfId="0" applyNumberFormat="1" applyFont="1" applyFill="1" applyAlignment="1" applyProtection="1">
      <alignment vertical="top" shrinkToFit="1"/>
      <protection locked="0"/>
    </xf>
    <xf numFmtId="165" fontId="20"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165" fontId="21" fillId="0" borderId="0" xfId="0" applyNumberFormat="1" applyFont="1" applyAlignment="1">
      <alignment horizontal="left" vertical="top" wrapText="1"/>
    </xf>
    <xf numFmtId="165" fontId="22" fillId="3" borderId="0" xfId="0" applyNumberFormat="1" applyFont="1" applyFill="1" applyAlignment="1">
      <alignment horizontal="left" vertical="top" wrapText="1"/>
    </xf>
    <xf numFmtId="165" fontId="21"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165" fontId="24" fillId="0" borderId="0" xfId="0" applyNumberFormat="1" applyFont="1" applyAlignment="1">
      <alignment horizontal="center" vertical="top" wrapText="1" shrinkToFit="1"/>
    </xf>
    <xf numFmtId="165" fontId="24" fillId="0" borderId="0" xfId="0" applyNumberFormat="1" applyFont="1" applyAlignment="1">
      <alignment vertical="top" wrapText="1" shrinkToFit="1"/>
    </xf>
    <xf numFmtId="165" fontId="25" fillId="0" borderId="0" xfId="0" applyNumberFormat="1" applyFont="1" applyAlignment="1">
      <alignment horizontal="center" vertical="top" wrapText="1" shrinkToFit="1"/>
    </xf>
    <xf numFmtId="165" fontId="25" fillId="0" borderId="0" xfId="0" applyNumberFormat="1" applyFont="1" applyAlignment="1">
      <alignment vertical="top" wrapText="1" shrinkToFit="1"/>
    </xf>
    <xf numFmtId="165" fontId="26" fillId="0" borderId="0" xfId="0" applyNumberFormat="1" applyFont="1" applyAlignment="1">
      <alignment horizontal="center" vertical="top" wrapText="1" shrinkToFit="1"/>
    </xf>
    <xf numFmtId="165" fontId="26" fillId="0" borderId="0" xfId="0" applyNumberFormat="1" applyFont="1" applyAlignment="1">
      <alignment vertical="top" wrapText="1" shrinkToFit="1"/>
    </xf>
    <xf numFmtId="165" fontId="24" fillId="0" borderId="0" xfId="0" quotePrefix="1" applyNumberFormat="1" applyFont="1" applyAlignment="1">
      <alignment horizontal="left" vertical="top" wrapText="1"/>
    </xf>
    <xf numFmtId="165" fontId="25" fillId="0" borderId="0" xfId="0" applyNumberFormat="1" applyFont="1" applyAlignment="1">
      <alignment horizontal="left" vertical="top" wrapText="1"/>
    </xf>
    <xf numFmtId="165" fontId="25" fillId="0" borderId="0" xfId="0" quotePrefix="1" applyNumberFormat="1" applyFont="1" applyAlignment="1">
      <alignment horizontal="left" vertical="top" wrapText="1"/>
    </xf>
    <xf numFmtId="165" fontId="26" fillId="0" borderId="0" xfId="0" quotePrefix="1" applyNumberFormat="1" applyFont="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0" fillId="0" borderId="0" xfId="0" applyAlignment="1">
      <alignment vertical="top"/>
    </xf>
    <xf numFmtId="0" fontId="0" fillId="0" borderId="0" xfId="0"/>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20" t="s">
        <v>39</v>
      </c>
      <c r="B2" s="220"/>
      <c r="C2" s="220"/>
      <c r="D2" s="220"/>
      <c r="E2" s="220"/>
      <c r="F2" s="220"/>
      <c r="G2" s="220"/>
    </row>
  </sheetData>
  <sheetProtection algorithmName="SHA-512" hashValue="jZn/DB3DsHXLx4GQaH3CQs8QOZuH9cOfyz/kRulAXLON2ttGGSFON15pYCW03ABIeWoUWZ49se7B4/pygKlmfw==" saltValue="iO6gnATgLJiPZdHtaHNbg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2"/>
  <sheetViews>
    <sheetView showGridLines="0" tabSelected="1" topLeftCell="B1" zoomScaleNormal="100" zoomScaleSheetLayoutView="75" workbookViewId="0">
      <selection activeCell="E60" sqref="E60"/>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49" t="s">
        <v>41</v>
      </c>
      <c r="C1" s="250"/>
      <c r="D1" s="250"/>
      <c r="E1" s="250"/>
      <c r="F1" s="250"/>
      <c r="G1" s="250"/>
      <c r="H1" s="250"/>
      <c r="I1" s="250"/>
      <c r="J1" s="251"/>
    </row>
    <row r="2" spans="1:15" ht="36" customHeight="1" x14ac:dyDescent="0.2">
      <c r="A2" s="2"/>
      <c r="B2" s="72" t="s">
        <v>22</v>
      </c>
      <c r="C2" s="73"/>
      <c r="D2" s="74" t="s">
        <v>43</v>
      </c>
      <c r="E2" s="255" t="s">
        <v>44</v>
      </c>
      <c r="F2" s="256"/>
      <c r="G2" s="256"/>
      <c r="H2" s="256"/>
      <c r="I2" s="256"/>
      <c r="J2" s="257"/>
      <c r="O2" s="1"/>
    </row>
    <row r="3" spans="1:15" ht="27" hidden="1" customHeight="1" x14ac:dyDescent="0.2">
      <c r="A3" s="2"/>
      <c r="B3" s="75"/>
      <c r="C3" s="73"/>
      <c r="D3" s="76"/>
      <c r="E3" s="258"/>
      <c r="F3" s="259"/>
      <c r="G3" s="259"/>
      <c r="H3" s="259"/>
      <c r="I3" s="259"/>
      <c r="J3" s="260"/>
    </row>
    <row r="4" spans="1:15" ht="23.25" customHeight="1" x14ac:dyDescent="0.2">
      <c r="A4" s="2"/>
      <c r="B4" s="77"/>
      <c r="C4" s="78"/>
      <c r="D4" s="79"/>
      <c r="E4" s="267"/>
      <c r="F4" s="267"/>
      <c r="G4" s="267"/>
      <c r="H4" s="267"/>
      <c r="I4" s="267"/>
      <c r="J4" s="268"/>
    </row>
    <row r="5" spans="1:15" ht="24" customHeight="1" x14ac:dyDescent="0.2">
      <c r="A5" s="2"/>
      <c r="B5" s="30" t="s">
        <v>42</v>
      </c>
      <c r="D5" s="271" t="s">
        <v>45</v>
      </c>
      <c r="E5" s="272"/>
      <c r="F5" s="272"/>
      <c r="G5" s="272"/>
      <c r="H5" s="18" t="s">
        <v>40</v>
      </c>
      <c r="I5" s="82" t="s">
        <v>49</v>
      </c>
      <c r="J5" s="8"/>
    </row>
    <row r="6" spans="1:15" ht="15.75" customHeight="1" x14ac:dyDescent="0.2">
      <c r="A6" s="2"/>
      <c r="B6" s="27"/>
      <c r="C6" s="52"/>
      <c r="D6" s="229" t="s">
        <v>46</v>
      </c>
      <c r="E6" s="230"/>
      <c r="F6" s="230"/>
      <c r="G6" s="230"/>
      <c r="H6" s="18" t="s">
        <v>34</v>
      </c>
      <c r="I6" s="82" t="s">
        <v>50</v>
      </c>
      <c r="J6" s="8"/>
    </row>
    <row r="7" spans="1:15" ht="15.75" customHeight="1" x14ac:dyDescent="0.2">
      <c r="A7" s="2"/>
      <c r="B7" s="28"/>
      <c r="C7" s="53"/>
      <c r="D7" s="81" t="s">
        <v>48</v>
      </c>
      <c r="E7" s="231" t="s">
        <v>47</v>
      </c>
      <c r="F7" s="232"/>
      <c r="G7" s="232"/>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62" t="s">
        <v>1756</v>
      </c>
      <c r="E11" s="262"/>
      <c r="F11" s="262"/>
      <c r="G11" s="262"/>
      <c r="H11" s="18" t="s">
        <v>40</v>
      </c>
      <c r="I11" s="84"/>
      <c r="J11" s="8"/>
    </row>
    <row r="12" spans="1:15" ht="15.75" customHeight="1" x14ac:dyDescent="0.2">
      <c r="A12" s="2"/>
      <c r="B12" s="27"/>
      <c r="C12" s="52"/>
      <c r="D12" s="266"/>
      <c r="E12" s="266"/>
      <c r="F12" s="266"/>
      <c r="G12" s="266"/>
      <c r="H12" s="18" t="s">
        <v>34</v>
      </c>
      <c r="I12" s="84"/>
      <c r="J12" s="8"/>
    </row>
    <row r="13" spans="1:15" ht="15.75" customHeight="1" x14ac:dyDescent="0.2">
      <c r="A13" s="2"/>
      <c r="B13" s="28"/>
      <c r="C13" s="53"/>
      <c r="D13" s="85"/>
      <c r="E13" s="269"/>
      <c r="F13" s="270"/>
      <c r="G13" s="27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61"/>
      <c r="F15" s="261"/>
      <c r="G15" s="263"/>
      <c r="H15" s="263"/>
      <c r="I15" s="263" t="s">
        <v>29</v>
      </c>
      <c r="J15" s="264"/>
    </row>
    <row r="16" spans="1:15" ht="23.25" customHeight="1" x14ac:dyDescent="0.2">
      <c r="A16" s="139" t="s">
        <v>24</v>
      </c>
      <c r="B16" s="37" t="s">
        <v>24</v>
      </c>
      <c r="C16" s="58"/>
      <c r="D16" s="59"/>
      <c r="E16" s="238"/>
      <c r="F16" s="239"/>
      <c r="G16" s="238"/>
      <c r="H16" s="239"/>
      <c r="I16" s="238">
        <f>SUMIF(F137:F158,A16,I137:I158)+SUMIF(F137:F158,"PSU",I137:I158)</f>
        <v>0</v>
      </c>
      <c r="J16" s="240"/>
    </row>
    <row r="17" spans="1:10" ht="23.25" customHeight="1" x14ac:dyDescent="0.2">
      <c r="A17" s="139" t="s">
        <v>25</v>
      </c>
      <c r="B17" s="37" t="s">
        <v>25</v>
      </c>
      <c r="C17" s="58"/>
      <c r="D17" s="59"/>
      <c r="E17" s="238"/>
      <c r="F17" s="239"/>
      <c r="G17" s="238"/>
      <c r="H17" s="239"/>
      <c r="I17" s="238">
        <f>SUMIF(F137:F158,A17,I137:I158)</f>
        <v>0</v>
      </c>
      <c r="J17" s="240"/>
    </row>
    <row r="18" spans="1:10" ht="23.25" customHeight="1" x14ac:dyDescent="0.2">
      <c r="A18" s="139" t="s">
        <v>26</v>
      </c>
      <c r="B18" s="37" t="s">
        <v>26</v>
      </c>
      <c r="C18" s="58"/>
      <c r="D18" s="59"/>
      <c r="E18" s="238"/>
      <c r="F18" s="239"/>
      <c r="G18" s="238"/>
      <c r="H18" s="239"/>
      <c r="I18" s="238">
        <f>SUMIF(F137:F158,A18,I137:I158)</f>
        <v>0</v>
      </c>
      <c r="J18" s="240"/>
    </row>
    <row r="19" spans="1:10" ht="23.25" customHeight="1" x14ac:dyDescent="0.2">
      <c r="A19" s="139" t="s">
        <v>172</v>
      </c>
      <c r="B19" s="37" t="s">
        <v>27</v>
      </c>
      <c r="C19" s="58"/>
      <c r="D19" s="59"/>
      <c r="E19" s="238"/>
      <c r="F19" s="239"/>
      <c r="G19" s="238"/>
      <c r="H19" s="239"/>
      <c r="I19" s="238">
        <f>SUMIF(F137:F158,A19,I137:I158)</f>
        <v>0</v>
      </c>
      <c r="J19" s="240"/>
    </row>
    <row r="20" spans="1:10" ht="23.25" customHeight="1" x14ac:dyDescent="0.2">
      <c r="A20" s="139" t="s">
        <v>171</v>
      </c>
      <c r="B20" s="37" t="s">
        <v>28</v>
      </c>
      <c r="C20" s="58"/>
      <c r="D20" s="59"/>
      <c r="E20" s="238"/>
      <c r="F20" s="239"/>
      <c r="G20" s="238"/>
      <c r="H20" s="239"/>
      <c r="I20" s="238">
        <f>SUMIF(F137:F158,A20,I137:I158)</f>
        <v>0</v>
      </c>
      <c r="J20" s="240"/>
    </row>
    <row r="21" spans="1:10" ht="23.25" customHeight="1" x14ac:dyDescent="0.2">
      <c r="A21" s="2"/>
      <c r="B21" s="47" t="s">
        <v>29</v>
      </c>
      <c r="C21" s="60"/>
      <c r="D21" s="61"/>
      <c r="E21" s="241"/>
      <c r="F21" s="265"/>
      <c r="G21" s="241"/>
      <c r="H21" s="265"/>
      <c r="I21" s="241">
        <f>SUM(I16:J20)</f>
        <v>0</v>
      </c>
      <c r="J21" s="242"/>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36">
        <f>ZakladDPHSniVypocet</f>
        <v>0</v>
      </c>
      <c r="H23" s="237"/>
      <c r="I23" s="237"/>
      <c r="J23" s="39" t="str">
        <f t="shared" ref="J23:J28" si="0">Mena</f>
        <v>CZK</v>
      </c>
    </row>
    <row r="24" spans="1:10" ht="23.25" customHeight="1" x14ac:dyDescent="0.2">
      <c r="A24" s="2">
        <f>(A23-INT(A23))*100</f>
        <v>0</v>
      </c>
      <c r="B24" s="37" t="s">
        <v>13</v>
      </c>
      <c r="C24" s="58"/>
      <c r="D24" s="59"/>
      <c r="E24" s="63">
        <f>SazbaDPH1</f>
        <v>15</v>
      </c>
      <c r="F24" s="38" t="s">
        <v>0</v>
      </c>
      <c r="G24" s="234">
        <f>A23</f>
        <v>0</v>
      </c>
      <c r="H24" s="235"/>
      <c r="I24" s="235"/>
      <c r="J24" s="39" t="str">
        <f t="shared" si="0"/>
        <v>CZK</v>
      </c>
    </row>
    <row r="25" spans="1:10" ht="23.25" customHeight="1" x14ac:dyDescent="0.2">
      <c r="A25" s="2">
        <f>ZakladDPHZakl*SazbaDPH2/100</f>
        <v>0</v>
      </c>
      <c r="B25" s="37" t="s">
        <v>14</v>
      </c>
      <c r="C25" s="58"/>
      <c r="D25" s="59"/>
      <c r="E25" s="63">
        <v>21</v>
      </c>
      <c r="F25" s="38" t="s">
        <v>0</v>
      </c>
      <c r="G25" s="236">
        <f>ZakladDPHZaklVypocet</f>
        <v>0</v>
      </c>
      <c r="H25" s="237"/>
      <c r="I25" s="237"/>
      <c r="J25" s="39" t="str">
        <f t="shared" si="0"/>
        <v>CZK</v>
      </c>
    </row>
    <row r="26" spans="1:10" ht="23.25" customHeight="1" x14ac:dyDescent="0.2">
      <c r="A26" s="2">
        <f>(A25-INT(A25))*100</f>
        <v>0</v>
      </c>
      <c r="B26" s="31" t="s">
        <v>15</v>
      </c>
      <c r="C26" s="64"/>
      <c r="D26" s="51"/>
      <c r="E26" s="65">
        <f>SazbaDPH2</f>
        <v>21</v>
      </c>
      <c r="F26" s="29" t="s">
        <v>0</v>
      </c>
      <c r="G26" s="252">
        <f>A25</f>
        <v>0</v>
      </c>
      <c r="H26" s="253"/>
      <c r="I26" s="253"/>
      <c r="J26" s="36" t="str">
        <f t="shared" si="0"/>
        <v>CZK</v>
      </c>
    </row>
    <row r="27" spans="1:10" ht="23.25" customHeight="1" thickBot="1" x14ac:dyDescent="0.25">
      <c r="A27" s="2">
        <f>ZakladDPHSni+DPHSni+ZakladDPHZakl+DPHZakl</f>
        <v>0</v>
      </c>
      <c r="B27" s="30" t="s">
        <v>4</v>
      </c>
      <c r="C27" s="66"/>
      <c r="D27" s="67"/>
      <c r="E27" s="66"/>
      <c r="F27" s="16"/>
      <c r="G27" s="254">
        <f>CenaCelkem-(ZakladDPHSni+DPHSni+ZakladDPHZakl+DPHZakl)</f>
        <v>0</v>
      </c>
      <c r="H27" s="254"/>
      <c r="I27" s="254"/>
      <c r="J27" s="40" t="str">
        <f t="shared" si="0"/>
        <v>CZK</v>
      </c>
    </row>
    <row r="28" spans="1:10" ht="27.75" hidden="1" customHeight="1" thickBot="1" x14ac:dyDescent="0.25">
      <c r="A28" s="2"/>
      <c r="B28" s="111" t="s">
        <v>23</v>
      </c>
      <c r="C28" s="112"/>
      <c r="D28" s="112"/>
      <c r="E28" s="113"/>
      <c r="F28" s="114"/>
      <c r="G28" s="244">
        <f>ZakladDPHSniVypocet+ZakladDPHZaklVypocet</f>
        <v>0</v>
      </c>
      <c r="H28" s="244"/>
      <c r="I28" s="244"/>
      <c r="J28" s="115" t="str">
        <f t="shared" si="0"/>
        <v>CZK</v>
      </c>
    </row>
    <row r="29" spans="1:10" ht="27.75" customHeight="1" thickBot="1" x14ac:dyDescent="0.25">
      <c r="A29" s="2">
        <f>(A27-INT(A27))*100</f>
        <v>0</v>
      </c>
      <c r="B29" s="111" t="s">
        <v>35</v>
      </c>
      <c r="C29" s="116"/>
      <c r="D29" s="116"/>
      <c r="E29" s="116"/>
      <c r="F29" s="117"/>
      <c r="G29" s="243">
        <f>A27</f>
        <v>0</v>
      </c>
      <c r="H29" s="243"/>
      <c r="I29" s="243"/>
      <c r="J29" s="118"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45"/>
      <c r="E34" s="246"/>
      <c r="G34" s="247"/>
      <c r="H34" s="248"/>
      <c r="I34" s="248"/>
      <c r="J34" s="24"/>
    </row>
    <row r="35" spans="1:10" ht="12.75" customHeight="1" x14ac:dyDescent="0.2">
      <c r="A35" s="2"/>
      <c r="B35" s="2"/>
      <c r="D35" s="233" t="s">
        <v>2</v>
      </c>
      <c r="E35" s="233"/>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27"/>
      <c r="D39" s="227"/>
      <c r="E39" s="227"/>
      <c r="F39" s="98">
        <f>'00 00.001 Naklady'!AE35+'SO 01 D.1.1 Pol'!AE1561+'SO 02 D.1.1 Pol'!AE671+'SO 03 D.1.1 Pol'!AE277</f>
        <v>0</v>
      </c>
      <c r="G39" s="99">
        <f>'00 00.001 Naklady'!AF35+'SO 01 D.1.1 Pol'!AF1561+'SO 02 D.1.1 Pol'!AF671+'SO 03 D.1.1 Pol'!AF277</f>
        <v>0</v>
      </c>
      <c r="H39" s="100">
        <f t="shared" ref="H39:H48" si="1">(F39*SazbaDPH1/100)+(G39*SazbaDPH2/100)</f>
        <v>0</v>
      </c>
      <c r="I39" s="100">
        <f>F39+G39+H39</f>
        <v>0</v>
      </c>
      <c r="J39" s="101" t="str">
        <f>IF(_xlfn.SINGLE(CenaCelkemVypocet)=0,"",I39/_xlfn.SINGLE(CenaCelkemVypocet)*100)</f>
        <v/>
      </c>
    </row>
    <row r="40" spans="1:10" ht="25.5" customHeight="1" x14ac:dyDescent="0.2">
      <c r="A40" s="87">
        <v>2</v>
      </c>
      <c r="B40" s="102"/>
      <c r="C40" s="228" t="s">
        <v>58</v>
      </c>
      <c r="D40" s="228"/>
      <c r="E40" s="228"/>
      <c r="F40" s="103">
        <f>'00 00.001 Naklady'!AE35</f>
        <v>0</v>
      </c>
      <c r="G40" s="104">
        <f>'00 00.001 Naklady'!AF35</f>
        <v>0</v>
      </c>
      <c r="H40" s="104">
        <f t="shared" si="1"/>
        <v>0</v>
      </c>
      <c r="I40" s="104">
        <f>F40+G40+H40</f>
        <v>0</v>
      </c>
      <c r="J40" s="105" t="str">
        <f>IF(_xlfn.SINGLE(CenaCelkemVypocet)=0,"",I40/_xlfn.SINGLE(CenaCelkemVypocet)*100)</f>
        <v/>
      </c>
    </row>
    <row r="41" spans="1:10" ht="25.5" customHeight="1" x14ac:dyDescent="0.2">
      <c r="A41" s="87">
        <v>3</v>
      </c>
      <c r="B41" s="106" t="s">
        <v>59</v>
      </c>
      <c r="C41" s="227" t="s">
        <v>60</v>
      </c>
      <c r="D41" s="227"/>
      <c r="E41" s="227"/>
      <c r="F41" s="107">
        <f>'00 00.001 Naklady'!AE35</f>
        <v>0</v>
      </c>
      <c r="G41" s="100">
        <f>'00 00.001 Naklady'!AF35</f>
        <v>0</v>
      </c>
      <c r="H41" s="100">
        <f t="shared" si="1"/>
        <v>0</v>
      </c>
      <c r="I41" s="100">
        <f>F41+G41+H41</f>
        <v>0</v>
      </c>
      <c r="J41" s="101" t="str">
        <f>IF(_xlfn.SINGLE(CenaCelkemVypocet)=0,"",I41/_xlfn.SINGLE(CenaCelkemVypocet)*100)</f>
        <v/>
      </c>
    </row>
    <row r="42" spans="1:10" ht="25.5" customHeight="1" x14ac:dyDescent="0.2">
      <c r="A42" s="87">
        <v>2</v>
      </c>
      <c r="B42" s="102"/>
      <c r="C42" s="228" t="s">
        <v>61</v>
      </c>
      <c r="D42" s="228"/>
      <c r="E42" s="228"/>
      <c r="F42" s="103"/>
      <c r="G42" s="104"/>
      <c r="H42" s="104">
        <f t="shared" si="1"/>
        <v>0</v>
      </c>
      <c r="I42" s="104"/>
      <c r="J42" s="105"/>
    </row>
    <row r="43" spans="1:10" ht="25.5" customHeight="1" x14ac:dyDescent="0.2">
      <c r="A43" s="87">
        <v>2</v>
      </c>
      <c r="B43" s="102" t="s">
        <v>62</v>
      </c>
      <c r="C43" s="228" t="s">
        <v>63</v>
      </c>
      <c r="D43" s="228"/>
      <c r="E43" s="228"/>
      <c r="F43" s="103">
        <f>'SO 01 D.1.1 Pol'!AE1561</f>
        <v>0</v>
      </c>
      <c r="G43" s="104">
        <f>'SO 01 D.1.1 Pol'!AF1561</f>
        <v>0</v>
      </c>
      <c r="H43" s="104">
        <f t="shared" si="1"/>
        <v>0</v>
      </c>
      <c r="I43" s="104">
        <f t="shared" ref="I43:I48" si="2">F43+G43+H43</f>
        <v>0</v>
      </c>
      <c r="J43" s="105" t="str">
        <f t="shared" ref="J43:J48" si="3">IF(_xlfn.SINGLE(CenaCelkemVypocet)=0,"",I43/_xlfn.SINGLE(CenaCelkemVypocet)*100)</f>
        <v/>
      </c>
    </row>
    <row r="44" spans="1:10" ht="25.5" customHeight="1" x14ac:dyDescent="0.2">
      <c r="A44" s="87">
        <v>3</v>
      </c>
      <c r="B44" s="106" t="s">
        <v>64</v>
      </c>
      <c r="C44" s="227" t="s">
        <v>65</v>
      </c>
      <c r="D44" s="227"/>
      <c r="E44" s="227"/>
      <c r="F44" s="107">
        <f>'SO 01 D.1.1 Pol'!AE1561</f>
        <v>0</v>
      </c>
      <c r="G44" s="100">
        <f>'SO 01 D.1.1 Pol'!AF1561</f>
        <v>0</v>
      </c>
      <c r="H44" s="100">
        <f t="shared" si="1"/>
        <v>0</v>
      </c>
      <c r="I44" s="100">
        <f t="shared" si="2"/>
        <v>0</v>
      </c>
      <c r="J44" s="101" t="str">
        <f t="shared" si="3"/>
        <v/>
      </c>
    </row>
    <row r="45" spans="1:10" ht="25.5" customHeight="1" x14ac:dyDescent="0.2">
      <c r="A45" s="87">
        <v>2</v>
      </c>
      <c r="B45" s="102" t="s">
        <v>66</v>
      </c>
      <c r="C45" s="228" t="s">
        <v>67</v>
      </c>
      <c r="D45" s="228"/>
      <c r="E45" s="228"/>
      <c r="F45" s="103">
        <f>'SO 02 D.1.1 Pol'!AE671</f>
        <v>0</v>
      </c>
      <c r="G45" s="104">
        <f>'SO 02 D.1.1 Pol'!AF671</f>
        <v>0</v>
      </c>
      <c r="H45" s="104">
        <f t="shared" si="1"/>
        <v>0</v>
      </c>
      <c r="I45" s="104">
        <f t="shared" si="2"/>
        <v>0</v>
      </c>
      <c r="J45" s="105" t="str">
        <f t="shared" si="3"/>
        <v/>
      </c>
    </row>
    <row r="46" spans="1:10" ht="25.5" customHeight="1" x14ac:dyDescent="0.2">
      <c r="A46" s="87">
        <v>3</v>
      </c>
      <c r="B46" s="106" t="s">
        <v>64</v>
      </c>
      <c r="C46" s="227" t="s">
        <v>65</v>
      </c>
      <c r="D46" s="227"/>
      <c r="E46" s="227"/>
      <c r="F46" s="107">
        <f>'SO 02 D.1.1 Pol'!AE671</f>
        <v>0</v>
      </c>
      <c r="G46" s="100">
        <f>'SO 02 D.1.1 Pol'!AF671</f>
        <v>0</v>
      </c>
      <c r="H46" s="100">
        <f t="shared" si="1"/>
        <v>0</v>
      </c>
      <c r="I46" s="100">
        <f t="shared" si="2"/>
        <v>0</v>
      </c>
      <c r="J46" s="101" t="str">
        <f t="shared" si="3"/>
        <v/>
      </c>
    </row>
    <row r="47" spans="1:10" ht="25.5" customHeight="1" x14ac:dyDescent="0.2">
      <c r="A47" s="87">
        <v>2</v>
      </c>
      <c r="B47" s="102" t="s">
        <v>68</v>
      </c>
      <c r="C47" s="228" t="s">
        <v>69</v>
      </c>
      <c r="D47" s="228"/>
      <c r="E47" s="228"/>
      <c r="F47" s="103">
        <f>'SO 03 D.1.1 Pol'!AE277</f>
        <v>0</v>
      </c>
      <c r="G47" s="104">
        <f>'SO 03 D.1.1 Pol'!AF277</f>
        <v>0</v>
      </c>
      <c r="H47" s="104">
        <f t="shared" si="1"/>
        <v>0</v>
      </c>
      <c r="I47" s="104">
        <f t="shared" si="2"/>
        <v>0</v>
      </c>
      <c r="J47" s="105" t="str">
        <f t="shared" si="3"/>
        <v/>
      </c>
    </row>
    <row r="48" spans="1:10" ht="25.5" customHeight="1" x14ac:dyDescent="0.2">
      <c r="A48" s="87">
        <v>3</v>
      </c>
      <c r="B48" s="106" t="s">
        <v>64</v>
      </c>
      <c r="C48" s="227" t="s">
        <v>65</v>
      </c>
      <c r="D48" s="227"/>
      <c r="E48" s="227"/>
      <c r="F48" s="107">
        <f>'SO 03 D.1.1 Pol'!AE277</f>
        <v>0</v>
      </c>
      <c r="G48" s="100">
        <f>'SO 03 D.1.1 Pol'!AF277</f>
        <v>0</v>
      </c>
      <c r="H48" s="100">
        <f t="shared" si="1"/>
        <v>0</v>
      </c>
      <c r="I48" s="100">
        <f t="shared" si="2"/>
        <v>0</v>
      </c>
      <c r="J48" s="101" t="str">
        <f t="shared" si="3"/>
        <v/>
      </c>
    </row>
    <row r="49" spans="1:52" ht="25.5" customHeight="1" x14ac:dyDescent="0.2">
      <c r="A49" s="87"/>
      <c r="B49" s="224" t="s">
        <v>70</v>
      </c>
      <c r="C49" s="225"/>
      <c r="D49" s="225"/>
      <c r="E49" s="226"/>
      <c r="F49" s="108">
        <f>SUMIF(A39:A48,"=1",F39:F48)</f>
        <v>0</v>
      </c>
      <c r="G49" s="109">
        <f>SUMIF(A39:A48,"=1",G39:G48)</f>
        <v>0</v>
      </c>
      <c r="H49" s="109">
        <f>SUMIF(A39:A48,"=1",H39:H48)</f>
        <v>0</v>
      </c>
      <c r="I49" s="109">
        <f>SUMIF(A39:A48,"=1",I39:I48)</f>
        <v>0</v>
      </c>
      <c r="J49" s="110">
        <f>SUMIF(A39:A48,"=1",J39:J48)</f>
        <v>0</v>
      </c>
    </row>
    <row r="51" spans="1:52" x14ac:dyDescent="0.2">
      <c r="A51" t="s">
        <v>72</v>
      </c>
      <c r="B51" t="s">
        <v>73</v>
      </c>
    </row>
    <row r="52" spans="1:52" x14ac:dyDescent="0.2">
      <c r="B52" s="223" t="s">
        <v>74</v>
      </c>
      <c r="C52" s="223"/>
      <c r="D52" s="223"/>
      <c r="E52" s="223"/>
      <c r="F52" s="223"/>
      <c r="G52" s="223"/>
      <c r="H52" s="223"/>
      <c r="I52" s="223"/>
      <c r="J52" s="223"/>
      <c r="AZ52" s="119" t="str">
        <f>B52</f>
        <v>1. PODMÍNKY PRO ZPRACOVÁNÍ NABÍDKOVÉ CENY</v>
      </c>
    </row>
    <row r="54" spans="1:52" x14ac:dyDescent="0.2">
      <c r="B54" s="223" t="s">
        <v>75</v>
      </c>
      <c r="C54" s="223"/>
      <c r="D54" s="223"/>
      <c r="E54" s="223"/>
      <c r="F54" s="223"/>
      <c r="G54" s="223"/>
      <c r="H54" s="223"/>
      <c r="I54" s="223"/>
      <c r="J54" s="223"/>
      <c r="AZ54" s="119" t="str">
        <f>B54</f>
        <v xml:space="preserve">        Preambule</v>
      </c>
    </row>
    <row r="56" spans="1:52" ht="51" x14ac:dyDescent="0.2">
      <c r="B56" s="223" t="s">
        <v>76</v>
      </c>
      <c r="C56" s="223"/>
      <c r="D56" s="223"/>
      <c r="E56" s="223"/>
      <c r="F56" s="223"/>
      <c r="G56" s="223"/>
      <c r="H56" s="223"/>
      <c r="I56" s="223"/>
      <c r="J56" s="223"/>
      <c r="AZ56" s="119"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1" x14ac:dyDescent="0.2">
      <c r="B57" s="223" t="s">
        <v>77</v>
      </c>
      <c r="C57" s="223"/>
      <c r="D57" s="223"/>
      <c r="E57" s="223"/>
      <c r="F57" s="223"/>
      <c r="G57" s="223"/>
      <c r="H57" s="223"/>
      <c r="I57" s="223"/>
      <c r="J57" s="223"/>
      <c r="AZ57" s="119"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8" spans="1:52" ht="42" customHeight="1" x14ac:dyDescent="0.2">
      <c r="B58" s="223" t="s">
        <v>1757</v>
      </c>
      <c r="C58" s="293"/>
      <c r="D58" s="293"/>
      <c r="E58" s="293"/>
      <c r="F58" s="293"/>
      <c r="G58" s="293"/>
      <c r="H58" s="293"/>
      <c r="I58" s="293"/>
      <c r="J58" s="293"/>
    </row>
    <row r="59" spans="1:52" ht="24" customHeight="1" x14ac:dyDescent="0.2">
      <c r="B59" s="223" t="s">
        <v>78</v>
      </c>
      <c r="C59" s="223"/>
      <c r="D59" s="223"/>
      <c r="E59" s="223"/>
      <c r="F59" s="223"/>
      <c r="G59" s="223"/>
      <c r="H59" s="223"/>
      <c r="I59" s="223"/>
      <c r="J59" s="223"/>
      <c r="AZ59" s="119" t="str">
        <f>B59</f>
        <v xml:space="preserve">        Vymezení některých pojmů</v>
      </c>
    </row>
    <row r="62" spans="1:52" x14ac:dyDescent="0.2">
      <c r="B62" s="223" t="s">
        <v>79</v>
      </c>
      <c r="C62" s="223"/>
      <c r="D62" s="223"/>
      <c r="E62" s="223"/>
      <c r="F62" s="223"/>
      <c r="G62" s="223"/>
      <c r="H62" s="223"/>
      <c r="I62" s="223"/>
      <c r="J62" s="223"/>
      <c r="AZ62" s="119" t="str">
        <f t="shared" ref="AZ62:AZ67" si="4">B62</f>
        <v>Pro účely zpracování nabídkové ceny se jsou použity některé pojmy, pod kterými se rozumí:</v>
      </c>
    </row>
    <row r="63" spans="1:52" ht="38.25" x14ac:dyDescent="0.2">
      <c r="B63" s="223" t="s">
        <v>80</v>
      </c>
      <c r="C63" s="223"/>
      <c r="D63" s="223"/>
      <c r="E63" s="223"/>
      <c r="F63" s="223"/>
      <c r="G63" s="223"/>
      <c r="H63" s="223"/>
      <c r="I63" s="223"/>
      <c r="J63" s="223"/>
      <c r="AZ63"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8.25" x14ac:dyDescent="0.2">
      <c r="B64" s="223" t="s">
        <v>81</v>
      </c>
      <c r="C64" s="223"/>
      <c r="D64" s="223"/>
      <c r="E64" s="223"/>
      <c r="F64" s="223"/>
      <c r="G64" s="223"/>
      <c r="H64" s="223"/>
      <c r="I64" s="223"/>
      <c r="J64" s="223"/>
      <c r="AZ64"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1" x14ac:dyDescent="0.2">
      <c r="B65" s="223" t="s">
        <v>82</v>
      </c>
      <c r="C65" s="223"/>
      <c r="D65" s="223"/>
      <c r="E65" s="223"/>
      <c r="F65" s="223"/>
      <c r="G65" s="223"/>
      <c r="H65" s="223"/>
      <c r="I65" s="223"/>
      <c r="J65" s="223"/>
      <c r="AZ65"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6.5" x14ac:dyDescent="0.2">
      <c r="B66" s="223" t="s">
        <v>83</v>
      </c>
      <c r="C66" s="223"/>
      <c r="D66" s="223"/>
      <c r="E66" s="223"/>
      <c r="F66" s="223"/>
      <c r="G66" s="223"/>
      <c r="H66" s="223"/>
      <c r="I66" s="223"/>
      <c r="J66" s="223"/>
      <c r="AZ66"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1" x14ac:dyDescent="0.2">
      <c r="B67" s="223" t="s">
        <v>84</v>
      </c>
      <c r="C67" s="223"/>
      <c r="D67" s="223"/>
      <c r="E67" s="223"/>
      <c r="F67" s="223"/>
      <c r="G67" s="223"/>
      <c r="H67" s="223"/>
      <c r="I67" s="223"/>
      <c r="J67" s="223"/>
      <c r="AZ67"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
      <c r="B69" s="223" t="s">
        <v>85</v>
      </c>
      <c r="C69" s="223"/>
      <c r="D69" s="223"/>
      <c r="E69" s="223"/>
      <c r="F69" s="223"/>
      <c r="G69" s="223"/>
      <c r="H69" s="223"/>
      <c r="I69" s="223"/>
      <c r="J69" s="223"/>
      <c r="AZ69" s="119" t="str">
        <f>B69</f>
        <v xml:space="preserve">        Cenová soustava</v>
      </c>
    </row>
    <row r="71" spans="2:52" x14ac:dyDescent="0.2">
      <c r="B71" s="223" t="s">
        <v>86</v>
      </c>
      <c r="C71" s="223"/>
      <c r="D71" s="223"/>
      <c r="E71" s="223"/>
      <c r="F71" s="223"/>
      <c r="G71" s="223"/>
      <c r="H71" s="223"/>
      <c r="I71" s="223"/>
      <c r="J71" s="223"/>
      <c r="AZ71" s="119" t="str">
        <f>B71</f>
        <v xml:space="preserve">        Použitá cenová soustava</v>
      </c>
    </row>
    <row r="72" spans="2:52" ht="38.25" x14ac:dyDescent="0.2">
      <c r="B72" s="223" t="s">
        <v>87</v>
      </c>
      <c r="C72" s="223"/>
      <c r="D72" s="223"/>
      <c r="E72" s="223"/>
      <c r="F72" s="223"/>
      <c r="G72" s="223"/>
      <c r="H72" s="223"/>
      <c r="I72" s="223"/>
      <c r="J72" s="223"/>
      <c r="AZ72" s="119"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
      <c r="B74" s="223" t="s">
        <v>88</v>
      </c>
      <c r="C74" s="223"/>
      <c r="D74" s="223"/>
      <c r="E74" s="223"/>
      <c r="F74" s="223"/>
      <c r="G74" s="223"/>
      <c r="H74" s="223"/>
      <c r="I74" s="223"/>
      <c r="J74" s="223"/>
      <c r="AZ74" s="119" t="str">
        <f>B74</f>
        <v xml:space="preserve">        Technické podmínky</v>
      </c>
    </row>
    <row r="75" spans="2:52" ht="38.25" x14ac:dyDescent="0.2">
      <c r="B75" s="223" t="s">
        <v>89</v>
      </c>
      <c r="C75" s="223"/>
      <c r="D75" s="223"/>
      <c r="E75" s="223"/>
      <c r="F75" s="223"/>
      <c r="G75" s="223"/>
      <c r="H75" s="223"/>
      <c r="I75" s="223"/>
      <c r="J75" s="223"/>
      <c r="AZ75" s="119"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
      <c r="B77" s="223" t="s">
        <v>90</v>
      </c>
      <c r="C77" s="223"/>
      <c r="D77" s="223"/>
      <c r="E77" s="223"/>
      <c r="F77" s="223"/>
      <c r="G77" s="223"/>
      <c r="H77" s="223"/>
      <c r="I77" s="223"/>
      <c r="J77" s="223"/>
      <c r="AZ77" s="119" t="str">
        <f>B77</f>
        <v>Individuální položky</v>
      </c>
    </row>
    <row r="78" spans="2:52" ht="38.25" x14ac:dyDescent="0.2">
      <c r="B78" s="223" t="s">
        <v>91</v>
      </c>
      <c r="C78" s="223"/>
      <c r="D78" s="223"/>
      <c r="E78" s="223"/>
      <c r="F78" s="223"/>
      <c r="G78" s="223"/>
      <c r="H78" s="223"/>
      <c r="I78" s="223"/>
      <c r="J78" s="223"/>
      <c r="AZ78" s="119"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
      <c r="B80" s="223" t="s">
        <v>92</v>
      </c>
      <c r="C80" s="223"/>
      <c r="D80" s="223"/>
      <c r="E80" s="223"/>
      <c r="F80" s="223"/>
      <c r="G80" s="223"/>
      <c r="H80" s="223"/>
      <c r="I80" s="223"/>
      <c r="J80" s="223"/>
      <c r="AZ80" s="119" t="str">
        <f>B80</f>
        <v xml:space="preserve">        Závaznost a změna soupisu</v>
      </c>
    </row>
    <row r="82" spans="2:52" x14ac:dyDescent="0.2">
      <c r="B82" s="223" t="s">
        <v>93</v>
      </c>
      <c r="C82" s="223"/>
      <c r="D82" s="223"/>
      <c r="E82" s="223"/>
      <c r="F82" s="223"/>
      <c r="G82" s="223"/>
      <c r="H82" s="223"/>
      <c r="I82" s="223"/>
      <c r="J82" s="223"/>
      <c r="AZ82" s="119" t="str">
        <f>B82</f>
        <v xml:space="preserve">        Závaznost soupisu</v>
      </c>
    </row>
    <row r="83" spans="2:52" ht="38.25" x14ac:dyDescent="0.2">
      <c r="B83" s="223" t="s">
        <v>94</v>
      </c>
      <c r="C83" s="223"/>
      <c r="D83" s="223"/>
      <c r="E83" s="223"/>
      <c r="F83" s="223"/>
      <c r="G83" s="223"/>
      <c r="H83" s="223"/>
      <c r="I83" s="223"/>
      <c r="J83" s="223"/>
      <c r="AZ83" s="119"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
      <c r="B85" s="223" t="s">
        <v>95</v>
      </c>
      <c r="C85" s="223"/>
      <c r="D85" s="223"/>
      <c r="E85" s="223"/>
      <c r="F85" s="223"/>
      <c r="G85" s="223"/>
      <c r="H85" s="223"/>
      <c r="I85" s="223"/>
      <c r="J85" s="223"/>
      <c r="AZ85" s="119" t="str">
        <f>B85</f>
        <v xml:space="preserve">        Zvláštní podmínky pro stanovení nabídkové ceny</v>
      </c>
    </row>
    <row r="87" spans="2:52" x14ac:dyDescent="0.2">
      <c r="B87" s="223" t="s">
        <v>96</v>
      </c>
      <c r="C87" s="223"/>
      <c r="D87" s="223"/>
      <c r="E87" s="223"/>
      <c r="F87" s="223"/>
      <c r="G87" s="223"/>
      <c r="H87" s="223"/>
      <c r="I87" s="223"/>
      <c r="J87" s="223"/>
      <c r="AZ87" s="119" t="str">
        <f>B87</f>
        <v xml:space="preserve">        Přeprava vybouraných hmot, suti a vytěžené zeminy</v>
      </c>
    </row>
    <row r="88" spans="2:52" ht="76.5" x14ac:dyDescent="0.2">
      <c r="B88" s="223" t="s">
        <v>97</v>
      </c>
      <c r="C88" s="223"/>
      <c r="D88" s="223"/>
      <c r="E88" s="223"/>
      <c r="F88" s="223"/>
      <c r="G88" s="223"/>
      <c r="H88" s="223"/>
      <c r="I88" s="223"/>
      <c r="J88" s="223"/>
      <c r="AZ88" s="119"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
      <c r="B90" s="223" t="s">
        <v>98</v>
      </c>
      <c r="C90" s="223"/>
      <c r="D90" s="223"/>
      <c r="E90" s="223"/>
      <c r="F90" s="223"/>
      <c r="G90" s="223"/>
      <c r="H90" s="223"/>
      <c r="I90" s="223"/>
      <c r="J90" s="223"/>
      <c r="AZ90" s="119" t="str">
        <f>B90</f>
        <v xml:space="preserve">        Vnitrostaveništní přesun stavebního materiálu</v>
      </c>
    </row>
    <row r="91" spans="2:52" ht="51" x14ac:dyDescent="0.2">
      <c r="B91" s="223" t="s">
        <v>99</v>
      </c>
      <c r="C91" s="223"/>
      <c r="D91" s="223"/>
      <c r="E91" s="223"/>
      <c r="F91" s="223"/>
      <c r="G91" s="223"/>
      <c r="H91" s="223"/>
      <c r="I91" s="223"/>
      <c r="J91" s="223"/>
      <c r="AZ91" s="119"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1" x14ac:dyDescent="0.2">
      <c r="B92" s="223" t="s">
        <v>100</v>
      </c>
      <c r="C92" s="223"/>
      <c r="D92" s="223"/>
      <c r="E92" s="223"/>
      <c r="F92" s="223"/>
      <c r="G92" s="223"/>
      <c r="H92" s="223"/>
      <c r="I92" s="223"/>
      <c r="J92" s="223"/>
      <c r="AZ92" s="119"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
      <c r="B94" s="223" t="s">
        <v>101</v>
      </c>
      <c r="C94" s="223"/>
      <c r="D94" s="223"/>
      <c r="E94" s="223"/>
      <c r="F94" s="223"/>
      <c r="G94" s="223"/>
      <c r="H94" s="223"/>
      <c r="I94" s="223"/>
      <c r="J94" s="223"/>
      <c r="AZ94" s="119" t="str">
        <f>B94</f>
        <v xml:space="preserve">        Příplatky za ztížené podmínky prací</v>
      </c>
    </row>
    <row r="95" spans="2:52" ht="25.5" x14ac:dyDescent="0.2">
      <c r="B95" s="223" t="s">
        <v>102</v>
      </c>
      <c r="C95" s="223"/>
      <c r="D95" s="223"/>
      <c r="E95" s="223"/>
      <c r="F95" s="223"/>
      <c r="G95" s="223"/>
      <c r="H95" s="223"/>
      <c r="I95" s="223"/>
      <c r="J95" s="223"/>
      <c r="AZ95" s="119" t="str">
        <f>B95</f>
        <v>Pokud soupis položku příplatku za ztížené podmínky obsahuje, je dodavatel povinen ji ocenit bez ohledu na to, že tento příplatek dodavatel standardně neuplatňuje.</v>
      </c>
    </row>
    <row r="97" spans="2:52" x14ac:dyDescent="0.2">
      <c r="B97" s="223" t="s">
        <v>103</v>
      </c>
      <c r="C97" s="223"/>
      <c r="D97" s="223"/>
      <c r="E97" s="223"/>
      <c r="F97" s="223"/>
      <c r="G97" s="223"/>
      <c r="H97" s="223"/>
      <c r="I97" s="223"/>
      <c r="J97" s="223"/>
      <c r="AZ97" s="119" t="str">
        <f>B97</f>
        <v xml:space="preserve">        Vedlejší a ostatní náklady</v>
      </c>
    </row>
    <row r="98" spans="2:52" ht="25.5" x14ac:dyDescent="0.2">
      <c r="B98" s="223" t="s">
        <v>104</v>
      </c>
      <c r="C98" s="223"/>
      <c r="D98" s="223"/>
      <c r="E98" s="223"/>
      <c r="F98" s="223"/>
      <c r="G98" s="223"/>
      <c r="H98" s="223"/>
      <c r="I98" s="223"/>
      <c r="J98" s="223"/>
      <c r="AZ98" s="119" t="str">
        <f>B98</f>
        <v>Tyto náklady jsou popsány v samostatném soupisu stavebních prací, dodávek a služeb s tím, že dodavatel je povinen v rámci těchto nákladů ocenit všechny definované náklady souhrnně pro celou stavbu.</v>
      </c>
    </row>
    <row r="102" spans="2:52" x14ac:dyDescent="0.2">
      <c r="B102" s="223" t="s">
        <v>105</v>
      </c>
      <c r="C102" s="223"/>
      <c r="D102" s="223"/>
      <c r="E102" s="223"/>
      <c r="F102" s="223"/>
      <c r="G102" s="223"/>
      <c r="H102" s="223"/>
      <c r="I102" s="223"/>
      <c r="J102" s="223"/>
      <c r="AZ102" s="119" t="str">
        <f>B102</f>
        <v>2. SPECIFICKÉ PODMÍNKY PRO ZPRACOVÁNÍ NABÍDKOVÉ CENY</v>
      </c>
    </row>
    <row r="104" spans="2:52" ht="76.5" x14ac:dyDescent="0.2">
      <c r="B104" s="223" t="s">
        <v>106</v>
      </c>
      <c r="C104" s="223"/>
      <c r="D104" s="223"/>
      <c r="E104" s="223"/>
      <c r="F104" s="223"/>
      <c r="G104" s="223"/>
      <c r="H104" s="223"/>
      <c r="I104" s="223"/>
      <c r="J104" s="223"/>
      <c r="AZ104" s="119" t="str">
        <f>B104</f>
        <v>Obsah položek uvedených na listu Soupisu vedlejších a ostatních nákladů se týká výlučně prací specifikovaných projektovou dokumentací "Muzeum Vysočiny Pelhřimov, Hrad Kámen - obnova vnějších průčelí". VRN nezbytné pro přípravu a realizaci stavby ( zařízení staveniště, koordinační činnost, bezpečnostní opatření, propagace, bankovní záruky apod. ), které nejsou uvedeny na zmíněném listu, budou oceněny v rámci VRN samostatného Soupisu prací a dodávek projektu "Muzeum Vysočiny Pelhřimov, Hrad Kámen - rekonstrukce elektroinstalace, stavební úpravy".</v>
      </c>
    </row>
    <row r="108" spans="2:52" x14ac:dyDescent="0.2">
      <c r="B108" s="223" t="s">
        <v>107</v>
      </c>
      <c r="C108" s="223"/>
      <c r="D108" s="223"/>
      <c r="E108" s="223"/>
      <c r="F108" s="223"/>
      <c r="G108" s="223"/>
      <c r="H108" s="223"/>
      <c r="I108" s="223"/>
      <c r="J108" s="223"/>
      <c r="AZ108" s="119" t="str">
        <f>B108</f>
        <v>3. ELEKTRONICKÁ PODOBA SOUPISU</v>
      </c>
    </row>
    <row r="110" spans="2:52" x14ac:dyDescent="0.2">
      <c r="B110" s="223" t="s">
        <v>108</v>
      </c>
      <c r="C110" s="223"/>
      <c r="D110" s="223"/>
      <c r="E110" s="223"/>
      <c r="F110" s="223"/>
      <c r="G110" s="223"/>
      <c r="H110" s="223"/>
      <c r="I110" s="223"/>
      <c r="J110" s="223"/>
      <c r="AZ110" s="119" t="str">
        <f>B110</f>
        <v xml:space="preserve">        Elektronická podoba soupisu</v>
      </c>
    </row>
    <row r="111" spans="2:52" ht="25.5" x14ac:dyDescent="0.2">
      <c r="B111" s="223" t="s">
        <v>109</v>
      </c>
      <c r="C111" s="223"/>
      <c r="D111" s="223"/>
      <c r="E111" s="223"/>
      <c r="F111" s="223"/>
      <c r="G111" s="223"/>
      <c r="H111" s="223"/>
      <c r="I111" s="223"/>
      <c r="J111" s="223"/>
      <c r="AZ111" s="119" t="str">
        <f>B111</f>
        <v>V souladu se zákonem jsou předložené soupisy zpracovány i v elektronické podobě.  Elektronickou podobou soupisu stavebních prací, dodávek a služeb je formát MS EXCEL.</v>
      </c>
    </row>
    <row r="112" spans="2:52" x14ac:dyDescent="0.2">
      <c r="B112" s="223" t="s">
        <v>110</v>
      </c>
      <c r="C112" s="223"/>
      <c r="D112" s="223"/>
      <c r="E112" s="223"/>
      <c r="F112" s="223"/>
      <c r="G112" s="223"/>
      <c r="H112" s="223"/>
      <c r="I112" s="223"/>
      <c r="J112" s="223"/>
      <c r="AZ112" s="119" t="str">
        <f>B112</f>
        <v>Popis formátu soupisu odpovídá svou strukturou vzorovému soupisu volně dostupnému na internetové adrese:</v>
      </c>
    </row>
    <row r="114" spans="1:52" x14ac:dyDescent="0.2">
      <c r="B114" s="223" t="s">
        <v>111</v>
      </c>
      <c r="C114" s="223"/>
      <c r="D114" s="223"/>
      <c r="E114" s="223"/>
      <c r="F114" s="223"/>
      <c r="G114" s="223"/>
      <c r="H114" s="223"/>
      <c r="I114" s="223"/>
      <c r="J114" s="223"/>
      <c r="AZ114" s="119" t="str">
        <f>B114</f>
        <v>www.stavebnionline.cz/soupis</v>
      </c>
    </row>
    <row r="116" spans="1:52" x14ac:dyDescent="0.2">
      <c r="B116" s="223" t="s">
        <v>112</v>
      </c>
      <c r="C116" s="223"/>
      <c r="D116" s="223"/>
      <c r="E116" s="223"/>
      <c r="F116" s="223"/>
      <c r="G116" s="223"/>
      <c r="H116" s="223"/>
      <c r="I116" s="223"/>
      <c r="J116" s="223"/>
      <c r="AZ116" s="119" t="str">
        <f>B116</f>
        <v xml:space="preserve">        Zpracování elektronické podoby soupisu</v>
      </c>
    </row>
    <row r="117" spans="1:52" ht="51" x14ac:dyDescent="0.2">
      <c r="B117" s="223" t="s">
        <v>113</v>
      </c>
      <c r="C117" s="223"/>
      <c r="D117" s="223"/>
      <c r="E117" s="223"/>
      <c r="F117" s="223"/>
      <c r="G117" s="223"/>
      <c r="H117" s="223"/>
      <c r="I117" s="223"/>
      <c r="J117" s="223"/>
      <c r="AZ117" s="119" t="str">
        <f>B117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9" spans="1:52" x14ac:dyDescent="0.2">
      <c r="B119" s="223" t="s">
        <v>114</v>
      </c>
      <c r="C119" s="223"/>
      <c r="D119" s="223"/>
      <c r="E119" s="223"/>
      <c r="F119" s="223"/>
      <c r="G119" s="223"/>
      <c r="H119" s="223"/>
      <c r="I119" s="223"/>
      <c r="J119" s="223"/>
      <c r="AZ119" s="119" t="str">
        <f>B119</f>
        <v xml:space="preserve">        Jiný formát soupisu</v>
      </c>
    </row>
    <row r="120" spans="1:52" ht="38.25" x14ac:dyDescent="0.2">
      <c r="B120" s="223" t="s">
        <v>115</v>
      </c>
      <c r="C120" s="223"/>
      <c r="D120" s="223"/>
      <c r="E120" s="223"/>
      <c r="F120" s="223"/>
      <c r="G120" s="223"/>
      <c r="H120" s="223"/>
      <c r="I120" s="223"/>
      <c r="J120" s="223"/>
      <c r="AZ120" s="119" t="str">
        <f>B120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2" spans="1:52" x14ac:dyDescent="0.2">
      <c r="B122" s="223" t="s">
        <v>116</v>
      </c>
      <c r="C122" s="223"/>
      <c r="D122" s="223"/>
      <c r="E122" s="223"/>
      <c r="F122" s="223"/>
      <c r="G122" s="223"/>
      <c r="H122" s="223"/>
      <c r="I122" s="223"/>
      <c r="J122" s="223"/>
      <c r="AZ122" s="119" t="str">
        <f>B122</f>
        <v xml:space="preserve">        Závěrečné ustanovení</v>
      </c>
    </row>
    <row r="123" spans="1:52" x14ac:dyDescent="0.2">
      <c r="B123" s="223" t="s">
        <v>117</v>
      </c>
      <c r="C123" s="223"/>
      <c r="D123" s="223"/>
      <c r="E123" s="223"/>
      <c r="F123" s="223"/>
      <c r="G123" s="223"/>
      <c r="H123" s="223"/>
      <c r="I123" s="223"/>
      <c r="J123" s="223"/>
      <c r="AZ123" s="119" t="str">
        <f>B123</f>
        <v>Ostatní podmínky vztahující se ke zpracování nabídkové ceny jsou uvedeny v zadávací dokumentaci.</v>
      </c>
    </row>
    <row r="124" spans="1:52" x14ac:dyDescent="0.2">
      <c r="A124" t="s">
        <v>118</v>
      </c>
      <c r="B124" t="s">
        <v>119</v>
      </c>
    </row>
    <row r="125" spans="1:52" x14ac:dyDescent="0.2">
      <c r="A125" t="s">
        <v>120</v>
      </c>
      <c r="B125" t="s">
        <v>121</v>
      </c>
    </row>
    <row r="126" spans="1:52" x14ac:dyDescent="0.2">
      <c r="A126" t="s">
        <v>118</v>
      </c>
      <c r="B126" t="s">
        <v>122</v>
      </c>
    </row>
    <row r="127" spans="1:52" x14ac:dyDescent="0.2">
      <c r="A127" t="s">
        <v>120</v>
      </c>
      <c r="B127" t="s">
        <v>123</v>
      </c>
    </row>
    <row r="128" spans="1:52" x14ac:dyDescent="0.2">
      <c r="A128" t="s">
        <v>118</v>
      </c>
      <c r="B128" t="s">
        <v>124</v>
      </c>
    </row>
    <row r="129" spans="1:10" x14ac:dyDescent="0.2">
      <c r="A129" t="s">
        <v>120</v>
      </c>
      <c r="B129" t="s">
        <v>123</v>
      </c>
    </row>
    <row r="130" spans="1:10" x14ac:dyDescent="0.2">
      <c r="A130" t="s">
        <v>118</v>
      </c>
      <c r="B130" t="s">
        <v>125</v>
      </c>
    </row>
    <row r="131" spans="1:10" x14ac:dyDescent="0.2">
      <c r="A131" t="s">
        <v>120</v>
      </c>
      <c r="B131" t="s">
        <v>123</v>
      </c>
    </row>
    <row r="134" spans="1:10" ht="15.75" x14ac:dyDescent="0.25">
      <c r="B134" s="120" t="s">
        <v>126</v>
      </c>
    </row>
    <row r="136" spans="1:10" ht="25.5" customHeight="1" x14ac:dyDescent="0.2">
      <c r="A136" s="122"/>
      <c r="B136" s="125" t="s">
        <v>17</v>
      </c>
      <c r="C136" s="125" t="s">
        <v>5</v>
      </c>
      <c r="D136" s="126"/>
      <c r="E136" s="126"/>
      <c r="F136" s="127" t="s">
        <v>127</v>
      </c>
      <c r="G136" s="127"/>
      <c r="H136" s="127"/>
      <c r="I136" s="127" t="s">
        <v>29</v>
      </c>
      <c r="J136" s="127" t="s">
        <v>0</v>
      </c>
    </row>
    <row r="137" spans="1:10" ht="36.75" customHeight="1" x14ac:dyDescent="0.2">
      <c r="A137" s="123"/>
      <c r="B137" s="128" t="s">
        <v>128</v>
      </c>
      <c r="C137" s="221" t="s">
        <v>129</v>
      </c>
      <c r="D137" s="222"/>
      <c r="E137" s="222"/>
      <c r="F137" s="135" t="s">
        <v>24</v>
      </c>
      <c r="G137" s="136"/>
      <c r="H137" s="136"/>
      <c r="I137" s="136">
        <f>'SO 02 D.1.1 Pol'!G8+'SO 03 D.1.1 Pol'!G8</f>
        <v>0</v>
      </c>
      <c r="J137" s="132" t="str">
        <f>IF(I159=0,"",I137/I159*100)</f>
        <v/>
      </c>
    </row>
    <row r="138" spans="1:10" ht="36.75" customHeight="1" x14ac:dyDescent="0.2">
      <c r="A138" s="123"/>
      <c r="B138" s="128" t="s">
        <v>130</v>
      </c>
      <c r="C138" s="221" t="s">
        <v>131</v>
      </c>
      <c r="D138" s="222"/>
      <c r="E138" s="222"/>
      <c r="F138" s="135" t="s">
        <v>24</v>
      </c>
      <c r="G138" s="136"/>
      <c r="H138" s="136"/>
      <c r="I138" s="136">
        <f>'SO 02 D.1.1 Pol'!G64</f>
        <v>0</v>
      </c>
      <c r="J138" s="132" t="str">
        <f>IF(I159=0,"",I138/I159*100)</f>
        <v/>
      </c>
    </row>
    <row r="139" spans="1:10" ht="36.75" customHeight="1" x14ac:dyDescent="0.2">
      <c r="A139" s="123"/>
      <c r="B139" s="128" t="s">
        <v>132</v>
      </c>
      <c r="C139" s="221" t="s">
        <v>133</v>
      </c>
      <c r="D139" s="222"/>
      <c r="E139" s="222"/>
      <c r="F139" s="135" t="s">
        <v>24</v>
      </c>
      <c r="G139" s="136"/>
      <c r="H139" s="136"/>
      <c r="I139" s="136">
        <f>'SO 03 D.1.1 Pol'!G50</f>
        <v>0</v>
      </c>
      <c r="J139" s="132" t="str">
        <f>IF(I159=0,"",I139/I159*100)</f>
        <v/>
      </c>
    </row>
    <row r="140" spans="1:10" ht="36.75" customHeight="1" x14ac:dyDescent="0.2">
      <c r="A140" s="123"/>
      <c r="B140" s="128" t="s">
        <v>134</v>
      </c>
      <c r="C140" s="221" t="s">
        <v>135</v>
      </c>
      <c r="D140" s="222"/>
      <c r="E140" s="222"/>
      <c r="F140" s="135" t="s">
        <v>24</v>
      </c>
      <c r="G140" s="136"/>
      <c r="H140" s="136"/>
      <c r="I140" s="136">
        <f>'SO 02 D.1.1 Pol'!G72</f>
        <v>0</v>
      </c>
      <c r="J140" s="132" t="str">
        <f>IF(I159=0,"",I140/I159*100)</f>
        <v/>
      </c>
    </row>
    <row r="141" spans="1:10" ht="36.75" customHeight="1" x14ac:dyDescent="0.2">
      <c r="A141" s="123"/>
      <c r="B141" s="128" t="s">
        <v>136</v>
      </c>
      <c r="C141" s="221" t="s">
        <v>137</v>
      </c>
      <c r="D141" s="222"/>
      <c r="E141" s="222"/>
      <c r="F141" s="135" t="s">
        <v>24</v>
      </c>
      <c r="G141" s="136"/>
      <c r="H141" s="136"/>
      <c r="I141" s="136">
        <f>'SO 02 D.1.1 Pol'!G85</f>
        <v>0</v>
      </c>
      <c r="J141" s="132" t="str">
        <f>IF(I159=0,"",I141/I159*100)</f>
        <v/>
      </c>
    </row>
    <row r="142" spans="1:10" ht="36.75" customHeight="1" x14ac:dyDescent="0.2">
      <c r="A142" s="123"/>
      <c r="B142" s="128" t="s">
        <v>138</v>
      </c>
      <c r="C142" s="221" t="s">
        <v>139</v>
      </c>
      <c r="D142" s="222"/>
      <c r="E142" s="222"/>
      <c r="F142" s="135" t="s">
        <v>24</v>
      </c>
      <c r="G142" s="136"/>
      <c r="H142" s="136"/>
      <c r="I142" s="136">
        <f>'SO 01 D.1.1 Pol'!G8+'SO 02 D.1.1 Pol'!G129</f>
        <v>0</v>
      </c>
      <c r="J142" s="132" t="str">
        <f>IF(I159=0,"",I142/I159*100)</f>
        <v/>
      </c>
    </row>
    <row r="143" spans="1:10" ht="36.75" customHeight="1" x14ac:dyDescent="0.2">
      <c r="A143" s="123"/>
      <c r="B143" s="128" t="s">
        <v>140</v>
      </c>
      <c r="C143" s="221" t="s">
        <v>141</v>
      </c>
      <c r="D143" s="222"/>
      <c r="E143" s="222"/>
      <c r="F143" s="135" t="s">
        <v>24</v>
      </c>
      <c r="G143" s="136"/>
      <c r="H143" s="136"/>
      <c r="I143" s="136">
        <f>'SO 01 D.1.1 Pol'!G64+'SO 02 D.1.1 Pol'!G141+'SO 03 D.1.1 Pol'!G68</f>
        <v>0</v>
      </c>
      <c r="J143" s="132" t="str">
        <f>IF(I159=0,"",I143/I159*100)</f>
        <v/>
      </c>
    </row>
    <row r="144" spans="1:10" ht="36.75" customHeight="1" x14ac:dyDescent="0.2">
      <c r="A144" s="123"/>
      <c r="B144" s="128" t="s">
        <v>142</v>
      </c>
      <c r="C144" s="221" t="s">
        <v>143</v>
      </c>
      <c r="D144" s="222"/>
      <c r="E144" s="222"/>
      <c r="F144" s="135" t="s">
        <v>24</v>
      </c>
      <c r="G144" s="136"/>
      <c r="H144" s="136"/>
      <c r="I144" s="136">
        <f>'SO 01 D.1.1 Pol'!G198+'SO 02 D.1.1 Pol'!G235+'SO 03 D.1.1 Pol'!G119</f>
        <v>0</v>
      </c>
      <c r="J144" s="132" t="str">
        <f>IF(I159=0,"",I144/I159*100)</f>
        <v/>
      </c>
    </row>
    <row r="145" spans="1:10" ht="36.75" customHeight="1" x14ac:dyDescent="0.2">
      <c r="A145" s="123"/>
      <c r="B145" s="128" t="s">
        <v>144</v>
      </c>
      <c r="C145" s="221" t="s">
        <v>145</v>
      </c>
      <c r="D145" s="222"/>
      <c r="E145" s="222"/>
      <c r="F145" s="135" t="s">
        <v>24</v>
      </c>
      <c r="G145" s="136"/>
      <c r="H145" s="136"/>
      <c r="I145" s="136">
        <f>'SO 01 D.1.1 Pol'!G233+'SO 02 D.1.1 Pol'!G260+'SO 03 D.1.1 Pol'!G140</f>
        <v>0</v>
      </c>
      <c r="J145" s="132" t="str">
        <f>IF(I159=0,"",I145/I159*100)</f>
        <v/>
      </c>
    </row>
    <row r="146" spans="1:10" ht="36.75" customHeight="1" x14ac:dyDescent="0.2">
      <c r="A146" s="123"/>
      <c r="B146" s="128" t="s">
        <v>146</v>
      </c>
      <c r="C146" s="221" t="s">
        <v>147</v>
      </c>
      <c r="D146" s="222"/>
      <c r="E146" s="222"/>
      <c r="F146" s="135" t="s">
        <v>24</v>
      </c>
      <c r="G146" s="136"/>
      <c r="H146" s="136"/>
      <c r="I146" s="136">
        <f>'SO 01 D.1.1 Pol'!G282</f>
        <v>0</v>
      </c>
      <c r="J146" s="132" t="str">
        <f>IF(I159=0,"",I146/I159*100)</f>
        <v/>
      </c>
    </row>
    <row r="147" spans="1:10" ht="36.75" customHeight="1" x14ac:dyDescent="0.2">
      <c r="A147" s="123"/>
      <c r="B147" s="128" t="s">
        <v>148</v>
      </c>
      <c r="C147" s="221" t="s">
        <v>149</v>
      </c>
      <c r="D147" s="222"/>
      <c r="E147" s="222"/>
      <c r="F147" s="135" t="s">
        <v>24</v>
      </c>
      <c r="G147" s="136"/>
      <c r="H147" s="136"/>
      <c r="I147" s="136">
        <f>'SO 01 D.1.1 Pol'!G289+'SO 02 D.1.1 Pol'!G297</f>
        <v>0</v>
      </c>
      <c r="J147" s="132" t="str">
        <f>IF(I159=0,"",I147/I159*100)</f>
        <v/>
      </c>
    </row>
    <row r="148" spans="1:10" ht="36.75" customHeight="1" x14ac:dyDescent="0.2">
      <c r="A148" s="123"/>
      <c r="B148" s="128" t="s">
        <v>150</v>
      </c>
      <c r="C148" s="221" t="s">
        <v>151</v>
      </c>
      <c r="D148" s="222"/>
      <c r="E148" s="222"/>
      <c r="F148" s="135" t="s">
        <v>24</v>
      </c>
      <c r="G148" s="136"/>
      <c r="H148" s="136"/>
      <c r="I148" s="136">
        <f>'SO 01 D.1.1 Pol'!G424+'SO 02 D.1.1 Pol'!G369+'SO 03 D.1.1 Pol'!G171</f>
        <v>0</v>
      </c>
      <c r="J148" s="132" t="str">
        <f>IF(I159=0,"",I148/I159*100)</f>
        <v/>
      </c>
    </row>
    <row r="149" spans="1:10" ht="36.75" customHeight="1" x14ac:dyDescent="0.2">
      <c r="A149" s="123"/>
      <c r="B149" s="128" t="s">
        <v>152</v>
      </c>
      <c r="C149" s="221" t="s">
        <v>153</v>
      </c>
      <c r="D149" s="222"/>
      <c r="E149" s="222"/>
      <c r="F149" s="135" t="s">
        <v>25</v>
      </c>
      <c r="G149" s="136"/>
      <c r="H149" s="136"/>
      <c r="I149" s="136">
        <f>'SO 02 D.1.1 Pol'!G376</f>
        <v>0</v>
      </c>
      <c r="J149" s="132" t="str">
        <f>IF(I159=0,"",I149/I159*100)</f>
        <v/>
      </c>
    </row>
    <row r="150" spans="1:10" ht="36.75" customHeight="1" x14ac:dyDescent="0.2">
      <c r="A150" s="123"/>
      <c r="B150" s="128" t="s">
        <v>154</v>
      </c>
      <c r="C150" s="221" t="s">
        <v>155</v>
      </c>
      <c r="D150" s="222"/>
      <c r="E150" s="222"/>
      <c r="F150" s="135" t="s">
        <v>25</v>
      </c>
      <c r="G150" s="136"/>
      <c r="H150" s="136"/>
      <c r="I150" s="136">
        <f>'SO 01 D.1.1 Pol'!G435+'SO 02 D.1.1 Pol'!G384</f>
        <v>0</v>
      </c>
      <c r="J150" s="132" t="str">
        <f>IF(I159=0,"",I150/I159*100)</f>
        <v/>
      </c>
    </row>
    <row r="151" spans="1:10" ht="36.75" customHeight="1" x14ac:dyDescent="0.2">
      <c r="A151" s="123"/>
      <c r="B151" s="128" t="s">
        <v>156</v>
      </c>
      <c r="C151" s="221" t="s">
        <v>157</v>
      </c>
      <c r="D151" s="222"/>
      <c r="E151" s="222"/>
      <c r="F151" s="135" t="s">
        <v>25</v>
      </c>
      <c r="G151" s="136"/>
      <c r="H151" s="136"/>
      <c r="I151" s="136">
        <f>'SO 01 D.1.1 Pol'!G517+'SO 02 D.1.1 Pol'!G399</f>
        <v>0</v>
      </c>
      <c r="J151" s="132" t="str">
        <f>IF(I159=0,"",I151/I159*100)</f>
        <v/>
      </c>
    </row>
    <row r="152" spans="1:10" ht="36.75" customHeight="1" x14ac:dyDescent="0.2">
      <c r="A152" s="123"/>
      <c r="B152" s="128" t="s">
        <v>158</v>
      </c>
      <c r="C152" s="221" t="s">
        <v>159</v>
      </c>
      <c r="D152" s="222"/>
      <c r="E152" s="222"/>
      <c r="F152" s="135" t="s">
        <v>25</v>
      </c>
      <c r="G152" s="136"/>
      <c r="H152" s="136"/>
      <c r="I152" s="136">
        <f>'SO 01 D.1.1 Pol'!G548+'SO 02 D.1.1 Pol'!G437</f>
        <v>0</v>
      </c>
      <c r="J152" s="132" t="str">
        <f>IF(I159=0,"",I152/I159*100)</f>
        <v/>
      </c>
    </row>
    <row r="153" spans="1:10" ht="36.75" customHeight="1" x14ac:dyDescent="0.2">
      <c r="A153" s="123"/>
      <c r="B153" s="128" t="s">
        <v>160</v>
      </c>
      <c r="C153" s="221" t="s">
        <v>161</v>
      </c>
      <c r="D153" s="222"/>
      <c r="E153" s="222"/>
      <c r="F153" s="135" t="s">
        <v>25</v>
      </c>
      <c r="G153" s="136"/>
      <c r="H153" s="136"/>
      <c r="I153" s="136">
        <f>'SO 01 D.1.1 Pol'!G1280+'SO 03 D.1.1 Pol'!G182</f>
        <v>0</v>
      </c>
      <c r="J153" s="132" t="str">
        <f>IF(I159=0,"",I153/I159*100)</f>
        <v/>
      </c>
    </row>
    <row r="154" spans="1:10" ht="36.75" customHeight="1" x14ac:dyDescent="0.2">
      <c r="A154" s="123"/>
      <c r="B154" s="128" t="s">
        <v>162</v>
      </c>
      <c r="C154" s="221" t="s">
        <v>163</v>
      </c>
      <c r="D154" s="222"/>
      <c r="E154" s="222"/>
      <c r="F154" s="135" t="s">
        <v>25</v>
      </c>
      <c r="G154" s="136"/>
      <c r="H154" s="136"/>
      <c r="I154" s="136">
        <f>'SO 01 D.1.1 Pol'!G1305+'SO 02 D.1.1 Pol'!G508+'SO 03 D.1.1 Pol'!G224</f>
        <v>0</v>
      </c>
      <c r="J154" s="132" t="str">
        <f>IF(I159=0,"",I154/I159*100)</f>
        <v/>
      </c>
    </row>
    <row r="155" spans="1:10" ht="36.75" customHeight="1" x14ac:dyDescent="0.2">
      <c r="A155" s="123"/>
      <c r="B155" s="128" t="s">
        <v>164</v>
      </c>
      <c r="C155" s="221" t="s">
        <v>165</v>
      </c>
      <c r="D155" s="222"/>
      <c r="E155" s="222"/>
      <c r="F155" s="135" t="s">
        <v>25</v>
      </c>
      <c r="G155" s="136"/>
      <c r="H155" s="136"/>
      <c r="I155" s="136">
        <f>'SO 02 D.1.1 Pol'!G622</f>
        <v>0</v>
      </c>
      <c r="J155" s="132" t="str">
        <f>IF(I159=0,"",I155/I159*100)</f>
        <v/>
      </c>
    </row>
    <row r="156" spans="1:10" ht="36.75" customHeight="1" x14ac:dyDescent="0.2">
      <c r="A156" s="123"/>
      <c r="B156" s="128" t="s">
        <v>166</v>
      </c>
      <c r="C156" s="221" t="s">
        <v>167</v>
      </c>
      <c r="D156" s="222"/>
      <c r="E156" s="222"/>
      <c r="F156" s="135" t="s">
        <v>25</v>
      </c>
      <c r="G156" s="136"/>
      <c r="H156" s="136"/>
      <c r="I156" s="136">
        <f>'SO 01 D.1.1 Pol'!G1516+'SO 02 D.1.1 Pol'!G636</f>
        <v>0</v>
      </c>
      <c r="J156" s="132" t="str">
        <f>IF(I159=0,"",I156/I159*100)</f>
        <v/>
      </c>
    </row>
    <row r="157" spans="1:10" ht="36.75" customHeight="1" x14ac:dyDescent="0.2">
      <c r="A157" s="123"/>
      <c r="B157" s="128" t="s">
        <v>168</v>
      </c>
      <c r="C157" s="221" t="s">
        <v>169</v>
      </c>
      <c r="D157" s="222"/>
      <c r="E157" s="222"/>
      <c r="F157" s="135" t="s">
        <v>170</v>
      </c>
      <c r="G157" s="136"/>
      <c r="H157" s="136"/>
      <c r="I157" s="136">
        <f>'SO 01 D.1.1 Pol'!G1522+'SO 02 D.1.1 Pol'!G639+'SO 03 D.1.1 Pol'!G245</f>
        <v>0</v>
      </c>
      <c r="J157" s="132" t="str">
        <f>IF(I159=0,"",I157/I159*100)</f>
        <v/>
      </c>
    </row>
    <row r="158" spans="1:10" ht="36.75" customHeight="1" x14ac:dyDescent="0.2">
      <c r="A158" s="123"/>
      <c r="B158" s="128" t="s">
        <v>171</v>
      </c>
      <c r="C158" s="221" t="s">
        <v>28</v>
      </c>
      <c r="D158" s="222"/>
      <c r="E158" s="222"/>
      <c r="F158" s="135" t="s">
        <v>171</v>
      </c>
      <c r="G158" s="136"/>
      <c r="H158" s="136"/>
      <c r="I158" s="136">
        <f>'00 00.001 Naklady'!G8</f>
        <v>0</v>
      </c>
      <c r="J158" s="132" t="str">
        <f>IF(I159=0,"",I158/I159*100)</f>
        <v/>
      </c>
    </row>
    <row r="159" spans="1:10" ht="25.5" customHeight="1" x14ac:dyDescent="0.2">
      <c r="A159" s="124"/>
      <c r="B159" s="129" t="s">
        <v>1</v>
      </c>
      <c r="C159" s="130"/>
      <c r="D159" s="131"/>
      <c r="E159" s="131"/>
      <c r="F159" s="137"/>
      <c r="G159" s="138"/>
      <c r="H159" s="138"/>
      <c r="I159" s="138">
        <f>SUM(I137:I158)</f>
        <v>0</v>
      </c>
      <c r="J159" s="133">
        <f>SUM(J137:J158)</f>
        <v>0</v>
      </c>
    </row>
    <row r="160" spans="1:10" x14ac:dyDescent="0.2">
      <c r="F160" s="86"/>
      <c r="G160" s="86"/>
      <c r="H160" s="86"/>
      <c r="I160" s="86"/>
      <c r="J160" s="134"/>
    </row>
    <row r="161" spans="6:10" x14ac:dyDescent="0.2">
      <c r="F161" s="86"/>
      <c r="G161" s="86"/>
      <c r="H161" s="86"/>
      <c r="I161" s="86"/>
      <c r="J161" s="134"/>
    </row>
    <row r="162" spans="6:10" x14ac:dyDescent="0.2">
      <c r="F162" s="86"/>
      <c r="G162" s="86"/>
      <c r="H162" s="86"/>
      <c r="I162" s="86"/>
      <c r="J162" s="134"/>
    </row>
  </sheetData>
  <sheetProtection password="E997" sheet="1" objects="1" scenarios="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B58:J5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49:E49"/>
    <mergeCell ref="B52:J52"/>
    <mergeCell ref="B54:J54"/>
    <mergeCell ref="B56:J56"/>
    <mergeCell ref="B57:J57"/>
    <mergeCell ref="C44:E44"/>
    <mergeCell ref="C45:E45"/>
    <mergeCell ref="C46:E46"/>
    <mergeCell ref="C47:E47"/>
    <mergeCell ref="C48:E48"/>
    <mergeCell ref="B66:J66"/>
    <mergeCell ref="B67:J67"/>
    <mergeCell ref="B69:J69"/>
    <mergeCell ref="B71:J71"/>
    <mergeCell ref="B72:J72"/>
    <mergeCell ref="B59:J59"/>
    <mergeCell ref="B62:J62"/>
    <mergeCell ref="B63:J63"/>
    <mergeCell ref="B64:J64"/>
    <mergeCell ref="B65:J65"/>
    <mergeCell ref="B82:J82"/>
    <mergeCell ref="B83:J83"/>
    <mergeCell ref="B85:J85"/>
    <mergeCell ref="B87:J87"/>
    <mergeCell ref="B88:J88"/>
    <mergeCell ref="B74:J74"/>
    <mergeCell ref="B75:J75"/>
    <mergeCell ref="B77:J77"/>
    <mergeCell ref="B78:J78"/>
    <mergeCell ref="B80:J80"/>
    <mergeCell ref="B97:J97"/>
    <mergeCell ref="B98:J98"/>
    <mergeCell ref="B102:J102"/>
    <mergeCell ref="B104:J104"/>
    <mergeCell ref="B108:J108"/>
    <mergeCell ref="B90:J90"/>
    <mergeCell ref="B91:J91"/>
    <mergeCell ref="B92:J92"/>
    <mergeCell ref="B94:J94"/>
    <mergeCell ref="B95:J95"/>
    <mergeCell ref="B117:J117"/>
    <mergeCell ref="B119:J119"/>
    <mergeCell ref="B120:J120"/>
    <mergeCell ref="B122:J122"/>
    <mergeCell ref="B123:J123"/>
    <mergeCell ref="B110:J110"/>
    <mergeCell ref="B111:J111"/>
    <mergeCell ref="B112:J112"/>
    <mergeCell ref="B114:J114"/>
    <mergeCell ref="B116:J116"/>
    <mergeCell ref="C142:E142"/>
    <mergeCell ref="C143:E143"/>
    <mergeCell ref="C144:E144"/>
    <mergeCell ref="C145:E145"/>
    <mergeCell ref="C146:E146"/>
    <mergeCell ref="C137:E137"/>
    <mergeCell ref="C138:E138"/>
    <mergeCell ref="C139:E139"/>
    <mergeCell ref="C140:E140"/>
    <mergeCell ref="C141:E141"/>
    <mergeCell ref="C157:E157"/>
    <mergeCell ref="C158:E158"/>
    <mergeCell ref="C152:E152"/>
    <mergeCell ref="C153:E153"/>
    <mergeCell ref="C154:E154"/>
    <mergeCell ref="C155:E155"/>
    <mergeCell ref="C156:E156"/>
    <mergeCell ref="C147:E147"/>
    <mergeCell ref="C148:E148"/>
    <mergeCell ref="C149:E149"/>
    <mergeCell ref="C150:E150"/>
    <mergeCell ref="C151:E15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73" t="s">
        <v>6</v>
      </c>
      <c r="B1" s="273"/>
      <c r="C1" s="274"/>
      <c r="D1" s="273"/>
      <c r="E1" s="273"/>
      <c r="F1" s="273"/>
      <c r="G1" s="273"/>
    </row>
    <row r="2" spans="1:7" ht="24.95" customHeight="1" x14ac:dyDescent="0.2">
      <c r="A2" s="49" t="s">
        <v>7</v>
      </c>
      <c r="B2" s="48"/>
      <c r="C2" s="275"/>
      <c r="D2" s="275"/>
      <c r="E2" s="275"/>
      <c r="F2" s="275"/>
      <c r="G2" s="276"/>
    </row>
    <row r="3" spans="1:7" ht="24.95" customHeight="1" x14ac:dyDescent="0.2">
      <c r="A3" s="49" t="s">
        <v>8</v>
      </c>
      <c r="B3" s="48"/>
      <c r="C3" s="275"/>
      <c r="D3" s="275"/>
      <c r="E3" s="275"/>
      <c r="F3" s="275"/>
      <c r="G3" s="276"/>
    </row>
    <row r="4" spans="1:7" ht="24.95" customHeight="1" x14ac:dyDescent="0.2">
      <c r="A4" s="49" t="s">
        <v>9</v>
      </c>
      <c r="B4" s="48"/>
      <c r="C4" s="275"/>
      <c r="D4" s="275"/>
      <c r="E4" s="275"/>
      <c r="F4" s="275"/>
      <c r="G4" s="276"/>
    </row>
    <row r="5" spans="1:7" x14ac:dyDescent="0.2">
      <c r="B5" s="4"/>
      <c r="C5" s="5"/>
      <c r="D5" s="6"/>
    </row>
  </sheetData>
  <sheetProtection algorithmName="SHA-512" hashValue="RJAgxh/5MW4wBjNxrHGVwev3chNTR0mdeUhE4ZRw7OLWK8XmGzw6L8t/C1mCz7TAOGtW08ngVZBwAThxC7d1TA==" saltValue="sXRy1Zsj//5seuSDHXB+B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1" t="s">
        <v>60</v>
      </c>
      <c r="B1" s="281"/>
      <c r="C1" s="281"/>
      <c r="D1" s="281"/>
      <c r="E1" s="281"/>
      <c r="F1" s="281"/>
      <c r="G1" s="281"/>
      <c r="AG1" t="s">
        <v>173</v>
      </c>
    </row>
    <row r="2" spans="1:60" ht="25.15" customHeight="1" x14ac:dyDescent="0.2">
      <c r="A2" s="140" t="s">
        <v>7</v>
      </c>
      <c r="B2" s="48" t="s">
        <v>43</v>
      </c>
      <c r="C2" s="282" t="s">
        <v>44</v>
      </c>
      <c r="D2" s="283"/>
      <c r="E2" s="283"/>
      <c r="F2" s="283"/>
      <c r="G2" s="284"/>
      <c r="AG2" t="s">
        <v>174</v>
      </c>
    </row>
    <row r="3" spans="1:60" ht="25.15" customHeight="1" x14ac:dyDescent="0.2">
      <c r="A3" s="140" t="s">
        <v>8</v>
      </c>
      <c r="B3" s="48" t="s">
        <v>175</v>
      </c>
      <c r="C3" s="282" t="s">
        <v>176</v>
      </c>
      <c r="D3" s="283"/>
      <c r="E3" s="283"/>
      <c r="F3" s="283"/>
      <c r="G3" s="284"/>
      <c r="AC3" s="121" t="s">
        <v>177</v>
      </c>
      <c r="AG3" t="s">
        <v>178</v>
      </c>
    </row>
    <row r="4" spans="1:60" ht="25.15" customHeight="1" x14ac:dyDescent="0.2">
      <c r="A4" s="141" t="s">
        <v>9</v>
      </c>
      <c r="B4" s="142" t="s">
        <v>59</v>
      </c>
      <c r="C4" s="285" t="s">
        <v>60</v>
      </c>
      <c r="D4" s="286"/>
      <c r="E4" s="286"/>
      <c r="F4" s="286"/>
      <c r="G4" s="287"/>
      <c r="AG4" t="s">
        <v>179</v>
      </c>
    </row>
    <row r="5" spans="1:60" x14ac:dyDescent="0.2">
      <c r="D5" s="10"/>
    </row>
    <row r="6" spans="1:60" ht="38.25" x14ac:dyDescent="0.2">
      <c r="A6" s="144" t="s">
        <v>180</v>
      </c>
      <c r="B6" s="146" t="s">
        <v>181</v>
      </c>
      <c r="C6" s="146" t="s">
        <v>182</v>
      </c>
      <c r="D6" s="145" t="s">
        <v>183</v>
      </c>
      <c r="E6" s="144" t="s">
        <v>184</v>
      </c>
      <c r="F6" s="143" t="s">
        <v>185</v>
      </c>
      <c r="G6" s="144" t="s">
        <v>29</v>
      </c>
      <c r="H6" s="147" t="s">
        <v>30</v>
      </c>
      <c r="I6" s="147" t="s">
        <v>186</v>
      </c>
      <c r="J6" s="147" t="s">
        <v>31</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c r="Y6" s="147" t="s">
        <v>201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202</v>
      </c>
      <c r="B8" s="165" t="s">
        <v>171</v>
      </c>
      <c r="C8" s="189" t="s">
        <v>28</v>
      </c>
      <c r="D8" s="166"/>
      <c r="E8" s="167"/>
      <c r="F8" s="168"/>
      <c r="G8" s="168">
        <f>SUMIF(AG9:AG33,"&lt;&gt;NOR",G9:G33)</f>
        <v>0</v>
      </c>
      <c r="H8" s="168"/>
      <c r="I8" s="168">
        <f>SUM(I9:I33)</f>
        <v>0</v>
      </c>
      <c r="J8" s="168"/>
      <c r="K8" s="168">
        <f>SUM(K9:K33)</f>
        <v>0</v>
      </c>
      <c r="L8" s="168"/>
      <c r="M8" s="168">
        <f>SUM(M9:M33)</f>
        <v>0</v>
      </c>
      <c r="N8" s="167"/>
      <c r="O8" s="167">
        <f>SUM(O9:O33)</f>
        <v>0</v>
      </c>
      <c r="P8" s="167"/>
      <c r="Q8" s="167">
        <f>SUM(Q9:Q33)</f>
        <v>0</v>
      </c>
      <c r="R8" s="168"/>
      <c r="S8" s="168"/>
      <c r="T8" s="169"/>
      <c r="U8" s="163"/>
      <c r="V8" s="163">
        <f>SUM(V9:V33)</f>
        <v>0</v>
      </c>
      <c r="W8" s="163"/>
      <c r="X8" s="163"/>
      <c r="Y8" s="163"/>
      <c r="AG8" t="s">
        <v>203</v>
      </c>
    </row>
    <row r="9" spans="1:60" outlineLevel="1" x14ac:dyDescent="0.2">
      <c r="A9" s="174">
        <v>1</v>
      </c>
      <c r="B9" s="175" t="s">
        <v>204</v>
      </c>
      <c r="C9" s="190" t="s">
        <v>205</v>
      </c>
      <c r="D9" s="176" t="s">
        <v>206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207</v>
      </c>
      <c r="T9" s="180" t="s">
        <v>208</v>
      </c>
      <c r="U9" s="159">
        <v>0</v>
      </c>
      <c r="V9" s="159">
        <f>ROUND(E9*U9,2)</f>
        <v>0</v>
      </c>
      <c r="W9" s="159"/>
      <c r="X9" s="159" t="s">
        <v>209</v>
      </c>
      <c r="Y9" s="159" t="s">
        <v>210</v>
      </c>
      <c r="Z9" s="148"/>
      <c r="AA9" s="148"/>
      <c r="AB9" s="148"/>
      <c r="AC9" s="148"/>
      <c r="AD9" s="148"/>
      <c r="AE9" s="148"/>
      <c r="AF9" s="148"/>
      <c r="AG9" s="148" t="s">
        <v>211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277" t="s">
        <v>245</v>
      </c>
      <c r="D10" s="278"/>
      <c r="E10" s="278"/>
      <c r="F10" s="278"/>
      <c r="G10" s="278"/>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212</v>
      </c>
      <c r="AH10" s="148"/>
      <c r="AI10" s="148"/>
      <c r="AJ10" s="148"/>
      <c r="AK10" s="148"/>
      <c r="AL10" s="148"/>
      <c r="AM10" s="148"/>
      <c r="AN10" s="148"/>
      <c r="AO10" s="148"/>
      <c r="AP10" s="148"/>
      <c r="AQ10" s="148"/>
      <c r="AR10" s="148"/>
      <c r="AS10" s="148"/>
      <c r="AT10" s="148"/>
      <c r="AU10" s="148"/>
      <c r="AV10" s="148"/>
      <c r="AW10" s="148"/>
      <c r="AX10" s="148"/>
      <c r="AY10" s="148"/>
      <c r="AZ10" s="148"/>
      <c r="BA10" s="181" t="str">
        <f>C10</f>
        <v>Náklady spojené s vypracováním projektové dokumentace, většinou v obsahu a rozsahu projektové dokumentace pro provádění stavby, ale mohou zde být obsaženy i náklady na jiné stupně projektové dokumentace, pokud jsou součástí požadavků objednatele.</v>
      </c>
      <c r="BB10" s="148"/>
      <c r="BC10" s="148"/>
      <c r="BD10" s="148"/>
      <c r="BE10" s="148"/>
      <c r="BF10" s="148"/>
      <c r="BG10" s="148"/>
      <c r="BH10" s="148"/>
    </row>
    <row r="11" spans="1:60" ht="22.5" outlineLevel="3" x14ac:dyDescent="0.2">
      <c r="A11" s="155"/>
      <c r="B11" s="156"/>
      <c r="C11" s="279" t="s">
        <v>213</v>
      </c>
      <c r="D11" s="280"/>
      <c r="E11" s="280"/>
      <c r="F11" s="280"/>
      <c r="G11" s="280"/>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212</v>
      </c>
      <c r="AH11" s="148"/>
      <c r="AI11" s="148"/>
      <c r="AJ11" s="148"/>
      <c r="AK11" s="148"/>
      <c r="AL11" s="148"/>
      <c r="AM11" s="148"/>
      <c r="AN11" s="148"/>
      <c r="AO11" s="148"/>
      <c r="AP11" s="148"/>
      <c r="AQ11" s="148"/>
      <c r="AR11" s="148"/>
      <c r="AS11" s="148"/>
      <c r="AT11" s="148"/>
      <c r="AU11" s="148"/>
      <c r="AV11" s="148"/>
      <c r="AW11" s="148"/>
      <c r="AX11" s="148"/>
      <c r="AY11" s="148"/>
      <c r="AZ11" s="148"/>
      <c r="BA11" s="181" t="str">
        <f>C11</f>
        <v>Konkrétní technologické postupy veškerých bouracích a demontážních prací budou navrženy zhotovitelem dodavatelskou dokumentací, která bude odsouhlasena zadavatelem.</v>
      </c>
      <c r="BB11" s="148"/>
      <c r="BC11" s="148"/>
      <c r="BD11" s="148"/>
      <c r="BE11" s="148"/>
      <c r="BF11" s="148"/>
      <c r="BG11" s="148"/>
      <c r="BH11" s="148"/>
    </row>
    <row r="12" spans="1:60" ht="22.5" outlineLevel="3" x14ac:dyDescent="0.2">
      <c r="A12" s="155"/>
      <c r="B12" s="156"/>
      <c r="C12" s="279" t="s">
        <v>214</v>
      </c>
      <c r="D12" s="280"/>
      <c r="E12" s="280"/>
      <c r="F12" s="280"/>
      <c r="G12" s="280"/>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212</v>
      </c>
      <c r="AH12" s="148"/>
      <c r="AI12" s="148"/>
      <c r="AJ12" s="148"/>
      <c r="AK12" s="148"/>
      <c r="AL12" s="148"/>
      <c r="AM12" s="148"/>
      <c r="AN12" s="148"/>
      <c r="AO12" s="148"/>
      <c r="AP12" s="148"/>
      <c r="AQ12" s="148"/>
      <c r="AR12" s="148"/>
      <c r="AS12" s="148"/>
      <c r="AT12" s="148"/>
      <c r="AU12" s="148"/>
      <c r="AV12" s="148"/>
      <c r="AW12" s="148"/>
      <c r="AX12" s="148"/>
      <c r="AY12" s="148"/>
      <c r="AZ12" s="148"/>
      <c r="BA12" s="181" t="str">
        <f>C12</f>
        <v>Pro danou stavbu musí být v rámci dodavatelské dokumentace zpracován kompletní projekt lešení včetně statických výpočtů únosnosti a stability konstrukce lešení a detailního návrhu způsobu založení ( na skalním masivu ), kotvení a úhlopříčného ztužení.</v>
      </c>
      <c r="BB12" s="148"/>
      <c r="BC12" s="148"/>
      <c r="BD12" s="148"/>
      <c r="BE12" s="148"/>
      <c r="BF12" s="148"/>
      <c r="BG12" s="148"/>
      <c r="BH12" s="148"/>
    </row>
    <row r="13" spans="1:60" outlineLevel="3" x14ac:dyDescent="0.2">
      <c r="A13" s="155"/>
      <c r="B13" s="156"/>
      <c r="C13" s="279" t="s">
        <v>215</v>
      </c>
      <c r="D13" s="280"/>
      <c r="E13" s="280"/>
      <c r="F13" s="280"/>
      <c r="G13" s="280"/>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212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279" t="s">
        <v>216</v>
      </c>
      <c r="D14" s="280"/>
      <c r="E14" s="280"/>
      <c r="F14" s="280"/>
      <c r="G14" s="280"/>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212</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3" x14ac:dyDescent="0.2">
      <c r="A15" s="155"/>
      <c r="B15" s="156"/>
      <c r="C15" s="279" t="s">
        <v>217</v>
      </c>
      <c r="D15" s="280"/>
      <c r="E15" s="280"/>
      <c r="F15" s="280"/>
      <c r="G15" s="280"/>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212</v>
      </c>
      <c r="AH15" s="148"/>
      <c r="AI15" s="148"/>
      <c r="AJ15" s="148"/>
      <c r="AK15" s="148"/>
      <c r="AL15" s="148"/>
      <c r="AM15" s="148"/>
      <c r="AN15" s="148"/>
      <c r="AO15" s="148"/>
      <c r="AP15" s="148"/>
      <c r="AQ15" s="148"/>
      <c r="AR15" s="148"/>
      <c r="AS15" s="148"/>
      <c r="AT15" s="148"/>
      <c r="AU15" s="148"/>
      <c r="AV15" s="148"/>
      <c r="AW15" s="148"/>
      <c r="AX15" s="148"/>
      <c r="AY15" s="148"/>
      <c r="AZ15" s="148"/>
      <c r="BA15" s="181" t="str">
        <f>C15</f>
        <v>Před zahájením bouracích a výkopových prací zpracuje zhotovitel konkrétní technologický a pracovní postup včetně stanovení způsobů statických zajišťování dotčených konstrukcí.</v>
      </c>
      <c r="BB15" s="148"/>
      <c r="BC15" s="148"/>
      <c r="BD15" s="148"/>
      <c r="BE15" s="148"/>
      <c r="BF15" s="148"/>
      <c r="BG15" s="148"/>
      <c r="BH15" s="148"/>
    </row>
    <row r="16" spans="1:60" outlineLevel="3" x14ac:dyDescent="0.2">
      <c r="A16" s="155"/>
      <c r="B16" s="156"/>
      <c r="C16" s="279" t="s">
        <v>218</v>
      </c>
      <c r="D16" s="280"/>
      <c r="E16" s="280"/>
      <c r="F16" s="280"/>
      <c r="G16" s="280"/>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212</v>
      </c>
      <c r="AH16" s="148"/>
      <c r="AI16" s="148"/>
      <c r="AJ16" s="148"/>
      <c r="AK16" s="148"/>
      <c r="AL16" s="148"/>
      <c r="AM16" s="148"/>
      <c r="AN16" s="148"/>
      <c r="AO16" s="148"/>
      <c r="AP16" s="148"/>
      <c r="AQ16" s="148"/>
      <c r="AR16" s="148"/>
      <c r="AS16" s="148"/>
      <c r="AT16" s="148"/>
      <c r="AU16" s="148"/>
      <c r="AV16" s="148"/>
      <c r="AW16" s="148"/>
      <c r="AX16" s="148"/>
      <c r="AY16" s="148"/>
      <c r="AZ16" s="148"/>
      <c r="BA16" s="181" t="str">
        <f>C16</f>
        <v>Po postavení lešení a zpřístupnění veškerých ploch kamenného zdiva bude zpracován doplňující statický posudek nosných konstrukcí.</v>
      </c>
      <c r="BB16" s="148"/>
      <c r="BC16" s="148"/>
      <c r="BD16" s="148"/>
      <c r="BE16" s="148"/>
      <c r="BF16" s="148"/>
      <c r="BG16" s="148"/>
      <c r="BH16" s="148"/>
    </row>
    <row r="17" spans="1:60" ht="33.75" outlineLevel="3" x14ac:dyDescent="0.2">
      <c r="A17" s="155"/>
      <c r="B17" s="156"/>
      <c r="C17" s="279" t="s">
        <v>219</v>
      </c>
      <c r="D17" s="280"/>
      <c r="E17" s="280"/>
      <c r="F17" s="280"/>
      <c r="G17" s="280"/>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212</v>
      </c>
      <c r="AH17" s="148"/>
      <c r="AI17" s="148"/>
      <c r="AJ17" s="148"/>
      <c r="AK17" s="148"/>
      <c r="AL17" s="148"/>
      <c r="AM17" s="148"/>
      <c r="AN17" s="148"/>
      <c r="AO17" s="148"/>
      <c r="AP17" s="148"/>
      <c r="AQ17" s="148"/>
      <c r="AR17" s="148"/>
      <c r="AS17" s="148"/>
      <c r="AT17" s="148"/>
      <c r="AU17" s="148"/>
      <c r="AV17" s="148"/>
      <c r="AW17" s="148"/>
      <c r="AX17" s="148"/>
      <c r="AY17" s="148"/>
      <c r="AZ17" s="148"/>
      <c r="BA17" s="181" t="str">
        <f>C17</f>
        <v>Konkrétní technologický postup sanace narušené část hradebního zdiva, včetně způsobu jeho statického zajištění v průběhu výstavby zpracuje zhotovitel ve spolupráci s koordinátorem BOZP před zahájením stavebních prací dodavatelskou dokumentací, která bude odsouhlasena</v>
      </c>
      <c r="BB17" s="148"/>
      <c r="BC17" s="148"/>
      <c r="BD17" s="148"/>
      <c r="BE17" s="148"/>
      <c r="BF17" s="148"/>
      <c r="BG17" s="148"/>
      <c r="BH17" s="148"/>
    </row>
    <row r="18" spans="1:60" outlineLevel="3" x14ac:dyDescent="0.2">
      <c r="A18" s="155"/>
      <c r="B18" s="156"/>
      <c r="C18" s="279" t="s">
        <v>220</v>
      </c>
      <c r="D18" s="280"/>
      <c r="E18" s="280"/>
      <c r="F18" s="280"/>
      <c r="G18" s="280"/>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212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3" x14ac:dyDescent="0.2">
      <c r="A19" s="155"/>
      <c r="B19" s="156"/>
      <c r="C19" s="279" t="s">
        <v>221</v>
      </c>
      <c r="D19" s="280"/>
      <c r="E19" s="280"/>
      <c r="F19" s="280"/>
      <c r="G19" s="280"/>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212</v>
      </c>
      <c r="AH19" s="148"/>
      <c r="AI19" s="148"/>
      <c r="AJ19" s="148"/>
      <c r="AK19" s="148"/>
      <c r="AL19" s="148"/>
      <c r="AM19" s="148"/>
      <c r="AN19" s="148"/>
      <c r="AO19" s="148"/>
      <c r="AP19" s="148"/>
      <c r="AQ19" s="148"/>
      <c r="AR19" s="148"/>
      <c r="AS19" s="148"/>
      <c r="AT19" s="148"/>
      <c r="AU19" s="148"/>
      <c r="AV19" s="148"/>
      <c r="AW19" s="148"/>
      <c r="AX19" s="148"/>
      <c r="AY19" s="148"/>
      <c r="AZ19" s="148"/>
      <c r="BA19" s="181" t="str">
        <f>C19</f>
        <v>Přesný rozsah aplikace výplňových malt bude navržen na základě závěrů dodatečného statického posudku, který bude proveden po postavení lešení a zpřístupnění veškerých ploch kamenného zdiva.</v>
      </c>
      <c r="BB19" s="148"/>
      <c r="BC19" s="148"/>
      <c r="BD19" s="148"/>
      <c r="BE19" s="148"/>
      <c r="BF19" s="148"/>
      <c r="BG19" s="148"/>
      <c r="BH19" s="148"/>
    </row>
    <row r="20" spans="1:60" ht="22.5" outlineLevel="3" x14ac:dyDescent="0.2">
      <c r="A20" s="155"/>
      <c r="B20" s="156"/>
      <c r="C20" s="279" t="s">
        <v>222</v>
      </c>
      <c r="D20" s="280"/>
      <c r="E20" s="280"/>
      <c r="F20" s="280"/>
      <c r="G20" s="280"/>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212</v>
      </c>
      <c r="AH20" s="148"/>
      <c r="AI20" s="148"/>
      <c r="AJ20" s="148"/>
      <c r="AK20" s="148"/>
      <c r="AL20" s="148"/>
      <c r="AM20" s="148"/>
      <c r="AN20" s="148"/>
      <c r="AO20" s="148"/>
      <c r="AP20" s="148"/>
      <c r="AQ20" s="148"/>
      <c r="AR20" s="148"/>
      <c r="AS20" s="148"/>
      <c r="AT20" s="148"/>
      <c r="AU20" s="148"/>
      <c r="AV20" s="148"/>
      <c r="AW20" s="148"/>
      <c r="AX20" s="148"/>
      <c r="AY20" s="148"/>
      <c r="AZ20" s="148"/>
      <c r="BA20" s="181" t="str">
        <f>C20</f>
        <v>Technologický postup aplikace výplňových malt bude navržen výrobcem dodávaných maltových směsí na základě jeho montážních a technologických předpisů.</v>
      </c>
      <c r="BB20" s="148"/>
      <c r="BC20" s="148"/>
      <c r="BD20" s="148"/>
      <c r="BE20" s="148"/>
      <c r="BF20" s="148"/>
      <c r="BG20" s="148"/>
      <c r="BH20" s="148"/>
    </row>
    <row r="21" spans="1:60" outlineLevel="1" x14ac:dyDescent="0.2">
      <c r="A21" s="174">
        <v>2</v>
      </c>
      <c r="B21" s="175" t="s">
        <v>223</v>
      </c>
      <c r="C21" s="190" t="s">
        <v>224</v>
      </c>
      <c r="D21" s="176" t="s">
        <v>206</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207</v>
      </c>
      <c r="T21" s="180" t="s">
        <v>208</v>
      </c>
      <c r="U21" s="159">
        <v>0</v>
      </c>
      <c r="V21" s="159">
        <f>ROUND(E21*U21,2)</f>
        <v>0</v>
      </c>
      <c r="W21" s="159"/>
      <c r="X21" s="159" t="s">
        <v>209</v>
      </c>
      <c r="Y21" s="159" t="s">
        <v>210</v>
      </c>
      <c r="Z21" s="148"/>
      <c r="AA21" s="148"/>
      <c r="AB21" s="148"/>
      <c r="AC21" s="148"/>
      <c r="AD21" s="148"/>
      <c r="AE21" s="148"/>
      <c r="AF21" s="148"/>
      <c r="AG21" s="148" t="s">
        <v>211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77" t="s">
        <v>225</v>
      </c>
      <c r="D22" s="278"/>
      <c r="E22" s="278"/>
      <c r="F22" s="278"/>
      <c r="G22" s="278"/>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212</v>
      </c>
      <c r="AH22" s="148"/>
      <c r="AI22" s="148"/>
      <c r="AJ22" s="148"/>
      <c r="AK22" s="148"/>
      <c r="AL22" s="148"/>
      <c r="AM22" s="148"/>
      <c r="AN22" s="148"/>
      <c r="AO22" s="148"/>
      <c r="AP22" s="148"/>
      <c r="AQ22" s="148"/>
      <c r="AR22" s="148"/>
      <c r="AS22" s="148"/>
      <c r="AT22" s="148"/>
      <c r="AU22" s="148"/>
      <c r="AV22" s="148"/>
      <c r="AW22" s="148"/>
      <c r="AX22" s="148"/>
      <c r="AY22" s="148"/>
      <c r="AZ22" s="148"/>
      <c r="BA22" s="181" t="str">
        <f>C22</f>
        <v>Náklady na vyhotovení dokumentace skutečného provedení stavby a její předání objednateli v požadované formě a požadovaném počtu.</v>
      </c>
      <c r="BB22" s="148"/>
      <c r="BC22" s="148"/>
      <c r="BD22" s="148"/>
      <c r="BE22" s="148"/>
      <c r="BF22" s="148"/>
      <c r="BG22" s="148"/>
      <c r="BH22" s="148"/>
    </row>
    <row r="23" spans="1:60" outlineLevel="1" x14ac:dyDescent="0.2">
      <c r="A23" s="174">
        <v>3</v>
      </c>
      <c r="B23" s="175" t="s">
        <v>226</v>
      </c>
      <c r="C23" s="190" t="s">
        <v>227</v>
      </c>
      <c r="D23" s="176" t="s">
        <v>206</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228</v>
      </c>
      <c r="T23" s="180" t="s">
        <v>208</v>
      </c>
      <c r="U23" s="159">
        <v>0</v>
      </c>
      <c r="V23" s="159">
        <f>ROUND(E23*U23,2)</f>
        <v>0</v>
      </c>
      <c r="W23" s="159"/>
      <c r="X23" s="159" t="s">
        <v>209</v>
      </c>
      <c r="Y23" s="159" t="s">
        <v>210</v>
      </c>
      <c r="Z23" s="148"/>
      <c r="AA23" s="148"/>
      <c r="AB23" s="148"/>
      <c r="AC23" s="148"/>
      <c r="AD23" s="148"/>
      <c r="AE23" s="148"/>
      <c r="AF23" s="148"/>
      <c r="AG23" s="148" t="s">
        <v>211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33.75" outlineLevel="2" x14ac:dyDescent="0.2">
      <c r="A24" s="155"/>
      <c r="B24" s="156"/>
      <c r="C24" s="277" t="s">
        <v>229</v>
      </c>
      <c r="D24" s="278"/>
      <c r="E24" s="278"/>
      <c r="F24" s="278"/>
      <c r="G24" s="278"/>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212</v>
      </c>
      <c r="AH24" s="148"/>
      <c r="AI24" s="148"/>
      <c r="AJ24" s="148"/>
      <c r="AK24" s="148"/>
      <c r="AL24" s="148"/>
      <c r="AM24" s="148"/>
      <c r="AN24" s="148"/>
      <c r="AO24" s="148"/>
      <c r="AP24" s="148"/>
      <c r="AQ24" s="148"/>
      <c r="AR24" s="148"/>
      <c r="AS24" s="148"/>
      <c r="AT24" s="148"/>
      <c r="AU24" s="148"/>
      <c r="AV24" s="148"/>
      <c r="AW24" s="148"/>
      <c r="AX24" s="148"/>
      <c r="AY24" s="148"/>
      <c r="AZ24" s="148"/>
      <c r="BA24" s="181" t="str">
        <f>C24</f>
        <v>KONKRÉTNÍ ZPŮSOB PROVEDENÍ DRENÁŽÍ A PŘESNÁ MÍSTA OSAZENÍ KAMENNÝCH CHRLIČŮ PRO VYÚSTĚNÍ DRENÁŽÍ, BUDOU URČENY DLE ROZSAHU A PŘESNÉHO PRŮBĚHU NEPROIUSTNÝCH VRSTEV PODLOŽÍ – K REALIZACI VÝKOPŮ BUDE PŘIZVÁN GEOLOG A</v>
      </c>
      <c r="BB24" s="148"/>
      <c r="BC24" s="148"/>
      <c r="BD24" s="148"/>
      <c r="BE24" s="148"/>
      <c r="BF24" s="148"/>
      <c r="BG24" s="148"/>
      <c r="BH24" s="148"/>
    </row>
    <row r="25" spans="1:60" outlineLevel="3" x14ac:dyDescent="0.2">
      <c r="A25" s="155"/>
      <c r="B25" s="156"/>
      <c r="C25" s="279" t="s">
        <v>230</v>
      </c>
      <c r="D25" s="280"/>
      <c r="E25" s="280"/>
      <c r="F25" s="280"/>
      <c r="G25" s="280"/>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212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4">
        <v>4</v>
      </c>
      <c r="B26" s="175" t="s">
        <v>231</v>
      </c>
      <c r="C26" s="190" t="s">
        <v>232</v>
      </c>
      <c r="D26" s="176" t="s">
        <v>206</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228</v>
      </c>
      <c r="T26" s="180" t="s">
        <v>208</v>
      </c>
      <c r="U26" s="159">
        <v>0</v>
      </c>
      <c r="V26" s="159">
        <f>ROUND(E26*U26,2)</f>
        <v>0</v>
      </c>
      <c r="W26" s="159"/>
      <c r="X26" s="159" t="s">
        <v>209</v>
      </c>
      <c r="Y26" s="159" t="s">
        <v>210</v>
      </c>
      <c r="Z26" s="148"/>
      <c r="AA26" s="148"/>
      <c r="AB26" s="148"/>
      <c r="AC26" s="148"/>
      <c r="AD26" s="148"/>
      <c r="AE26" s="148"/>
      <c r="AF26" s="148"/>
      <c r="AG26" s="148" t="s">
        <v>211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77" t="s">
        <v>233</v>
      </c>
      <c r="D27" s="278"/>
      <c r="E27" s="278"/>
      <c r="F27" s="278"/>
      <c r="G27" s="278"/>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212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4">
        <v>5</v>
      </c>
      <c r="B28" s="175" t="s">
        <v>234</v>
      </c>
      <c r="C28" s="190" t="s">
        <v>235</v>
      </c>
      <c r="D28" s="176" t="s">
        <v>206</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228</v>
      </c>
      <c r="T28" s="180" t="s">
        <v>208</v>
      </c>
      <c r="U28" s="159">
        <v>0</v>
      </c>
      <c r="V28" s="159">
        <f>ROUND(E28*U28,2)</f>
        <v>0</v>
      </c>
      <c r="W28" s="159"/>
      <c r="X28" s="159" t="s">
        <v>209</v>
      </c>
      <c r="Y28" s="159" t="s">
        <v>210</v>
      </c>
      <c r="Z28" s="148"/>
      <c r="AA28" s="148"/>
      <c r="AB28" s="148"/>
      <c r="AC28" s="148"/>
      <c r="AD28" s="148"/>
      <c r="AE28" s="148"/>
      <c r="AF28" s="148"/>
      <c r="AG28" s="148" t="s">
        <v>211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77" t="s">
        <v>236</v>
      </c>
      <c r="D29" s="278"/>
      <c r="E29" s="278"/>
      <c r="F29" s="278"/>
      <c r="G29" s="278"/>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212</v>
      </c>
      <c r="AH29" s="148"/>
      <c r="AI29" s="148"/>
      <c r="AJ29" s="148"/>
      <c r="AK29" s="148"/>
      <c r="AL29" s="148"/>
      <c r="AM29" s="148"/>
      <c r="AN29" s="148"/>
      <c r="AO29" s="148"/>
      <c r="AP29" s="148"/>
      <c r="AQ29" s="148"/>
      <c r="AR29" s="148"/>
      <c r="AS29" s="148"/>
      <c r="AT29" s="148"/>
      <c r="AU29" s="148"/>
      <c r="AV29" s="148"/>
      <c r="AW29" s="148"/>
      <c r="AX29" s="148"/>
      <c r="AY29" s="148"/>
      <c r="AZ29" s="148"/>
      <c r="BA29" s="181" t="str">
        <f>C29</f>
        <v>Tyto vzorky musí být před zahájením oprav odsouhlaseny generálním projektantem ve spolupráci se zástupci státní památkové péče a investora.</v>
      </c>
      <c r="BB29" s="148"/>
      <c r="BC29" s="148"/>
      <c r="BD29" s="148"/>
      <c r="BE29" s="148"/>
      <c r="BF29" s="148"/>
      <c r="BG29" s="148"/>
      <c r="BH29" s="148"/>
    </row>
    <row r="30" spans="1:60" outlineLevel="1" x14ac:dyDescent="0.2">
      <c r="A30" s="174">
        <v>6</v>
      </c>
      <c r="B30" s="175" t="s">
        <v>237</v>
      </c>
      <c r="C30" s="190" t="s">
        <v>238</v>
      </c>
      <c r="D30" s="176" t="s">
        <v>206</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228</v>
      </c>
      <c r="T30" s="180" t="s">
        <v>208</v>
      </c>
      <c r="U30" s="159">
        <v>0</v>
      </c>
      <c r="V30" s="159">
        <f>ROUND(E30*U30,2)</f>
        <v>0</v>
      </c>
      <c r="W30" s="159"/>
      <c r="X30" s="159" t="s">
        <v>209</v>
      </c>
      <c r="Y30" s="159" t="s">
        <v>210</v>
      </c>
      <c r="Z30" s="148"/>
      <c r="AA30" s="148"/>
      <c r="AB30" s="148"/>
      <c r="AC30" s="148"/>
      <c r="AD30" s="148"/>
      <c r="AE30" s="148"/>
      <c r="AF30" s="148"/>
      <c r="AG30" s="148" t="s">
        <v>211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277" t="s">
        <v>239</v>
      </c>
      <c r="D31" s="278"/>
      <c r="E31" s="278"/>
      <c r="F31" s="278"/>
      <c r="G31" s="278"/>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212</v>
      </c>
      <c r="AH31" s="148"/>
      <c r="AI31" s="148"/>
      <c r="AJ31" s="148"/>
      <c r="AK31" s="148"/>
      <c r="AL31" s="148"/>
      <c r="AM31" s="148"/>
      <c r="AN31" s="148"/>
      <c r="AO31" s="148"/>
      <c r="AP31" s="148"/>
      <c r="AQ31" s="148"/>
      <c r="AR31" s="148"/>
      <c r="AS31" s="148"/>
      <c r="AT31" s="148"/>
      <c r="AU31" s="148"/>
      <c r="AV31" s="148"/>
      <c r="AW31" s="148"/>
      <c r="AX31" s="148"/>
      <c r="AY31" s="148"/>
      <c r="AZ31" s="148"/>
      <c r="BA31" s="181" t="str">
        <f>C31</f>
        <v>V rámci posudku bude provedeno měření vlhkosti, budou provedeny odběry vzorků a laboratorní měření zasolení omítkových vrstev. Na základě závěrů průzkumu bude konkretizován přesný rozsah odstraňovaných a ponechávaných omítek v ploše fasád!</v>
      </c>
      <c r="BB31" s="148"/>
      <c r="BC31" s="148"/>
      <c r="BD31" s="148"/>
      <c r="BE31" s="148"/>
      <c r="BF31" s="148"/>
      <c r="BG31" s="148"/>
      <c r="BH31" s="148"/>
    </row>
    <row r="32" spans="1:60" ht="22.5" outlineLevel="1" x14ac:dyDescent="0.2">
      <c r="A32" s="182">
        <v>7</v>
      </c>
      <c r="B32" s="183" t="s">
        <v>240</v>
      </c>
      <c r="C32" s="191" t="s">
        <v>241</v>
      </c>
      <c r="D32" s="184" t="s">
        <v>206</v>
      </c>
      <c r="E32" s="185">
        <v>1</v>
      </c>
      <c r="F32" s="186"/>
      <c r="G32" s="187">
        <f>ROUND(E32*F32,2)</f>
        <v>0</v>
      </c>
      <c r="H32" s="186"/>
      <c r="I32" s="187">
        <f>ROUND(E32*H32,2)</f>
        <v>0</v>
      </c>
      <c r="J32" s="186"/>
      <c r="K32" s="187">
        <f>ROUND(E32*J32,2)</f>
        <v>0</v>
      </c>
      <c r="L32" s="187">
        <v>21</v>
      </c>
      <c r="M32" s="187">
        <f>G32*(1+L32/100)</f>
        <v>0</v>
      </c>
      <c r="N32" s="185">
        <v>0</v>
      </c>
      <c r="O32" s="185">
        <f>ROUND(E32*N32,2)</f>
        <v>0</v>
      </c>
      <c r="P32" s="185">
        <v>0</v>
      </c>
      <c r="Q32" s="185">
        <f>ROUND(E32*P32,2)</f>
        <v>0</v>
      </c>
      <c r="R32" s="187"/>
      <c r="S32" s="187" t="s">
        <v>228</v>
      </c>
      <c r="T32" s="188" t="s">
        <v>208</v>
      </c>
      <c r="U32" s="159">
        <v>0</v>
      </c>
      <c r="V32" s="159">
        <f>ROUND(E32*U32,2)</f>
        <v>0</v>
      </c>
      <c r="W32" s="159"/>
      <c r="X32" s="159" t="s">
        <v>209</v>
      </c>
      <c r="Y32" s="159" t="s">
        <v>210</v>
      </c>
      <c r="Z32" s="148"/>
      <c r="AA32" s="148"/>
      <c r="AB32" s="148"/>
      <c r="AC32" s="148"/>
      <c r="AD32" s="148"/>
      <c r="AE32" s="148"/>
      <c r="AF32" s="148"/>
      <c r="AG32" s="148" t="s">
        <v>211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4">
        <v>8</v>
      </c>
      <c r="B33" s="175" t="s">
        <v>242</v>
      </c>
      <c r="C33" s="190" t="s">
        <v>243</v>
      </c>
      <c r="D33" s="176" t="s">
        <v>206</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228</v>
      </c>
      <c r="T33" s="180" t="s">
        <v>208</v>
      </c>
      <c r="U33" s="159">
        <v>0</v>
      </c>
      <c r="V33" s="159">
        <f>ROUND(E33*U33,2)</f>
        <v>0</v>
      </c>
      <c r="W33" s="159"/>
      <c r="X33" s="159" t="s">
        <v>209</v>
      </c>
      <c r="Y33" s="159" t="s">
        <v>210</v>
      </c>
      <c r="Z33" s="148"/>
      <c r="AA33" s="148"/>
      <c r="AB33" s="148"/>
      <c r="AC33" s="148"/>
      <c r="AD33" s="148"/>
      <c r="AE33" s="148"/>
      <c r="AF33" s="148"/>
      <c r="AG33" s="148" t="s">
        <v>211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3"/>
      <c r="B34" s="4"/>
      <c r="C34" s="192"/>
      <c r="D34" s="6"/>
      <c r="E34" s="3"/>
      <c r="F34" s="3"/>
      <c r="G34" s="3"/>
      <c r="H34" s="3"/>
      <c r="I34" s="3"/>
      <c r="J34" s="3"/>
      <c r="K34" s="3"/>
      <c r="L34" s="3"/>
      <c r="M34" s="3"/>
      <c r="N34" s="3"/>
      <c r="O34" s="3"/>
      <c r="P34" s="3"/>
      <c r="Q34" s="3"/>
      <c r="R34" s="3"/>
      <c r="S34" s="3"/>
      <c r="T34" s="3"/>
      <c r="U34" s="3"/>
      <c r="V34" s="3"/>
      <c r="W34" s="3"/>
      <c r="X34" s="3"/>
      <c r="Y34" s="3"/>
      <c r="AE34">
        <v>15</v>
      </c>
      <c r="AF34">
        <v>21</v>
      </c>
      <c r="AG34" t="s">
        <v>188</v>
      </c>
    </row>
    <row r="35" spans="1:60" x14ac:dyDescent="0.2">
      <c r="A35" s="151"/>
      <c r="B35" s="152" t="s">
        <v>29</v>
      </c>
      <c r="C35" s="193"/>
      <c r="D35" s="153"/>
      <c r="E35" s="154"/>
      <c r="F35" s="154"/>
      <c r="G35" s="173">
        <f>G8</f>
        <v>0</v>
      </c>
      <c r="H35" s="3"/>
      <c r="I35" s="3"/>
      <c r="J35" s="3"/>
      <c r="K35" s="3"/>
      <c r="L35" s="3"/>
      <c r="M35" s="3"/>
      <c r="N35" s="3"/>
      <c r="O35" s="3"/>
      <c r="P35" s="3"/>
      <c r="Q35" s="3"/>
      <c r="R35" s="3"/>
      <c r="S35" s="3"/>
      <c r="T35" s="3"/>
      <c r="U35" s="3"/>
      <c r="V35" s="3"/>
      <c r="W35" s="3"/>
      <c r="X35" s="3"/>
      <c r="Y35" s="3"/>
      <c r="AE35">
        <f>SUMIF(L7:L33,AE34,G7:G33)</f>
        <v>0</v>
      </c>
      <c r="AF35">
        <f>SUMIF(L7:L33,AF34,G7:G33)</f>
        <v>0</v>
      </c>
      <c r="AG35" t="s">
        <v>244</v>
      </c>
    </row>
    <row r="36" spans="1:60" x14ac:dyDescent="0.2">
      <c r="C36" s="194"/>
      <c r="D36" s="10"/>
      <c r="AG36" t="s">
        <v>246</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LXFoZ6lPkJEq1EkQ6e34hJSy0pO2CdzJ/WDKkH1zek+q//wTJCrsXQTQua17zznkbQZCRn0k83xN/VTV8tYSQ==" saltValue="QEHN1MhP7NPCu39Mj3uq4A==" spinCount="100000" sheet="1" formatRows="0"/>
  <mergeCells count="21">
    <mergeCell ref="C17:G17"/>
    <mergeCell ref="A1:G1"/>
    <mergeCell ref="C2:G2"/>
    <mergeCell ref="C3:G3"/>
    <mergeCell ref="C4:G4"/>
    <mergeCell ref="C10:G10"/>
    <mergeCell ref="C11:G11"/>
    <mergeCell ref="C12:G12"/>
    <mergeCell ref="C13:G13"/>
    <mergeCell ref="C14:G14"/>
    <mergeCell ref="C15:G15"/>
    <mergeCell ref="C16:G16"/>
    <mergeCell ref="C27:G27"/>
    <mergeCell ref="C29:G29"/>
    <mergeCell ref="C31:G31"/>
    <mergeCell ref="C18:G18"/>
    <mergeCell ref="C19:G19"/>
    <mergeCell ref="C20:G20"/>
    <mergeCell ref="C22:G22"/>
    <mergeCell ref="C24:G24"/>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1" t="s">
        <v>247</v>
      </c>
      <c r="B1" s="281"/>
      <c r="C1" s="281"/>
      <c r="D1" s="281"/>
      <c r="E1" s="281"/>
      <c r="F1" s="281"/>
      <c r="G1" s="281"/>
      <c r="AG1" t="s">
        <v>173</v>
      </c>
    </row>
    <row r="2" spans="1:60" ht="25.15" customHeight="1" x14ac:dyDescent="0.2">
      <c r="A2" s="140" t="s">
        <v>7</v>
      </c>
      <c r="B2" s="48" t="s">
        <v>43</v>
      </c>
      <c r="C2" s="282" t="s">
        <v>44</v>
      </c>
      <c r="D2" s="283"/>
      <c r="E2" s="283"/>
      <c r="F2" s="283"/>
      <c r="G2" s="284"/>
      <c r="AG2" t="s">
        <v>174</v>
      </c>
    </row>
    <row r="3" spans="1:60" ht="25.15" customHeight="1" x14ac:dyDescent="0.2">
      <c r="A3" s="140" t="s">
        <v>8</v>
      </c>
      <c r="B3" s="48" t="s">
        <v>62</v>
      </c>
      <c r="C3" s="282" t="s">
        <v>63</v>
      </c>
      <c r="D3" s="283"/>
      <c r="E3" s="283"/>
      <c r="F3" s="283"/>
      <c r="G3" s="284"/>
      <c r="AC3" s="121" t="s">
        <v>174</v>
      </c>
      <c r="AG3" t="s">
        <v>178</v>
      </c>
    </row>
    <row r="4" spans="1:60" ht="25.15" customHeight="1" x14ac:dyDescent="0.2">
      <c r="A4" s="141" t="s">
        <v>9</v>
      </c>
      <c r="B4" s="142" t="s">
        <v>64</v>
      </c>
      <c r="C4" s="285" t="s">
        <v>65</v>
      </c>
      <c r="D4" s="286"/>
      <c r="E4" s="286"/>
      <c r="F4" s="286"/>
      <c r="G4" s="287"/>
      <c r="AG4" t="s">
        <v>179</v>
      </c>
    </row>
    <row r="5" spans="1:60" x14ac:dyDescent="0.2">
      <c r="D5" s="10"/>
    </row>
    <row r="6" spans="1:60" ht="38.25" x14ac:dyDescent="0.2">
      <c r="A6" s="144" t="s">
        <v>180</v>
      </c>
      <c r="B6" s="146" t="s">
        <v>181</v>
      </c>
      <c r="C6" s="146" t="s">
        <v>182</v>
      </c>
      <c r="D6" s="145" t="s">
        <v>183</v>
      </c>
      <c r="E6" s="144" t="s">
        <v>184</v>
      </c>
      <c r="F6" s="143" t="s">
        <v>185</v>
      </c>
      <c r="G6" s="144" t="s">
        <v>29</v>
      </c>
      <c r="H6" s="147" t="s">
        <v>30</v>
      </c>
      <c r="I6" s="147" t="s">
        <v>186</v>
      </c>
      <c r="J6" s="147" t="s">
        <v>31</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c r="Y6" s="147" t="s">
        <v>201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202</v>
      </c>
      <c r="B8" s="165" t="s">
        <v>138</v>
      </c>
      <c r="C8" s="189" t="s">
        <v>139</v>
      </c>
      <c r="D8" s="166"/>
      <c r="E8" s="167"/>
      <c r="F8" s="168"/>
      <c r="G8" s="168">
        <f>SUMIF(AG9:AG63,"&lt;&gt;NOR",G9:G63)</f>
        <v>0</v>
      </c>
      <c r="H8" s="168"/>
      <c r="I8" s="168">
        <f>SUM(I9:I63)</f>
        <v>0</v>
      </c>
      <c r="J8" s="168"/>
      <c r="K8" s="168">
        <f>SUM(K9:K63)</f>
        <v>0</v>
      </c>
      <c r="L8" s="168"/>
      <c r="M8" s="168">
        <f>SUM(M9:M63)</f>
        <v>0</v>
      </c>
      <c r="N8" s="167"/>
      <c r="O8" s="167">
        <f>SUM(O9:O63)</f>
        <v>4.71</v>
      </c>
      <c r="P8" s="167"/>
      <c r="Q8" s="167">
        <f>SUM(Q9:Q63)</f>
        <v>0</v>
      </c>
      <c r="R8" s="168"/>
      <c r="S8" s="168"/>
      <c r="T8" s="169"/>
      <c r="U8" s="163"/>
      <c r="V8" s="163">
        <f>SUM(V9:V63)</f>
        <v>142.76</v>
      </c>
      <c r="W8" s="163"/>
      <c r="X8" s="163"/>
      <c r="Y8" s="163"/>
      <c r="AG8" t="s">
        <v>203</v>
      </c>
    </row>
    <row r="9" spans="1:60" outlineLevel="1" x14ac:dyDescent="0.2">
      <c r="A9" s="174">
        <v>1</v>
      </c>
      <c r="B9" s="175" t="s">
        <v>248</v>
      </c>
      <c r="C9" s="190" t="s">
        <v>249</v>
      </c>
      <c r="D9" s="176" t="s">
        <v>250</v>
      </c>
      <c r="E9" s="177">
        <v>87.317400000000006</v>
      </c>
      <c r="F9" s="178"/>
      <c r="G9" s="179">
        <f>ROUND(E9*F9,2)</f>
        <v>0</v>
      </c>
      <c r="H9" s="178"/>
      <c r="I9" s="179">
        <f>ROUND(E9*H9,2)</f>
        <v>0</v>
      </c>
      <c r="J9" s="178"/>
      <c r="K9" s="179">
        <f>ROUND(E9*J9,2)</f>
        <v>0</v>
      </c>
      <c r="L9" s="179">
        <v>21</v>
      </c>
      <c r="M9" s="179">
        <f>G9*(1+L9/100)</f>
        <v>0</v>
      </c>
      <c r="N9" s="177">
        <v>4.0000000000000003E-5</v>
      </c>
      <c r="O9" s="177">
        <f>ROUND(E9*N9,2)</f>
        <v>0</v>
      </c>
      <c r="P9" s="177">
        <v>0</v>
      </c>
      <c r="Q9" s="177">
        <f>ROUND(E9*P9,2)</f>
        <v>0</v>
      </c>
      <c r="R9" s="179" t="s">
        <v>251</v>
      </c>
      <c r="S9" s="179" t="s">
        <v>207</v>
      </c>
      <c r="T9" s="180" t="s">
        <v>207</v>
      </c>
      <c r="U9" s="159">
        <v>7.8E-2</v>
      </c>
      <c r="V9" s="159">
        <f>ROUND(E9*U9,2)</f>
        <v>6.81</v>
      </c>
      <c r="W9" s="159"/>
      <c r="X9" s="159" t="s">
        <v>252</v>
      </c>
      <c r="Y9" s="159" t="s">
        <v>210</v>
      </c>
      <c r="Z9" s="148"/>
      <c r="AA9" s="148"/>
      <c r="AB9" s="148"/>
      <c r="AC9" s="148"/>
      <c r="AD9" s="148"/>
      <c r="AE9" s="148"/>
      <c r="AF9" s="148"/>
      <c r="AG9" s="148" t="s">
        <v>253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290" t="s">
        <v>254</v>
      </c>
      <c r="D10" s="291"/>
      <c r="E10" s="291"/>
      <c r="F10" s="291"/>
      <c r="G10" s="291"/>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255</v>
      </c>
      <c r="AH10" s="148"/>
      <c r="AI10" s="148"/>
      <c r="AJ10" s="148"/>
      <c r="AK10" s="148"/>
      <c r="AL10" s="148"/>
      <c r="AM10" s="148"/>
      <c r="AN10" s="148"/>
      <c r="AO10" s="148"/>
      <c r="AP10" s="148"/>
      <c r="AQ10" s="148"/>
      <c r="AR10" s="148"/>
      <c r="AS10" s="148"/>
      <c r="AT10" s="148"/>
      <c r="AU10" s="148"/>
      <c r="AV10" s="148"/>
      <c r="AW10" s="148"/>
      <c r="AX10" s="148"/>
      <c r="AY10" s="148"/>
      <c r="AZ10" s="148"/>
      <c r="BA10" s="181" t="str">
        <f>C10</f>
        <v>které se zřizují před úpravami povrchu, a obalení osazených dveřních zárubní před znečištěním při úpravách povrchu nástřikem plastických maltovin včetně pozdějšího odkrytí,</v>
      </c>
      <c r="BB10" s="148"/>
      <c r="BC10" s="148"/>
      <c r="BD10" s="148"/>
      <c r="BE10" s="148"/>
      <c r="BF10" s="148"/>
      <c r="BG10" s="148"/>
      <c r="BH10" s="148"/>
    </row>
    <row r="11" spans="1:60" outlineLevel="2" x14ac:dyDescent="0.2">
      <c r="A11" s="155"/>
      <c r="B11" s="156"/>
      <c r="C11" s="204" t="s">
        <v>256</v>
      </c>
      <c r="D11" s="195"/>
      <c r="E11" s="196">
        <v>0.29609999999999997</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257</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204" t="s">
        <v>258</v>
      </c>
      <c r="D12" s="195"/>
      <c r="E12" s="196">
        <v>0.30819999999999997</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257</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04" t="s">
        <v>259</v>
      </c>
      <c r="D13" s="195"/>
      <c r="E13" s="196">
        <v>0.41249999999999998</v>
      </c>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257</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204" t="s">
        <v>260</v>
      </c>
      <c r="D14" s="195"/>
      <c r="E14" s="196">
        <v>0.27500000000000002</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257</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204" t="s">
        <v>261</v>
      </c>
      <c r="D15" s="195"/>
      <c r="E15" s="196">
        <v>0.255</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257</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204" t="s">
        <v>262</v>
      </c>
      <c r="D16" s="195"/>
      <c r="E16" s="196">
        <v>1.0725</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257</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204" t="s">
        <v>263</v>
      </c>
      <c r="D17" s="195"/>
      <c r="E17" s="196">
        <v>1.0725</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257</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204" t="s">
        <v>264</v>
      </c>
      <c r="D18" s="195"/>
      <c r="E18" s="196">
        <v>0.23449999999999999</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257</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04" t="s">
        <v>265</v>
      </c>
      <c r="D19" s="195"/>
      <c r="E19" s="196">
        <v>1.1439999999999999</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257</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04" t="s">
        <v>266</v>
      </c>
      <c r="D20" s="195"/>
      <c r="E20" s="196">
        <v>0.1875</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257</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04" t="s">
        <v>267</v>
      </c>
      <c r="D21" s="195"/>
      <c r="E21" s="196">
        <v>2.2440000000000002</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257</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204" t="s">
        <v>268</v>
      </c>
      <c r="D22" s="195"/>
      <c r="E22" s="196">
        <v>7.3140000000000001</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257</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04" t="s">
        <v>269</v>
      </c>
      <c r="D23" s="195"/>
      <c r="E23" s="196">
        <v>2.5015999999999998</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257</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204" t="s">
        <v>270</v>
      </c>
      <c r="D24" s="195"/>
      <c r="E24" s="196">
        <v>0.16059999999999999</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257</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04" t="s">
        <v>271</v>
      </c>
      <c r="D25" s="195"/>
      <c r="E25" s="196">
        <v>0.2278</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257</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04" t="s">
        <v>272</v>
      </c>
      <c r="D26" s="195"/>
      <c r="E26" s="196">
        <v>0.18360000000000001</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257</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04" t="s">
        <v>273</v>
      </c>
      <c r="D27" s="195"/>
      <c r="E27" s="196">
        <v>0.15</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257</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204" t="s">
        <v>274</v>
      </c>
      <c r="D28" s="195"/>
      <c r="E28" s="196">
        <v>0.55249999999999999</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257</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04" t="s">
        <v>275</v>
      </c>
      <c r="D29" s="195"/>
      <c r="E29" s="196">
        <v>0.54600000000000004</v>
      </c>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257</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04" t="s">
        <v>276</v>
      </c>
      <c r="D30" s="195"/>
      <c r="E30" s="196">
        <v>47.61</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257</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04" t="s">
        <v>277</v>
      </c>
      <c r="D31" s="195"/>
      <c r="E31" s="196">
        <v>17.48</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257</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04" t="s">
        <v>278</v>
      </c>
      <c r="D32" s="195"/>
      <c r="E32" s="196">
        <v>1.4175</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257</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4" t="s">
        <v>279</v>
      </c>
      <c r="D33" s="195"/>
      <c r="E33" s="196">
        <v>1.6719999999999999</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257</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4">
        <v>2</v>
      </c>
      <c r="B34" s="175" t="s">
        <v>280</v>
      </c>
      <c r="C34" s="190" t="s">
        <v>281</v>
      </c>
      <c r="D34" s="176" t="s">
        <v>250</v>
      </c>
      <c r="E34" s="177">
        <v>66.284999999999997</v>
      </c>
      <c r="F34" s="178"/>
      <c r="G34" s="179">
        <f>ROUND(E34*F34,2)</f>
        <v>0</v>
      </c>
      <c r="H34" s="178"/>
      <c r="I34" s="179">
        <f>ROUND(E34*H34,2)</f>
        <v>0</v>
      </c>
      <c r="J34" s="178"/>
      <c r="K34" s="179">
        <f>ROUND(E34*J34,2)</f>
        <v>0</v>
      </c>
      <c r="L34" s="179">
        <v>21</v>
      </c>
      <c r="M34" s="179">
        <f>G34*(1+L34/100)</f>
        <v>0</v>
      </c>
      <c r="N34" s="177">
        <v>7.1029999999999996E-2</v>
      </c>
      <c r="O34" s="177">
        <f>ROUND(E34*N34,2)</f>
        <v>4.71</v>
      </c>
      <c r="P34" s="177">
        <v>0</v>
      </c>
      <c r="Q34" s="177">
        <f>ROUND(E34*P34,2)</f>
        <v>0</v>
      </c>
      <c r="R34" s="179"/>
      <c r="S34" s="179" t="s">
        <v>228</v>
      </c>
      <c r="T34" s="180" t="s">
        <v>282</v>
      </c>
      <c r="U34" s="159">
        <v>2.0510000000000002</v>
      </c>
      <c r="V34" s="159">
        <f>ROUND(E34*U34,2)</f>
        <v>135.94999999999999</v>
      </c>
      <c r="W34" s="159"/>
      <c r="X34" s="159" t="s">
        <v>252</v>
      </c>
      <c r="Y34" s="159" t="s">
        <v>210</v>
      </c>
      <c r="Z34" s="148"/>
      <c r="AA34" s="148"/>
      <c r="AB34" s="148"/>
      <c r="AC34" s="148"/>
      <c r="AD34" s="148"/>
      <c r="AE34" s="148"/>
      <c r="AF34" s="148"/>
      <c r="AG34" s="148" t="s">
        <v>253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77" t="s">
        <v>283</v>
      </c>
      <c r="D35" s="278"/>
      <c r="E35" s="278"/>
      <c r="F35" s="278"/>
      <c r="G35" s="278"/>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212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279" t="s">
        <v>284</v>
      </c>
      <c r="D36" s="280"/>
      <c r="E36" s="280"/>
      <c r="F36" s="280"/>
      <c r="G36" s="280"/>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212</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79" t="s">
        <v>285</v>
      </c>
      <c r="D37" s="280"/>
      <c r="E37" s="280"/>
      <c r="F37" s="280"/>
      <c r="G37" s="280"/>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212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279" t="s">
        <v>286</v>
      </c>
      <c r="D38" s="280"/>
      <c r="E38" s="280"/>
      <c r="F38" s="280"/>
      <c r="G38" s="280"/>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212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79" t="s">
        <v>215</v>
      </c>
      <c r="D39" s="280"/>
      <c r="E39" s="280"/>
      <c r="F39" s="280"/>
      <c r="G39" s="280"/>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212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279" t="s">
        <v>287</v>
      </c>
      <c r="D40" s="280"/>
      <c r="E40" s="280"/>
      <c r="F40" s="280"/>
      <c r="G40" s="280"/>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212</v>
      </c>
      <c r="AH40" s="148"/>
      <c r="AI40" s="148"/>
      <c r="AJ40" s="148"/>
      <c r="AK40" s="148"/>
      <c r="AL40" s="148"/>
      <c r="AM40" s="148"/>
      <c r="AN40" s="148"/>
      <c r="AO40" s="148"/>
      <c r="AP40" s="148"/>
      <c r="AQ40" s="148"/>
      <c r="AR40" s="148"/>
      <c r="AS40" s="148"/>
      <c r="AT40" s="148"/>
      <c r="AU40" s="148"/>
      <c r="AV40" s="148"/>
      <c r="AW40" s="148"/>
      <c r="AX40" s="148"/>
      <c r="AY40" s="148"/>
      <c r="AZ40" s="148"/>
      <c r="BA40" s="181" t="str">
        <f>C40</f>
        <v>pozn 10 - po výměně oknních rámů vnějších křídel realizovat opravu vnitřní omítané špalety vápenným kletem - skladba sI 1 a skladba sI 2</v>
      </c>
      <c r="BB40" s="148"/>
      <c r="BC40" s="148"/>
      <c r="BD40" s="148"/>
      <c r="BE40" s="148"/>
      <c r="BF40" s="148"/>
      <c r="BG40" s="148"/>
      <c r="BH40" s="148"/>
    </row>
    <row r="41" spans="1:60" outlineLevel="2" x14ac:dyDescent="0.2">
      <c r="A41" s="155"/>
      <c r="B41" s="156"/>
      <c r="C41" s="204" t="s">
        <v>288</v>
      </c>
      <c r="D41" s="195"/>
      <c r="E41" s="196">
        <v>0.55000000000000004</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257</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204" t="s">
        <v>289</v>
      </c>
      <c r="D42" s="195"/>
      <c r="E42" s="196">
        <v>0.56499999999999995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257</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04" t="s">
        <v>290</v>
      </c>
      <c r="D43" s="195"/>
      <c r="E43" s="196">
        <v>0.65</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257</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204" t="s">
        <v>291</v>
      </c>
      <c r="D44" s="195"/>
      <c r="E44" s="196">
        <v>0.52500000000000002</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257</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204" t="s">
        <v>292</v>
      </c>
      <c r="D45" s="195"/>
      <c r="E45" s="196">
        <v>0.54500000000000004</v>
      </c>
      <c r="F45" s="159"/>
      <c r="G45" s="159"/>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257</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204" t="s">
        <v>293</v>
      </c>
      <c r="D46" s="195"/>
      <c r="E46" s="196">
        <v>1.0900000000000001</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257</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204" t="s">
        <v>294</v>
      </c>
      <c r="D47" s="195"/>
      <c r="E47" s="196">
        <v>1.0900000000000001</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257</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204" t="s">
        <v>295</v>
      </c>
      <c r="D48" s="195"/>
      <c r="E48" s="196">
        <v>0.51</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257</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204" t="s">
        <v>296</v>
      </c>
      <c r="D49" s="195"/>
      <c r="E49" s="196">
        <v>1.115</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257</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204" t="s">
        <v>297</v>
      </c>
      <c r="D50" s="195"/>
      <c r="E50" s="196">
        <v>0.5</v>
      </c>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257</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204" t="s">
        <v>298</v>
      </c>
      <c r="D51" s="195"/>
      <c r="E51" s="196">
        <v>1.61</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257</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204" t="s">
        <v>299</v>
      </c>
      <c r="D52" s="195"/>
      <c r="E52" s="196">
        <v>6.1</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257</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204" t="s">
        <v>300</v>
      </c>
      <c r="D53" s="195"/>
      <c r="E53" s="196">
        <v>2.2400000000000002</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257</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204" t="s">
        <v>301</v>
      </c>
      <c r="D54" s="195"/>
      <c r="E54" s="196">
        <v>0.47499999999999998</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257</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204" t="s">
        <v>302</v>
      </c>
      <c r="D55" s="195"/>
      <c r="E55" s="196">
        <v>0.505</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257</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04" t="s">
        <v>303</v>
      </c>
      <c r="D56" s="195"/>
      <c r="E56" s="196">
        <v>0.44</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257</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204" t="s">
        <v>304</v>
      </c>
      <c r="D57" s="195"/>
      <c r="E57" s="196">
        <v>0.4</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257</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204" t="s">
        <v>305</v>
      </c>
      <c r="D58" s="195"/>
      <c r="E58" s="196">
        <v>0.75</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257</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204" t="s">
        <v>306</v>
      </c>
      <c r="D59" s="195"/>
      <c r="E59" s="196">
        <v>0.78500000000000003</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257</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204" t="s">
        <v>307</v>
      </c>
      <c r="D60" s="195"/>
      <c r="E60" s="196">
        <v>31.05</v>
      </c>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257</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204" t="s">
        <v>308</v>
      </c>
      <c r="D61" s="195"/>
      <c r="E61" s="196">
        <v>12.2</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257</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204" t="s">
        <v>309</v>
      </c>
      <c r="D62" s="195"/>
      <c r="E62" s="196">
        <v>1.2</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257</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204" t="s">
        <v>310</v>
      </c>
      <c r="D63" s="195"/>
      <c r="E63" s="196">
        <v>1.39</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257</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4" t="s">
        <v>202</v>
      </c>
      <c r="B64" s="165" t="s">
        <v>140</v>
      </c>
      <c r="C64" s="189" t="s">
        <v>141</v>
      </c>
      <c r="D64" s="166"/>
      <c r="E64" s="167"/>
      <c r="F64" s="168"/>
      <c r="G64" s="168">
        <f>SUMIF(AG65:AG197,"&lt;&gt;NOR",G65:G197)</f>
        <v>0</v>
      </c>
      <c r="H64" s="168"/>
      <c r="I64" s="168">
        <f>SUM(I65:I197)</f>
        <v>0</v>
      </c>
      <c r="J64" s="168"/>
      <c r="K64" s="168">
        <f>SUM(K65:K197)</f>
        <v>0</v>
      </c>
      <c r="L64" s="168"/>
      <c r="M64" s="168">
        <f>SUM(M65:M197)</f>
        <v>0</v>
      </c>
      <c r="N64" s="167"/>
      <c r="O64" s="167">
        <f>SUM(O65:O197)</f>
        <v>152.31</v>
      </c>
      <c r="P64" s="167"/>
      <c r="Q64" s="167">
        <f>SUM(Q65:Q197)</f>
        <v>0</v>
      </c>
      <c r="R64" s="168"/>
      <c r="S64" s="168"/>
      <c r="T64" s="169"/>
      <c r="U64" s="163"/>
      <c r="V64" s="163">
        <f>SUM(V65:V197)</f>
        <v>5247.89</v>
      </c>
      <c r="W64" s="163"/>
      <c r="X64" s="163"/>
      <c r="Y64" s="163"/>
      <c r="AG64" t="s">
        <v>203</v>
      </c>
    </row>
    <row r="65" spans="1:60" ht="22.5" outlineLevel="1" x14ac:dyDescent="0.2">
      <c r="A65" s="174">
        <v>3</v>
      </c>
      <c r="B65" s="175" t="s">
        <v>311</v>
      </c>
      <c r="C65" s="190" t="s">
        <v>312</v>
      </c>
      <c r="D65" s="176" t="s">
        <v>250</v>
      </c>
      <c r="E65" s="177">
        <v>58.4</v>
      </c>
      <c r="F65" s="178"/>
      <c r="G65" s="179">
        <f>ROUND(E65*F65,2)</f>
        <v>0</v>
      </c>
      <c r="H65" s="178"/>
      <c r="I65" s="179">
        <f>ROUND(E65*H65,2)</f>
        <v>0</v>
      </c>
      <c r="J65" s="178"/>
      <c r="K65" s="179">
        <f>ROUND(E65*J65,2)</f>
        <v>0</v>
      </c>
      <c r="L65" s="179">
        <v>21</v>
      </c>
      <c r="M65" s="179">
        <f>G65*(1+L65/100)</f>
        <v>0</v>
      </c>
      <c r="N65" s="177">
        <v>7.7999999999999996E-3</v>
      </c>
      <c r="O65" s="177">
        <f>ROUND(E65*N65,2)</f>
        <v>0.46</v>
      </c>
      <c r="P65" s="177">
        <v>0</v>
      </c>
      <c r="Q65" s="177">
        <f>ROUND(E65*P65,2)</f>
        <v>0</v>
      </c>
      <c r="R65" s="179" t="s">
        <v>251</v>
      </c>
      <c r="S65" s="179" t="s">
        <v>207</v>
      </c>
      <c r="T65" s="180" t="s">
        <v>207</v>
      </c>
      <c r="U65" s="159">
        <v>0.13600000000000001</v>
      </c>
      <c r="V65" s="159">
        <f>ROUND(E65*U65,2)</f>
        <v>7.94</v>
      </c>
      <c r="W65" s="159"/>
      <c r="X65" s="159" t="s">
        <v>252</v>
      </c>
      <c r="Y65" s="159" t="s">
        <v>210</v>
      </c>
      <c r="Z65" s="148"/>
      <c r="AA65" s="148"/>
      <c r="AB65" s="148"/>
      <c r="AC65" s="148"/>
      <c r="AD65" s="148"/>
      <c r="AE65" s="148"/>
      <c r="AF65" s="148"/>
      <c r="AG65" s="148" t="s">
        <v>253</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90" t="s">
        <v>313</v>
      </c>
      <c r="D66" s="291"/>
      <c r="E66" s="291"/>
      <c r="F66" s="291"/>
      <c r="G66" s="291"/>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255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79" t="s">
        <v>314</v>
      </c>
      <c r="D67" s="280"/>
      <c r="E67" s="280"/>
      <c r="F67" s="280"/>
      <c r="G67" s="280"/>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212</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04" t="s">
        <v>315</v>
      </c>
      <c r="D68" s="195"/>
      <c r="E68" s="196">
        <v>58.4</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257</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x14ac:dyDescent="0.2">
      <c r="A69" s="174">
        <v>4</v>
      </c>
      <c r="B69" s="175" t="s">
        <v>316</v>
      </c>
      <c r="C69" s="190" t="s">
        <v>317</v>
      </c>
      <c r="D69" s="176" t="s">
        <v>250</v>
      </c>
      <c r="E69" s="177">
        <v>58.4</v>
      </c>
      <c r="F69" s="178"/>
      <c r="G69" s="179">
        <f>ROUND(E69*F69,2)</f>
        <v>0</v>
      </c>
      <c r="H69" s="178"/>
      <c r="I69" s="179">
        <f>ROUND(E69*H69,2)</f>
        <v>0</v>
      </c>
      <c r="J69" s="178"/>
      <c r="K69" s="179">
        <f>ROUND(E69*J69,2)</f>
        <v>0</v>
      </c>
      <c r="L69" s="179">
        <v>21</v>
      </c>
      <c r="M69" s="179">
        <f>G69*(1+L69/100)</f>
        <v>0</v>
      </c>
      <c r="N69" s="177">
        <v>5.7149999999999999E-2</v>
      </c>
      <c r="O69" s="177">
        <f>ROUND(E69*N69,2)</f>
        <v>3.34</v>
      </c>
      <c r="P69" s="177">
        <v>0</v>
      </c>
      <c r="Q69" s="177">
        <f>ROUND(E69*P69,2)</f>
        <v>0</v>
      </c>
      <c r="R69" s="179" t="s">
        <v>251</v>
      </c>
      <c r="S69" s="179" t="s">
        <v>207</v>
      </c>
      <c r="T69" s="180" t="s">
        <v>207</v>
      </c>
      <c r="U69" s="159">
        <v>0.79949999999999999</v>
      </c>
      <c r="V69" s="159">
        <f>ROUND(E69*U69,2)</f>
        <v>46.69</v>
      </c>
      <c r="W69" s="159"/>
      <c r="X69" s="159" t="s">
        <v>252</v>
      </c>
      <c r="Y69" s="159" t="s">
        <v>210</v>
      </c>
      <c r="Z69" s="148"/>
      <c r="AA69" s="148"/>
      <c r="AB69" s="148"/>
      <c r="AC69" s="148"/>
      <c r="AD69" s="148"/>
      <c r="AE69" s="148"/>
      <c r="AF69" s="148"/>
      <c r="AG69" s="148" t="s">
        <v>253</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90" t="s">
        <v>313</v>
      </c>
      <c r="D70" s="291"/>
      <c r="E70" s="291"/>
      <c r="F70" s="291"/>
      <c r="G70" s="291"/>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255</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79" t="s">
        <v>314</v>
      </c>
      <c r="D71" s="280"/>
      <c r="E71" s="280"/>
      <c r="F71" s="280"/>
      <c r="G71" s="280"/>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212</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04" t="s">
        <v>318</v>
      </c>
      <c r="D72" s="195"/>
      <c r="E72" s="196">
        <v>58.4</v>
      </c>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257</v>
      </c>
      <c r="AH72" s="148">
        <v>5</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ht="22.5" outlineLevel="1" x14ac:dyDescent="0.2">
      <c r="A73" s="174">
        <v>5</v>
      </c>
      <c r="B73" s="175" t="s">
        <v>319</v>
      </c>
      <c r="C73" s="190" t="s">
        <v>320</v>
      </c>
      <c r="D73" s="176" t="s">
        <v>250</v>
      </c>
      <c r="E73" s="177">
        <v>58.4</v>
      </c>
      <c r="F73" s="178"/>
      <c r="G73" s="179">
        <f>ROUND(E73*F73,2)</f>
        <v>0</v>
      </c>
      <c r="H73" s="178"/>
      <c r="I73" s="179">
        <f>ROUND(E73*H73,2)</f>
        <v>0</v>
      </c>
      <c r="J73" s="178"/>
      <c r="K73" s="179">
        <f>ROUND(E73*J73,2)</f>
        <v>0</v>
      </c>
      <c r="L73" s="179">
        <v>21</v>
      </c>
      <c r="M73" s="179">
        <f>G73*(1+L73/100)</f>
        <v>0</v>
      </c>
      <c r="N73" s="177">
        <v>4.8599999999999997E-3</v>
      </c>
      <c r="O73" s="177">
        <f>ROUND(E73*N73,2)</f>
        <v>0.28000000000000003</v>
      </c>
      <c r="P73" s="177">
        <v>0</v>
      </c>
      <c r="Q73" s="177">
        <f>ROUND(E73*P73,2)</f>
        <v>0</v>
      </c>
      <c r="R73" s="179" t="s">
        <v>251</v>
      </c>
      <c r="S73" s="179" t="s">
        <v>207</v>
      </c>
      <c r="T73" s="180" t="s">
        <v>207</v>
      </c>
      <c r="U73" s="159">
        <v>0.36499999999999999</v>
      </c>
      <c r="V73" s="159">
        <f>ROUND(E73*U73,2)</f>
        <v>21.32</v>
      </c>
      <c r="W73" s="159"/>
      <c r="X73" s="159" t="s">
        <v>252</v>
      </c>
      <c r="Y73" s="159" t="s">
        <v>210</v>
      </c>
      <c r="Z73" s="148"/>
      <c r="AA73" s="148"/>
      <c r="AB73" s="148"/>
      <c r="AC73" s="148"/>
      <c r="AD73" s="148"/>
      <c r="AE73" s="148"/>
      <c r="AF73" s="148"/>
      <c r="AG73" s="148" t="s">
        <v>253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90" t="s">
        <v>313</v>
      </c>
      <c r="D74" s="291"/>
      <c r="E74" s="291"/>
      <c r="F74" s="291"/>
      <c r="G74" s="291"/>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255</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04" t="s">
        <v>318</v>
      </c>
      <c r="D75" s="195"/>
      <c r="E75" s="196">
        <v>58.4</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257</v>
      </c>
      <c r="AH75" s="148">
        <v>5</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22.5" outlineLevel="1" x14ac:dyDescent="0.2">
      <c r="A76" s="174">
        <v>6</v>
      </c>
      <c r="B76" s="175" t="s">
        <v>321</v>
      </c>
      <c r="C76" s="190" t="s">
        <v>322</v>
      </c>
      <c r="D76" s="176" t="s">
        <v>250</v>
      </c>
      <c r="E76" s="177">
        <v>900.7</v>
      </c>
      <c r="F76" s="178"/>
      <c r="G76" s="179">
        <f>ROUND(E76*F76,2)</f>
        <v>0</v>
      </c>
      <c r="H76" s="178"/>
      <c r="I76" s="179">
        <f>ROUND(E76*H76,2)</f>
        <v>0</v>
      </c>
      <c r="J76" s="178"/>
      <c r="K76" s="179">
        <f>ROUND(E76*J76,2)</f>
        <v>0</v>
      </c>
      <c r="L76" s="179">
        <v>21</v>
      </c>
      <c r="M76" s="179">
        <f>G76*(1+L76/100)</f>
        <v>0</v>
      </c>
      <c r="N76" s="177">
        <v>9.4500000000000001E-3</v>
      </c>
      <c r="O76" s="177">
        <f>ROUND(E76*N76,2)</f>
        <v>8.51</v>
      </c>
      <c r="P76" s="177">
        <v>0</v>
      </c>
      <c r="Q76" s="177">
        <f>ROUND(E76*P76,2)</f>
        <v>0</v>
      </c>
      <c r="R76" s="179" t="s">
        <v>251</v>
      </c>
      <c r="S76" s="179" t="s">
        <v>207</v>
      </c>
      <c r="T76" s="180" t="s">
        <v>207</v>
      </c>
      <c r="U76" s="159">
        <v>8.1000000000000003E-2</v>
      </c>
      <c r="V76" s="159">
        <f>ROUND(E76*U76,2)</f>
        <v>72.959999999999994</v>
      </c>
      <c r="W76" s="159"/>
      <c r="X76" s="159" t="s">
        <v>252</v>
      </c>
      <c r="Y76" s="159" t="s">
        <v>210</v>
      </c>
      <c r="Z76" s="148"/>
      <c r="AA76" s="148"/>
      <c r="AB76" s="148"/>
      <c r="AC76" s="148"/>
      <c r="AD76" s="148"/>
      <c r="AE76" s="148"/>
      <c r="AF76" s="148"/>
      <c r="AG76" s="148" t="s">
        <v>253</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90" t="s">
        <v>313</v>
      </c>
      <c r="D77" s="291"/>
      <c r="E77" s="291"/>
      <c r="F77" s="291"/>
      <c r="G77" s="291"/>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255</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04" t="s">
        <v>323</v>
      </c>
      <c r="D78" s="195"/>
      <c r="E78" s="196"/>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257</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04" t="s">
        <v>324</v>
      </c>
      <c r="D79" s="195"/>
      <c r="E79" s="196">
        <v>354.7</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257</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204" t="s">
        <v>325</v>
      </c>
      <c r="D80" s="195"/>
      <c r="E80" s="196">
        <v>534.70000000000005</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257</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204" t="s">
        <v>326</v>
      </c>
      <c r="D81" s="195"/>
      <c r="E81" s="196">
        <v>11.3</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257</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x14ac:dyDescent="0.2">
      <c r="A82" s="174">
        <v>7</v>
      </c>
      <c r="B82" s="175" t="s">
        <v>327</v>
      </c>
      <c r="C82" s="190" t="s">
        <v>328</v>
      </c>
      <c r="D82" s="176" t="s">
        <v>250</v>
      </c>
      <c r="E82" s="177">
        <v>354.7</v>
      </c>
      <c r="F82" s="178"/>
      <c r="G82" s="179">
        <f>ROUND(E82*F82,2)</f>
        <v>0</v>
      </c>
      <c r="H82" s="178"/>
      <c r="I82" s="179">
        <f>ROUND(E82*H82,2)</f>
        <v>0</v>
      </c>
      <c r="J82" s="178"/>
      <c r="K82" s="179">
        <f>ROUND(E82*J82,2)</f>
        <v>0</v>
      </c>
      <c r="L82" s="179">
        <v>21</v>
      </c>
      <c r="M82" s="179">
        <f>G82*(1+L82/100)</f>
        <v>0</v>
      </c>
      <c r="N82" s="177">
        <v>3.9690000000000003E-2</v>
      </c>
      <c r="O82" s="177">
        <f>ROUND(E82*N82,2)</f>
        <v>14.08</v>
      </c>
      <c r="P82" s="177">
        <v>0</v>
      </c>
      <c r="Q82" s="177">
        <f>ROUND(E82*P82,2)</f>
        <v>0</v>
      </c>
      <c r="R82" s="179" t="s">
        <v>251</v>
      </c>
      <c r="S82" s="179" t="s">
        <v>207</v>
      </c>
      <c r="T82" s="180" t="s">
        <v>207</v>
      </c>
      <c r="U82" s="159">
        <v>0.48</v>
      </c>
      <c r="V82" s="159">
        <f>ROUND(E82*U82,2)</f>
        <v>170.26</v>
      </c>
      <c r="W82" s="159"/>
      <c r="X82" s="159" t="s">
        <v>252</v>
      </c>
      <c r="Y82" s="159" t="s">
        <v>210</v>
      </c>
      <c r="Z82" s="148"/>
      <c r="AA82" s="148"/>
      <c r="AB82" s="148"/>
      <c r="AC82" s="148"/>
      <c r="AD82" s="148"/>
      <c r="AE82" s="148"/>
      <c r="AF82" s="148"/>
      <c r="AG82" s="148" t="s">
        <v>253</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90" t="s">
        <v>313</v>
      </c>
      <c r="D83" s="291"/>
      <c r="E83" s="291"/>
      <c r="F83" s="291"/>
      <c r="G83" s="291"/>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255</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04" t="s">
        <v>323</v>
      </c>
      <c r="D84" s="195"/>
      <c r="E84" s="196"/>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257</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204" t="s">
        <v>329</v>
      </c>
      <c r="D85" s="195"/>
      <c r="E85" s="196">
        <v>354.7</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257</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74">
        <v>8</v>
      </c>
      <c r="B86" s="175" t="s">
        <v>330</v>
      </c>
      <c r="C86" s="190" t="s">
        <v>331</v>
      </c>
      <c r="D86" s="176" t="s">
        <v>250</v>
      </c>
      <c r="E86" s="177">
        <v>354.7</v>
      </c>
      <c r="F86" s="178"/>
      <c r="G86" s="179">
        <f>ROUND(E86*F86,2)</f>
        <v>0</v>
      </c>
      <c r="H86" s="178"/>
      <c r="I86" s="179">
        <f>ROUND(E86*H86,2)</f>
        <v>0</v>
      </c>
      <c r="J86" s="178"/>
      <c r="K86" s="179">
        <f>ROUND(E86*J86,2)</f>
        <v>0</v>
      </c>
      <c r="L86" s="179">
        <v>21</v>
      </c>
      <c r="M86" s="179">
        <f>G86*(1+L86/100)</f>
        <v>0</v>
      </c>
      <c r="N86" s="177">
        <v>5.67E-2</v>
      </c>
      <c r="O86" s="177">
        <f>ROUND(E86*N86,2)</f>
        <v>20.11</v>
      </c>
      <c r="P86" s="177">
        <v>0</v>
      </c>
      <c r="Q86" s="177">
        <f>ROUND(E86*P86,2)</f>
        <v>0</v>
      </c>
      <c r="R86" s="179" t="s">
        <v>251</v>
      </c>
      <c r="S86" s="179" t="s">
        <v>207</v>
      </c>
      <c r="T86" s="180" t="s">
        <v>207</v>
      </c>
      <c r="U86" s="159">
        <v>0.6</v>
      </c>
      <c r="V86" s="159">
        <f>ROUND(E86*U86,2)</f>
        <v>212.82</v>
      </c>
      <c r="W86" s="159"/>
      <c r="X86" s="159" t="s">
        <v>252</v>
      </c>
      <c r="Y86" s="159" t="s">
        <v>210</v>
      </c>
      <c r="Z86" s="148"/>
      <c r="AA86" s="148"/>
      <c r="AB86" s="148"/>
      <c r="AC86" s="148"/>
      <c r="AD86" s="148"/>
      <c r="AE86" s="148"/>
      <c r="AF86" s="148"/>
      <c r="AG86" s="148" t="s">
        <v>253</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90" t="s">
        <v>313</v>
      </c>
      <c r="D87" s="291"/>
      <c r="E87" s="291"/>
      <c r="F87" s="291"/>
      <c r="G87" s="291"/>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255</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04" t="s">
        <v>332</v>
      </c>
      <c r="D88" s="195"/>
      <c r="E88" s="196">
        <v>354.7</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257</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2.5" outlineLevel="1" x14ac:dyDescent="0.2">
      <c r="A89" s="174">
        <v>9</v>
      </c>
      <c r="B89" s="175" t="s">
        <v>333</v>
      </c>
      <c r="C89" s="190" t="s">
        <v>334</v>
      </c>
      <c r="D89" s="176" t="s">
        <v>250</v>
      </c>
      <c r="E89" s="177">
        <v>1300.4000000000001</v>
      </c>
      <c r="F89" s="178"/>
      <c r="G89" s="179">
        <f>ROUND(E89*F89,2)</f>
        <v>0</v>
      </c>
      <c r="H89" s="178"/>
      <c r="I89" s="179">
        <f>ROUND(E89*H89,2)</f>
        <v>0</v>
      </c>
      <c r="J89" s="178"/>
      <c r="K89" s="179">
        <f>ROUND(E89*J89,2)</f>
        <v>0</v>
      </c>
      <c r="L89" s="179">
        <v>21</v>
      </c>
      <c r="M89" s="179">
        <f>G89*(1+L89/100)</f>
        <v>0</v>
      </c>
      <c r="N89" s="177">
        <v>4.4099999999999999E-3</v>
      </c>
      <c r="O89" s="177">
        <f>ROUND(E89*N89,2)</f>
        <v>5.73</v>
      </c>
      <c r="P89" s="177">
        <v>0</v>
      </c>
      <c r="Q89" s="177">
        <f>ROUND(E89*P89,2)</f>
        <v>0</v>
      </c>
      <c r="R89" s="179" t="s">
        <v>251</v>
      </c>
      <c r="S89" s="179" t="s">
        <v>207</v>
      </c>
      <c r="T89" s="180" t="s">
        <v>207</v>
      </c>
      <c r="U89" s="159">
        <v>0.28499999999999998</v>
      </c>
      <c r="V89" s="159">
        <f>ROUND(E89*U89,2)</f>
        <v>370.61</v>
      </c>
      <c r="W89" s="159"/>
      <c r="X89" s="159" t="s">
        <v>252</v>
      </c>
      <c r="Y89" s="159" t="s">
        <v>210</v>
      </c>
      <c r="Z89" s="148"/>
      <c r="AA89" s="148"/>
      <c r="AB89" s="148"/>
      <c r="AC89" s="148"/>
      <c r="AD89" s="148"/>
      <c r="AE89" s="148"/>
      <c r="AF89" s="148"/>
      <c r="AG89" s="148" t="s">
        <v>253</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90" t="s">
        <v>313</v>
      </c>
      <c r="D90" s="291"/>
      <c r="E90" s="291"/>
      <c r="F90" s="291"/>
      <c r="G90" s="291"/>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255</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04" t="s">
        <v>323</v>
      </c>
      <c r="D91" s="195"/>
      <c r="E91" s="196"/>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257</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204" t="s">
        <v>324</v>
      </c>
      <c r="D92" s="195"/>
      <c r="E92" s="196">
        <v>354.7</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257</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204" t="s">
        <v>335</v>
      </c>
      <c r="D93" s="195"/>
      <c r="E93" s="196">
        <v>945.7</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257</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4">
        <v>10</v>
      </c>
      <c r="B94" s="175" t="s">
        <v>336</v>
      </c>
      <c r="C94" s="190" t="s">
        <v>337</v>
      </c>
      <c r="D94" s="176" t="s">
        <v>250</v>
      </c>
      <c r="E94" s="177">
        <v>777.66420000000005</v>
      </c>
      <c r="F94" s="178"/>
      <c r="G94" s="179">
        <f>ROUND(E94*F94,2)</f>
        <v>0</v>
      </c>
      <c r="H94" s="178"/>
      <c r="I94" s="179">
        <f>ROUND(E94*H94,2)</f>
        <v>0</v>
      </c>
      <c r="J94" s="178"/>
      <c r="K94" s="179">
        <f>ROUND(E94*J94,2)</f>
        <v>0</v>
      </c>
      <c r="L94" s="179">
        <v>21</v>
      </c>
      <c r="M94" s="179">
        <f>G94*(1+L94/100)</f>
        <v>0</v>
      </c>
      <c r="N94" s="177">
        <v>4.0000000000000003E-5</v>
      </c>
      <c r="O94" s="177">
        <f>ROUND(E94*N94,2)</f>
        <v>0.03</v>
      </c>
      <c r="P94" s="177">
        <v>0</v>
      </c>
      <c r="Q94" s="177">
        <f>ROUND(E94*P94,2)</f>
        <v>0</v>
      </c>
      <c r="R94" s="179" t="s">
        <v>251</v>
      </c>
      <c r="S94" s="179" t="s">
        <v>207</v>
      </c>
      <c r="T94" s="180" t="s">
        <v>207</v>
      </c>
      <c r="U94" s="159">
        <v>7.8E-2</v>
      </c>
      <c r="V94" s="159">
        <f>ROUND(E94*U94,2)</f>
        <v>60.66</v>
      </c>
      <c r="W94" s="159"/>
      <c r="X94" s="159" t="s">
        <v>252</v>
      </c>
      <c r="Y94" s="159" t="s">
        <v>210</v>
      </c>
      <c r="Z94" s="148"/>
      <c r="AA94" s="148"/>
      <c r="AB94" s="148"/>
      <c r="AC94" s="148"/>
      <c r="AD94" s="148"/>
      <c r="AE94" s="148"/>
      <c r="AF94" s="148"/>
      <c r="AG94" s="148" t="s">
        <v>253</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22.5" outlineLevel="2" x14ac:dyDescent="0.2">
      <c r="A95" s="155"/>
      <c r="B95" s="156"/>
      <c r="C95" s="290" t="s">
        <v>338</v>
      </c>
      <c r="D95" s="291"/>
      <c r="E95" s="291"/>
      <c r="F95" s="291"/>
      <c r="G95" s="291"/>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255</v>
      </c>
      <c r="AH95" s="148"/>
      <c r="AI95" s="148"/>
      <c r="AJ95" s="148"/>
      <c r="AK95" s="148"/>
      <c r="AL95" s="148"/>
      <c r="AM95" s="148"/>
      <c r="AN95" s="148"/>
      <c r="AO95" s="148"/>
      <c r="AP95" s="148"/>
      <c r="AQ95" s="148"/>
      <c r="AR95" s="148"/>
      <c r="AS95" s="148"/>
      <c r="AT95" s="148"/>
      <c r="AU95" s="148"/>
      <c r="AV95" s="148"/>
      <c r="AW95" s="148"/>
      <c r="AX95" s="148"/>
      <c r="AY95" s="148"/>
      <c r="AZ95" s="148"/>
      <c r="BA95" s="181" t="str">
        <f>C95</f>
        <v>s rámy a zárubněmi, zábradlí, předmětů oplechování apod., které se zřizují ještě před úpravami povrchu, před jejich znečištěním při úpravách povrchu nástřikem plastických (lepivých) maltovin</v>
      </c>
      <c r="BB95" s="148"/>
      <c r="BC95" s="148"/>
      <c r="BD95" s="148"/>
      <c r="BE95" s="148"/>
      <c r="BF95" s="148"/>
      <c r="BG95" s="148"/>
      <c r="BH95" s="148"/>
    </row>
    <row r="96" spans="1:60" ht="22.5" outlineLevel="2" x14ac:dyDescent="0.2">
      <c r="A96" s="155"/>
      <c r="B96" s="156"/>
      <c r="C96" s="204" t="s">
        <v>339</v>
      </c>
      <c r="D96" s="195"/>
      <c r="E96" s="196">
        <v>16.645</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257</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204" t="s">
        <v>340</v>
      </c>
      <c r="D97" s="195"/>
      <c r="E97" s="196">
        <v>7.7358000000000002</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257</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3" x14ac:dyDescent="0.2">
      <c r="A98" s="155"/>
      <c r="B98" s="156"/>
      <c r="C98" s="204" t="s">
        <v>341</v>
      </c>
      <c r="D98" s="195"/>
      <c r="E98" s="196">
        <v>5.7168000000000001</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257</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204" t="s">
        <v>342</v>
      </c>
      <c r="D99" s="195"/>
      <c r="E99" s="196">
        <v>7.9340000000000002</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257</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204" t="s">
        <v>343</v>
      </c>
      <c r="D100" s="195"/>
      <c r="E100" s="196">
        <v>22.281600000000001</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257</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204" t="s">
        <v>344</v>
      </c>
      <c r="D101" s="195"/>
      <c r="E101" s="196">
        <v>2.919</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257</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204" t="s">
        <v>345</v>
      </c>
      <c r="D102" s="195"/>
      <c r="E102" s="196">
        <v>192.739</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257</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204" t="s">
        <v>346</v>
      </c>
      <c r="D103" s="195"/>
      <c r="E103" s="196">
        <v>21.693000000000001</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257</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04" t="s">
        <v>347</v>
      </c>
      <c r="D104" s="195"/>
      <c r="E104" s="196">
        <v>500</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257</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4">
        <v>11</v>
      </c>
      <c r="B105" s="175" t="s">
        <v>348</v>
      </c>
      <c r="C105" s="190" t="s">
        <v>349</v>
      </c>
      <c r="D105" s="176" t="s">
        <v>250</v>
      </c>
      <c r="E105" s="177">
        <v>2304.5</v>
      </c>
      <c r="F105" s="178"/>
      <c r="G105" s="179">
        <f>ROUND(E105*F105,2)</f>
        <v>0</v>
      </c>
      <c r="H105" s="178"/>
      <c r="I105" s="179">
        <f>ROUND(E105*H105,2)</f>
        <v>0</v>
      </c>
      <c r="J105" s="178"/>
      <c r="K105" s="179">
        <f>ROUND(E105*J105,2)</f>
        <v>0</v>
      </c>
      <c r="L105" s="179">
        <v>21</v>
      </c>
      <c r="M105" s="179">
        <f>G105*(1+L105/100)</f>
        <v>0</v>
      </c>
      <c r="N105" s="177">
        <v>6.8000000000000005E-4</v>
      </c>
      <c r="O105" s="177">
        <f>ROUND(E105*N105,2)</f>
        <v>1.57</v>
      </c>
      <c r="P105" s="177">
        <v>0</v>
      </c>
      <c r="Q105" s="177">
        <f>ROUND(E105*P105,2)</f>
        <v>0</v>
      </c>
      <c r="R105" s="179" t="s">
        <v>251</v>
      </c>
      <c r="S105" s="179" t="s">
        <v>207</v>
      </c>
      <c r="T105" s="180" t="s">
        <v>207</v>
      </c>
      <c r="U105" s="159">
        <v>0.21</v>
      </c>
      <c r="V105" s="159">
        <f>ROUND(E105*U105,2)</f>
        <v>483.95</v>
      </c>
      <c r="W105" s="159"/>
      <c r="X105" s="159" t="s">
        <v>252</v>
      </c>
      <c r="Y105" s="159" t="s">
        <v>210</v>
      </c>
      <c r="Z105" s="148"/>
      <c r="AA105" s="148"/>
      <c r="AB105" s="148"/>
      <c r="AC105" s="148"/>
      <c r="AD105" s="148"/>
      <c r="AE105" s="148"/>
      <c r="AF105" s="148"/>
      <c r="AG105" s="148" t="s">
        <v>253</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290" t="s">
        <v>350</v>
      </c>
      <c r="D106" s="291"/>
      <c r="E106" s="291"/>
      <c r="F106" s="291"/>
      <c r="G106" s="291"/>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255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04" t="s">
        <v>323</v>
      </c>
      <c r="D107" s="195"/>
      <c r="E107" s="196"/>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257</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204" t="s">
        <v>324</v>
      </c>
      <c r="D108" s="195"/>
      <c r="E108" s="196">
        <v>354.7</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257</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204" t="s">
        <v>351</v>
      </c>
      <c r="D109" s="195"/>
      <c r="E109" s="196">
        <v>1891.4</v>
      </c>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257</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204" t="s">
        <v>352</v>
      </c>
      <c r="D110" s="195"/>
      <c r="E110" s="196">
        <v>58.4</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257</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4">
        <v>12</v>
      </c>
      <c r="B111" s="175" t="s">
        <v>353</v>
      </c>
      <c r="C111" s="190" t="s">
        <v>354</v>
      </c>
      <c r="D111" s="176" t="s">
        <v>250</v>
      </c>
      <c r="E111" s="177">
        <v>2304.5</v>
      </c>
      <c r="F111" s="178"/>
      <c r="G111" s="179">
        <f>ROUND(E111*F111,2)</f>
        <v>0</v>
      </c>
      <c r="H111" s="178"/>
      <c r="I111" s="179">
        <f>ROUND(E111*H111,2)</f>
        <v>0</v>
      </c>
      <c r="J111" s="178"/>
      <c r="K111" s="179">
        <f>ROUND(E111*J111,2)</f>
        <v>0</v>
      </c>
      <c r="L111" s="179">
        <v>21</v>
      </c>
      <c r="M111" s="179">
        <f>G111*(1+L111/100)</f>
        <v>0</v>
      </c>
      <c r="N111" s="177">
        <v>4.6999999999999999E-4</v>
      </c>
      <c r="O111" s="177">
        <f>ROUND(E111*N111,2)</f>
        <v>1.08</v>
      </c>
      <c r="P111" s="177">
        <v>0</v>
      </c>
      <c r="Q111" s="177">
        <f>ROUND(E111*P111,2)</f>
        <v>0</v>
      </c>
      <c r="R111" s="179" t="s">
        <v>251</v>
      </c>
      <c r="S111" s="179" t="s">
        <v>207</v>
      </c>
      <c r="T111" s="180" t="s">
        <v>207</v>
      </c>
      <c r="U111" s="159">
        <v>0.05</v>
      </c>
      <c r="V111" s="159">
        <f>ROUND(E111*U111,2)</f>
        <v>115.23</v>
      </c>
      <c r="W111" s="159"/>
      <c r="X111" s="159" t="s">
        <v>252</v>
      </c>
      <c r="Y111" s="159" t="s">
        <v>210</v>
      </c>
      <c r="Z111" s="148"/>
      <c r="AA111" s="148"/>
      <c r="AB111" s="148"/>
      <c r="AC111" s="148"/>
      <c r="AD111" s="148"/>
      <c r="AE111" s="148"/>
      <c r="AF111" s="148"/>
      <c r="AG111" s="148" t="s">
        <v>253</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204" t="s">
        <v>355</v>
      </c>
      <c r="D112" s="195"/>
      <c r="E112" s="196">
        <v>2304.5</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257</v>
      </c>
      <c r="AH112" s="148">
        <v>5</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45" outlineLevel="1" x14ac:dyDescent="0.2">
      <c r="A113" s="174">
        <v>13</v>
      </c>
      <c r="B113" s="175" t="s">
        <v>356</v>
      </c>
      <c r="C113" s="190" t="s">
        <v>357</v>
      </c>
      <c r="D113" s="176" t="s">
        <v>250</v>
      </c>
      <c r="E113" s="177">
        <v>1891.4</v>
      </c>
      <c r="F113" s="178"/>
      <c r="G113" s="179">
        <f>ROUND(E113*F113,2)</f>
        <v>0</v>
      </c>
      <c r="H113" s="178"/>
      <c r="I113" s="179">
        <f>ROUND(E113*H113,2)</f>
        <v>0</v>
      </c>
      <c r="J113" s="178"/>
      <c r="K113" s="179">
        <f>ROUND(E113*J113,2)</f>
        <v>0</v>
      </c>
      <c r="L113" s="179">
        <v>21</v>
      </c>
      <c r="M113" s="179">
        <f>G113*(1+L113/100)</f>
        <v>0</v>
      </c>
      <c r="N113" s="177">
        <v>1.575E-2</v>
      </c>
      <c r="O113" s="177">
        <f>ROUND(E113*N113,2)</f>
        <v>29.79</v>
      </c>
      <c r="P113" s="177">
        <v>0</v>
      </c>
      <c r="Q113" s="177">
        <f>ROUND(E113*P113,2)</f>
        <v>0</v>
      </c>
      <c r="R113" s="179" t="s">
        <v>358</v>
      </c>
      <c r="S113" s="179" t="s">
        <v>207</v>
      </c>
      <c r="T113" s="180" t="s">
        <v>207</v>
      </c>
      <c r="U113" s="159">
        <v>0.67735000000000001</v>
      </c>
      <c r="V113" s="159">
        <f>ROUND(E113*U113,2)</f>
        <v>1281.1400000000001</v>
      </c>
      <c r="W113" s="159"/>
      <c r="X113" s="159" t="s">
        <v>252</v>
      </c>
      <c r="Y113" s="159" t="s">
        <v>210</v>
      </c>
      <c r="Z113" s="148"/>
      <c r="AA113" s="148"/>
      <c r="AB113" s="148"/>
      <c r="AC113" s="148"/>
      <c r="AD113" s="148"/>
      <c r="AE113" s="148"/>
      <c r="AF113" s="148"/>
      <c r="AG113" s="148" t="s">
        <v>253</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290" t="s">
        <v>359</v>
      </c>
      <c r="D114" s="291"/>
      <c r="E114" s="291"/>
      <c r="F114" s="291"/>
      <c r="G114" s="291"/>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255</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04" t="s">
        <v>323</v>
      </c>
      <c r="D115" s="195"/>
      <c r="E115" s="196"/>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257</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204" t="s">
        <v>351</v>
      </c>
      <c r="D116" s="195"/>
      <c r="E116" s="196">
        <v>1891.4</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257</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33.75" outlineLevel="1" x14ac:dyDescent="0.2">
      <c r="A117" s="174">
        <v>14</v>
      </c>
      <c r="B117" s="175" t="s">
        <v>360</v>
      </c>
      <c r="C117" s="190" t="s">
        <v>361</v>
      </c>
      <c r="D117" s="176" t="s">
        <v>250</v>
      </c>
      <c r="E117" s="177">
        <v>563.02</v>
      </c>
      <c r="F117" s="178"/>
      <c r="G117" s="179">
        <f>ROUND(E117*F117,2)</f>
        <v>0</v>
      </c>
      <c r="H117" s="178"/>
      <c r="I117" s="179">
        <f>ROUND(E117*H117,2)</f>
        <v>0</v>
      </c>
      <c r="J117" s="178"/>
      <c r="K117" s="179">
        <f>ROUND(E117*J117,2)</f>
        <v>0</v>
      </c>
      <c r="L117" s="179">
        <v>21</v>
      </c>
      <c r="M117" s="179">
        <f>G117*(1+L117/100)</f>
        <v>0</v>
      </c>
      <c r="N117" s="177">
        <v>0.11414000000000001</v>
      </c>
      <c r="O117" s="177">
        <f>ROUND(E117*N117,2)</f>
        <v>64.260000000000005</v>
      </c>
      <c r="P117" s="177">
        <v>0</v>
      </c>
      <c r="Q117" s="177">
        <f>ROUND(E117*P117,2)</f>
        <v>0</v>
      </c>
      <c r="R117" s="179" t="s">
        <v>251</v>
      </c>
      <c r="S117" s="179" t="s">
        <v>228</v>
      </c>
      <c r="T117" s="180" t="s">
        <v>282</v>
      </c>
      <c r="U117" s="159">
        <v>1.02</v>
      </c>
      <c r="V117" s="159">
        <f>ROUND(E117*U117,2)</f>
        <v>574.28</v>
      </c>
      <c r="W117" s="159"/>
      <c r="X117" s="159" t="s">
        <v>252</v>
      </c>
      <c r="Y117" s="159" t="s">
        <v>210</v>
      </c>
      <c r="Z117" s="148"/>
      <c r="AA117" s="148"/>
      <c r="AB117" s="148"/>
      <c r="AC117" s="148"/>
      <c r="AD117" s="148"/>
      <c r="AE117" s="148"/>
      <c r="AF117" s="148"/>
      <c r="AG117" s="148" t="s">
        <v>253</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277" t="s">
        <v>362</v>
      </c>
      <c r="D118" s="278"/>
      <c r="E118" s="278"/>
      <c r="F118" s="278"/>
      <c r="G118" s="278"/>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212</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ht="22.5" outlineLevel="3" x14ac:dyDescent="0.2">
      <c r="A119" s="155"/>
      <c r="B119" s="156"/>
      <c r="C119" s="279" t="s">
        <v>363</v>
      </c>
      <c r="D119" s="280"/>
      <c r="E119" s="280"/>
      <c r="F119" s="280"/>
      <c r="G119" s="280"/>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212</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81" t="str">
        <f>C119</f>
        <v>Omítková vrstva bude kopírovat zakřivení zdiva. Aplikace omítky zásadně ručně s prohazováním spár do hloubky. Stahovat latí délky do 1000 mm bez platek.</v>
      </c>
      <c r="BB119" s="148"/>
      <c r="BC119" s="148"/>
      <c r="BD119" s="148"/>
      <c r="BE119" s="148"/>
      <c r="BF119" s="148"/>
      <c r="BG119" s="148"/>
      <c r="BH119" s="148"/>
    </row>
    <row r="120" spans="1:60" outlineLevel="3" x14ac:dyDescent="0.2">
      <c r="A120" s="155"/>
      <c r="B120" s="156"/>
      <c r="C120" s="279" t="s">
        <v>364</v>
      </c>
      <c r="D120" s="280"/>
      <c r="E120" s="280"/>
      <c r="F120" s="280"/>
      <c r="G120" s="280"/>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212</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04" t="s">
        <v>323</v>
      </c>
      <c r="D121" s="195"/>
      <c r="E121" s="196"/>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257</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204" t="s">
        <v>325</v>
      </c>
      <c r="D122" s="195"/>
      <c r="E122" s="196">
        <v>534.70000000000005</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257</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5"/>
      <c r="B123" s="156"/>
      <c r="C123" s="204" t="s">
        <v>365</v>
      </c>
      <c r="D123" s="195"/>
      <c r="E123" s="196">
        <v>28.32</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257</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33.75" outlineLevel="1" x14ac:dyDescent="0.2">
      <c r="A124" s="174">
        <v>15</v>
      </c>
      <c r="B124" s="175" t="s">
        <v>366</v>
      </c>
      <c r="C124" s="190" t="s">
        <v>367</v>
      </c>
      <c r="D124" s="176" t="s">
        <v>250</v>
      </c>
      <c r="E124" s="177">
        <v>11.3</v>
      </c>
      <c r="F124" s="178"/>
      <c r="G124" s="179">
        <f>ROUND(E124*F124,2)</f>
        <v>0</v>
      </c>
      <c r="H124" s="178"/>
      <c r="I124" s="179">
        <f>ROUND(E124*H124,2)</f>
        <v>0</v>
      </c>
      <c r="J124" s="178"/>
      <c r="K124" s="179">
        <f>ROUND(E124*J124,2)</f>
        <v>0</v>
      </c>
      <c r="L124" s="179">
        <v>21</v>
      </c>
      <c r="M124" s="179">
        <f>G124*(1+L124/100)</f>
        <v>0</v>
      </c>
      <c r="N124" s="177">
        <v>0.11414000000000001</v>
      </c>
      <c r="O124" s="177">
        <f>ROUND(E124*N124,2)</f>
        <v>1.29</v>
      </c>
      <c r="P124" s="177">
        <v>0</v>
      </c>
      <c r="Q124" s="177">
        <f>ROUND(E124*P124,2)</f>
        <v>0</v>
      </c>
      <c r="R124" s="179" t="s">
        <v>251</v>
      </c>
      <c r="S124" s="179" t="s">
        <v>228</v>
      </c>
      <c r="T124" s="180" t="s">
        <v>282</v>
      </c>
      <c r="U124" s="159">
        <v>2.62</v>
      </c>
      <c r="V124" s="159">
        <f>ROUND(E124*U124,2)</f>
        <v>29.61</v>
      </c>
      <c r="W124" s="159"/>
      <c r="X124" s="159" t="s">
        <v>252</v>
      </c>
      <c r="Y124" s="159" t="s">
        <v>210</v>
      </c>
      <c r="Z124" s="148"/>
      <c r="AA124" s="148"/>
      <c r="AB124" s="148"/>
      <c r="AC124" s="148"/>
      <c r="AD124" s="148"/>
      <c r="AE124" s="148"/>
      <c r="AF124" s="148"/>
      <c r="AG124" s="148" t="s">
        <v>253</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277" t="s">
        <v>362</v>
      </c>
      <c r="D125" s="278"/>
      <c r="E125" s="278"/>
      <c r="F125" s="278"/>
      <c r="G125" s="278"/>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212</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3" x14ac:dyDescent="0.2">
      <c r="A126" s="155"/>
      <c r="B126" s="156"/>
      <c r="C126" s="279" t="s">
        <v>363</v>
      </c>
      <c r="D126" s="280"/>
      <c r="E126" s="280"/>
      <c r="F126" s="280"/>
      <c r="G126" s="280"/>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212</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81" t="str">
        <f>C126</f>
        <v>Omítková vrstva bude kopírovat zakřivení zdiva. Aplikace omítky zásadně ručně s prohazováním spár do hloubky. Stahovat latí délky do 1000 mm bez platek.</v>
      </c>
      <c r="BB126" s="148"/>
      <c r="BC126" s="148"/>
      <c r="BD126" s="148"/>
      <c r="BE126" s="148"/>
      <c r="BF126" s="148"/>
      <c r="BG126" s="148"/>
      <c r="BH126" s="148"/>
    </row>
    <row r="127" spans="1:60" outlineLevel="3" x14ac:dyDescent="0.2">
      <c r="A127" s="155"/>
      <c r="B127" s="156"/>
      <c r="C127" s="279" t="s">
        <v>364</v>
      </c>
      <c r="D127" s="280"/>
      <c r="E127" s="280"/>
      <c r="F127" s="280"/>
      <c r="G127" s="280"/>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212</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204" t="s">
        <v>323</v>
      </c>
      <c r="D128" s="195"/>
      <c r="E128" s="196"/>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257</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204" t="s">
        <v>368</v>
      </c>
      <c r="D129" s="195"/>
      <c r="E129" s="196">
        <v>11.3</v>
      </c>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257</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4">
        <v>16</v>
      </c>
      <c r="B130" s="175" t="s">
        <v>369</v>
      </c>
      <c r="C130" s="190" t="s">
        <v>370</v>
      </c>
      <c r="D130" s="176" t="s">
        <v>250</v>
      </c>
      <c r="E130" s="177">
        <v>2304.5</v>
      </c>
      <c r="F130" s="178"/>
      <c r="G130" s="179">
        <f>ROUND(E130*F130,2)</f>
        <v>0</v>
      </c>
      <c r="H130" s="178"/>
      <c r="I130" s="179">
        <f>ROUND(E130*H130,2)</f>
        <v>0</v>
      </c>
      <c r="J130" s="178"/>
      <c r="K130" s="179">
        <f>ROUND(E130*J130,2)</f>
        <v>0</v>
      </c>
      <c r="L130" s="179">
        <v>21</v>
      </c>
      <c r="M130" s="179">
        <f>G130*(1+L130/100)</f>
        <v>0</v>
      </c>
      <c r="N130" s="177">
        <v>1E-4</v>
      </c>
      <c r="O130" s="177">
        <f>ROUND(E130*N130,2)</f>
        <v>0.23</v>
      </c>
      <c r="P130" s="177">
        <v>0</v>
      </c>
      <c r="Q130" s="177">
        <f>ROUND(E130*P130,2)</f>
        <v>0</v>
      </c>
      <c r="R130" s="179" t="s">
        <v>251</v>
      </c>
      <c r="S130" s="179" t="s">
        <v>207</v>
      </c>
      <c r="T130" s="180" t="s">
        <v>207</v>
      </c>
      <c r="U130" s="159">
        <v>1.0999999999999999E-2</v>
      </c>
      <c r="V130" s="159">
        <f>ROUND(E130*U130,2)</f>
        <v>25.35</v>
      </c>
      <c r="W130" s="159"/>
      <c r="X130" s="159" t="s">
        <v>252</v>
      </c>
      <c r="Y130" s="159" t="s">
        <v>210</v>
      </c>
      <c r="Z130" s="148"/>
      <c r="AA130" s="148"/>
      <c r="AB130" s="148"/>
      <c r="AC130" s="148"/>
      <c r="AD130" s="148"/>
      <c r="AE130" s="148"/>
      <c r="AF130" s="148"/>
      <c r="AG130" s="148" t="s">
        <v>253</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ht="22.5" outlineLevel="2" x14ac:dyDescent="0.2">
      <c r="A131" s="155"/>
      <c r="B131" s="156"/>
      <c r="C131" s="290" t="s">
        <v>371</v>
      </c>
      <c r="D131" s="291"/>
      <c r="E131" s="291"/>
      <c r="F131" s="291"/>
      <c r="G131" s="291"/>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255</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81" t="str">
        <f>C131</f>
        <v>maltovinová úprava na rovném povrchu vnějších stěn, plastická, tenkovrstvá, jednobarevná, s nejnutnějším obroušením podkladu (pemzou) a oprášením, s penetrací, z lešení, bez zakrývání</v>
      </c>
      <c r="BB131" s="148"/>
      <c r="BC131" s="148"/>
      <c r="BD131" s="148"/>
      <c r="BE131" s="148"/>
      <c r="BF131" s="148"/>
      <c r="BG131" s="148"/>
      <c r="BH131" s="148"/>
    </row>
    <row r="132" spans="1:60" outlineLevel="2" x14ac:dyDescent="0.2">
      <c r="A132" s="155"/>
      <c r="B132" s="156"/>
      <c r="C132" s="204" t="s">
        <v>355</v>
      </c>
      <c r="D132" s="195"/>
      <c r="E132" s="196">
        <v>2304.5</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257</v>
      </c>
      <c r="AH132" s="148">
        <v>5</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4">
        <v>17</v>
      </c>
      <c r="B133" s="175" t="s">
        <v>372</v>
      </c>
      <c r="C133" s="190" t="s">
        <v>373</v>
      </c>
      <c r="D133" s="176" t="s">
        <v>250</v>
      </c>
      <c r="E133" s="177">
        <v>687.6</v>
      </c>
      <c r="F133" s="178"/>
      <c r="G133" s="179">
        <f>ROUND(E133*F133,2)</f>
        <v>0</v>
      </c>
      <c r="H133" s="178"/>
      <c r="I133" s="179">
        <f>ROUND(E133*H133,2)</f>
        <v>0</v>
      </c>
      <c r="J133" s="178"/>
      <c r="K133" s="179">
        <f>ROUND(E133*J133,2)</f>
        <v>0</v>
      </c>
      <c r="L133" s="179">
        <v>21</v>
      </c>
      <c r="M133" s="179">
        <f>G133*(1+L133/100)</f>
        <v>0</v>
      </c>
      <c r="N133" s="177">
        <v>3.5E-4</v>
      </c>
      <c r="O133" s="177">
        <f>ROUND(E133*N133,2)</f>
        <v>0.24</v>
      </c>
      <c r="P133" s="177">
        <v>0</v>
      </c>
      <c r="Q133" s="177">
        <f>ROUND(E133*P133,2)</f>
        <v>0</v>
      </c>
      <c r="R133" s="179" t="s">
        <v>251</v>
      </c>
      <c r="S133" s="179" t="s">
        <v>207</v>
      </c>
      <c r="T133" s="180" t="s">
        <v>207</v>
      </c>
      <c r="U133" s="159">
        <v>8.5999999999999993E-2</v>
      </c>
      <c r="V133" s="159">
        <f>ROUND(E133*U133,2)</f>
        <v>59.13</v>
      </c>
      <c r="W133" s="159"/>
      <c r="X133" s="159" t="s">
        <v>252</v>
      </c>
      <c r="Y133" s="159" t="s">
        <v>210</v>
      </c>
      <c r="Z133" s="148"/>
      <c r="AA133" s="148"/>
      <c r="AB133" s="148"/>
      <c r="AC133" s="148"/>
      <c r="AD133" s="148"/>
      <c r="AE133" s="148"/>
      <c r="AF133" s="148"/>
      <c r="AG133" s="148" t="s">
        <v>253</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290" t="s">
        <v>374</v>
      </c>
      <c r="D134" s="291"/>
      <c r="E134" s="291"/>
      <c r="F134" s="291"/>
      <c r="G134" s="291"/>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255</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204" t="s">
        <v>323</v>
      </c>
      <c r="D135" s="195"/>
      <c r="E135" s="196"/>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257</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204" t="s">
        <v>325</v>
      </c>
      <c r="D136" s="195"/>
      <c r="E136" s="196">
        <v>534.70000000000005</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257</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204" t="s">
        <v>326</v>
      </c>
      <c r="D137" s="195"/>
      <c r="E137" s="196">
        <v>11.3</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257</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204" t="s">
        <v>375</v>
      </c>
      <c r="D138" s="195"/>
      <c r="E138" s="196">
        <v>141.6</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257</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4">
        <v>18</v>
      </c>
      <c r="B139" s="175" t="s">
        <v>376</v>
      </c>
      <c r="C139" s="190" t="s">
        <v>377</v>
      </c>
      <c r="D139" s="176" t="s">
        <v>250</v>
      </c>
      <c r="E139" s="177">
        <v>2992.1</v>
      </c>
      <c r="F139" s="178"/>
      <c r="G139" s="179">
        <f>ROUND(E139*F139,2)</f>
        <v>0</v>
      </c>
      <c r="H139" s="178"/>
      <c r="I139" s="179">
        <f>ROUND(E139*H139,2)</f>
        <v>0</v>
      </c>
      <c r="J139" s="178"/>
      <c r="K139" s="179">
        <f>ROUND(E139*J139,2)</f>
        <v>0</v>
      </c>
      <c r="L139" s="179">
        <v>21</v>
      </c>
      <c r="M139" s="179">
        <f>G139*(1+L139/100)</f>
        <v>0</v>
      </c>
      <c r="N139" s="177">
        <v>0</v>
      </c>
      <c r="O139" s="177">
        <f>ROUND(E139*N139,2)</f>
        <v>0</v>
      </c>
      <c r="P139" s="177">
        <v>0</v>
      </c>
      <c r="Q139" s="177">
        <f>ROUND(E139*P139,2)</f>
        <v>0</v>
      </c>
      <c r="R139" s="179" t="s">
        <v>378</v>
      </c>
      <c r="S139" s="179" t="s">
        <v>207</v>
      </c>
      <c r="T139" s="180" t="s">
        <v>207</v>
      </c>
      <c r="U139" s="159">
        <v>0.38</v>
      </c>
      <c r="V139" s="159">
        <f>ROUND(E139*U139,2)</f>
        <v>1137</v>
      </c>
      <c r="W139" s="159"/>
      <c r="X139" s="159" t="s">
        <v>252</v>
      </c>
      <c r="Y139" s="159" t="s">
        <v>210</v>
      </c>
      <c r="Z139" s="148"/>
      <c r="AA139" s="148"/>
      <c r="AB139" s="148"/>
      <c r="AC139" s="148"/>
      <c r="AD139" s="148"/>
      <c r="AE139" s="148"/>
      <c r="AF139" s="148"/>
      <c r="AG139" s="148" t="s">
        <v>253</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290" t="s">
        <v>379</v>
      </c>
      <c r="D140" s="291"/>
      <c r="E140" s="291"/>
      <c r="F140" s="291"/>
      <c r="G140" s="291"/>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255</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79" t="s">
        <v>380</v>
      </c>
      <c r="D141" s="280"/>
      <c r="E141" s="280"/>
      <c r="F141" s="280"/>
      <c r="G141" s="280"/>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212</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204" t="s">
        <v>323</v>
      </c>
      <c r="D142" s="195"/>
      <c r="E142" s="196"/>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257</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204" t="s">
        <v>324</v>
      </c>
      <c r="D143" s="195"/>
      <c r="E143" s="196">
        <v>354.7</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257</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204" t="s">
        <v>351</v>
      </c>
      <c r="D144" s="195"/>
      <c r="E144" s="196">
        <v>1891.4</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257</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204" t="s">
        <v>352</v>
      </c>
      <c r="D145" s="195"/>
      <c r="E145" s="196">
        <v>58.4</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257</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204" t="s">
        <v>325</v>
      </c>
      <c r="D146" s="195"/>
      <c r="E146" s="196">
        <v>534.70000000000005</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257</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5"/>
      <c r="B147" s="156"/>
      <c r="C147" s="204" t="s">
        <v>326</v>
      </c>
      <c r="D147" s="195"/>
      <c r="E147" s="196">
        <v>11.3</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257</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204" t="s">
        <v>375</v>
      </c>
      <c r="D148" s="195"/>
      <c r="E148" s="196">
        <v>141.6</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257</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4">
        <v>19</v>
      </c>
      <c r="B149" s="175" t="s">
        <v>381</v>
      </c>
      <c r="C149" s="190" t="s">
        <v>382</v>
      </c>
      <c r="D149" s="176" t="s">
        <v>250</v>
      </c>
      <c r="E149" s="177">
        <v>2992.1</v>
      </c>
      <c r="F149" s="178"/>
      <c r="G149" s="179">
        <f>ROUND(E149*F149,2)</f>
        <v>0</v>
      </c>
      <c r="H149" s="178"/>
      <c r="I149" s="179">
        <f>ROUND(E149*H149,2)</f>
        <v>0</v>
      </c>
      <c r="J149" s="178"/>
      <c r="K149" s="179">
        <f>ROUND(E149*J149,2)</f>
        <v>0</v>
      </c>
      <c r="L149" s="179">
        <v>21</v>
      </c>
      <c r="M149" s="179">
        <f>G149*(1+L149/100)</f>
        <v>0</v>
      </c>
      <c r="N149" s="177">
        <v>2.0000000000000002E-5</v>
      </c>
      <c r="O149" s="177">
        <f>ROUND(E149*N149,2)</f>
        <v>0.06</v>
      </c>
      <c r="P149" s="177">
        <v>0</v>
      </c>
      <c r="Q149" s="177">
        <f>ROUND(E149*P149,2)</f>
        <v>0</v>
      </c>
      <c r="R149" s="179" t="s">
        <v>251</v>
      </c>
      <c r="S149" s="179" t="s">
        <v>207</v>
      </c>
      <c r="T149" s="180" t="s">
        <v>207</v>
      </c>
      <c r="U149" s="159">
        <v>0.11</v>
      </c>
      <c r="V149" s="159">
        <f>ROUND(E149*U149,2)</f>
        <v>329.13</v>
      </c>
      <c r="W149" s="159"/>
      <c r="X149" s="159" t="s">
        <v>252</v>
      </c>
      <c r="Y149" s="159" t="s">
        <v>210</v>
      </c>
      <c r="Z149" s="148"/>
      <c r="AA149" s="148"/>
      <c r="AB149" s="148"/>
      <c r="AC149" s="148"/>
      <c r="AD149" s="148"/>
      <c r="AE149" s="148"/>
      <c r="AF149" s="148"/>
      <c r="AG149" s="148" t="s">
        <v>253</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04" t="s">
        <v>383</v>
      </c>
      <c r="D150" s="195"/>
      <c r="E150" s="196">
        <v>2992.1</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257</v>
      </c>
      <c r="AH150" s="148">
        <v>5</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4">
        <v>20</v>
      </c>
      <c r="B151" s="175" t="s">
        <v>384</v>
      </c>
      <c r="C151" s="190" t="s">
        <v>385</v>
      </c>
      <c r="D151" s="176" t="s">
        <v>250</v>
      </c>
      <c r="E151" s="177">
        <v>2304.5</v>
      </c>
      <c r="F151" s="178"/>
      <c r="G151" s="179">
        <f>ROUND(E151*F151,2)</f>
        <v>0</v>
      </c>
      <c r="H151" s="178"/>
      <c r="I151" s="179">
        <f>ROUND(E151*H151,2)</f>
        <v>0</v>
      </c>
      <c r="J151" s="178"/>
      <c r="K151" s="179">
        <f>ROUND(E151*J151,2)</f>
        <v>0</v>
      </c>
      <c r="L151" s="179">
        <v>21</v>
      </c>
      <c r="M151" s="179">
        <f>G151*(1+L151/100)</f>
        <v>0</v>
      </c>
      <c r="N151" s="177">
        <v>3.4000000000000002E-4</v>
      </c>
      <c r="O151" s="177">
        <f>ROUND(E151*N151,2)</f>
        <v>0.78</v>
      </c>
      <c r="P151" s="177">
        <v>0</v>
      </c>
      <c r="Q151" s="177">
        <f>ROUND(E151*P151,2)</f>
        <v>0</v>
      </c>
      <c r="R151" s="179"/>
      <c r="S151" s="179" t="s">
        <v>228</v>
      </c>
      <c r="T151" s="180" t="s">
        <v>282</v>
      </c>
      <c r="U151" s="159">
        <v>0.105</v>
      </c>
      <c r="V151" s="159">
        <f>ROUND(E151*U151,2)</f>
        <v>241.97</v>
      </c>
      <c r="W151" s="159"/>
      <c r="X151" s="159" t="s">
        <v>252</v>
      </c>
      <c r="Y151" s="159" t="s">
        <v>210</v>
      </c>
      <c r="Z151" s="148"/>
      <c r="AA151" s="148"/>
      <c r="AB151" s="148"/>
      <c r="AC151" s="148"/>
      <c r="AD151" s="148"/>
      <c r="AE151" s="148"/>
      <c r="AF151" s="148"/>
      <c r="AG151" s="148" t="s">
        <v>253</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204" t="s">
        <v>355</v>
      </c>
      <c r="D152" s="195"/>
      <c r="E152" s="196">
        <v>2304.5</v>
      </c>
      <c r="F152" s="159"/>
      <c r="G152" s="159"/>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257</v>
      </c>
      <c r="AH152" s="148">
        <v>5</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4">
        <v>21</v>
      </c>
      <c r="B153" s="175" t="s">
        <v>386</v>
      </c>
      <c r="C153" s="190" t="s">
        <v>387</v>
      </c>
      <c r="D153" s="176" t="s">
        <v>250</v>
      </c>
      <c r="E153" s="177">
        <v>2.6579999999999999</v>
      </c>
      <c r="F153" s="178"/>
      <c r="G153" s="179">
        <f>ROUND(E153*F153,2)</f>
        <v>0</v>
      </c>
      <c r="H153" s="178"/>
      <c r="I153" s="179">
        <f>ROUND(E153*H153,2)</f>
        <v>0</v>
      </c>
      <c r="J153" s="178"/>
      <c r="K153" s="179">
        <f>ROUND(E153*J153,2)</f>
        <v>0</v>
      </c>
      <c r="L153" s="179">
        <v>21</v>
      </c>
      <c r="M153" s="179">
        <f>G153*(1+L153/100)</f>
        <v>0</v>
      </c>
      <c r="N153" s="177">
        <v>0.17635000000000001</v>
      </c>
      <c r="O153" s="177">
        <f>ROUND(E153*N153,2)</f>
        <v>0.47</v>
      </c>
      <c r="P153" s="177">
        <v>0</v>
      </c>
      <c r="Q153" s="177">
        <f>ROUND(E153*P153,2)</f>
        <v>0</v>
      </c>
      <c r="R153" s="179"/>
      <c r="S153" s="179" t="s">
        <v>228</v>
      </c>
      <c r="T153" s="180" t="s">
        <v>282</v>
      </c>
      <c r="U153" s="159">
        <v>2.95</v>
      </c>
      <c r="V153" s="159">
        <f>ROUND(E153*U153,2)</f>
        <v>7.84</v>
      </c>
      <c r="W153" s="159"/>
      <c r="X153" s="159" t="s">
        <v>252</v>
      </c>
      <c r="Y153" s="159" t="s">
        <v>210</v>
      </c>
      <c r="Z153" s="148"/>
      <c r="AA153" s="148"/>
      <c r="AB153" s="148"/>
      <c r="AC153" s="148"/>
      <c r="AD153" s="148"/>
      <c r="AE153" s="148"/>
      <c r="AF153" s="148"/>
      <c r="AG153" s="148" t="s">
        <v>253</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277" t="s">
        <v>388</v>
      </c>
      <c r="D154" s="278"/>
      <c r="E154" s="278"/>
      <c r="F154" s="278"/>
      <c r="G154" s="278"/>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212</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279" t="s">
        <v>389</v>
      </c>
      <c r="D155" s="280"/>
      <c r="E155" s="280"/>
      <c r="F155" s="280"/>
      <c r="G155" s="280"/>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212</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3" x14ac:dyDescent="0.2">
      <c r="A156" s="155"/>
      <c r="B156" s="156"/>
      <c r="C156" s="279" t="s">
        <v>390</v>
      </c>
      <c r="D156" s="280"/>
      <c r="E156" s="280"/>
      <c r="F156" s="280"/>
      <c r="G156" s="280"/>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212</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279" t="s">
        <v>391</v>
      </c>
      <c r="D157" s="280"/>
      <c r="E157" s="280"/>
      <c r="F157" s="280"/>
      <c r="G157" s="280"/>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212</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279" t="s">
        <v>392</v>
      </c>
      <c r="D158" s="280"/>
      <c r="E158" s="280"/>
      <c r="F158" s="280"/>
      <c r="G158" s="280"/>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212</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5"/>
      <c r="B159" s="156"/>
      <c r="C159" s="279" t="s">
        <v>393</v>
      </c>
      <c r="D159" s="280"/>
      <c r="E159" s="280"/>
      <c r="F159" s="280"/>
      <c r="G159" s="280"/>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212</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81" t="str">
        <f>C159</f>
        <v>- cihelný materiál bude před zabudováním do konstrukcí nejprve odsouhlasen zástupci státní památkové péče</v>
      </c>
      <c r="BB159" s="148"/>
      <c r="BC159" s="148"/>
      <c r="BD159" s="148"/>
      <c r="BE159" s="148"/>
      <c r="BF159" s="148"/>
      <c r="BG159" s="148"/>
      <c r="BH159" s="148"/>
    </row>
    <row r="160" spans="1:60" outlineLevel="3" x14ac:dyDescent="0.2">
      <c r="A160" s="155"/>
      <c r="B160" s="156"/>
      <c r="C160" s="279" t="s">
        <v>394</v>
      </c>
      <c r="D160" s="280"/>
      <c r="E160" s="280"/>
      <c r="F160" s="280"/>
      <c r="G160" s="280"/>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212</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81" t="str">
        <f>C160</f>
        <v>- nové spárování bude provedeno stejným materiálem použitým pro jeho uložení tj. maltou pro pokládku (spáry š.8 mm)</v>
      </c>
      <c r="BB160" s="148"/>
      <c r="BC160" s="148"/>
      <c r="BD160" s="148"/>
      <c r="BE160" s="148"/>
      <c r="BF160" s="148"/>
      <c r="BG160" s="148"/>
      <c r="BH160" s="148"/>
    </row>
    <row r="161" spans="1:60" outlineLevel="3" x14ac:dyDescent="0.2">
      <c r="A161" s="155"/>
      <c r="B161" s="156"/>
      <c r="C161" s="279" t="s">
        <v>215</v>
      </c>
      <c r="D161" s="280"/>
      <c r="E161" s="280"/>
      <c r="F161" s="280"/>
      <c r="G161" s="280"/>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212</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3" x14ac:dyDescent="0.2">
      <c r="A162" s="155"/>
      <c r="B162" s="156"/>
      <c r="C162" s="279" t="s">
        <v>395</v>
      </c>
      <c r="D162" s="280"/>
      <c r="E162" s="280"/>
      <c r="F162" s="280"/>
      <c r="G162" s="280"/>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212</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81" t="str">
        <f>C162</f>
        <v>pozn 1 - korunu zdiva ukončit ostře pálenými cihlami 290/140/60mm ukládanými do malty pro zdění a spárování lícového zdiva ( spárování v jednom kroku ) - skladba konstrukce K1</v>
      </c>
      <c r="BB162" s="148"/>
      <c r="BC162" s="148"/>
      <c r="BD162" s="148"/>
      <c r="BE162" s="148"/>
      <c r="BF162" s="148"/>
      <c r="BG162" s="148"/>
      <c r="BH162" s="148"/>
    </row>
    <row r="163" spans="1:60" outlineLevel="2" x14ac:dyDescent="0.2">
      <c r="A163" s="155"/>
      <c r="B163" s="156"/>
      <c r="C163" s="204" t="s">
        <v>396</v>
      </c>
      <c r="D163" s="195"/>
      <c r="E163" s="196"/>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257</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204" t="s">
        <v>397</v>
      </c>
      <c r="D164" s="195"/>
      <c r="E164" s="196">
        <v>2.6579999999999999</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257</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4">
        <v>22</v>
      </c>
      <c r="B165" s="175" t="s">
        <v>398</v>
      </c>
      <c r="C165" s="190" t="s">
        <v>399</v>
      </c>
      <c r="D165" s="176" t="s">
        <v>400</v>
      </c>
      <c r="E165" s="177">
        <v>1</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c r="S165" s="179" t="s">
        <v>228</v>
      </c>
      <c r="T165" s="180" t="s">
        <v>208</v>
      </c>
      <c r="U165" s="159">
        <v>0</v>
      </c>
      <c r="V165" s="159">
        <f>ROUND(E165*U165,2)</f>
        <v>0</v>
      </c>
      <c r="W165" s="159"/>
      <c r="X165" s="159" t="s">
        <v>252</v>
      </c>
      <c r="Y165" s="159" t="s">
        <v>210</v>
      </c>
      <c r="Z165" s="148"/>
      <c r="AA165" s="148"/>
      <c r="AB165" s="148"/>
      <c r="AC165" s="148"/>
      <c r="AD165" s="148"/>
      <c r="AE165" s="148"/>
      <c r="AF165" s="148"/>
      <c r="AG165" s="148" t="s">
        <v>253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277" t="s">
        <v>401</v>
      </c>
      <c r="D166" s="278"/>
      <c r="E166" s="278"/>
      <c r="F166" s="278"/>
      <c r="G166" s="278"/>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212</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04" t="s">
        <v>402</v>
      </c>
      <c r="D167" s="195"/>
      <c r="E167" s="196">
        <v>1</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257</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74">
        <v>23</v>
      </c>
      <c r="B168" s="175" t="s">
        <v>403</v>
      </c>
      <c r="C168" s="190" t="s">
        <v>404</v>
      </c>
      <c r="D168" s="176" t="s">
        <v>250</v>
      </c>
      <c r="E168" s="177">
        <v>290.89999999999998</v>
      </c>
      <c r="F168" s="178"/>
      <c r="G168" s="179">
        <f>ROUND(E168*F168,2)</f>
        <v>0</v>
      </c>
      <c r="H168" s="178"/>
      <c r="I168" s="179">
        <f>ROUND(E168*H168,2)</f>
        <v>0</v>
      </c>
      <c r="J168" s="178"/>
      <c r="K168" s="179">
        <f>ROUND(E168*J168,2)</f>
        <v>0</v>
      </c>
      <c r="L168" s="179">
        <v>21</v>
      </c>
      <c r="M168" s="179">
        <f>G168*(1+L168/100)</f>
        <v>0</v>
      </c>
      <c r="N168" s="177">
        <v>0</v>
      </c>
      <c r="O168" s="177">
        <f>ROUND(E168*N168,2)</f>
        <v>0</v>
      </c>
      <c r="P168" s="177">
        <v>0</v>
      </c>
      <c r="Q168" s="177">
        <f>ROUND(E168*P168,2)</f>
        <v>0</v>
      </c>
      <c r="R168" s="179"/>
      <c r="S168" s="179" t="s">
        <v>228</v>
      </c>
      <c r="T168" s="180" t="s">
        <v>208</v>
      </c>
      <c r="U168" s="159">
        <v>0</v>
      </c>
      <c r="V168" s="159">
        <f>ROUND(E168*U168,2)</f>
        <v>0</v>
      </c>
      <c r="W168" s="159"/>
      <c r="X168" s="159" t="s">
        <v>252</v>
      </c>
      <c r="Y168" s="159" t="s">
        <v>210</v>
      </c>
      <c r="Z168" s="148"/>
      <c r="AA168" s="148"/>
      <c r="AB168" s="148"/>
      <c r="AC168" s="148"/>
      <c r="AD168" s="148"/>
      <c r="AE168" s="148"/>
      <c r="AF168" s="148"/>
      <c r="AG168" s="148" t="s">
        <v>253</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2" x14ac:dyDescent="0.2">
      <c r="A169" s="155"/>
      <c r="B169" s="156"/>
      <c r="C169" s="277" t="s">
        <v>405</v>
      </c>
      <c r="D169" s="278"/>
      <c r="E169" s="278"/>
      <c r="F169" s="278"/>
      <c r="G169" s="278"/>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212</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81" t="str">
        <f>C169</f>
        <v>Při obnově iluzivní malby budou architektonické články tektonicky členěny pomocí linek světla a stínu tak, aby dostaly prostorovou plasticitu.</v>
      </c>
      <c r="BB169" s="148"/>
      <c r="BC169" s="148"/>
      <c r="BD169" s="148"/>
      <c r="BE169" s="148"/>
      <c r="BF169" s="148"/>
      <c r="BG169" s="148"/>
      <c r="BH169" s="148"/>
    </row>
    <row r="170" spans="1:60" ht="22.5" outlineLevel="3" x14ac:dyDescent="0.2">
      <c r="A170" s="155"/>
      <c r="B170" s="156"/>
      <c r="C170" s="279" t="s">
        <v>406</v>
      </c>
      <c r="D170" s="280"/>
      <c r="E170" s="280"/>
      <c r="F170" s="280"/>
      <c r="G170" s="280"/>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212</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81" t="str">
        <f>C170</f>
        <v>Při realizaci iluzivní malby bude použito zvýraznění jednotlivých linek pomocí vrypů do štukové vrstvy - shodně s původním historickým provedením.</v>
      </c>
      <c r="BB170" s="148"/>
      <c r="BC170" s="148"/>
      <c r="BD170" s="148"/>
      <c r="BE170" s="148"/>
      <c r="BF170" s="148"/>
      <c r="BG170" s="148"/>
      <c r="BH170" s="148"/>
    </row>
    <row r="171" spans="1:60" ht="22.5" outlineLevel="3" x14ac:dyDescent="0.2">
      <c r="A171" s="155"/>
      <c r="B171" s="156"/>
      <c r="C171" s="279" t="s">
        <v>407</v>
      </c>
      <c r="D171" s="280"/>
      <c r="E171" s="280"/>
      <c r="F171" s="280"/>
      <c r="G171" s="280"/>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212</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81" t="str">
        <f>C171</f>
        <v>- před zahájením prací musí být odsouhlasen vzorek iluzivní malby vynesený na místě - barevnost, způsobu stínování, síla linek, jejich odstín apod</v>
      </c>
      <c r="BB171" s="148"/>
      <c r="BC171" s="148"/>
      <c r="BD171" s="148"/>
      <c r="BE171" s="148"/>
      <c r="BF171" s="148"/>
      <c r="BG171" s="148"/>
      <c r="BH171" s="148"/>
    </row>
    <row r="172" spans="1:60" outlineLevel="3" x14ac:dyDescent="0.2">
      <c r="A172" s="155"/>
      <c r="B172" s="156"/>
      <c r="C172" s="279" t="s">
        <v>408</v>
      </c>
      <c r="D172" s="280"/>
      <c r="E172" s="280"/>
      <c r="F172" s="280"/>
      <c r="G172" s="280"/>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212</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04" t="s">
        <v>409</v>
      </c>
      <c r="D173" s="195"/>
      <c r="E173" s="196"/>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257</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204" t="s">
        <v>410</v>
      </c>
      <c r="D174" s="195"/>
      <c r="E174" s="196"/>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257</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204" t="s">
        <v>411</v>
      </c>
      <c r="D175" s="195"/>
      <c r="E175" s="196"/>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257</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204" t="s">
        <v>412</v>
      </c>
      <c r="D176" s="195"/>
      <c r="E176" s="196">
        <v>2.8</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257</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204" t="s">
        <v>413</v>
      </c>
      <c r="D177" s="195"/>
      <c r="E177" s="196"/>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257</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204" t="s">
        <v>414</v>
      </c>
      <c r="D178" s="195"/>
      <c r="E178" s="196">
        <v>28.4</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257</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204" t="s">
        <v>415</v>
      </c>
      <c r="D179" s="195"/>
      <c r="E179" s="196"/>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257</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204" t="s">
        <v>416</v>
      </c>
      <c r="D180" s="195"/>
      <c r="E180" s="196">
        <v>56.4</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257</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204" t="s">
        <v>417</v>
      </c>
      <c r="D181" s="195"/>
      <c r="E181" s="196"/>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257</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5"/>
      <c r="B182" s="156"/>
      <c r="C182" s="204" t="s">
        <v>418</v>
      </c>
      <c r="D182" s="195"/>
      <c r="E182" s="196"/>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257</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204" t="s">
        <v>419</v>
      </c>
      <c r="D183" s="195"/>
      <c r="E183" s="196">
        <v>11.8</v>
      </c>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257</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204" t="s">
        <v>420</v>
      </c>
      <c r="D184" s="195"/>
      <c r="E184" s="196"/>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257</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204" t="s">
        <v>421</v>
      </c>
      <c r="D185" s="195"/>
      <c r="E185" s="196">
        <v>79.900000000000006</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257</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204" t="s">
        <v>422</v>
      </c>
      <c r="D186" s="195"/>
      <c r="E186" s="196"/>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257</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204" t="s">
        <v>413</v>
      </c>
      <c r="D187" s="195"/>
      <c r="E187" s="196"/>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257</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204" t="s">
        <v>423</v>
      </c>
      <c r="D188" s="195"/>
      <c r="E188" s="196">
        <v>13.2</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257</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204" t="s">
        <v>424</v>
      </c>
      <c r="D189" s="195"/>
      <c r="E189" s="196"/>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257</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204" t="s">
        <v>425</v>
      </c>
      <c r="D190" s="195"/>
      <c r="E190" s="196">
        <v>44.2</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257</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204" t="s">
        <v>426</v>
      </c>
      <c r="D191" s="195"/>
      <c r="E191" s="196"/>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257</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204" t="s">
        <v>427</v>
      </c>
      <c r="D192" s="195"/>
      <c r="E192" s="196">
        <v>21.4</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257</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204" t="s">
        <v>428</v>
      </c>
      <c r="D193" s="195"/>
      <c r="E193" s="196"/>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257</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204" t="s">
        <v>429</v>
      </c>
      <c r="D194" s="195"/>
      <c r="E194" s="196">
        <v>22.4</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257</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204" t="s">
        <v>430</v>
      </c>
      <c r="D195" s="195"/>
      <c r="E195" s="196"/>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257</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204" t="s">
        <v>413</v>
      </c>
      <c r="D196" s="195"/>
      <c r="E196" s="196"/>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257</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5"/>
      <c r="B197" s="156"/>
      <c r="C197" s="204" t="s">
        <v>431</v>
      </c>
      <c r="D197" s="195"/>
      <c r="E197" s="196">
        <v>10.4</v>
      </c>
      <c r="F197" s="159"/>
      <c r="G197" s="159"/>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257</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x14ac:dyDescent="0.2">
      <c r="A198" s="164" t="s">
        <v>202</v>
      </c>
      <c r="B198" s="165" t="s">
        <v>142</v>
      </c>
      <c r="C198" s="189" t="s">
        <v>143</v>
      </c>
      <c r="D198" s="166"/>
      <c r="E198" s="167"/>
      <c r="F198" s="168"/>
      <c r="G198" s="168">
        <f>SUMIF(AG199:AG232,"&lt;&gt;NOR",G199:G232)</f>
        <v>0</v>
      </c>
      <c r="H198" s="168"/>
      <c r="I198" s="168">
        <f>SUM(I199:I232)</f>
        <v>0</v>
      </c>
      <c r="J198" s="168"/>
      <c r="K198" s="168">
        <f>SUM(K199:K232)</f>
        <v>0</v>
      </c>
      <c r="L198" s="168"/>
      <c r="M198" s="168">
        <f>SUM(M199:M232)</f>
        <v>0</v>
      </c>
      <c r="N198" s="167"/>
      <c r="O198" s="167">
        <f>SUM(O199:O232)</f>
        <v>2.46</v>
      </c>
      <c r="P198" s="167"/>
      <c r="Q198" s="167">
        <f>SUM(Q199:Q232)</f>
        <v>9</v>
      </c>
      <c r="R198" s="168"/>
      <c r="S198" s="168"/>
      <c r="T198" s="169"/>
      <c r="U198" s="163"/>
      <c r="V198" s="163">
        <f>SUM(V199:V232)</f>
        <v>206.25</v>
      </c>
      <c r="W198" s="163"/>
      <c r="X198" s="163"/>
      <c r="Y198" s="163"/>
      <c r="AG198" t="s">
        <v>203</v>
      </c>
    </row>
    <row r="199" spans="1:60" ht="22.5" outlineLevel="1" x14ac:dyDescent="0.2">
      <c r="A199" s="174">
        <v>24</v>
      </c>
      <c r="B199" s="175" t="s">
        <v>432</v>
      </c>
      <c r="C199" s="190" t="s">
        <v>433</v>
      </c>
      <c r="D199" s="176" t="s">
        <v>250</v>
      </c>
      <c r="E199" s="177">
        <v>250</v>
      </c>
      <c r="F199" s="178"/>
      <c r="G199" s="179">
        <f>ROUND(E199*F199,2)</f>
        <v>0</v>
      </c>
      <c r="H199" s="178"/>
      <c r="I199" s="179">
        <f>ROUND(E199*H199,2)</f>
        <v>0</v>
      </c>
      <c r="J199" s="178"/>
      <c r="K199" s="179">
        <f>ROUND(E199*J199,2)</f>
        <v>0</v>
      </c>
      <c r="L199" s="179">
        <v>21</v>
      </c>
      <c r="M199" s="179">
        <f>G199*(1+L199/100)</f>
        <v>0</v>
      </c>
      <c r="N199" s="177">
        <v>3.2000000000000003E-4</v>
      </c>
      <c r="O199" s="177">
        <f>ROUND(E199*N199,2)</f>
        <v>0.08</v>
      </c>
      <c r="P199" s="177">
        <v>0</v>
      </c>
      <c r="Q199" s="177">
        <f>ROUND(E199*P199,2)</f>
        <v>0</v>
      </c>
      <c r="R199" s="179" t="s">
        <v>434</v>
      </c>
      <c r="S199" s="179" t="s">
        <v>207</v>
      </c>
      <c r="T199" s="180" t="s">
        <v>207</v>
      </c>
      <c r="U199" s="159">
        <v>0.05</v>
      </c>
      <c r="V199" s="159">
        <f>ROUND(E199*U199,2)</f>
        <v>12.5</v>
      </c>
      <c r="W199" s="159"/>
      <c r="X199" s="159" t="s">
        <v>252</v>
      </c>
      <c r="Y199" s="159" t="s">
        <v>210</v>
      </c>
      <c r="Z199" s="148"/>
      <c r="AA199" s="148"/>
      <c r="AB199" s="148"/>
      <c r="AC199" s="148"/>
      <c r="AD199" s="148"/>
      <c r="AE199" s="148"/>
      <c r="AF199" s="148"/>
      <c r="AG199" s="148" t="s">
        <v>253</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2" x14ac:dyDescent="0.2">
      <c r="A200" s="155"/>
      <c r="B200" s="156"/>
      <c r="C200" s="204" t="s">
        <v>435</v>
      </c>
      <c r="D200" s="195"/>
      <c r="E200" s="196">
        <v>150</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257</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204" t="s">
        <v>436</v>
      </c>
      <c r="D201" s="195"/>
      <c r="E201" s="196">
        <v>100</v>
      </c>
      <c r="F201" s="159"/>
      <c r="G201" s="15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257</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74">
        <v>25</v>
      </c>
      <c r="B202" s="175" t="s">
        <v>437</v>
      </c>
      <c r="C202" s="190" t="s">
        <v>438</v>
      </c>
      <c r="D202" s="176" t="s">
        <v>250</v>
      </c>
      <c r="E202" s="177">
        <v>250</v>
      </c>
      <c r="F202" s="178"/>
      <c r="G202" s="179">
        <f>ROUND(E202*F202,2)</f>
        <v>0</v>
      </c>
      <c r="H202" s="178"/>
      <c r="I202" s="179">
        <f>ROUND(E202*H202,2)</f>
        <v>0</v>
      </c>
      <c r="J202" s="178"/>
      <c r="K202" s="179">
        <f>ROUND(E202*J202,2)</f>
        <v>0</v>
      </c>
      <c r="L202" s="179">
        <v>21</v>
      </c>
      <c r="M202" s="179">
        <f>G202*(1+L202/100)</f>
        <v>0</v>
      </c>
      <c r="N202" s="177">
        <v>1.0000000000000001E-5</v>
      </c>
      <c r="O202" s="177">
        <f>ROUND(E202*N202,2)</f>
        <v>0</v>
      </c>
      <c r="P202" s="177">
        <v>0</v>
      </c>
      <c r="Q202" s="177">
        <f>ROUND(E202*P202,2)</f>
        <v>0</v>
      </c>
      <c r="R202" s="179" t="s">
        <v>439</v>
      </c>
      <c r="S202" s="179" t="s">
        <v>207</v>
      </c>
      <c r="T202" s="180" t="s">
        <v>207</v>
      </c>
      <c r="U202" s="159">
        <v>0.30299999999999999</v>
      </c>
      <c r="V202" s="159">
        <f>ROUND(E202*U202,2)</f>
        <v>75.75</v>
      </c>
      <c r="W202" s="159"/>
      <c r="X202" s="159" t="s">
        <v>252</v>
      </c>
      <c r="Y202" s="159" t="s">
        <v>210</v>
      </c>
      <c r="Z202" s="148"/>
      <c r="AA202" s="148"/>
      <c r="AB202" s="148"/>
      <c r="AC202" s="148"/>
      <c r="AD202" s="148"/>
      <c r="AE202" s="148"/>
      <c r="AF202" s="148"/>
      <c r="AG202" s="148" t="s">
        <v>253</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204" t="s">
        <v>440</v>
      </c>
      <c r="D203" s="195"/>
      <c r="E203" s="196">
        <v>250</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257</v>
      </c>
      <c r="AH203" s="148">
        <v>5</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1" x14ac:dyDescent="0.2">
      <c r="A204" s="174">
        <v>26</v>
      </c>
      <c r="B204" s="175" t="s">
        <v>441</v>
      </c>
      <c r="C204" s="190" t="s">
        <v>442</v>
      </c>
      <c r="D204" s="176" t="s">
        <v>250</v>
      </c>
      <c r="E204" s="177">
        <v>250</v>
      </c>
      <c r="F204" s="178"/>
      <c r="G204" s="179">
        <f>ROUND(E204*F204,2)</f>
        <v>0</v>
      </c>
      <c r="H204" s="178"/>
      <c r="I204" s="179">
        <f>ROUND(E204*H204,2)</f>
        <v>0</v>
      </c>
      <c r="J204" s="178"/>
      <c r="K204" s="179">
        <f>ROUND(E204*J204,2)</f>
        <v>0</v>
      </c>
      <c r="L204" s="179">
        <v>21</v>
      </c>
      <c r="M204" s="179">
        <f>G204*(1+L204/100)</f>
        <v>0</v>
      </c>
      <c r="N204" s="177">
        <v>0</v>
      </c>
      <c r="O204" s="177">
        <f>ROUND(E204*N204,2)</f>
        <v>0</v>
      </c>
      <c r="P204" s="177">
        <v>3.5000000000000003E-2</v>
      </c>
      <c r="Q204" s="177">
        <f>ROUND(E204*P204,2)</f>
        <v>8.75</v>
      </c>
      <c r="R204" s="179" t="s">
        <v>439</v>
      </c>
      <c r="S204" s="179" t="s">
        <v>207</v>
      </c>
      <c r="T204" s="180" t="s">
        <v>207</v>
      </c>
      <c r="U204" s="159">
        <v>0.09</v>
      </c>
      <c r="V204" s="159">
        <f>ROUND(E204*U204,2)</f>
        <v>22.5</v>
      </c>
      <c r="W204" s="159"/>
      <c r="X204" s="159" t="s">
        <v>252</v>
      </c>
      <c r="Y204" s="159" t="s">
        <v>210</v>
      </c>
      <c r="Z204" s="148"/>
      <c r="AA204" s="148"/>
      <c r="AB204" s="148"/>
      <c r="AC204" s="148"/>
      <c r="AD204" s="148"/>
      <c r="AE204" s="148"/>
      <c r="AF204" s="148"/>
      <c r="AG204" s="148" t="s">
        <v>253</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204" t="s">
        <v>440</v>
      </c>
      <c r="D205" s="195"/>
      <c r="E205" s="196">
        <v>250</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257</v>
      </c>
      <c r="AH205" s="148">
        <v>5</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4">
        <v>27</v>
      </c>
      <c r="B206" s="175" t="s">
        <v>443</v>
      </c>
      <c r="C206" s="190" t="s">
        <v>444</v>
      </c>
      <c r="D206" s="176" t="s">
        <v>250</v>
      </c>
      <c r="E206" s="177">
        <v>250</v>
      </c>
      <c r="F206" s="178"/>
      <c r="G206" s="179">
        <f>ROUND(E206*F206,2)</f>
        <v>0</v>
      </c>
      <c r="H206" s="178"/>
      <c r="I206" s="179">
        <f>ROUND(E206*H206,2)</f>
        <v>0</v>
      </c>
      <c r="J206" s="178"/>
      <c r="K206" s="179">
        <f>ROUND(E206*J206,2)</f>
        <v>0</v>
      </c>
      <c r="L206" s="179">
        <v>21</v>
      </c>
      <c r="M206" s="179">
        <f>G206*(1+L206/100)</f>
        <v>0</v>
      </c>
      <c r="N206" s="177">
        <v>0</v>
      </c>
      <c r="O206" s="177">
        <f>ROUND(E206*N206,2)</f>
        <v>0</v>
      </c>
      <c r="P206" s="177">
        <v>1E-3</v>
      </c>
      <c r="Q206" s="177">
        <f>ROUND(E206*P206,2)</f>
        <v>0.25</v>
      </c>
      <c r="R206" s="179" t="s">
        <v>445</v>
      </c>
      <c r="S206" s="179" t="s">
        <v>207</v>
      </c>
      <c r="T206" s="180" t="s">
        <v>207</v>
      </c>
      <c r="U206" s="159">
        <v>0.01</v>
      </c>
      <c r="V206" s="159">
        <f>ROUND(E206*U206,2)</f>
        <v>2.5</v>
      </c>
      <c r="W206" s="159"/>
      <c r="X206" s="159" t="s">
        <v>252</v>
      </c>
      <c r="Y206" s="159" t="s">
        <v>210</v>
      </c>
      <c r="Z206" s="148"/>
      <c r="AA206" s="148"/>
      <c r="AB206" s="148"/>
      <c r="AC206" s="148"/>
      <c r="AD206" s="148"/>
      <c r="AE206" s="148"/>
      <c r="AF206" s="148"/>
      <c r="AG206" s="148" t="s">
        <v>253</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04" t="s">
        <v>440</v>
      </c>
      <c r="D207" s="195"/>
      <c r="E207" s="196">
        <v>250</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257</v>
      </c>
      <c r="AH207" s="148">
        <v>5</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74">
        <v>28</v>
      </c>
      <c r="B208" s="175" t="s">
        <v>446</v>
      </c>
      <c r="C208" s="190" t="s">
        <v>447</v>
      </c>
      <c r="D208" s="176" t="s">
        <v>448</v>
      </c>
      <c r="E208" s="177">
        <v>83</v>
      </c>
      <c r="F208" s="178"/>
      <c r="G208" s="179">
        <f>ROUND(E208*F208,2)</f>
        <v>0</v>
      </c>
      <c r="H208" s="178"/>
      <c r="I208" s="179">
        <f>ROUND(E208*H208,2)</f>
        <v>0</v>
      </c>
      <c r="J208" s="178"/>
      <c r="K208" s="179">
        <f>ROUND(E208*J208,2)</f>
        <v>0</v>
      </c>
      <c r="L208" s="179">
        <v>21</v>
      </c>
      <c r="M208" s="179">
        <f>G208*(1+L208/100)</f>
        <v>0</v>
      </c>
      <c r="N208" s="177">
        <v>0</v>
      </c>
      <c r="O208" s="177">
        <f>ROUND(E208*N208,2)</f>
        <v>0</v>
      </c>
      <c r="P208" s="177">
        <v>0</v>
      </c>
      <c r="Q208" s="177">
        <f>ROUND(E208*P208,2)</f>
        <v>0</v>
      </c>
      <c r="R208" s="179"/>
      <c r="S208" s="179" t="s">
        <v>207</v>
      </c>
      <c r="T208" s="180" t="s">
        <v>207</v>
      </c>
      <c r="U208" s="159">
        <v>1</v>
      </c>
      <c r="V208" s="159">
        <f>ROUND(E208*U208,2)</f>
        <v>83</v>
      </c>
      <c r="W208" s="159"/>
      <c r="X208" s="159" t="s">
        <v>252</v>
      </c>
      <c r="Y208" s="159" t="s">
        <v>210</v>
      </c>
      <c r="Z208" s="148"/>
      <c r="AA208" s="148"/>
      <c r="AB208" s="148"/>
      <c r="AC208" s="148"/>
      <c r="AD208" s="148"/>
      <c r="AE208" s="148"/>
      <c r="AF208" s="148"/>
      <c r="AG208" s="148" t="s">
        <v>253</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2" x14ac:dyDescent="0.2">
      <c r="A209" s="155"/>
      <c r="B209" s="156"/>
      <c r="C209" s="277" t="s">
        <v>449</v>
      </c>
      <c r="D209" s="278"/>
      <c r="E209" s="278"/>
      <c r="F209" s="278"/>
      <c r="G209" s="278"/>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212</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81" t="str">
        <f>C209</f>
        <v>1 | před zahájením bouracích prací budou vždy v dotčeném prostoru provedeny sondy k vyloučení kolize s prvky statického ztužení objektu!</v>
      </c>
      <c r="BB209" s="148"/>
      <c r="BC209" s="148"/>
      <c r="BD209" s="148"/>
      <c r="BE209" s="148"/>
      <c r="BF209" s="148"/>
      <c r="BG209" s="148"/>
      <c r="BH209" s="148"/>
    </row>
    <row r="210" spans="1:60" ht="33.75" outlineLevel="3" x14ac:dyDescent="0.2">
      <c r="A210" s="155"/>
      <c r="B210" s="156"/>
      <c r="C210" s="279" t="s">
        <v>450</v>
      </c>
      <c r="D210" s="280"/>
      <c r="E210" s="280"/>
      <c r="F210" s="280"/>
      <c r="G210" s="280"/>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212</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81" t="str">
        <f>C210</f>
        <v>S ohledem na existenci podomítkových ztužujících prvků objektu hradu, které byly realizovány v druhé polovině 20.století, bude po postavení celoplošného lešení provedena detekce k zjištění kovových prvků pod omítkovými vrstvami. Rozsah a průběh identifikovaných prvků bude</v>
      </c>
      <c r="BB210" s="148"/>
      <c r="BC210" s="148"/>
      <c r="BD210" s="148"/>
      <c r="BE210" s="148"/>
      <c r="BF210" s="148"/>
      <c r="BG210" s="148"/>
      <c r="BH210" s="148"/>
    </row>
    <row r="211" spans="1:60" ht="33.75" outlineLevel="3" x14ac:dyDescent="0.2">
      <c r="A211" s="155"/>
      <c r="B211" s="156"/>
      <c r="C211" s="279" t="s">
        <v>451</v>
      </c>
      <c r="D211" s="280"/>
      <c r="E211" s="280"/>
      <c r="F211" s="280"/>
      <c r="G211" s="280"/>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212</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81" t="str">
        <f>C211</f>
        <v>přesně zakreslen do jednotlivých pohledů. Dle pokynu autorizovaného statika budou následně realizovány sondy k ověření stavu těchto konstrukcí a zpracován statický posudek nosných konstrukcí. Na základě závěrů statického posudku musí být zpracována aktualizace případně</v>
      </c>
      <c r="BB211" s="148"/>
      <c r="BC211" s="148"/>
      <c r="BD211" s="148"/>
      <c r="BE211" s="148"/>
      <c r="BF211" s="148"/>
      <c r="BG211" s="148"/>
      <c r="BH211" s="148"/>
    </row>
    <row r="212" spans="1:60" outlineLevel="3" x14ac:dyDescent="0.2">
      <c r="A212" s="155"/>
      <c r="B212" s="156"/>
      <c r="C212" s="279" t="s">
        <v>452</v>
      </c>
      <c r="D212" s="280"/>
      <c r="E212" s="280"/>
      <c r="F212" s="280"/>
      <c r="G212" s="280"/>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212</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81" t="str">
        <f>C212</f>
        <v>doplnění stavebně technického řešení a technologických postupů navržených touto projektovou dokumentací!</v>
      </c>
      <c r="BB212" s="148"/>
      <c r="BC212" s="148"/>
      <c r="BD212" s="148"/>
      <c r="BE212" s="148"/>
      <c r="BF212" s="148"/>
      <c r="BG212" s="148"/>
      <c r="BH212" s="148"/>
    </row>
    <row r="213" spans="1:60" ht="22.5" outlineLevel="3" x14ac:dyDescent="0.2">
      <c r="A213" s="155"/>
      <c r="B213" s="156"/>
      <c r="C213" s="279" t="s">
        <v>453</v>
      </c>
      <c r="D213" s="280"/>
      <c r="E213" s="280"/>
      <c r="F213" s="280"/>
      <c r="G213" s="280"/>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212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81" t="str">
        <f>C213</f>
        <v>Stávající konstrukce statického ztužení objektu nesmí být při realizaci žádným způsobem narušeny, nosné konstrukce v jejich blízkosti nesmí být stavebními úpravami nijak dotčeny!</v>
      </c>
      <c r="BB213" s="148"/>
      <c r="BC213" s="148"/>
      <c r="BD213" s="148"/>
      <c r="BE213" s="148"/>
      <c r="BF213" s="148"/>
      <c r="BG213" s="148"/>
      <c r="BH213" s="148"/>
    </row>
    <row r="214" spans="1:60" outlineLevel="3" x14ac:dyDescent="0.2">
      <c r="A214" s="155"/>
      <c r="B214" s="156"/>
      <c r="C214" s="279" t="s">
        <v>215</v>
      </c>
      <c r="D214" s="280"/>
      <c r="E214" s="280"/>
      <c r="F214" s="280"/>
      <c r="G214" s="280"/>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212</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279" t="s">
        <v>454</v>
      </c>
      <c r="D215" s="280"/>
      <c r="E215" s="280"/>
      <c r="F215" s="280"/>
      <c r="G215" s="280"/>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212</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81" t="str">
        <f>C215</f>
        <v>2 | při případné demontáži okapového systému bude zabezpečen odvod srážkové vody od pat zdiva do vzdálenosti min. 4m.</v>
      </c>
      <c r="BB215" s="148"/>
      <c r="BC215" s="148"/>
      <c r="BD215" s="148"/>
      <c r="BE215" s="148"/>
      <c r="BF215" s="148"/>
      <c r="BG215" s="148"/>
      <c r="BH215" s="148"/>
    </row>
    <row r="216" spans="1:60" outlineLevel="3" x14ac:dyDescent="0.2">
      <c r="A216" s="155"/>
      <c r="B216" s="156"/>
      <c r="C216" s="279" t="s">
        <v>215</v>
      </c>
      <c r="D216" s="280"/>
      <c r="E216" s="280"/>
      <c r="F216" s="280"/>
      <c r="G216" s="280"/>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212</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279" t="s">
        <v>455</v>
      </c>
      <c r="D217" s="280"/>
      <c r="E217" s="280"/>
      <c r="F217" s="280"/>
      <c r="G217" s="280"/>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212</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81" t="str">
        <f>C217</f>
        <v>3 | pozn d - na ploše jižní fasády ořezat stávající popínavé rostliny v celém jejich rozsahu - celková plocha 80m2</v>
      </c>
      <c r="BB217" s="148"/>
      <c r="BC217" s="148"/>
      <c r="BD217" s="148"/>
      <c r="BE217" s="148"/>
      <c r="BF217" s="148"/>
      <c r="BG217" s="148"/>
      <c r="BH217" s="148"/>
    </row>
    <row r="218" spans="1:60" outlineLevel="2" x14ac:dyDescent="0.2">
      <c r="A218" s="155"/>
      <c r="B218" s="156"/>
      <c r="C218" s="204" t="s">
        <v>456</v>
      </c>
      <c r="D218" s="195"/>
      <c r="E218" s="196">
        <v>30</v>
      </c>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257</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204" t="s">
        <v>457</v>
      </c>
      <c r="D219" s="195"/>
      <c r="E219" s="196">
        <v>20</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257</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204" t="s">
        <v>458</v>
      </c>
      <c r="D220" s="195"/>
      <c r="E220" s="196">
        <v>8</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257</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204" t="s">
        <v>459</v>
      </c>
      <c r="D221" s="195"/>
      <c r="E221" s="196">
        <v>25</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257</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74">
        <v>29</v>
      </c>
      <c r="B222" s="175" t="s">
        <v>460</v>
      </c>
      <c r="C222" s="190" t="s">
        <v>461</v>
      </c>
      <c r="D222" s="176" t="s">
        <v>448</v>
      </c>
      <c r="E222" s="177">
        <v>10</v>
      </c>
      <c r="F222" s="178"/>
      <c r="G222" s="179">
        <f>ROUND(E222*F222,2)</f>
        <v>0</v>
      </c>
      <c r="H222" s="178"/>
      <c r="I222" s="179">
        <f>ROUND(E222*H222,2)</f>
        <v>0</v>
      </c>
      <c r="J222" s="178"/>
      <c r="K222" s="179">
        <f>ROUND(E222*J222,2)</f>
        <v>0</v>
      </c>
      <c r="L222" s="179">
        <v>21</v>
      </c>
      <c r="M222" s="179">
        <f>G222*(1+L222/100)</f>
        <v>0</v>
      </c>
      <c r="N222" s="177">
        <v>0</v>
      </c>
      <c r="O222" s="177">
        <f>ROUND(E222*N222,2)</f>
        <v>0</v>
      </c>
      <c r="P222" s="177">
        <v>0</v>
      </c>
      <c r="Q222" s="177">
        <f>ROUND(E222*P222,2)</f>
        <v>0</v>
      </c>
      <c r="R222" s="179"/>
      <c r="S222" s="179" t="s">
        <v>207</v>
      </c>
      <c r="T222" s="180" t="s">
        <v>207</v>
      </c>
      <c r="U222" s="159">
        <v>1</v>
      </c>
      <c r="V222" s="159">
        <f>ROUND(E222*U222,2)</f>
        <v>10</v>
      </c>
      <c r="W222" s="159"/>
      <c r="X222" s="159" t="s">
        <v>252</v>
      </c>
      <c r="Y222" s="159" t="s">
        <v>210</v>
      </c>
      <c r="Z222" s="148"/>
      <c r="AA222" s="148"/>
      <c r="AB222" s="148"/>
      <c r="AC222" s="148"/>
      <c r="AD222" s="148"/>
      <c r="AE222" s="148"/>
      <c r="AF222" s="148"/>
      <c r="AG222" s="148" t="s">
        <v>253</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ht="22.5" outlineLevel="2" x14ac:dyDescent="0.2">
      <c r="A223" s="155"/>
      <c r="B223" s="156"/>
      <c r="C223" s="277" t="s">
        <v>462</v>
      </c>
      <c r="D223" s="278"/>
      <c r="E223" s="278"/>
      <c r="F223" s="278"/>
      <c r="G223" s="278"/>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212</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81" t="str">
        <f>C223</f>
        <v>Šindelové krytiny dřevníku za ohradní zdí a koruny ohradního zdiva případně zdiva branské věže budou v rámci stavební realizace zrevidovány.</v>
      </c>
      <c r="BB223" s="148"/>
      <c r="BC223" s="148"/>
      <c r="BD223" s="148"/>
      <c r="BE223" s="148"/>
      <c r="BF223" s="148"/>
      <c r="BG223" s="148"/>
      <c r="BH223" s="148"/>
    </row>
    <row r="224" spans="1:60" ht="22.5" outlineLevel="2" x14ac:dyDescent="0.2">
      <c r="A224" s="155"/>
      <c r="B224" s="156"/>
      <c r="C224" s="204" t="s">
        <v>463</v>
      </c>
      <c r="D224" s="195"/>
      <c r="E224" s="196">
        <v>10</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257</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74">
        <v>30</v>
      </c>
      <c r="B225" s="175" t="s">
        <v>464</v>
      </c>
      <c r="C225" s="190" t="s">
        <v>465</v>
      </c>
      <c r="D225" s="176" t="s">
        <v>400</v>
      </c>
      <c r="E225" s="177">
        <v>1</v>
      </c>
      <c r="F225" s="178"/>
      <c r="G225" s="179">
        <f>ROUND(E225*F225,2)</f>
        <v>0</v>
      </c>
      <c r="H225" s="178"/>
      <c r="I225" s="179">
        <f>ROUND(E225*H225,2)</f>
        <v>0</v>
      </c>
      <c r="J225" s="178"/>
      <c r="K225" s="179">
        <f>ROUND(E225*J225,2)</f>
        <v>0</v>
      </c>
      <c r="L225" s="179">
        <v>21</v>
      </c>
      <c r="M225" s="179">
        <f>G225*(1+L225/100)</f>
        <v>0</v>
      </c>
      <c r="N225" s="177">
        <v>0</v>
      </c>
      <c r="O225" s="177">
        <f>ROUND(E225*N225,2)</f>
        <v>0</v>
      </c>
      <c r="P225" s="177">
        <v>0</v>
      </c>
      <c r="Q225" s="177">
        <f>ROUND(E225*P225,2)</f>
        <v>0</v>
      </c>
      <c r="R225" s="179"/>
      <c r="S225" s="179" t="s">
        <v>228</v>
      </c>
      <c r="T225" s="180" t="s">
        <v>208</v>
      </c>
      <c r="U225" s="159">
        <v>0</v>
      </c>
      <c r="V225" s="159">
        <f>ROUND(E225*U225,2)</f>
        <v>0</v>
      </c>
      <c r="W225" s="159"/>
      <c r="X225" s="159" t="s">
        <v>252</v>
      </c>
      <c r="Y225" s="159" t="s">
        <v>210</v>
      </c>
      <c r="Z225" s="148"/>
      <c r="AA225" s="148"/>
      <c r="AB225" s="148"/>
      <c r="AC225" s="148"/>
      <c r="AD225" s="148"/>
      <c r="AE225" s="148"/>
      <c r="AF225" s="148"/>
      <c r="AG225" s="148" t="s">
        <v>253</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277" t="s">
        <v>466</v>
      </c>
      <c r="D226" s="278"/>
      <c r="E226" s="278"/>
      <c r="F226" s="278"/>
      <c r="G226" s="278"/>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212</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279" t="s">
        <v>467</v>
      </c>
      <c r="D227" s="280"/>
      <c r="E227" s="280"/>
      <c r="F227" s="280"/>
      <c r="G227" s="280"/>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212</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279" t="s">
        <v>468</v>
      </c>
      <c r="D228" s="280"/>
      <c r="E228" s="280"/>
      <c r="F228" s="280"/>
      <c r="G228" s="280"/>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212</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279" t="s">
        <v>215</v>
      </c>
      <c r="D229" s="280"/>
      <c r="E229" s="280"/>
      <c r="F229" s="280"/>
      <c r="G229" s="280"/>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212</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ht="22.5" outlineLevel="3" x14ac:dyDescent="0.2">
      <c r="A230" s="155"/>
      <c r="B230" s="156"/>
      <c r="C230" s="279" t="s">
        <v>469</v>
      </c>
      <c r="D230" s="280"/>
      <c r="E230" s="280"/>
      <c r="F230" s="280"/>
      <c r="G230" s="280"/>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212</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81" t="str">
        <f>C230</f>
        <v>pozn 6 - dřevěné nosné trámy prevétu očistit a impregnovat proti biotickým škůdcům ( provedení bude konkretizováno po jejich zpřístupnění a realizaci průzkumu jejich stavu a míry poškození ) - skladba sE 7</v>
      </c>
      <c r="BB230" s="148"/>
      <c r="BC230" s="148"/>
      <c r="BD230" s="148"/>
      <c r="BE230" s="148"/>
      <c r="BF230" s="148"/>
      <c r="BG230" s="148"/>
      <c r="BH230" s="148"/>
    </row>
    <row r="231" spans="1:60" ht="22.5" outlineLevel="1" x14ac:dyDescent="0.2">
      <c r="A231" s="174">
        <v>31</v>
      </c>
      <c r="B231" s="175" t="s">
        <v>470</v>
      </c>
      <c r="C231" s="190" t="s">
        <v>471</v>
      </c>
      <c r="D231" s="176" t="s">
        <v>250</v>
      </c>
      <c r="E231" s="177">
        <v>250</v>
      </c>
      <c r="F231" s="178"/>
      <c r="G231" s="179">
        <f>ROUND(E231*F231,2)</f>
        <v>0</v>
      </c>
      <c r="H231" s="178"/>
      <c r="I231" s="179">
        <f>ROUND(E231*H231,2)</f>
        <v>0</v>
      </c>
      <c r="J231" s="178"/>
      <c r="K231" s="179">
        <f>ROUND(E231*J231,2)</f>
        <v>0</v>
      </c>
      <c r="L231" s="179">
        <v>21</v>
      </c>
      <c r="M231" s="179">
        <f>G231*(1+L231/100)</f>
        <v>0</v>
      </c>
      <c r="N231" s="177">
        <v>9.4999999999999998E-3</v>
      </c>
      <c r="O231" s="177">
        <f>ROUND(E231*N231,2)</f>
        <v>2.38</v>
      </c>
      <c r="P231" s="177">
        <v>0</v>
      </c>
      <c r="Q231" s="177">
        <f>ROUND(E231*P231,2)</f>
        <v>0</v>
      </c>
      <c r="R231" s="179" t="s">
        <v>472</v>
      </c>
      <c r="S231" s="179" t="s">
        <v>207</v>
      </c>
      <c r="T231" s="180" t="s">
        <v>207</v>
      </c>
      <c r="U231" s="159">
        <v>0</v>
      </c>
      <c r="V231" s="159">
        <f>ROUND(E231*U231,2)</f>
        <v>0</v>
      </c>
      <c r="W231" s="159"/>
      <c r="X231" s="159" t="s">
        <v>473</v>
      </c>
      <c r="Y231" s="159" t="s">
        <v>210</v>
      </c>
      <c r="Z231" s="148"/>
      <c r="AA231" s="148"/>
      <c r="AB231" s="148"/>
      <c r="AC231" s="148"/>
      <c r="AD231" s="148"/>
      <c r="AE231" s="148"/>
      <c r="AF231" s="148"/>
      <c r="AG231" s="148" t="s">
        <v>474</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204" t="s">
        <v>440</v>
      </c>
      <c r="D232" s="195"/>
      <c r="E232" s="196">
        <v>250</v>
      </c>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257</v>
      </c>
      <c r="AH232" s="148">
        <v>5</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x14ac:dyDescent="0.2">
      <c r="A233" s="164" t="s">
        <v>202</v>
      </c>
      <c r="B233" s="165" t="s">
        <v>144</v>
      </c>
      <c r="C233" s="189" t="s">
        <v>145</v>
      </c>
      <c r="D233" s="166"/>
      <c r="E233" s="167"/>
      <c r="F233" s="168"/>
      <c r="G233" s="168">
        <f>SUMIF(AG234:AG281,"&lt;&gt;NOR",G234:G281)</f>
        <v>0</v>
      </c>
      <c r="H233" s="168"/>
      <c r="I233" s="168">
        <f>SUM(I234:I281)</f>
        <v>0</v>
      </c>
      <c r="J233" s="168"/>
      <c r="K233" s="168">
        <f>SUM(K234:K281)</f>
        <v>0</v>
      </c>
      <c r="L233" s="168"/>
      <c r="M233" s="168">
        <f>SUM(M234:M281)</f>
        <v>0</v>
      </c>
      <c r="N233" s="167"/>
      <c r="O233" s="167">
        <f>SUM(O234:O281)</f>
        <v>137.36999999999998</v>
      </c>
      <c r="P233" s="167"/>
      <c r="Q233" s="167">
        <f>SUM(Q234:Q281)</f>
        <v>0</v>
      </c>
      <c r="R233" s="168"/>
      <c r="S233" s="168"/>
      <c r="T233" s="169"/>
      <c r="U233" s="163"/>
      <c r="V233" s="163">
        <f>SUM(V234:V281)</f>
        <v>3443.8900000000003</v>
      </c>
      <c r="W233" s="163"/>
      <c r="X233" s="163"/>
      <c r="Y233" s="163"/>
      <c r="AG233" t="s">
        <v>203</v>
      </c>
    </row>
    <row r="234" spans="1:60" ht="22.5" outlineLevel="1" x14ac:dyDescent="0.2">
      <c r="A234" s="174">
        <v>32</v>
      </c>
      <c r="B234" s="175" t="s">
        <v>475</v>
      </c>
      <c r="C234" s="190" t="s">
        <v>476</v>
      </c>
      <c r="D234" s="176" t="s">
        <v>250</v>
      </c>
      <c r="E234" s="177">
        <v>600</v>
      </c>
      <c r="F234" s="178"/>
      <c r="G234" s="179">
        <f>ROUND(E234*F234,2)</f>
        <v>0</v>
      </c>
      <c r="H234" s="178"/>
      <c r="I234" s="179">
        <f>ROUND(E234*H234,2)</f>
        <v>0</v>
      </c>
      <c r="J234" s="178"/>
      <c r="K234" s="179">
        <f>ROUND(E234*J234,2)</f>
        <v>0</v>
      </c>
      <c r="L234" s="179">
        <v>21</v>
      </c>
      <c r="M234" s="179">
        <f>G234*(1+L234/100)</f>
        <v>0</v>
      </c>
      <c r="N234" s="177">
        <v>1.8380000000000001E-2</v>
      </c>
      <c r="O234" s="177">
        <f>ROUND(E234*N234,2)</f>
        <v>11.03</v>
      </c>
      <c r="P234" s="177">
        <v>0</v>
      </c>
      <c r="Q234" s="177">
        <f>ROUND(E234*P234,2)</f>
        <v>0</v>
      </c>
      <c r="R234" s="179" t="s">
        <v>477</v>
      </c>
      <c r="S234" s="179" t="s">
        <v>207</v>
      </c>
      <c r="T234" s="180" t="s">
        <v>207</v>
      </c>
      <c r="U234" s="159">
        <v>0.14399999999999999</v>
      </c>
      <c r="V234" s="159">
        <f>ROUND(E234*U234,2)</f>
        <v>86.4</v>
      </c>
      <c r="W234" s="159"/>
      <c r="X234" s="159" t="s">
        <v>252</v>
      </c>
      <c r="Y234" s="159" t="s">
        <v>210</v>
      </c>
      <c r="Z234" s="148"/>
      <c r="AA234" s="148"/>
      <c r="AB234" s="148"/>
      <c r="AC234" s="148"/>
      <c r="AD234" s="148"/>
      <c r="AE234" s="148"/>
      <c r="AF234" s="148"/>
      <c r="AG234" s="148" t="s">
        <v>253</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290" t="s">
        <v>478</v>
      </c>
      <c r="D235" s="291"/>
      <c r="E235" s="291"/>
      <c r="F235" s="291"/>
      <c r="G235" s="291"/>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255</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279" t="s">
        <v>479</v>
      </c>
      <c r="D236" s="280"/>
      <c r="E236" s="280"/>
      <c r="F236" s="280"/>
      <c r="G236" s="280"/>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212</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5"/>
      <c r="B237" s="156"/>
      <c r="C237" s="204" t="s">
        <v>480</v>
      </c>
      <c r="D237" s="195"/>
      <c r="E237" s="196">
        <v>600</v>
      </c>
      <c r="F237" s="159"/>
      <c r="G237" s="159"/>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257</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ht="22.5" outlineLevel="1" x14ac:dyDescent="0.2">
      <c r="A238" s="174">
        <v>33</v>
      </c>
      <c r="B238" s="175" t="s">
        <v>481</v>
      </c>
      <c r="C238" s="190" t="s">
        <v>482</v>
      </c>
      <c r="D238" s="176" t="s">
        <v>250</v>
      </c>
      <c r="E238" s="177">
        <v>2280</v>
      </c>
      <c r="F238" s="178"/>
      <c r="G238" s="179">
        <f>ROUND(E238*F238,2)</f>
        <v>0</v>
      </c>
      <c r="H238" s="178"/>
      <c r="I238" s="179">
        <f>ROUND(E238*H238,2)</f>
        <v>0</v>
      </c>
      <c r="J238" s="178"/>
      <c r="K238" s="179">
        <f>ROUND(E238*J238,2)</f>
        <v>0</v>
      </c>
      <c r="L238" s="179">
        <v>21</v>
      </c>
      <c r="M238" s="179">
        <f>G238*(1+L238/100)</f>
        <v>0</v>
      </c>
      <c r="N238" s="177">
        <v>1.8380000000000001E-2</v>
      </c>
      <c r="O238" s="177">
        <f>ROUND(E238*N238,2)</f>
        <v>41.91</v>
      </c>
      <c r="P238" s="177">
        <v>0</v>
      </c>
      <c r="Q238" s="177">
        <f>ROUND(E238*P238,2)</f>
        <v>0</v>
      </c>
      <c r="R238" s="179" t="s">
        <v>477</v>
      </c>
      <c r="S238" s="179" t="s">
        <v>207</v>
      </c>
      <c r="T238" s="180" t="s">
        <v>207</v>
      </c>
      <c r="U238" s="159">
        <v>0.13900000000000001</v>
      </c>
      <c r="V238" s="159">
        <f>ROUND(E238*U238,2)</f>
        <v>316.92</v>
      </c>
      <c r="W238" s="159"/>
      <c r="X238" s="159" t="s">
        <v>252</v>
      </c>
      <c r="Y238" s="159" t="s">
        <v>210</v>
      </c>
      <c r="Z238" s="148"/>
      <c r="AA238" s="148"/>
      <c r="AB238" s="148"/>
      <c r="AC238" s="148"/>
      <c r="AD238" s="148"/>
      <c r="AE238" s="148"/>
      <c r="AF238" s="148"/>
      <c r="AG238" s="148" t="s">
        <v>253</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290" t="s">
        <v>478</v>
      </c>
      <c r="D239" s="291"/>
      <c r="E239" s="291"/>
      <c r="F239" s="291"/>
      <c r="G239" s="291"/>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255</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5"/>
      <c r="B240" s="156"/>
      <c r="C240" s="279" t="s">
        <v>479</v>
      </c>
      <c r="D240" s="280"/>
      <c r="E240" s="280"/>
      <c r="F240" s="280"/>
      <c r="G240" s="280"/>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212</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2" x14ac:dyDescent="0.2">
      <c r="A241" s="155"/>
      <c r="B241" s="156"/>
      <c r="C241" s="204" t="s">
        <v>483</v>
      </c>
      <c r="D241" s="195"/>
      <c r="E241" s="196">
        <v>700</v>
      </c>
      <c r="F241" s="159"/>
      <c r="G241" s="159"/>
      <c r="H241" s="159"/>
      <c r="I241" s="159"/>
      <c r="J241" s="159"/>
      <c r="K241" s="159"/>
      <c r="L241" s="159"/>
      <c r="M241" s="159"/>
      <c r="N241" s="158"/>
      <c r="O241" s="158"/>
      <c r="P241" s="158"/>
      <c r="Q241" s="158"/>
      <c r="R241" s="159"/>
      <c r="S241" s="159"/>
      <c r="T241" s="159"/>
      <c r="U241" s="159"/>
      <c r="V241" s="159"/>
      <c r="W241" s="159"/>
      <c r="X241" s="159"/>
      <c r="Y241" s="159"/>
      <c r="Z241" s="148"/>
      <c r="AA241" s="148"/>
      <c r="AB241" s="148"/>
      <c r="AC241" s="148"/>
      <c r="AD241" s="148"/>
      <c r="AE241" s="148"/>
      <c r="AF241" s="148"/>
      <c r="AG241" s="148" t="s">
        <v>257</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3" x14ac:dyDescent="0.2">
      <c r="A242" s="155"/>
      <c r="B242" s="156"/>
      <c r="C242" s="204" t="s">
        <v>484</v>
      </c>
      <c r="D242" s="195"/>
      <c r="E242" s="196">
        <v>930</v>
      </c>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257</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204" t="s">
        <v>485</v>
      </c>
      <c r="D243" s="195"/>
      <c r="E243" s="196">
        <v>650</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257</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ht="22.5" outlineLevel="1" x14ac:dyDescent="0.2">
      <c r="A244" s="174">
        <v>34</v>
      </c>
      <c r="B244" s="175" t="s">
        <v>486</v>
      </c>
      <c r="C244" s="190" t="s">
        <v>487</v>
      </c>
      <c r="D244" s="176" t="s">
        <v>250</v>
      </c>
      <c r="E244" s="177">
        <v>3000</v>
      </c>
      <c r="F244" s="178"/>
      <c r="G244" s="179">
        <f>ROUND(E244*F244,2)</f>
        <v>0</v>
      </c>
      <c r="H244" s="178"/>
      <c r="I244" s="179">
        <f>ROUND(E244*H244,2)</f>
        <v>0</v>
      </c>
      <c r="J244" s="178"/>
      <c r="K244" s="179">
        <f>ROUND(E244*J244,2)</f>
        <v>0</v>
      </c>
      <c r="L244" s="179">
        <v>21</v>
      </c>
      <c r="M244" s="179">
        <f>G244*(1+L244/100)</f>
        <v>0</v>
      </c>
      <c r="N244" s="177">
        <v>9.7000000000000005E-4</v>
      </c>
      <c r="O244" s="177">
        <f>ROUND(E244*N244,2)</f>
        <v>2.91</v>
      </c>
      <c r="P244" s="177">
        <v>0</v>
      </c>
      <c r="Q244" s="177">
        <f>ROUND(E244*P244,2)</f>
        <v>0</v>
      </c>
      <c r="R244" s="179" t="s">
        <v>477</v>
      </c>
      <c r="S244" s="179" t="s">
        <v>207</v>
      </c>
      <c r="T244" s="180" t="s">
        <v>207</v>
      </c>
      <c r="U244" s="159">
        <v>6.0000000000000001E-3</v>
      </c>
      <c r="V244" s="159">
        <f>ROUND(E244*U244,2)</f>
        <v>18</v>
      </c>
      <c r="W244" s="159"/>
      <c r="X244" s="159" t="s">
        <v>252</v>
      </c>
      <c r="Y244" s="159" t="s">
        <v>210</v>
      </c>
      <c r="Z244" s="148"/>
      <c r="AA244" s="148"/>
      <c r="AB244" s="148"/>
      <c r="AC244" s="148"/>
      <c r="AD244" s="148"/>
      <c r="AE244" s="148"/>
      <c r="AF244" s="148"/>
      <c r="AG244" s="148" t="s">
        <v>253</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290" t="s">
        <v>478</v>
      </c>
      <c r="D245" s="291"/>
      <c r="E245" s="291"/>
      <c r="F245" s="291"/>
      <c r="G245" s="291"/>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255</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2" x14ac:dyDescent="0.2">
      <c r="A246" s="155"/>
      <c r="B246" s="156"/>
      <c r="C246" s="204" t="s">
        <v>488</v>
      </c>
      <c r="D246" s="195"/>
      <c r="E246" s="196">
        <v>3000</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257</v>
      </c>
      <c r="AH246" s="148">
        <v>5</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ht="22.5" outlineLevel="1" x14ac:dyDescent="0.2">
      <c r="A247" s="174">
        <v>35</v>
      </c>
      <c r="B247" s="175" t="s">
        <v>489</v>
      </c>
      <c r="C247" s="190" t="s">
        <v>490</v>
      </c>
      <c r="D247" s="176" t="s">
        <v>250</v>
      </c>
      <c r="E247" s="177">
        <v>22800</v>
      </c>
      <c r="F247" s="178"/>
      <c r="G247" s="179">
        <f>ROUND(E247*F247,2)</f>
        <v>0</v>
      </c>
      <c r="H247" s="178"/>
      <c r="I247" s="179">
        <f>ROUND(E247*H247,2)</f>
        <v>0</v>
      </c>
      <c r="J247" s="178"/>
      <c r="K247" s="179">
        <f>ROUND(E247*J247,2)</f>
        <v>0</v>
      </c>
      <c r="L247" s="179">
        <v>21</v>
      </c>
      <c r="M247" s="179">
        <f>G247*(1+L247/100)</f>
        <v>0</v>
      </c>
      <c r="N247" s="177">
        <v>9.5E-4</v>
      </c>
      <c r="O247" s="177">
        <f>ROUND(E247*N247,2)</f>
        <v>21.66</v>
      </c>
      <c r="P247" s="177">
        <v>0</v>
      </c>
      <c r="Q247" s="177">
        <f>ROUND(E247*P247,2)</f>
        <v>0</v>
      </c>
      <c r="R247" s="179" t="s">
        <v>477</v>
      </c>
      <c r="S247" s="179" t="s">
        <v>207</v>
      </c>
      <c r="T247" s="180" t="s">
        <v>207</v>
      </c>
      <c r="U247" s="159">
        <v>7.0000000000000001E-3</v>
      </c>
      <c r="V247" s="159">
        <f>ROUND(E247*U247,2)</f>
        <v>159.6</v>
      </c>
      <c r="W247" s="159"/>
      <c r="X247" s="159" t="s">
        <v>252</v>
      </c>
      <c r="Y247" s="159" t="s">
        <v>210</v>
      </c>
      <c r="Z247" s="148"/>
      <c r="AA247" s="148"/>
      <c r="AB247" s="148"/>
      <c r="AC247" s="148"/>
      <c r="AD247" s="148"/>
      <c r="AE247" s="148"/>
      <c r="AF247" s="148"/>
      <c r="AG247" s="148" t="s">
        <v>253</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2" x14ac:dyDescent="0.2">
      <c r="A248" s="155"/>
      <c r="B248" s="156"/>
      <c r="C248" s="290" t="s">
        <v>478</v>
      </c>
      <c r="D248" s="291"/>
      <c r="E248" s="291"/>
      <c r="F248" s="291"/>
      <c r="G248" s="291"/>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255</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204" t="s">
        <v>491</v>
      </c>
      <c r="D249" s="195"/>
      <c r="E249" s="196">
        <v>22800</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257</v>
      </c>
      <c r="AH249" s="148">
        <v>5</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74">
        <v>36</v>
      </c>
      <c r="B250" s="175" t="s">
        <v>492</v>
      </c>
      <c r="C250" s="190" t="s">
        <v>493</v>
      </c>
      <c r="D250" s="176" t="s">
        <v>250</v>
      </c>
      <c r="E250" s="177">
        <v>600</v>
      </c>
      <c r="F250" s="178"/>
      <c r="G250" s="179">
        <f>ROUND(E250*F250,2)</f>
        <v>0</v>
      </c>
      <c r="H250" s="178"/>
      <c r="I250" s="179">
        <f>ROUND(E250*H250,2)</f>
        <v>0</v>
      </c>
      <c r="J250" s="178"/>
      <c r="K250" s="179">
        <f>ROUND(E250*J250,2)</f>
        <v>0</v>
      </c>
      <c r="L250" s="179">
        <v>21</v>
      </c>
      <c r="M250" s="179">
        <f>G250*(1+L250/100)</f>
        <v>0</v>
      </c>
      <c r="N250" s="177">
        <v>0</v>
      </c>
      <c r="O250" s="177">
        <f>ROUND(E250*N250,2)</f>
        <v>0</v>
      </c>
      <c r="P250" s="177">
        <v>0</v>
      </c>
      <c r="Q250" s="177">
        <f>ROUND(E250*P250,2)</f>
        <v>0</v>
      </c>
      <c r="R250" s="179" t="s">
        <v>477</v>
      </c>
      <c r="S250" s="179" t="s">
        <v>207</v>
      </c>
      <c r="T250" s="180" t="s">
        <v>207</v>
      </c>
      <c r="U250" s="159">
        <v>0.126</v>
      </c>
      <c r="V250" s="159">
        <f>ROUND(E250*U250,2)</f>
        <v>75.599999999999994</v>
      </c>
      <c r="W250" s="159"/>
      <c r="X250" s="159" t="s">
        <v>252</v>
      </c>
      <c r="Y250" s="159" t="s">
        <v>210</v>
      </c>
      <c r="Z250" s="148"/>
      <c r="AA250" s="148"/>
      <c r="AB250" s="148"/>
      <c r="AC250" s="148"/>
      <c r="AD250" s="148"/>
      <c r="AE250" s="148"/>
      <c r="AF250" s="148"/>
      <c r="AG250" s="148" t="s">
        <v>253</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204" t="s">
        <v>494</v>
      </c>
      <c r="D251" s="195"/>
      <c r="E251" s="196">
        <v>600</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257</v>
      </c>
      <c r="AH251" s="148">
        <v>5</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ht="22.5" outlineLevel="1" x14ac:dyDescent="0.2">
      <c r="A252" s="174">
        <v>37</v>
      </c>
      <c r="B252" s="175" t="s">
        <v>495</v>
      </c>
      <c r="C252" s="190" t="s">
        <v>496</v>
      </c>
      <c r="D252" s="176" t="s">
        <v>250</v>
      </c>
      <c r="E252" s="177">
        <v>2280</v>
      </c>
      <c r="F252" s="178"/>
      <c r="G252" s="179">
        <f>ROUND(E252*F252,2)</f>
        <v>0</v>
      </c>
      <c r="H252" s="178"/>
      <c r="I252" s="179">
        <f>ROUND(E252*H252,2)</f>
        <v>0</v>
      </c>
      <c r="J252" s="178"/>
      <c r="K252" s="179">
        <f>ROUND(E252*J252,2)</f>
        <v>0</v>
      </c>
      <c r="L252" s="179">
        <v>21</v>
      </c>
      <c r="M252" s="179">
        <f>G252*(1+L252/100)</f>
        <v>0</v>
      </c>
      <c r="N252" s="177">
        <v>0</v>
      </c>
      <c r="O252" s="177">
        <f>ROUND(E252*N252,2)</f>
        <v>0</v>
      </c>
      <c r="P252" s="177">
        <v>0</v>
      </c>
      <c r="Q252" s="177">
        <f>ROUND(E252*P252,2)</f>
        <v>0</v>
      </c>
      <c r="R252" s="179" t="s">
        <v>477</v>
      </c>
      <c r="S252" s="179" t="s">
        <v>207</v>
      </c>
      <c r="T252" s="180" t="s">
        <v>207</v>
      </c>
      <c r="U252" s="159">
        <v>0.11700000000000001</v>
      </c>
      <c r="V252" s="159">
        <f>ROUND(E252*U252,2)</f>
        <v>266.76</v>
      </c>
      <c r="W252" s="159"/>
      <c r="X252" s="159" t="s">
        <v>252</v>
      </c>
      <c r="Y252" s="159" t="s">
        <v>210</v>
      </c>
      <c r="Z252" s="148"/>
      <c r="AA252" s="148"/>
      <c r="AB252" s="148"/>
      <c r="AC252" s="148"/>
      <c r="AD252" s="148"/>
      <c r="AE252" s="148"/>
      <c r="AF252" s="148"/>
      <c r="AG252" s="148" t="s">
        <v>253</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204" t="s">
        <v>497</v>
      </c>
      <c r="D253" s="195"/>
      <c r="E253" s="196">
        <v>2280</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257</v>
      </c>
      <c r="AH253" s="148">
        <v>5</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74">
        <v>38</v>
      </c>
      <c r="B254" s="175" t="s">
        <v>498</v>
      </c>
      <c r="C254" s="190" t="s">
        <v>499</v>
      </c>
      <c r="D254" s="176" t="s">
        <v>250</v>
      </c>
      <c r="E254" s="177">
        <v>50</v>
      </c>
      <c r="F254" s="178"/>
      <c r="G254" s="179">
        <f>ROUND(E254*F254,2)</f>
        <v>0</v>
      </c>
      <c r="H254" s="178"/>
      <c r="I254" s="179">
        <f>ROUND(E254*H254,2)</f>
        <v>0</v>
      </c>
      <c r="J254" s="178"/>
      <c r="K254" s="179">
        <f>ROUND(E254*J254,2)</f>
        <v>0</v>
      </c>
      <c r="L254" s="179">
        <v>21</v>
      </c>
      <c r="M254" s="179">
        <f>G254*(1+L254/100)</f>
        <v>0</v>
      </c>
      <c r="N254" s="177">
        <v>1.58E-3</v>
      </c>
      <c r="O254" s="177">
        <f>ROUND(E254*N254,2)</f>
        <v>0.08</v>
      </c>
      <c r="P254" s="177">
        <v>0</v>
      </c>
      <c r="Q254" s="177">
        <f>ROUND(E254*P254,2)</f>
        <v>0</v>
      </c>
      <c r="R254" s="179" t="s">
        <v>477</v>
      </c>
      <c r="S254" s="179" t="s">
        <v>207</v>
      </c>
      <c r="T254" s="180" t="s">
        <v>207</v>
      </c>
      <c r="U254" s="159">
        <v>0.214</v>
      </c>
      <c r="V254" s="159">
        <f>ROUND(E254*U254,2)</f>
        <v>10.7</v>
      </c>
      <c r="W254" s="159"/>
      <c r="X254" s="159" t="s">
        <v>252</v>
      </c>
      <c r="Y254" s="159" t="s">
        <v>210</v>
      </c>
      <c r="Z254" s="148"/>
      <c r="AA254" s="148"/>
      <c r="AB254" s="148"/>
      <c r="AC254" s="148"/>
      <c r="AD254" s="148"/>
      <c r="AE254" s="148"/>
      <c r="AF254" s="148"/>
      <c r="AG254" s="148" t="s">
        <v>253</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2" x14ac:dyDescent="0.2">
      <c r="A255" s="155"/>
      <c r="B255" s="156"/>
      <c r="C255" s="204" t="s">
        <v>500</v>
      </c>
      <c r="D255" s="195"/>
      <c r="E255" s="196">
        <v>50</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257</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4">
        <v>39</v>
      </c>
      <c r="B256" s="175" t="s">
        <v>501</v>
      </c>
      <c r="C256" s="190" t="s">
        <v>502</v>
      </c>
      <c r="D256" s="176" t="s">
        <v>250</v>
      </c>
      <c r="E256" s="177">
        <v>970</v>
      </c>
      <c r="F256" s="178"/>
      <c r="G256" s="179">
        <f>ROUND(E256*F256,2)</f>
        <v>0</v>
      </c>
      <c r="H256" s="178"/>
      <c r="I256" s="179">
        <f>ROUND(E256*H256,2)</f>
        <v>0</v>
      </c>
      <c r="J256" s="178"/>
      <c r="K256" s="179">
        <f>ROUND(E256*J256,2)</f>
        <v>0</v>
      </c>
      <c r="L256" s="179">
        <v>21</v>
      </c>
      <c r="M256" s="179">
        <f>G256*(1+L256/100)</f>
        <v>0</v>
      </c>
      <c r="N256" s="177">
        <v>3.3099999999999997E-2</v>
      </c>
      <c r="O256" s="177">
        <f>ROUND(E256*N256,2)</f>
        <v>32.11</v>
      </c>
      <c r="P256" s="177">
        <v>0</v>
      </c>
      <c r="Q256" s="177">
        <f>ROUND(E256*P256,2)</f>
        <v>0</v>
      </c>
      <c r="R256" s="179" t="s">
        <v>477</v>
      </c>
      <c r="S256" s="179" t="s">
        <v>207</v>
      </c>
      <c r="T256" s="180" t="s">
        <v>207</v>
      </c>
      <c r="U256" s="159">
        <v>0.24299999999999999</v>
      </c>
      <c r="V256" s="159">
        <f>ROUND(E256*U256,2)</f>
        <v>235.71</v>
      </c>
      <c r="W256" s="159"/>
      <c r="X256" s="159" t="s">
        <v>252</v>
      </c>
      <c r="Y256" s="159" t="s">
        <v>210</v>
      </c>
      <c r="Z256" s="148"/>
      <c r="AA256" s="148"/>
      <c r="AB256" s="148"/>
      <c r="AC256" s="148"/>
      <c r="AD256" s="148"/>
      <c r="AE256" s="148"/>
      <c r="AF256" s="148"/>
      <c r="AG256" s="148" t="s">
        <v>253</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ht="22.5" outlineLevel="2" x14ac:dyDescent="0.2">
      <c r="A257" s="155"/>
      <c r="B257" s="156"/>
      <c r="C257" s="290" t="s">
        <v>503</v>
      </c>
      <c r="D257" s="291"/>
      <c r="E257" s="291"/>
      <c r="F257" s="291"/>
      <c r="G257" s="291"/>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255</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81" t="str">
        <f>C257</f>
        <v>z fošen nebo dílců minimální tloušťky 38 mm, šířky od 2 do 2,5 m, při maximálním zatížení podlahové plochy 3 kPa (300 kg/m2), včetně kotvení,</v>
      </c>
      <c r="BB257" s="148"/>
      <c r="BC257" s="148"/>
      <c r="BD257" s="148"/>
      <c r="BE257" s="148"/>
      <c r="BF257" s="148"/>
      <c r="BG257" s="148"/>
      <c r="BH257" s="148"/>
    </row>
    <row r="258" spans="1:60" outlineLevel="2" x14ac:dyDescent="0.2">
      <c r="A258" s="155"/>
      <c r="B258" s="156"/>
      <c r="C258" s="279" t="s">
        <v>479</v>
      </c>
      <c r="D258" s="280"/>
      <c r="E258" s="280"/>
      <c r="F258" s="280"/>
      <c r="G258" s="280"/>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212</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2" x14ac:dyDescent="0.2">
      <c r="A259" s="155"/>
      <c r="B259" s="156"/>
      <c r="C259" s="204" t="s">
        <v>504</v>
      </c>
      <c r="D259" s="195"/>
      <c r="E259" s="196">
        <v>350</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257</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204" t="s">
        <v>505</v>
      </c>
      <c r="D260" s="195"/>
      <c r="E260" s="196">
        <v>320</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257</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204" t="s">
        <v>506</v>
      </c>
      <c r="D261" s="195"/>
      <c r="E261" s="196">
        <v>300</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257</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22.5" outlineLevel="1" x14ac:dyDescent="0.2">
      <c r="A262" s="174">
        <v>40</v>
      </c>
      <c r="B262" s="175" t="s">
        <v>507</v>
      </c>
      <c r="C262" s="190" t="s">
        <v>508</v>
      </c>
      <c r="D262" s="176" t="s">
        <v>250</v>
      </c>
      <c r="E262" s="177">
        <v>9700</v>
      </c>
      <c r="F262" s="178"/>
      <c r="G262" s="179">
        <f>ROUND(E262*F262,2)</f>
        <v>0</v>
      </c>
      <c r="H262" s="178"/>
      <c r="I262" s="179">
        <f>ROUND(E262*H262,2)</f>
        <v>0</v>
      </c>
      <c r="J262" s="178"/>
      <c r="K262" s="179">
        <f>ROUND(E262*J262,2)</f>
        <v>0</v>
      </c>
      <c r="L262" s="179">
        <v>21</v>
      </c>
      <c r="M262" s="179">
        <f>G262*(1+L262/100)</f>
        <v>0</v>
      </c>
      <c r="N262" s="177">
        <v>2.7200000000000002E-3</v>
      </c>
      <c r="O262" s="177">
        <f>ROUND(E262*N262,2)</f>
        <v>26.38</v>
      </c>
      <c r="P262" s="177">
        <v>0</v>
      </c>
      <c r="Q262" s="177">
        <f>ROUND(E262*P262,2)</f>
        <v>0</v>
      </c>
      <c r="R262" s="179" t="s">
        <v>477</v>
      </c>
      <c r="S262" s="179" t="s">
        <v>207</v>
      </c>
      <c r="T262" s="180" t="s">
        <v>207</v>
      </c>
      <c r="U262" s="159">
        <v>0.01</v>
      </c>
      <c r="V262" s="159">
        <f>ROUND(E262*U262,2)</f>
        <v>97</v>
      </c>
      <c r="W262" s="159"/>
      <c r="X262" s="159" t="s">
        <v>252</v>
      </c>
      <c r="Y262" s="159" t="s">
        <v>210</v>
      </c>
      <c r="Z262" s="148"/>
      <c r="AA262" s="148"/>
      <c r="AB262" s="148"/>
      <c r="AC262" s="148"/>
      <c r="AD262" s="148"/>
      <c r="AE262" s="148"/>
      <c r="AF262" s="148"/>
      <c r="AG262" s="148" t="s">
        <v>253</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2" x14ac:dyDescent="0.2">
      <c r="A263" s="155"/>
      <c r="B263" s="156"/>
      <c r="C263" s="290" t="s">
        <v>503</v>
      </c>
      <c r="D263" s="291"/>
      <c r="E263" s="291"/>
      <c r="F263" s="291"/>
      <c r="G263" s="291"/>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255</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81" t="str">
        <f>C263</f>
        <v>z fošen nebo dílců minimální tloušťky 38 mm, šířky od 2 do 2,5 m, při maximálním zatížení podlahové plochy 3 kPa (300 kg/m2), včetně kotvení,</v>
      </c>
      <c r="BB263" s="148"/>
      <c r="BC263" s="148"/>
      <c r="BD263" s="148"/>
      <c r="BE263" s="148"/>
      <c r="BF263" s="148"/>
      <c r="BG263" s="148"/>
      <c r="BH263" s="148"/>
    </row>
    <row r="264" spans="1:60" outlineLevel="2" x14ac:dyDescent="0.2">
      <c r="A264" s="155"/>
      <c r="B264" s="156"/>
      <c r="C264" s="204" t="s">
        <v>509</v>
      </c>
      <c r="D264" s="195"/>
      <c r="E264" s="196">
        <v>9700</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257</v>
      </c>
      <c r="AH264" s="148">
        <v>5</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74">
        <v>41</v>
      </c>
      <c r="B265" s="175" t="s">
        <v>510</v>
      </c>
      <c r="C265" s="190" t="s">
        <v>511</v>
      </c>
      <c r="D265" s="176" t="s">
        <v>250</v>
      </c>
      <c r="E265" s="177">
        <v>970</v>
      </c>
      <c r="F265" s="178"/>
      <c r="G265" s="179">
        <f>ROUND(E265*F265,2)</f>
        <v>0</v>
      </c>
      <c r="H265" s="178"/>
      <c r="I265" s="179">
        <f>ROUND(E265*H265,2)</f>
        <v>0</v>
      </c>
      <c r="J265" s="178"/>
      <c r="K265" s="179">
        <f>ROUND(E265*J265,2)</f>
        <v>0</v>
      </c>
      <c r="L265" s="179">
        <v>21</v>
      </c>
      <c r="M265" s="179">
        <f>G265*(1+L265/100)</f>
        <v>0</v>
      </c>
      <c r="N265" s="177">
        <v>0</v>
      </c>
      <c r="O265" s="177">
        <f>ROUND(E265*N265,2)</f>
        <v>0</v>
      </c>
      <c r="P265" s="177">
        <v>0</v>
      </c>
      <c r="Q265" s="177">
        <f>ROUND(E265*P265,2)</f>
        <v>0</v>
      </c>
      <c r="R265" s="179" t="s">
        <v>477</v>
      </c>
      <c r="S265" s="179" t="s">
        <v>207</v>
      </c>
      <c r="T265" s="180" t="s">
        <v>207</v>
      </c>
      <c r="U265" s="159">
        <v>0.192</v>
      </c>
      <c r="V265" s="159">
        <f>ROUND(E265*U265,2)</f>
        <v>186.24</v>
      </c>
      <c r="W265" s="159"/>
      <c r="X265" s="159" t="s">
        <v>252</v>
      </c>
      <c r="Y265" s="159" t="s">
        <v>210</v>
      </c>
      <c r="Z265" s="148"/>
      <c r="AA265" s="148"/>
      <c r="AB265" s="148"/>
      <c r="AC265" s="148"/>
      <c r="AD265" s="148"/>
      <c r="AE265" s="148"/>
      <c r="AF265" s="148"/>
      <c r="AG265" s="148" t="s">
        <v>253</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290" t="s">
        <v>512</v>
      </c>
      <c r="D266" s="291"/>
      <c r="E266" s="291"/>
      <c r="F266" s="291"/>
      <c r="G266" s="291"/>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255</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81" t="str">
        <f>C266</f>
        <v>z fošen nebo dílců minimální tloušťky 38 mm, šířky od 2 do 2,5 m, při maximálním zatížení podlahové plochy 3 kPa (300 kg/m2),</v>
      </c>
      <c r="BB266" s="148"/>
      <c r="BC266" s="148"/>
      <c r="BD266" s="148"/>
      <c r="BE266" s="148"/>
      <c r="BF266" s="148"/>
      <c r="BG266" s="148"/>
      <c r="BH266" s="148"/>
    </row>
    <row r="267" spans="1:60" outlineLevel="2" x14ac:dyDescent="0.2">
      <c r="A267" s="155"/>
      <c r="B267" s="156"/>
      <c r="C267" s="204" t="s">
        <v>513</v>
      </c>
      <c r="D267" s="195"/>
      <c r="E267" s="196">
        <v>970</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257</v>
      </c>
      <c r="AH267" s="148">
        <v>5</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74">
        <v>42</v>
      </c>
      <c r="B268" s="175" t="s">
        <v>514</v>
      </c>
      <c r="C268" s="190" t="s">
        <v>515</v>
      </c>
      <c r="D268" s="176" t="s">
        <v>250</v>
      </c>
      <c r="E268" s="177">
        <v>3850</v>
      </c>
      <c r="F268" s="178"/>
      <c r="G268" s="179">
        <f>ROUND(E268*F268,2)</f>
        <v>0</v>
      </c>
      <c r="H268" s="178"/>
      <c r="I268" s="179">
        <f>ROUND(E268*H268,2)</f>
        <v>0</v>
      </c>
      <c r="J268" s="178"/>
      <c r="K268" s="179">
        <f>ROUND(E268*J268,2)</f>
        <v>0</v>
      </c>
      <c r="L268" s="179">
        <v>21</v>
      </c>
      <c r="M268" s="179">
        <f>G268*(1+L268/100)</f>
        <v>0</v>
      </c>
      <c r="N268" s="177">
        <v>0</v>
      </c>
      <c r="O268" s="177">
        <f>ROUND(E268*N268,2)</f>
        <v>0</v>
      </c>
      <c r="P268" s="177">
        <v>0</v>
      </c>
      <c r="Q268" s="177">
        <f>ROUND(E268*P268,2)</f>
        <v>0</v>
      </c>
      <c r="R268" s="179" t="s">
        <v>477</v>
      </c>
      <c r="S268" s="179" t="s">
        <v>207</v>
      </c>
      <c r="T268" s="180" t="s">
        <v>207</v>
      </c>
      <c r="U268" s="159">
        <v>3.0300000000000001E-2</v>
      </c>
      <c r="V268" s="159">
        <f>ROUND(E268*U268,2)</f>
        <v>116.66</v>
      </c>
      <c r="W268" s="159"/>
      <c r="X268" s="159" t="s">
        <v>252</v>
      </c>
      <c r="Y268" s="159" t="s">
        <v>210</v>
      </c>
      <c r="Z268" s="148"/>
      <c r="AA268" s="148"/>
      <c r="AB268" s="148"/>
      <c r="AC268" s="148"/>
      <c r="AD268" s="148"/>
      <c r="AE268" s="148"/>
      <c r="AF268" s="148"/>
      <c r="AG268" s="148" t="s">
        <v>253</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2" x14ac:dyDescent="0.2">
      <c r="A269" s="155"/>
      <c r="B269" s="156"/>
      <c r="C269" s="204" t="s">
        <v>494</v>
      </c>
      <c r="D269" s="195"/>
      <c r="E269" s="196">
        <v>600</v>
      </c>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257</v>
      </c>
      <c r="AH269" s="148">
        <v>5</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204" t="s">
        <v>497</v>
      </c>
      <c r="D270" s="195"/>
      <c r="E270" s="196">
        <v>2280</v>
      </c>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257</v>
      </c>
      <c r="AH270" s="148">
        <v>5</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204" t="s">
        <v>513</v>
      </c>
      <c r="D271" s="195"/>
      <c r="E271" s="196">
        <v>970</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257</v>
      </c>
      <c r="AH271" s="148">
        <v>5</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ht="22.5" outlineLevel="1" x14ac:dyDescent="0.2">
      <c r="A272" s="174">
        <v>43</v>
      </c>
      <c r="B272" s="175" t="s">
        <v>516</v>
      </c>
      <c r="C272" s="190" t="s">
        <v>517</v>
      </c>
      <c r="D272" s="176" t="s">
        <v>250</v>
      </c>
      <c r="E272" s="177">
        <v>25800</v>
      </c>
      <c r="F272" s="178"/>
      <c r="G272" s="179">
        <f>ROUND(E272*F272,2)</f>
        <v>0</v>
      </c>
      <c r="H272" s="178"/>
      <c r="I272" s="179">
        <f>ROUND(E272*H272,2)</f>
        <v>0</v>
      </c>
      <c r="J272" s="178"/>
      <c r="K272" s="179">
        <f>ROUND(E272*J272,2)</f>
        <v>0</v>
      </c>
      <c r="L272" s="179">
        <v>21</v>
      </c>
      <c r="M272" s="179">
        <f>G272*(1+L272/100)</f>
        <v>0</v>
      </c>
      <c r="N272" s="177">
        <v>5.0000000000000002E-5</v>
      </c>
      <c r="O272" s="177">
        <f>ROUND(E272*N272,2)</f>
        <v>1.29</v>
      </c>
      <c r="P272" s="177">
        <v>0</v>
      </c>
      <c r="Q272" s="177">
        <f>ROUND(E272*P272,2)</f>
        <v>0</v>
      </c>
      <c r="R272" s="179" t="s">
        <v>477</v>
      </c>
      <c r="S272" s="179" t="s">
        <v>207</v>
      </c>
      <c r="T272" s="180" t="s">
        <v>207</v>
      </c>
      <c r="U272" s="159">
        <v>0</v>
      </c>
      <c r="V272" s="159">
        <f>ROUND(E272*U272,2)</f>
        <v>0</v>
      </c>
      <c r="W272" s="159"/>
      <c r="X272" s="159" t="s">
        <v>252</v>
      </c>
      <c r="Y272" s="159" t="s">
        <v>210</v>
      </c>
      <c r="Z272" s="148"/>
      <c r="AA272" s="148"/>
      <c r="AB272" s="148"/>
      <c r="AC272" s="148"/>
      <c r="AD272" s="148"/>
      <c r="AE272" s="148"/>
      <c r="AF272" s="148"/>
      <c r="AG272" s="148" t="s">
        <v>253</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04" t="s">
        <v>518</v>
      </c>
      <c r="D273" s="195"/>
      <c r="E273" s="196">
        <v>3000</v>
      </c>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257</v>
      </c>
      <c r="AH273" s="148">
        <v>5</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204" t="s">
        <v>519</v>
      </c>
      <c r="D274" s="195"/>
      <c r="E274" s="196">
        <v>22800</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257</v>
      </c>
      <c r="AH274" s="148">
        <v>5</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74">
        <v>44</v>
      </c>
      <c r="B275" s="175" t="s">
        <v>520</v>
      </c>
      <c r="C275" s="190" t="s">
        <v>521</v>
      </c>
      <c r="D275" s="176" t="s">
        <v>250</v>
      </c>
      <c r="E275" s="177">
        <v>3850</v>
      </c>
      <c r="F275" s="178"/>
      <c r="G275" s="179">
        <f>ROUND(E275*F275,2)</f>
        <v>0</v>
      </c>
      <c r="H275" s="178"/>
      <c r="I275" s="179">
        <f>ROUND(E275*H275,2)</f>
        <v>0</v>
      </c>
      <c r="J275" s="178"/>
      <c r="K275" s="179">
        <f>ROUND(E275*J275,2)</f>
        <v>0</v>
      </c>
      <c r="L275" s="179">
        <v>21</v>
      </c>
      <c r="M275" s="179">
        <f>G275*(1+L275/100)</f>
        <v>0</v>
      </c>
      <c r="N275" s="177">
        <v>0</v>
      </c>
      <c r="O275" s="177">
        <f>ROUND(E275*N275,2)</f>
        <v>0</v>
      </c>
      <c r="P275" s="177">
        <v>0</v>
      </c>
      <c r="Q275" s="177">
        <f>ROUND(E275*P275,2)</f>
        <v>0</v>
      </c>
      <c r="R275" s="179" t="s">
        <v>477</v>
      </c>
      <c r="S275" s="179" t="s">
        <v>207</v>
      </c>
      <c r="T275" s="180" t="s">
        <v>207</v>
      </c>
      <c r="U275" s="159">
        <v>1.7999999999999999E-2</v>
      </c>
      <c r="V275" s="159">
        <f>ROUND(E275*U275,2)</f>
        <v>69.3</v>
      </c>
      <c r="W275" s="159"/>
      <c r="X275" s="159" t="s">
        <v>252</v>
      </c>
      <c r="Y275" s="159" t="s">
        <v>210</v>
      </c>
      <c r="Z275" s="148"/>
      <c r="AA275" s="148"/>
      <c r="AB275" s="148"/>
      <c r="AC275" s="148"/>
      <c r="AD275" s="148"/>
      <c r="AE275" s="148"/>
      <c r="AF275" s="148"/>
      <c r="AG275" s="148" t="s">
        <v>253</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2" x14ac:dyDescent="0.2">
      <c r="A276" s="155"/>
      <c r="B276" s="156"/>
      <c r="C276" s="204" t="s">
        <v>522</v>
      </c>
      <c r="D276" s="195"/>
      <c r="E276" s="196">
        <v>3850</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257</v>
      </c>
      <c r="AH276" s="148">
        <v>5</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74">
        <v>45</v>
      </c>
      <c r="B277" s="175" t="s">
        <v>446</v>
      </c>
      <c r="C277" s="190" t="s">
        <v>447</v>
      </c>
      <c r="D277" s="176" t="s">
        <v>448</v>
      </c>
      <c r="E277" s="177">
        <v>1155</v>
      </c>
      <c r="F277" s="178"/>
      <c r="G277" s="179">
        <f>ROUND(E277*F277,2)</f>
        <v>0</v>
      </c>
      <c r="H277" s="178"/>
      <c r="I277" s="179">
        <f>ROUND(E277*H277,2)</f>
        <v>0</v>
      </c>
      <c r="J277" s="178"/>
      <c r="K277" s="179">
        <f>ROUND(E277*J277,2)</f>
        <v>0</v>
      </c>
      <c r="L277" s="179">
        <v>21</v>
      </c>
      <c r="M277" s="179">
        <f>G277*(1+L277/100)</f>
        <v>0</v>
      </c>
      <c r="N277" s="177">
        <v>0</v>
      </c>
      <c r="O277" s="177">
        <f>ROUND(E277*N277,2)</f>
        <v>0</v>
      </c>
      <c r="P277" s="177">
        <v>0</v>
      </c>
      <c r="Q277" s="177">
        <f>ROUND(E277*P277,2)</f>
        <v>0</v>
      </c>
      <c r="R277" s="179"/>
      <c r="S277" s="179" t="s">
        <v>207</v>
      </c>
      <c r="T277" s="180" t="s">
        <v>207</v>
      </c>
      <c r="U277" s="159">
        <v>1</v>
      </c>
      <c r="V277" s="159">
        <f>ROUND(E277*U277,2)</f>
        <v>1155</v>
      </c>
      <c r="W277" s="159"/>
      <c r="X277" s="159" t="s">
        <v>252</v>
      </c>
      <c r="Y277" s="159" t="s">
        <v>210</v>
      </c>
      <c r="Z277" s="148"/>
      <c r="AA277" s="148"/>
      <c r="AB277" s="148"/>
      <c r="AC277" s="148"/>
      <c r="AD277" s="148"/>
      <c r="AE277" s="148"/>
      <c r="AF277" s="148"/>
      <c r="AG277" s="148" t="s">
        <v>253</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2" x14ac:dyDescent="0.2">
      <c r="A278" s="155"/>
      <c r="B278" s="156"/>
      <c r="C278" s="204" t="s">
        <v>523</v>
      </c>
      <c r="D278" s="195"/>
      <c r="E278" s="196">
        <v>577.5</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257</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3" x14ac:dyDescent="0.2">
      <c r="A279" s="155"/>
      <c r="B279" s="156"/>
      <c r="C279" s="204" t="s">
        <v>524</v>
      </c>
      <c r="D279" s="195"/>
      <c r="E279" s="196">
        <v>577.5</v>
      </c>
      <c r="F279" s="159"/>
      <c r="G279" s="159"/>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257</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74">
        <v>46</v>
      </c>
      <c r="B280" s="175" t="s">
        <v>525</v>
      </c>
      <c r="C280" s="190" t="s">
        <v>526</v>
      </c>
      <c r="D280" s="176" t="s">
        <v>448</v>
      </c>
      <c r="E280" s="177">
        <v>650</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c r="S280" s="179" t="s">
        <v>228</v>
      </c>
      <c r="T280" s="180" t="s">
        <v>282</v>
      </c>
      <c r="U280" s="159">
        <v>1</v>
      </c>
      <c r="V280" s="159">
        <f>ROUND(E280*U280,2)</f>
        <v>650</v>
      </c>
      <c r="W280" s="159"/>
      <c r="X280" s="159" t="s">
        <v>252</v>
      </c>
      <c r="Y280" s="159" t="s">
        <v>210</v>
      </c>
      <c r="Z280" s="148"/>
      <c r="AA280" s="148"/>
      <c r="AB280" s="148"/>
      <c r="AC280" s="148"/>
      <c r="AD280" s="148"/>
      <c r="AE280" s="148"/>
      <c r="AF280" s="148"/>
      <c r="AG280" s="148" t="s">
        <v>253</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204" t="s">
        <v>527</v>
      </c>
      <c r="D281" s="195"/>
      <c r="E281" s="196">
        <v>650</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257</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x14ac:dyDescent="0.2">
      <c r="A282" s="164" t="s">
        <v>202</v>
      </c>
      <c r="B282" s="165" t="s">
        <v>146</v>
      </c>
      <c r="C282" s="189" t="s">
        <v>147</v>
      </c>
      <c r="D282" s="166"/>
      <c r="E282" s="167"/>
      <c r="F282" s="168"/>
      <c r="G282" s="168">
        <f>SUMIF(AG283:AG288,"&lt;&gt;NOR",G283:G288)</f>
        <v>0</v>
      </c>
      <c r="H282" s="168"/>
      <c r="I282" s="168">
        <f>SUM(I283:I288)</f>
        <v>0</v>
      </c>
      <c r="J282" s="168"/>
      <c r="K282" s="168">
        <f>SUM(K283:K288)</f>
        <v>0</v>
      </c>
      <c r="L282" s="168"/>
      <c r="M282" s="168">
        <f>SUM(M283:M288)</f>
        <v>0</v>
      </c>
      <c r="N282" s="167"/>
      <c r="O282" s="167">
        <f>SUM(O283:O288)</f>
        <v>0.03</v>
      </c>
      <c r="P282" s="167"/>
      <c r="Q282" s="167">
        <f>SUM(Q283:Q288)</f>
        <v>0</v>
      </c>
      <c r="R282" s="168"/>
      <c r="S282" s="168"/>
      <c r="T282" s="169"/>
      <c r="U282" s="163"/>
      <c r="V282" s="163">
        <f>SUM(V283:V288)</f>
        <v>209.62</v>
      </c>
      <c r="W282" s="163"/>
      <c r="X282" s="163"/>
      <c r="Y282" s="163"/>
      <c r="AG282" t="s">
        <v>203</v>
      </c>
    </row>
    <row r="283" spans="1:60" ht="56.25" outlineLevel="1" x14ac:dyDescent="0.2">
      <c r="A283" s="174">
        <v>47</v>
      </c>
      <c r="B283" s="175" t="s">
        <v>528</v>
      </c>
      <c r="C283" s="190" t="s">
        <v>529</v>
      </c>
      <c r="D283" s="176" t="s">
        <v>250</v>
      </c>
      <c r="E283" s="177">
        <v>680.6</v>
      </c>
      <c r="F283" s="178"/>
      <c r="G283" s="179">
        <f>ROUND(E283*F283,2)</f>
        <v>0</v>
      </c>
      <c r="H283" s="178"/>
      <c r="I283" s="179">
        <f>ROUND(E283*H283,2)</f>
        <v>0</v>
      </c>
      <c r="J283" s="178"/>
      <c r="K283" s="179">
        <f>ROUND(E283*J283,2)</f>
        <v>0</v>
      </c>
      <c r="L283" s="179">
        <v>21</v>
      </c>
      <c r="M283" s="179">
        <f>G283*(1+L283/100)</f>
        <v>0</v>
      </c>
      <c r="N283" s="177">
        <v>4.0000000000000003E-5</v>
      </c>
      <c r="O283" s="177">
        <f>ROUND(E283*N283,2)</f>
        <v>0.03</v>
      </c>
      <c r="P283" s="177">
        <v>0</v>
      </c>
      <c r="Q283" s="177">
        <f>ROUND(E283*P283,2)</f>
        <v>0</v>
      </c>
      <c r="R283" s="179" t="s">
        <v>251</v>
      </c>
      <c r="S283" s="179" t="s">
        <v>207</v>
      </c>
      <c r="T283" s="180" t="s">
        <v>207</v>
      </c>
      <c r="U283" s="159">
        <v>0.308</v>
      </c>
      <c r="V283" s="159">
        <f>ROUND(E283*U283,2)</f>
        <v>209.62</v>
      </c>
      <c r="W283" s="159"/>
      <c r="X283" s="159" t="s">
        <v>252</v>
      </c>
      <c r="Y283" s="159" t="s">
        <v>210</v>
      </c>
      <c r="Z283" s="148"/>
      <c r="AA283" s="148"/>
      <c r="AB283" s="148"/>
      <c r="AC283" s="148"/>
      <c r="AD283" s="148"/>
      <c r="AE283" s="148"/>
      <c r="AF283" s="148"/>
      <c r="AG283" s="148" t="s">
        <v>253</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5"/>
      <c r="B284" s="156"/>
      <c r="C284" s="204" t="s">
        <v>530</v>
      </c>
      <c r="D284" s="195"/>
      <c r="E284" s="196">
        <v>25</v>
      </c>
      <c r="F284" s="159"/>
      <c r="G284" s="159"/>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257</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3" x14ac:dyDescent="0.2">
      <c r="A285" s="155"/>
      <c r="B285" s="156"/>
      <c r="C285" s="204" t="s">
        <v>531</v>
      </c>
      <c r="D285" s="195"/>
      <c r="E285" s="196">
        <v>145</v>
      </c>
      <c r="F285" s="159"/>
      <c r="G285" s="159"/>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257</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3" x14ac:dyDescent="0.2">
      <c r="A286" s="155"/>
      <c r="B286" s="156"/>
      <c r="C286" s="204" t="s">
        <v>532</v>
      </c>
      <c r="D286" s="195"/>
      <c r="E286" s="196">
        <v>215.6</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257</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5"/>
      <c r="B287" s="156"/>
      <c r="C287" s="204" t="s">
        <v>533</v>
      </c>
      <c r="D287" s="195"/>
      <c r="E287" s="196">
        <v>145</v>
      </c>
      <c r="F287" s="159"/>
      <c r="G287" s="159"/>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257</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3" x14ac:dyDescent="0.2">
      <c r="A288" s="155"/>
      <c r="B288" s="156"/>
      <c r="C288" s="204" t="s">
        <v>534</v>
      </c>
      <c r="D288" s="195"/>
      <c r="E288" s="196">
        <v>150</v>
      </c>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257</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x14ac:dyDescent="0.2">
      <c r="A289" s="164" t="s">
        <v>202</v>
      </c>
      <c r="B289" s="165" t="s">
        <v>148</v>
      </c>
      <c r="C289" s="189" t="s">
        <v>149</v>
      </c>
      <c r="D289" s="166"/>
      <c r="E289" s="167"/>
      <c r="F289" s="168"/>
      <c r="G289" s="168">
        <f>SUMIF(AG290:AG423,"&lt;&gt;NOR",G290:G423)</f>
        <v>0</v>
      </c>
      <c r="H289" s="168"/>
      <c r="I289" s="168">
        <f>SUM(I290:I423)</f>
        <v>0</v>
      </c>
      <c r="J289" s="168"/>
      <c r="K289" s="168">
        <f>SUM(K290:K423)</f>
        <v>0</v>
      </c>
      <c r="L289" s="168"/>
      <c r="M289" s="168">
        <f>SUM(M290:M423)</f>
        <v>0</v>
      </c>
      <c r="N289" s="167"/>
      <c r="O289" s="167">
        <f>SUM(O290:O423)</f>
        <v>0.09</v>
      </c>
      <c r="P289" s="167"/>
      <c r="Q289" s="167">
        <f>SUM(Q290:Q423)</f>
        <v>120.7</v>
      </c>
      <c r="R289" s="168"/>
      <c r="S289" s="168"/>
      <c r="T289" s="169"/>
      <c r="U289" s="163"/>
      <c r="V289" s="163">
        <f>SUM(V290:V423)</f>
        <v>594.69000000000017</v>
      </c>
      <c r="W289" s="163"/>
      <c r="X289" s="163"/>
      <c r="Y289" s="163"/>
      <c r="AG289" t="s">
        <v>203</v>
      </c>
    </row>
    <row r="290" spans="1:60" outlineLevel="1" x14ac:dyDescent="0.2">
      <c r="A290" s="174">
        <v>48</v>
      </c>
      <c r="B290" s="175" t="s">
        <v>535</v>
      </c>
      <c r="C290" s="190" t="s">
        <v>536</v>
      </c>
      <c r="D290" s="176" t="s">
        <v>400</v>
      </c>
      <c r="E290" s="177">
        <v>147</v>
      </c>
      <c r="F290" s="178"/>
      <c r="G290" s="179">
        <f>ROUND(E290*F290,2)</f>
        <v>0</v>
      </c>
      <c r="H290" s="178"/>
      <c r="I290" s="179">
        <f>ROUND(E290*H290,2)</f>
        <v>0</v>
      </c>
      <c r="J290" s="178"/>
      <c r="K290" s="179">
        <f>ROUND(E290*J290,2)</f>
        <v>0</v>
      </c>
      <c r="L290" s="179">
        <v>21</v>
      </c>
      <c r="M290" s="179">
        <f>G290*(1+L290/100)</f>
        <v>0</v>
      </c>
      <c r="N290" s="177">
        <v>0</v>
      </c>
      <c r="O290" s="177">
        <f>ROUND(E290*N290,2)</f>
        <v>0</v>
      </c>
      <c r="P290" s="177">
        <v>0</v>
      </c>
      <c r="Q290" s="177">
        <f>ROUND(E290*P290,2)</f>
        <v>0</v>
      </c>
      <c r="R290" s="179" t="s">
        <v>537</v>
      </c>
      <c r="S290" s="179" t="s">
        <v>207</v>
      </c>
      <c r="T290" s="180" t="s">
        <v>207</v>
      </c>
      <c r="U290" s="159">
        <v>0.03</v>
      </c>
      <c r="V290" s="159">
        <f>ROUND(E290*U290,2)</f>
        <v>4.41</v>
      </c>
      <c r="W290" s="159"/>
      <c r="X290" s="159" t="s">
        <v>252</v>
      </c>
      <c r="Y290" s="159" t="s">
        <v>210</v>
      </c>
      <c r="Z290" s="148"/>
      <c r="AA290" s="148"/>
      <c r="AB290" s="148"/>
      <c r="AC290" s="148"/>
      <c r="AD290" s="148"/>
      <c r="AE290" s="148"/>
      <c r="AF290" s="148"/>
      <c r="AG290" s="148" t="s">
        <v>253</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90" t="s">
        <v>538</v>
      </c>
      <c r="D291" s="291"/>
      <c r="E291" s="291"/>
      <c r="F291" s="291"/>
      <c r="G291" s="291"/>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255</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204" t="s">
        <v>539</v>
      </c>
      <c r="D292" s="195"/>
      <c r="E292" s="196">
        <v>1</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257</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204" t="s">
        <v>540</v>
      </c>
      <c r="D293" s="195"/>
      <c r="E293" s="196">
        <v>1</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257</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204" t="s">
        <v>541</v>
      </c>
      <c r="D294" s="195"/>
      <c r="E294" s="196">
        <v>1</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257</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204" t="s">
        <v>542</v>
      </c>
      <c r="D295" s="195"/>
      <c r="E295" s="196">
        <v>1</v>
      </c>
      <c r="F295" s="159"/>
      <c r="G295" s="159"/>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257</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5"/>
      <c r="B296" s="156"/>
      <c r="C296" s="204" t="s">
        <v>543</v>
      </c>
      <c r="D296" s="195"/>
      <c r="E296" s="196">
        <v>1</v>
      </c>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257</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5"/>
      <c r="B297" s="156"/>
      <c r="C297" s="204" t="s">
        <v>544</v>
      </c>
      <c r="D297" s="195"/>
      <c r="E297" s="196">
        <v>2</v>
      </c>
      <c r="F297" s="159"/>
      <c r="G297" s="159"/>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257</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204" t="s">
        <v>545</v>
      </c>
      <c r="D298" s="195"/>
      <c r="E298" s="196">
        <v>2</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257</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204" t="s">
        <v>546</v>
      </c>
      <c r="D299" s="195"/>
      <c r="E299" s="196">
        <v>1</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257</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204" t="s">
        <v>547</v>
      </c>
      <c r="D300" s="195"/>
      <c r="E300" s="196">
        <v>2</v>
      </c>
      <c r="F300" s="159"/>
      <c r="G300" s="159"/>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257</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204" t="s">
        <v>548</v>
      </c>
      <c r="D301" s="195"/>
      <c r="E301" s="196">
        <v>1</v>
      </c>
      <c r="F301" s="159"/>
      <c r="G301" s="159"/>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257</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204" t="s">
        <v>549</v>
      </c>
      <c r="D302" s="195"/>
      <c r="E302" s="196">
        <v>4</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257</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5"/>
      <c r="B303" s="156"/>
      <c r="C303" s="204" t="s">
        <v>550</v>
      </c>
      <c r="D303" s="195"/>
      <c r="E303" s="196">
        <v>10</v>
      </c>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257</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204" t="s">
        <v>551</v>
      </c>
      <c r="D304" s="195"/>
      <c r="E304" s="196">
        <v>4</v>
      </c>
      <c r="F304" s="159"/>
      <c r="G304" s="159"/>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257</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204" t="s">
        <v>552</v>
      </c>
      <c r="D305" s="195"/>
      <c r="E305" s="196">
        <v>1</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257</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5"/>
      <c r="B306" s="156"/>
      <c r="C306" s="204" t="s">
        <v>553</v>
      </c>
      <c r="D306" s="195"/>
      <c r="E306" s="196">
        <v>1</v>
      </c>
      <c r="F306" s="159"/>
      <c r="G306" s="159"/>
      <c r="H306" s="159"/>
      <c r="I306" s="159"/>
      <c r="J306" s="159"/>
      <c r="K306" s="159"/>
      <c r="L306" s="159"/>
      <c r="M306" s="159"/>
      <c r="N306" s="158"/>
      <c r="O306" s="158"/>
      <c r="P306" s="158"/>
      <c r="Q306" s="158"/>
      <c r="R306" s="159"/>
      <c r="S306" s="159"/>
      <c r="T306" s="159"/>
      <c r="U306" s="159"/>
      <c r="V306" s="159"/>
      <c r="W306" s="159"/>
      <c r="X306" s="159"/>
      <c r="Y306" s="159"/>
      <c r="Z306" s="148"/>
      <c r="AA306" s="148"/>
      <c r="AB306" s="148"/>
      <c r="AC306" s="148"/>
      <c r="AD306" s="148"/>
      <c r="AE306" s="148"/>
      <c r="AF306" s="148"/>
      <c r="AG306" s="148" t="s">
        <v>257</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x14ac:dyDescent="0.2">
      <c r="A307" s="155"/>
      <c r="B307" s="156"/>
      <c r="C307" s="204" t="s">
        <v>554</v>
      </c>
      <c r="D307" s="195"/>
      <c r="E307" s="196">
        <v>1</v>
      </c>
      <c r="F307" s="159"/>
      <c r="G307" s="159"/>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257</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3" x14ac:dyDescent="0.2">
      <c r="A308" s="155"/>
      <c r="B308" s="156"/>
      <c r="C308" s="204" t="s">
        <v>555</v>
      </c>
      <c r="D308" s="195"/>
      <c r="E308" s="196">
        <v>1</v>
      </c>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257</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204" t="s">
        <v>556</v>
      </c>
      <c r="D309" s="195"/>
      <c r="E309" s="196">
        <v>1</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257</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204" t="s">
        <v>557</v>
      </c>
      <c r="D310" s="195"/>
      <c r="E310" s="196">
        <v>1</v>
      </c>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257</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204" t="s">
        <v>558</v>
      </c>
      <c r="D311" s="195"/>
      <c r="E311" s="196">
        <v>72</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257</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3" x14ac:dyDescent="0.2">
      <c r="A312" s="155"/>
      <c r="B312" s="156"/>
      <c r="C312" s="204" t="s">
        <v>559</v>
      </c>
      <c r="D312" s="195"/>
      <c r="E312" s="196">
        <v>32</v>
      </c>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257</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204" t="s">
        <v>560</v>
      </c>
      <c r="D313" s="195"/>
      <c r="E313" s="196">
        <v>2</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257</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204" t="s">
        <v>561</v>
      </c>
      <c r="D314" s="195"/>
      <c r="E314" s="196">
        <v>4</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257</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74">
        <v>49</v>
      </c>
      <c r="B315" s="175" t="s">
        <v>562</v>
      </c>
      <c r="C315" s="190" t="s">
        <v>563</v>
      </c>
      <c r="D315" s="176" t="s">
        <v>400</v>
      </c>
      <c r="E315" s="177">
        <v>1</v>
      </c>
      <c r="F315" s="178"/>
      <c r="G315" s="179">
        <f>ROUND(E315*F315,2)</f>
        <v>0</v>
      </c>
      <c r="H315" s="178"/>
      <c r="I315" s="179">
        <f>ROUND(E315*H315,2)</f>
        <v>0</v>
      </c>
      <c r="J315" s="178"/>
      <c r="K315" s="179">
        <f>ROUND(E315*J315,2)</f>
        <v>0</v>
      </c>
      <c r="L315" s="179">
        <v>21</v>
      </c>
      <c r="M315" s="179">
        <f>G315*(1+L315/100)</f>
        <v>0</v>
      </c>
      <c r="N315" s="177">
        <v>0</v>
      </c>
      <c r="O315" s="177">
        <f>ROUND(E315*N315,2)</f>
        <v>0</v>
      </c>
      <c r="P315" s="177">
        <v>0</v>
      </c>
      <c r="Q315" s="177">
        <f>ROUND(E315*P315,2)</f>
        <v>0</v>
      </c>
      <c r="R315" s="179" t="s">
        <v>537</v>
      </c>
      <c r="S315" s="179" t="s">
        <v>207</v>
      </c>
      <c r="T315" s="180" t="s">
        <v>207</v>
      </c>
      <c r="U315" s="159">
        <v>0.05</v>
      </c>
      <c r="V315" s="159">
        <f>ROUND(E315*U315,2)</f>
        <v>0.05</v>
      </c>
      <c r="W315" s="159"/>
      <c r="X315" s="159" t="s">
        <v>252</v>
      </c>
      <c r="Y315" s="159" t="s">
        <v>210</v>
      </c>
      <c r="Z315" s="148"/>
      <c r="AA315" s="148"/>
      <c r="AB315" s="148"/>
      <c r="AC315" s="148"/>
      <c r="AD315" s="148"/>
      <c r="AE315" s="148"/>
      <c r="AF315" s="148"/>
      <c r="AG315" s="148" t="s">
        <v>253</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290" t="s">
        <v>538</v>
      </c>
      <c r="D316" s="291"/>
      <c r="E316" s="291"/>
      <c r="F316" s="291"/>
      <c r="G316" s="291"/>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255</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x14ac:dyDescent="0.2">
      <c r="A317" s="155"/>
      <c r="B317" s="156"/>
      <c r="C317" s="279" t="s">
        <v>564</v>
      </c>
      <c r="D317" s="280"/>
      <c r="E317" s="280"/>
      <c r="F317" s="280"/>
      <c r="G317" s="280"/>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212</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204" t="s">
        <v>396</v>
      </c>
      <c r="D318" s="195"/>
      <c r="E318" s="196"/>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257</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204" t="s">
        <v>565</v>
      </c>
      <c r="D319" s="195"/>
      <c r="E319" s="196">
        <v>1</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257</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74">
        <v>50</v>
      </c>
      <c r="B320" s="175" t="s">
        <v>566</v>
      </c>
      <c r="C320" s="190" t="s">
        <v>567</v>
      </c>
      <c r="D320" s="176" t="s">
        <v>250</v>
      </c>
      <c r="E320" s="177">
        <v>3.7892999999999999</v>
      </c>
      <c r="F320" s="178"/>
      <c r="G320" s="179">
        <f>ROUND(E320*F320,2)</f>
        <v>0</v>
      </c>
      <c r="H320" s="178"/>
      <c r="I320" s="179">
        <f>ROUND(E320*H320,2)</f>
        <v>0</v>
      </c>
      <c r="J320" s="178"/>
      <c r="K320" s="179">
        <f>ROUND(E320*J320,2)</f>
        <v>0</v>
      </c>
      <c r="L320" s="179">
        <v>21</v>
      </c>
      <c r="M320" s="179">
        <f>G320*(1+L320/100)</f>
        <v>0</v>
      </c>
      <c r="N320" s="177">
        <v>2.1900000000000001E-3</v>
      </c>
      <c r="O320" s="177">
        <f>ROUND(E320*N320,2)</f>
        <v>0.01</v>
      </c>
      <c r="P320" s="177">
        <v>4.1000000000000002E-2</v>
      </c>
      <c r="Q320" s="177">
        <f>ROUND(E320*P320,2)</f>
        <v>0.16</v>
      </c>
      <c r="R320" s="179" t="s">
        <v>537</v>
      </c>
      <c r="S320" s="179" t="s">
        <v>207</v>
      </c>
      <c r="T320" s="180" t="s">
        <v>207</v>
      </c>
      <c r="U320" s="159">
        <v>0.52</v>
      </c>
      <c r="V320" s="159">
        <f>ROUND(E320*U320,2)</f>
        <v>1.97</v>
      </c>
      <c r="W320" s="159"/>
      <c r="X320" s="159" t="s">
        <v>252</v>
      </c>
      <c r="Y320" s="159" t="s">
        <v>210</v>
      </c>
      <c r="Z320" s="148"/>
      <c r="AA320" s="148"/>
      <c r="AB320" s="148"/>
      <c r="AC320" s="148"/>
      <c r="AD320" s="148"/>
      <c r="AE320" s="148"/>
      <c r="AF320" s="148"/>
      <c r="AG320" s="148" t="s">
        <v>253</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290" t="s">
        <v>568</v>
      </c>
      <c r="D321" s="291"/>
      <c r="E321" s="291"/>
      <c r="F321" s="291"/>
      <c r="G321" s="291"/>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255</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2" x14ac:dyDescent="0.2">
      <c r="A322" s="155"/>
      <c r="B322" s="156"/>
      <c r="C322" s="279" t="s">
        <v>569</v>
      </c>
      <c r="D322" s="280"/>
      <c r="E322" s="280"/>
      <c r="F322" s="280"/>
      <c r="G322" s="280"/>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212</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204" t="s">
        <v>256</v>
      </c>
      <c r="D323" s="195"/>
      <c r="E323" s="196">
        <v>0.29609999999999997</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257</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204" t="s">
        <v>258</v>
      </c>
      <c r="D324" s="195"/>
      <c r="E324" s="196">
        <v>0.30819999999999997</v>
      </c>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257</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204" t="s">
        <v>259</v>
      </c>
      <c r="D325" s="195"/>
      <c r="E325" s="196">
        <v>0.41249999999999998</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257</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204" t="s">
        <v>260</v>
      </c>
      <c r="D326" s="195"/>
      <c r="E326" s="196">
        <v>0.27500000000000002</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257</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204" t="s">
        <v>261</v>
      </c>
      <c r="D327" s="195"/>
      <c r="E327" s="196">
        <v>0.255</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257</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x14ac:dyDescent="0.2">
      <c r="A328" s="155"/>
      <c r="B328" s="156"/>
      <c r="C328" s="204" t="s">
        <v>264</v>
      </c>
      <c r="D328" s="195"/>
      <c r="E328" s="196">
        <v>0.23449999999999999</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257</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204" t="s">
        <v>266</v>
      </c>
      <c r="D329" s="195"/>
      <c r="E329" s="196">
        <v>0.1875</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257</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204" t="s">
        <v>270</v>
      </c>
      <c r="D330" s="195"/>
      <c r="E330" s="196">
        <v>0.16059999999999999</v>
      </c>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257</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204" t="s">
        <v>271</v>
      </c>
      <c r="D331" s="195"/>
      <c r="E331" s="196">
        <v>0.2278</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257</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204" t="s">
        <v>272</v>
      </c>
      <c r="D332" s="195"/>
      <c r="E332" s="196">
        <v>0.18360000000000001</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257</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204" t="s">
        <v>273</v>
      </c>
      <c r="D333" s="195"/>
      <c r="E333" s="196">
        <v>0.15</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257</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204" t="s">
        <v>274</v>
      </c>
      <c r="D334" s="195"/>
      <c r="E334" s="196">
        <v>0.55249999999999999</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257</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204" t="s">
        <v>275</v>
      </c>
      <c r="D335" s="195"/>
      <c r="E335" s="196">
        <v>0.54600000000000004</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257</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74">
        <v>51</v>
      </c>
      <c r="B336" s="175" t="s">
        <v>570</v>
      </c>
      <c r="C336" s="190" t="s">
        <v>571</v>
      </c>
      <c r="D336" s="176" t="s">
        <v>250</v>
      </c>
      <c r="E336" s="177">
        <v>16.194099999999999</v>
      </c>
      <c r="F336" s="178"/>
      <c r="G336" s="179">
        <f>ROUND(E336*F336,2)</f>
        <v>0</v>
      </c>
      <c r="H336" s="178"/>
      <c r="I336" s="179">
        <f>ROUND(E336*H336,2)</f>
        <v>0</v>
      </c>
      <c r="J336" s="178"/>
      <c r="K336" s="179">
        <f>ROUND(E336*J336,2)</f>
        <v>0</v>
      </c>
      <c r="L336" s="179">
        <v>21</v>
      </c>
      <c r="M336" s="179">
        <f>G336*(1+L336/100)</f>
        <v>0</v>
      </c>
      <c r="N336" s="177">
        <v>1E-3</v>
      </c>
      <c r="O336" s="177">
        <f>ROUND(E336*N336,2)</f>
        <v>0.02</v>
      </c>
      <c r="P336" s="177">
        <v>3.1E-2</v>
      </c>
      <c r="Q336" s="177">
        <f>ROUND(E336*P336,2)</f>
        <v>0.5</v>
      </c>
      <c r="R336" s="179" t="s">
        <v>537</v>
      </c>
      <c r="S336" s="179" t="s">
        <v>207</v>
      </c>
      <c r="T336" s="180" t="s">
        <v>207</v>
      </c>
      <c r="U336" s="159">
        <v>0.33100000000000002</v>
      </c>
      <c r="V336" s="159">
        <f>ROUND(E336*U336,2)</f>
        <v>5.36</v>
      </c>
      <c r="W336" s="159"/>
      <c r="X336" s="159" t="s">
        <v>252</v>
      </c>
      <c r="Y336" s="159" t="s">
        <v>210</v>
      </c>
      <c r="Z336" s="148"/>
      <c r="AA336" s="148"/>
      <c r="AB336" s="148"/>
      <c r="AC336" s="148"/>
      <c r="AD336" s="148"/>
      <c r="AE336" s="148"/>
      <c r="AF336" s="148"/>
      <c r="AG336" s="148" t="s">
        <v>253</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2" x14ac:dyDescent="0.2">
      <c r="A337" s="155"/>
      <c r="B337" s="156"/>
      <c r="C337" s="290" t="s">
        <v>568</v>
      </c>
      <c r="D337" s="291"/>
      <c r="E337" s="291"/>
      <c r="F337" s="291"/>
      <c r="G337" s="291"/>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255</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2" x14ac:dyDescent="0.2">
      <c r="A338" s="155"/>
      <c r="B338" s="156"/>
      <c r="C338" s="279" t="s">
        <v>569</v>
      </c>
      <c r="D338" s="280"/>
      <c r="E338" s="280"/>
      <c r="F338" s="280"/>
      <c r="G338" s="280"/>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212</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2" x14ac:dyDescent="0.2">
      <c r="A339" s="155"/>
      <c r="B339" s="156"/>
      <c r="C339" s="204" t="s">
        <v>262</v>
      </c>
      <c r="D339" s="195"/>
      <c r="E339" s="196">
        <v>1.0725</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257</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204" t="s">
        <v>263</v>
      </c>
      <c r="D340" s="195"/>
      <c r="E340" s="196">
        <v>1.0725</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257</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204" t="s">
        <v>265</v>
      </c>
      <c r="D341" s="195"/>
      <c r="E341" s="196">
        <v>1.1439999999999999</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257</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5"/>
      <c r="B342" s="156"/>
      <c r="C342" s="204" t="s">
        <v>268</v>
      </c>
      <c r="D342" s="195"/>
      <c r="E342" s="196">
        <v>7.3140000000000001</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257</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204" t="s">
        <v>269</v>
      </c>
      <c r="D343" s="195"/>
      <c r="E343" s="196">
        <v>2.5015999999999998</v>
      </c>
      <c r="F343" s="159"/>
      <c r="G343" s="159"/>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257</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3" x14ac:dyDescent="0.2">
      <c r="A344" s="155"/>
      <c r="B344" s="156"/>
      <c r="C344" s="204" t="s">
        <v>278</v>
      </c>
      <c r="D344" s="195"/>
      <c r="E344" s="196">
        <v>1.4175</v>
      </c>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257</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204" t="s">
        <v>279</v>
      </c>
      <c r="D345" s="195"/>
      <c r="E345" s="196">
        <v>1.6719999999999999</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257</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74">
        <v>52</v>
      </c>
      <c r="B346" s="175" t="s">
        <v>572</v>
      </c>
      <c r="C346" s="190" t="s">
        <v>573</v>
      </c>
      <c r="D346" s="176" t="s">
        <v>250</v>
      </c>
      <c r="E346" s="177">
        <v>67.334000000000003</v>
      </c>
      <c r="F346" s="178"/>
      <c r="G346" s="179">
        <f>ROUND(E346*F346,2)</f>
        <v>0</v>
      </c>
      <c r="H346" s="178"/>
      <c r="I346" s="179">
        <f>ROUND(E346*H346,2)</f>
        <v>0</v>
      </c>
      <c r="J346" s="178"/>
      <c r="K346" s="179">
        <f>ROUND(E346*J346,2)</f>
        <v>0</v>
      </c>
      <c r="L346" s="179">
        <v>21</v>
      </c>
      <c r="M346" s="179">
        <f>G346*(1+L346/100)</f>
        <v>0</v>
      </c>
      <c r="N346" s="177">
        <v>9.2000000000000003E-4</v>
      </c>
      <c r="O346" s="177">
        <f>ROUND(E346*N346,2)</f>
        <v>0.06</v>
      </c>
      <c r="P346" s="177">
        <v>2.7E-2</v>
      </c>
      <c r="Q346" s="177">
        <f>ROUND(E346*P346,2)</f>
        <v>1.82</v>
      </c>
      <c r="R346" s="179" t="s">
        <v>537</v>
      </c>
      <c r="S346" s="179" t="s">
        <v>207</v>
      </c>
      <c r="T346" s="180" t="s">
        <v>207</v>
      </c>
      <c r="U346" s="159">
        <v>0.26300000000000001</v>
      </c>
      <c r="V346" s="159">
        <f>ROUND(E346*U346,2)</f>
        <v>17.71</v>
      </c>
      <c r="W346" s="159"/>
      <c r="X346" s="159" t="s">
        <v>252</v>
      </c>
      <c r="Y346" s="159" t="s">
        <v>210</v>
      </c>
      <c r="Z346" s="148"/>
      <c r="AA346" s="148"/>
      <c r="AB346" s="148"/>
      <c r="AC346" s="148"/>
      <c r="AD346" s="148"/>
      <c r="AE346" s="148"/>
      <c r="AF346" s="148"/>
      <c r="AG346" s="148" t="s">
        <v>253</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2" x14ac:dyDescent="0.2">
      <c r="A347" s="155"/>
      <c r="B347" s="156"/>
      <c r="C347" s="290" t="s">
        <v>568</v>
      </c>
      <c r="D347" s="291"/>
      <c r="E347" s="291"/>
      <c r="F347" s="291"/>
      <c r="G347" s="291"/>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255</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2" x14ac:dyDescent="0.2">
      <c r="A348" s="155"/>
      <c r="B348" s="156"/>
      <c r="C348" s="279" t="s">
        <v>569</v>
      </c>
      <c r="D348" s="280"/>
      <c r="E348" s="280"/>
      <c r="F348" s="280"/>
      <c r="G348" s="280"/>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212</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2" x14ac:dyDescent="0.2">
      <c r="A349" s="155"/>
      <c r="B349" s="156"/>
      <c r="C349" s="204" t="s">
        <v>267</v>
      </c>
      <c r="D349" s="195"/>
      <c r="E349" s="196">
        <v>2.2440000000000002</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257</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204" t="s">
        <v>276</v>
      </c>
      <c r="D350" s="195"/>
      <c r="E350" s="196">
        <v>47.61</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257</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204" t="s">
        <v>277</v>
      </c>
      <c r="D351" s="195"/>
      <c r="E351" s="196">
        <v>17.48</v>
      </c>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257</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ht="22.5" outlineLevel="1" x14ac:dyDescent="0.2">
      <c r="A352" s="174">
        <v>53</v>
      </c>
      <c r="B352" s="175" t="s">
        <v>574</v>
      </c>
      <c r="C352" s="190" t="s">
        <v>575</v>
      </c>
      <c r="D352" s="176" t="s">
        <v>250</v>
      </c>
      <c r="E352" s="177">
        <v>58.4</v>
      </c>
      <c r="F352" s="178"/>
      <c r="G352" s="179">
        <f>ROUND(E352*F352,2)</f>
        <v>0</v>
      </c>
      <c r="H352" s="178"/>
      <c r="I352" s="179">
        <f>ROUND(E352*H352,2)</f>
        <v>0</v>
      </c>
      <c r="J352" s="178"/>
      <c r="K352" s="179">
        <f>ROUND(E352*J352,2)</f>
        <v>0</v>
      </c>
      <c r="L352" s="179">
        <v>21</v>
      </c>
      <c r="M352" s="179">
        <f>G352*(1+L352/100)</f>
        <v>0</v>
      </c>
      <c r="N352" s="177">
        <v>0</v>
      </c>
      <c r="O352" s="177">
        <f>ROUND(E352*N352,2)</f>
        <v>0</v>
      </c>
      <c r="P352" s="177">
        <v>0.05</v>
      </c>
      <c r="Q352" s="177">
        <f>ROUND(E352*P352,2)</f>
        <v>2.92</v>
      </c>
      <c r="R352" s="179" t="s">
        <v>537</v>
      </c>
      <c r="S352" s="179" t="s">
        <v>207</v>
      </c>
      <c r="T352" s="180" t="s">
        <v>207</v>
      </c>
      <c r="U352" s="159">
        <v>0.33</v>
      </c>
      <c r="V352" s="159">
        <f>ROUND(E352*U352,2)</f>
        <v>19.27</v>
      </c>
      <c r="W352" s="159"/>
      <c r="X352" s="159" t="s">
        <v>252</v>
      </c>
      <c r="Y352" s="159" t="s">
        <v>210</v>
      </c>
      <c r="Z352" s="148"/>
      <c r="AA352" s="148"/>
      <c r="AB352" s="148"/>
      <c r="AC352" s="148"/>
      <c r="AD352" s="148"/>
      <c r="AE352" s="148"/>
      <c r="AF352" s="148"/>
      <c r="AG352" s="148" t="s">
        <v>253</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2" x14ac:dyDescent="0.2">
      <c r="A353" s="155"/>
      <c r="B353" s="156"/>
      <c r="C353" s="204" t="s">
        <v>576</v>
      </c>
      <c r="D353" s="195"/>
      <c r="E353" s="196">
        <v>58.4</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257</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22.5" outlineLevel="1" x14ac:dyDescent="0.2">
      <c r="A354" s="174">
        <v>54</v>
      </c>
      <c r="B354" s="175" t="s">
        <v>577</v>
      </c>
      <c r="C354" s="190" t="s">
        <v>578</v>
      </c>
      <c r="D354" s="176" t="s">
        <v>250</v>
      </c>
      <c r="E354" s="177">
        <v>141.6</v>
      </c>
      <c r="F354" s="178"/>
      <c r="G354" s="179">
        <f>ROUND(E354*F354,2)</f>
        <v>0</v>
      </c>
      <c r="H354" s="178"/>
      <c r="I354" s="179">
        <f>ROUND(E354*H354,2)</f>
        <v>0</v>
      </c>
      <c r="J354" s="178"/>
      <c r="K354" s="179">
        <f>ROUND(E354*J354,2)</f>
        <v>0</v>
      </c>
      <c r="L354" s="179">
        <v>21</v>
      </c>
      <c r="M354" s="179">
        <f>G354*(1+L354/100)</f>
        <v>0</v>
      </c>
      <c r="N354" s="177">
        <v>0</v>
      </c>
      <c r="O354" s="177">
        <f>ROUND(E354*N354,2)</f>
        <v>0</v>
      </c>
      <c r="P354" s="177">
        <v>0.01</v>
      </c>
      <c r="Q354" s="177">
        <f>ROUND(E354*P354,2)</f>
        <v>1.42</v>
      </c>
      <c r="R354" s="179" t="s">
        <v>537</v>
      </c>
      <c r="S354" s="179" t="s">
        <v>207</v>
      </c>
      <c r="T354" s="180" t="s">
        <v>207</v>
      </c>
      <c r="U354" s="159">
        <v>0.04</v>
      </c>
      <c r="V354" s="159">
        <f>ROUND(E354*U354,2)</f>
        <v>5.66</v>
      </c>
      <c r="W354" s="159"/>
      <c r="X354" s="159" t="s">
        <v>252</v>
      </c>
      <c r="Y354" s="159" t="s">
        <v>210</v>
      </c>
      <c r="Z354" s="148"/>
      <c r="AA354" s="148"/>
      <c r="AB354" s="148"/>
      <c r="AC354" s="148"/>
      <c r="AD354" s="148"/>
      <c r="AE354" s="148"/>
      <c r="AF354" s="148"/>
      <c r="AG354" s="148" t="s">
        <v>253</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x14ac:dyDescent="0.2">
      <c r="A355" s="155"/>
      <c r="B355" s="156"/>
      <c r="C355" s="204" t="s">
        <v>579</v>
      </c>
      <c r="D355" s="195"/>
      <c r="E355" s="196">
        <v>141.6</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257</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ht="22.5" outlineLevel="1" x14ac:dyDescent="0.2">
      <c r="A356" s="174">
        <v>55</v>
      </c>
      <c r="B356" s="175" t="s">
        <v>580</v>
      </c>
      <c r="C356" s="190" t="s">
        <v>581</v>
      </c>
      <c r="D356" s="176" t="s">
        <v>250</v>
      </c>
      <c r="E356" s="177">
        <v>1891.4</v>
      </c>
      <c r="F356" s="178"/>
      <c r="G356" s="179">
        <f>ROUND(E356*F356,2)</f>
        <v>0</v>
      </c>
      <c r="H356" s="178"/>
      <c r="I356" s="179">
        <f>ROUND(E356*H356,2)</f>
        <v>0</v>
      </c>
      <c r="J356" s="178"/>
      <c r="K356" s="179">
        <f>ROUND(E356*J356,2)</f>
        <v>0</v>
      </c>
      <c r="L356" s="179">
        <v>21</v>
      </c>
      <c r="M356" s="179">
        <f>G356*(1+L356/100)</f>
        <v>0</v>
      </c>
      <c r="N356" s="177">
        <v>0</v>
      </c>
      <c r="O356" s="177">
        <f>ROUND(E356*N356,2)</f>
        <v>0</v>
      </c>
      <c r="P356" s="177">
        <v>2.9000000000000001E-2</v>
      </c>
      <c r="Q356" s="177">
        <f>ROUND(E356*P356,2)</f>
        <v>54.85</v>
      </c>
      <c r="R356" s="179" t="s">
        <v>537</v>
      </c>
      <c r="S356" s="179" t="s">
        <v>207</v>
      </c>
      <c r="T356" s="180" t="s">
        <v>207</v>
      </c>
      <c r="U356" s="159">
        <v>0.1</v>
      </c>
      <c r="V356" s="159">
        <f>ROUND(E356*U356,2)</f>
        <v>189.14</v>
      </c>
      <c r="W356" s="159"/>
      <c r="X356" s="159" t="s">
        <v>252</v>
      </c>
      <c r="Y356" s="159" t="s">
        <v>210</v>
      </c>
      <c r="Z356" s="148"/>
      <c r="AA356" s="148"/>
      <c r="AB356" s="148"/>
      <c r="AC356" s="148"/>
      <c r="AD356" s="148"/>
      <c r="AE356" s="148"/>
      <c r="AF356" s="148"/>
      <c r="AG356" s="148" t="s">
        <v>253</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2" x14ac:dyDescent="0.2">
      <c r="A357" s="155"/>
      <c r="B357" s="156"/>
      <c r="C357" s="204" t="s">
        <v>582</v>
      </c>
      <c r="D357" s="195"/>
      <c r="E357" s="196">
        <v>1891.4</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257</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ht="22.5" outlineLevel="1" x14ac:dyDescent="0.2">
      <c r="A358" s="174">
        <v>56</v>
      </c>
      <c r="B358" s="175" t="s">
        <v>583</v>
      </c>
      <c r="C358" s="190" t="s">
        <v>584</v>
      </c>
      <c r="D358" s="176" t="s">
        <v>250</v>
      </c>
      <c r="E358" s="177">
        <v>900.7</v>
      </c>
      <c r="F358" s="178"/>
      <c r="G358" s="179">
        <f>ROUND(E358*F358,2)</f>
        <v>0</v>
      </c>
      <c r="H358" s="178"/>
      <c r="I358" s="179">
        <f>ROUND(E358*H358,2)</f>
        <v>0</v>
      </c>
      <c r="J358" s="178"/>
      <c r="K358" s="179">
        <f>ROUND(E358*J358,2)</f>
        <v>0</v>
      </c>
      <c r="L358" s="179">
        <v>21</v>
      </c>
      <c r="M358" s="179">
        <f>G358*(1+L358/100)</f>
        <v>0</v>
      </c>
      <c r="N358" s="177">
        <v>0</v>
      </c>
      <c r="O358" s="177">
        <f>ROUND(E358*N358,2)</f>
        <v>0</v>
      </c>
      <c r="P358" s="177">
        <v>5.8999999999999997E-2</v>
      </c>
      <c r="Q358" s="177">
        <f>ROUND(E358*P358,2)</f>
        <v>53.14</v>
      </c>
      <c r="R358" s="179" t="s">
        <v>537</v>
      </c>
      <c r="S358" s="179" t="s">
        <v>207</v>
      </c>
      <c r="T358" s="180" t="s">
        <v>207</v>
      </c>
      <c r="U358" s="159">
        <v>0.2</v>
      </c>
      <c r="V358" s="159">
        <f>ROUND(E358*U358,2)</f>
        <v>180.14</v>
      </c>
      <c r="W358" s="159"/>
      <c r="X358" s="159" t="s">
        <v>252</v>
      </c>
      <c r="Y358" s="159" t="s">
        <v>210</v>
      </c>
      <c r="Z358" s="148"/>
      <c r="AA358" s="148"/>
      <c r="AB358" s="148"/>
      <c r="AC358" s="148"/>
      <c r="AD358" s="148"/>
      <c r="AE358" s="148"/>
      <c r="AF358" s="148"/>
      <c r="AG358" s="148" t="s">
        <v>253</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2" x14ac:dyDescent="0.2">
      <c r="A359" s="155"/>
      <c r="B359" s="156"/>
      <c r="C359" s="204" t="s">
        <v>585</v>
      </c>
      <c r="D359" s="195"/>
      <c r="E359" s="196">
        <v>354.7</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257</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204" t="s">
        <v>586</v>
      </c>
      <c r="D360" s="195"/>
      <c r="E360" s="196">
        <v>534.70000000000005</v>
      </c>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257</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204" t="s">
        <v>587</v>
      </c>
      <c r="D361" s="195"/>
      <c r="E361" s="196">
        <v>11.3</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257</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74">
        <v>57</v>
      </c>
      <c r="B362" s="175" t="s">
        <v>588</v>
      </c>
      <c r="C362" s="190" t="s">
        <v>589</v>
      </c>
      <c r="D362" s="176" t="s">
        <v>250</v>
      </c>
      <c r="E362" s="177">
        <v>945.7</v>
      </c>
      <c r="F362" s="178"/>
      <c r="G362" s="179">
        <f>ROUND(E362*F362,2)</f>
        <v>0</v>
      </c>
      <c r="H362" s="178"/>
      <c r="I362" s="179">
        <f>ROUND(E362*H362,2)</f>
        <v>0</v>
      </c>
      <c r="J362" s="178"/>
      <c r="K362" s="179">
        <f>ROUND(E362*J362,2)</f>
        <v>0</v>
      </c>
      <c r="L362" s="179">
        <v>21</v>
      </c>
      <c r="M362" s="179">
        <f>G362*(1+L362/100)</f>
        <v>0</v>
      </c>
      <c r="N362" s="177">
        <v>0</v>
      </c>
      <c r="O362" s="177">
        <f>ROUND(E362*N362,2)</f>
        <v>0</v>
      </c>
      <c r="P362" s="177">
        <v>5.1599999999999997E-3</v>
      </c>
      <c r="Q362" s="177">
        <f>ROUND(E362*P362,2)</f>
        <v>4.88</v>
      </c>
      <c r="R362" s="179" t="s">
        <v>537</v>
      </c>
      <c r="S362" s="179" t="s">
        <v>207</v>
      </c>
      <c r="T362" s="180" t="s">
        <v>207</v>
      </c>
      <c r="U362" s="159">
        <v>0.14000000000000001</v>
      </c>
      <c r="V362" s="159">
        <f>ROUND(E362*U362,2)</f>
        <v>132.4</v>
      </c>
      <c r="W362" s="159"/>
      <c r="X362" s="159" t="s">
        <v>252</v>
      </c>
      <c r="Y362" s="159" t="s">
        <v>210</v>
      </c>
      <c r="Z362" s="148"/>
      <c r="AA362" s="148"/>
      <c r="AB362" s="148"/>
      <c r="AC362" s="148"/>
      <c r="AD362" s="148"/>
      <c r="AE362" s="148"/>
      <c r="AF362" s="148"/>
      <c r="AG362" s="148" t="s">
        <v>253</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204" t="s">
        <v>590</v>
      </c>
      <c r="D363" s="195"/>
      <c r="E363" s="196">
        <v>945.7</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257</v>
      </c>
      <c r="AH363" s="148">
        <v>5</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4">
        <v>58</v>
      </c>
      <c r="B364" s="175" t="s">
        <v>591</v>
      </c>
      <c r="C364" s="190" t="s">
        <v>592</v>
      </c>
      <c r="D364" s="176" t="s">
        <v>593</v>
      </c>
      <c r="E364" s="177">
        <v>74.23</v>
      </c>
      <c r="F364" s="178"/>
      <c r="G364" s="179">
        <f>ROUND(E364*F364,2)</f>
        <v>0</v>
      </c>
      <c r="H364" s="178"/>
      <c r="I364" s="179">
        <f>ROUND(E364*H364,2)</f>
        <v>0</v>
      </c>
      <c r="J364" s="178"/>
      <c r="K364" s="179">
        <f>ROUND(E364*J364,2)</f>
        <v>0</v>
      </c>
      <c r="L364" s="179">
        <v>21</v>
      </c>
      <c r="M364" s="179">
        <f>G364*(1+L364/100)</f>
        <v>0</v>
      </c>
      <c r="N364" s="177">
        <v>0</v>
      </c>
      <c r="O364" s="177">
        <f>ROUND(E364*N364,2)</f>
        <v>0</v>
      </c>
      <c r="P364" s="177">
        <v>1.3500000000000001E-3</v>
      </c>
      <c r="Q364" s="177">
        <f>ROUND(E364*P364,2)</f>
        <v>0.1</v>
      </c>
      <c r="R364" s="179" t="s">
        <v>594</v>
      </c>
      <c r="S364" s="179" t="s">
        <v>207</v>
      </c>
      <c r="T364" s="180" t="s">
        <v>207</v>
      </c>
      <c r="U364" s="159">
        <v>9.1999999999999998E-2</v>
      </c>
      <c r="V364" s="159">
        <f>ROUND(E364*U364,2)</f>
        <v>6.83</v>
      </c>
      <c r="W364" s="159"/>
      <c r="X364" s="159" t="s">
        <v>252</v>
      </c>
      <c r="Y364" s="159" t="s">
        <v>210</v>
      </c>
      <c r="Z364" s="148"/>
      <c r="AA364" s="148"/>
      <c r="AB364" s="148"/>
      <c r="AC364" s="148"/>
      <c r="AD364" s="148"/>
      <c r="AE364" s="148"/>
      <c r="AF364" s="148"/>
      <c r="AG364" s="148" t="s">
        <v>253</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5"/>
      <c r="B365" s="156"/>
      <c r="C365" s="277" t="s">
        <v>595</v>
      </c>
      <c r="D365" s="278"/>
      <c r="E365" s="278"/>
      <c r="F365" s="278"/>
      <c r="G365" s="278"/>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212</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204" t="s">
        <v>596</v>
      </c>
      <c r="D366" s="195"/>
      <c r="E366" s="196">
        <v>0.79</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257</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5"/>
      <c r="B367" s="156"/>
      <c r="C367" s="204" t="s">
        <v>597</v>
      </c>
      <c r="D367" s="195"/>
      <c r="E367" s="196">
        <v>1.84</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257</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3" x14ac:dyDescent="0.2">
      <c r="A368" s="155"/>
      <c r="B368" s="156"/>
      <c r="C368" s="204" t="s">
        <v>598</v>
      </c>
      <c r="D368" s="195"/>
      <c r="E368" s="196">
        <v>0.39</v>
      </c>
      <c r="F368" s="159"/>
      <c r="G368" s="159"/>
      <c r="H368" s="159"/>
      <c r="I368" s="159"/>
      <c r="J368" s="159"/>
      <c r="K368" s="159"/>
      <c r="L368" s="159"/>
      <c r="M368" s="159"/>
      <c r="N368" s="158"/>
      <c r="O368" s="158"/>
      <c r="P368" s="158"/>
      <c r="Q368" s="158"/>
      <c r="R368" s="159"/>
      <c r="S368" s="159"/>
      <c r="T368" s="159"/>
      <c r="U368" s="159"/>
      <c r="V368" s="159"/>
      <c r="W368" s="159"/>
      <c r="X368" s="159"/>
      <c r="Y368" s="159"/>
      <c r="Z368" s="148"/>
      <c r="AA368" s="148"/>
      <c r="AB368" s="148"/>
      <c r="AC368" s="148"/>
      <c r="AD368" s="148"/>
      <c r="AE368" s="148"/>
      <c r="AF368" s="148"/>
      <c r="AG368" s="148" t="s">
        <v>257</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3" x14ac:dyDescent="0.2">
      <c r="A369" s="155"/>
      <c r="B369" s="156"/>
      <c r="C369" s="204" t="s">
        <v>599</v>
      </c>
      <c r="D369" s="195"/>
      <c r="E369" s="196">
        <v>0.85</v>
      </c>
      <c r="F369" s="159"/>
      <c r="G369" s="159"/>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257</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5"/>
      <c r="B370" s="156"/>
      <c r="C370" s="204" t="s">
        <v>600</v>
      </c>
      <c r="D370" s="195"/>
      <c r="E370" s="196">
        <v>0.28000000000000003</v>
      </c>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257</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3" x14ac:dyDescent="0.2">
      <c r="A371" s="155"/>
      <c r="B371" s="156"/>
      <c r="C371" s="204" t="s">
        <v>601</v>
      </c>
      <c r="D371" s="195"/>
      <c r="E371" s="196">
        <v>0.78</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257</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3" x14ac:dyDescent="0.2">
      <c r="A372" s="155"/>
      <c r="B372" s="156"/>
      <c r="C372" s="204" t="s">
        <v>602</v>
      </c>
      <c r="D372" s="195"/>
      <c r="E372" s="196">
        <v>9.9</v>
      </c>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257</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3" x14ac:dyDescent="0.2">
      <c r="A373" s="155"/>
      <c r="B373" s="156"/>
      <c r="C373" s="204" t="s">
        <v>603</v>
      </c>
      <c r="D373" s="195"/>
      <c r="E373" s="196">
        <v>0.36</v>
      </c>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257</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204" t="s">
        <v>604</v>
      </c>
      <c r="D374" s="195"/>
      <c r="E374" s="196">
        <v>0.76</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257</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204" t="s">
        <v>605</v>
      </c>
      <c r="D375" s="195"/>
      <c r="E375" s="196">
        <v>0.36</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257</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204" t="s">
        <v>606</v>
      </c>
      <c r="D376" s="195"/>
      <c r="E376" s="196">
        <v>0.69</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257</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204" t="s">
        <v>607</v>
      </c>
      <c r="D377" s="195"/>
      <c r="E377" s="196">
        <v>0.56000000000000005</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257</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204" t="s">
        <v>608</v>
      </c>
      <c r="D378" s="195"/>
      <c r="E378" s="196">
        <v>42.84</v>
      </c>
      <c r="F378" s="159"/>
      <c r="G378" s="159"/>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257</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204" t="s">
        <v>609</v>
      </c>
      <c r="D379" s="195"/>
      <c r="E379" s="196">
        <v>0.98</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257</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3" x14ac:dyDescent="0.2">
      <c r="A380" s="155"/>
      <c r="B380" s="156"/>
      <c r="C380" s="204" t="s">
        <v>610</v>
      </c>
      <c r="D380" s="195"/>
      <c r="E380" s="196">
        <v>4.1500000000000004</v>
      </c>
      <c r="F380" s="159"/>
      <c r="G380" s="159"/>
      <c r="H380" s="159"/>
      <c r="I380" s="159"/>
      <c r="J380" s="159"/>
      <c r="K380" s="159"/>
      <c r="L380" s="159"/>
      <c r="M380" s="159"/>
      <c r="N380" s="158"/>
      <c r="O380" s="158"/>
      <c r="P380" s="158"/>
      <c r="Q380" s="158"/>
      <c r="R380" s="159"/>
      <c r="S380" s="159"/>
      <c r="T380" s="159"/>
      <c r="U380" s="159"/>
      <c r="V380" s="159"/>
      <c r="W380" s="159"/>
      <c r="X380" s="159"/>
      <c r="Y380" s="159"/>
      <c r="Z380" s="148"/>
      <c r="AA380" s="148"/>
      <c r="AB380" s="148"/>
      <c r="AC380" s="148"/>
      <c r="AD380" s="148"/>
      <c r="AE380" s="148"/>
      <c r="AF380" s="148"/>
      <c r="AG380" s="148" t="s">
        <v>257</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204" t="s">
        <v>611</v>
      </c>
      <c r="D381" s="195"/>
      <c r="E381" s="196">
        <v>8.6999999999999993</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257</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74">
        <v>59</v>
      </c>
      <c r="B382" s="175" t="s">
        <v>612</v>
      </c>
      <c r="C382" s="190" t="s">
        <v>613</v>
      </c>
      <c r="D382" s="176" t="s">
        <v>593</v>
      </c>
      <c r="E382" s="177">
        <v>10.35</v>
      </c>
      <c r="F382" s="178"/>
      <c r="G382" s="179">
        <f>ROUND(E382*F382,2)</f>
        <v>0</v>
      </c>
      <c r="H382" s="178"/>
      <c r="I382" s="179">
        <f>ROUND(E382*H382,2)</f>
        <v>0</v>
      </c>
      <c r="J382" s="178"/>
      <c r="K382" s="179">
        <f>ROUND(E382*J382,2)</f>
        <v>0</v>
      </c>
      <c r="L382" s="179">
        <v>21</v>
      </c>
      <c r="M382" s="179">
        <f>G382*(1+L382/100)</f>
        <v>0</v>
      </c>
      <c r="N382" s="177">
        <v>0</v>
      </c>
      <c r="O382" s="177">
        <f>ROUND(E382*N382,2)</f>
        <v>0</v>
      </c>
      <c r="P382" s="177">
        <v>2.8700000000000002E-3</v>
      </c>
      <c r="Q382" s="177">
        <f>ROUND(E382*P382,2)</f>
        <v>0.03</v>
      </c>
      <c r="R382" s="179" t="s">
        <v>594</v>
      </c>
      <c r="S382" s="179" t="s">
        <v>207</v>
      </c>
      <c r="T382" s="180" t="s">
        <v>207</v>
      </c>
      <c r="U382" s="159">
        <v>0.10349999999999999</v>
      </c>
      <c r="V382" s="159">
        <f>ROUND(E382*U382,2)</f>
        <v>1.07</v>
      </c>
      <c r="W382" s="159"/>
      <c r="X382" s="159" t="s">
        <v>252</v>
      </c>
      <c r="Y382" s="159" t="s">
        <v>210</v>
      </c>
      <c r="Z382" s="148"/>
      <c r="AA382" s="148"/>
      <c r="AB382" s="148"/>
      <c r="AC382" s="148"/>
      <c r="AD382" s="148"/>
      <c r="AE382" s="148"/>
      <c r="AF382" s="148"/>
      <c r="AG382" s="148" t="s">
        <v>253</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277" t="s">
        <v>614</v>
      </c>
      <c r="D383" s="278"/>
      <c r="E383" s="278"/>
      <c r="F383" s="278"/>
      <c r="G383" s="278"/>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212</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81" t="str">
        <f>C383</f>
        <v>pozn g - demontáž pozink.parapetních plechů, z plochy parapetního zdiva odstranit podkladní omítkové vrstvy</v>
      </c>
      <c r="BB383" s="148"/>
      <c r="BC383" s="148"/>
      <c r="BD383" s="148"/>
      <c r="BE383" s="148"/>
      <c r="BF383" s="148"/>
      <c r="BG383" s="148"/>
      <c r="BH383" s="148"/>
    </row>
    <row r="384" spans="1:60" outlineLevel="2" x14ac:dyDescent="0.2">
      <c r="A384" s="155"/>
      <c r="B384" s="156"/>
      <c r="C384" s="204" t="s">
        <v>615</v>
      </c>
      <c r="D384" s="195"/>
      <c r="E384" s="196"/>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257</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204" t="s">
        <v>616</v>
      </c>
      <c r="D385" s="195"/>
      <c r="E385" s="196">
        <v>0.55000000000000004</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257</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3" x14ac:dyDescent="0.2">
      <c r="A386" s="155"/>
      <c r="B386" s="156"/>
      <c r="C386" s="204" t="s">
        <v>617</v>
      </c>
      <c r="D386" s="195"/>
      <c r="E386" s="196">
        <v>1.34</v>
      </c>
      <c r="F386" s="159"/>
      <c r="G386" s="159"/>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257</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3" x14ac:dyDescent="0.2">
      <c r="A387" s="155"/>
      <c r="B387" s="156"/>
      <c r="C387" s="204" t="s">
        <v>618</v>
      </c>
      <c r="D387" s="195"/>
      <c r="E387" s="196">
        <v>1.1000000000000001</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257</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3" x14ac:dyDescent="0.2">
      <c r="A388" s="155"/>
      <c r="B388" s="156"/>
      <c r="C388" s="204" t="s">
        <v>619</v>
      </c>
      <c r="D388" s="195"/>
      <c r="E388" s="196">
        <v>2.14</v>
      </c>
      <c r="F388" s="159"/>
      <c r="G388" s="159"/>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257</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3" x14ac:dyDescent="0.2">
      <c r="A389" s="155"/>
      <c r="B389" s="156"/>
      <c r="C389" s="204" t="s">
        <v>620</v>
      </c>
      <c r="D389" s="195"/>
      <c r="E389" s="196">
        <v>5.22</v>
      </c>
      <c r="F389" s="159"/>
      <c r="G389" s="15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257</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74">
        <v>60</v>
      </c>
      <c r="B390" s="175" t="s">
        <v>621</v>
      </c>
      <c r="C390" s="190" t="s">
        <v>622</v>
      </c>
      <c r="D390" s="176" t="s">
        <v>593</v>
      </c>
      <c r="E390" s="177">
        <v>9</v>
      </c>
      <c r="F390" s="178"/>
      <c r="G390" s="179">
        <f>ROUND(E390*F390,2)</f>
        <v>0</v>
      </c>
      <c r="H390" s="178"/>
      <c r="I390" s="179">
        <f>ROUND(E390*H390,2)</f>
        <v>0</v>
      </c>
      <c r="J390" s="178"/>
      <c r="K390" s="179">
        <f>ROUND(E390*J390,2)</f>
        <v>0</v>
      </c>
      <c r="L390" s="179">
        <v>21</v>
      </c>
      <c r="M390" s="179">
        <f>G390*(1+L390/100)</f>
        <v>0</v>
      </c>
      <c r="N390" s="177">
        <v>0</v>
      </c>
      <c r="O390" s="177">
        <f>ROUND(E390*N390,2)</f>
        <v>0</v>
      </c>
      <c r="P390" s="177">
        <v>9.3999999999999997E-4</v>
      </c>
      <c r="Q390" s="177">
        <f>ROUND(E390*P390,2)</f>
        <v>0.01</v>
      </c>
      <c r="R390" s="179" t="s">
        <v>594</v>
      </c>
      <c r="S390" s="179" t="s">
        <v>207</v>
      </c>
      <c r="T390" s="180" t="s">
        <v>207</v>
      </c>
      <c r="U390" s="159">
        <v>6.9000000000000006E-2</v>
      </c>
      <c r="V390" s="159">
        <f>ROUND(E390*U390,2)</f>
        <v>0.62</v>
      </c>
      <c r="W390" s="159"/>
      <c r="X390" s="159" t="s">
        <v>252</v>
      </c>
      <c r="Y390" s="159" t="s">
        <v>210</v>
      </c>
      <c r="Z390" s="148"/>
      <c r="AA390" s="148"/>
      <c r="AB390" s="148"/>
      <c r="AC390" s="148"/>
      <c r="AD390" s="148"/>
      <c r="AE390" s="148"/>
      <c r="AF390" s="148"/>
      <c r="AG390" s="148" t="s">
        <v>253</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2" x14ac:dyDescent="0.2">
      <c r="A391" s="155"/>
      <c r="B391" s="156"/>
      <c r="C391" s="204" t="s">
        <v>623</v>
      </c>
      <c r="D391" s="195"/>
      <c r="E391" s="196"/>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257</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204" t="s">
        <v>624</v>
      </c>
      <c r="D392" s="195"/>
      <c r="E392" s="196">
        <v>9</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257</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74">
        <v>61</v>
      </c>
      <c r="B393" s="175" t="s">
        <v>625</v>
      </c>
      <c r="C393" s="190" t="s">
        <v>626</v>
      </c>
      <c r="D393" s="176" t="s">
        <v>250</v>
      </c>
      <c r="E393" s="177">
        <v>87.317400000000006</v>
      </c>
      <c r="F393" s="178"/>
      <c r="G393" s="179">
        <f>ROUND(E393*F393,2)</f>
        <v>0</v>
      </c>
      <c r="H393" s="178"/>
      <c r="I393" s="179">
        <f>ROUND(E393*H393,2)</f>
        <v>0</v>
      </c>
      <c r="J393" s="178"/>
      <c r="K393" s="179">
        <f>ROUND(E393*J393,2)</f>
        <v>0</v>
      </c>
      <c r="L393" s="179">
        <v>21</v>
      </c>
      <c r="M393" s="179">
        <f>G393*(1+L393/100)</f>
        <v>0</v>
      </c>
      <c r="N393" s="177">
        <v>0</v>
      </c>
      <c r="O393" s="177">
        <f>ROUND(E393*N393,2)</f>
        <v>0</v>
      </c>
      <c r="P393" s="177">
        <v>0.01</v>
      </c>
      <c r="Q393" s="177">
        <f>ROUND(E393*P393,2)</f>
        <v>0.87</v>
      </c>
      <c r="R393" s="179" t="s">
        <v>627</v>
      </c>
      <c r="S393" s="179" t="s">
        <v>207</v>
      </c>
      <c r="T393" s="180" t="s">
        <v>207</v>
      </c>
      <c r="U393" s="159">
        <v>0.2</v>
      </c>
      <c r="V393" s="159">
        <f>ROUND(E393*U393,2)</f>
        <v>17.46</v>
      </c>
      <c r="W393" s="159"/>
      <c r="X393" s="159" t="s">
        <v>252</v>
      </c>
      <c r="Y393" s="159" t="s">
        <v>210</v>
      </c>
      <c r="Z393" s="148"/>
      <c r="AA393" s="148"/>
      <c r="AB393" s="148"/>
      <c r="AC393" s="148"/>
      <c r="AD393" s="148"/>
      <c r="AE393" s="148"/>
      <c r="AF393" s="148"/>
      <c r="AG393" s="148" t="s">
        <v>253</v>
      </c>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2" x14ac:dyDescent="0.2">
      <c r="A394" s="155"/>
      <c r="B394" s="156"/>
      <c r="C394" s="277" t="s">
        <v>628</v>
      </c>
      <c r="D394" s="278"/>
      <c r="E394" s="278"/>
      <c r="F394" s="278"/>
      <c r="G394" s="278"/>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212</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204" t="s">
        <v>256</v>
      </c>
      <c r="D395" s="195"/>
      <c r="E395" s="196">
        <v>0.29609999999999997</v>
      </c>
      <c r="F395" s="159"/>
      <c r="G395" s="159"/>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257</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3" x14ac:dyDescent="0.2">
      <c r="A396" s="155"/>
      <c r="B396" s="156"/>
      <c r="C396" s="204" t="s">
        <v>258</v>
      </c>
      <c r="D396" s="195"/>
      <c r="E396" s="196">
        <v>0.30819999999999997</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257</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3" x14ac:dyDescent="0.2">
      <c r="A397" s="155"/>
      <c r="B397" s="156"/>
      <c r="C397" s="204" t="s">
        <v>259</v>
      </c>
      <c r="D397" s="195"/>
      <c r="E397" s="196">
        <v>0.41249999999999998</v>
      </c>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257</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204" t="s">
        <v>260</v>
      </c>
      <c r="D398" s="195"/>
      <c r="E398" s="196">
        <v>0.27500000000000002</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257</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204" t="s">
        <v>261</v>
      </c>
      <c r="D399" s="195"/>
      <c r="E399" s="196">
        <v>0.255</v>
      </c>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257</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204" t="s">
        <v>262</v>
      </c>
      <c r="D400" s="195"/>
      <c r="E400" s="196">
        <v>1.0725</v>
      </c>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257</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204" t="s">
        <v>263</v>
      </c>
      <c r="D401" s="195"/>
      <c r="E401" s="196">
        <v>1.0725</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257</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3" x14ac:dyDescent="0.2">
      <c r="A402" s="155"/>
      <c r="B402" s="156"/>
      <c r="C402" s="204" t="s">
        <v>264</v>
      </c>
      <c r="D402" s="195"/>
      <c r="E402" s="196">
        <v>0.23449999999999999</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257</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x14ac:dyDescent="0.2">
      <c r="A403" s="155"/>
      <c r="B403" s="156"/>
      <c r="C403" s="204" t="s">
        <v>265</v>
      </c>
      <c r="D403" s="195"/>
      <c r="E403" s="196">
        <v>1.1439999999999999</v>
      </c>
      <c r="F403" s="159"/>
      <c r="G403" s="159"/>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257</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3" x14ac:dyDescent="0.2">
      <c r="A404" s="155"/>
      <c r="B404" s="156"/>
      <c r="C404" s="204" t="s">
        <v>266</v>
      </c>
      <c r="D404" s="195"/>
      <c r="E404" s="196">
        <v>0.1875</v>
      </c>
      <c r="F404" s="159"/>
      <c r="G404" s="159"/>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257</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3" x14ac:dyDescent="0.2">
      <c r="A405" s="155"/>
      <c r="B405" s="156"/>
      <c r="C405" s="204" t="s">
        <v>267</v>
      </c>
      <c r="D405" s="195"/>
      <c r="E405" s="196">
        <v>2.2440000000000002</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257</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204" t="s">
        <v>268</v>
      </c>
      <c r="D406" s="195"/>
      <c r="E406" s="196">
        <v>7.3140000000000001</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257</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204" t="s">
        <v>269</v>
      </c>
      <c r="D407" s="195"/>
      <c r="E407" s="196">
        <v>2.5015999999999998</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257</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204" t="s">
        <v>270</v>
      </c>
      <c r="D408" s="195"/>
      <c r="E408" s="196">
        <v>0.16059999999999999</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257</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204" t="s">
        <v>271</v>
      </c>
      <c r="D409" s="195"/>
      <c r="E409" s="196">
        <v>0.2278</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257</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3" x14ac:dyDescent="0.2">
      <c r="A410" s="155"/>
      <c r="B410" s="156"/>
      <c r="C410" s="204" t="s">
        <v>272</v>
      </c>
      <c r="D410" s="195"/>
      <c r="E410" s="196">
        <v>0.18360000000000001</v>
      </c>
      <c r="F410" s="159"/>
      <c r="G410" s="159"/>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257</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3" x14ac:dyDescent="0.2">
      <c r="A411" s="155"/>
      <c r="B411" s="156"/>
      <c r="C411" s="204" t="s">
        <v>273</v>
      </c>
      <c r="D411" s="195"/>
      <c r="E411" s="196">
        <v>0.15</v>
      </c>
      <c r="F411" s="159"/>
      <c r="G411" s="15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257</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204" t="s">
        <v>274</v>
      </c>
      <c r="D412" s="195"/>
      <c r="E412" s="196">
        <v>0.55249999999999999</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257</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204" t="s">
        <v>275</v>
      </c>
      <c r="D413" s="195"/>
      <c r="E413" s="196">
        <v>0.54600000000000004</v>
      </c>
      <c r="F413" s="159"/>
      <c r="G413" s="159"/>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257</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204" t="s">
        <v>276</v>
      </c>
      <c r="D414" s="195"/>
      <c r="E414" s="196">
        <v>47.61</v>
      </c>
      <c r="F414" s="159"/>
      <c r="G414" s="159"/>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257</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204" t="s">
        <v>277</v>
      </c>
      <c r="D415" s="195"/>
      <c r="E415" s="196">
        <v>17.48</v>
      </c>
      <c r="F415" s="159"/>
      <c r="G415" s="159"/>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257</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5"/>
      <c r="B416" s="156"/>
      <c r="C416" s="204" t="s">
        <v>278</v>
      </c>
      <c r="D416" s="195"/>
      <c r="E416" s="196">
        <v>1.4175</v>
      </c>
      <c r="F416" s="159"/>
      <c r="G416" s="159"/>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257</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5"/>
      <c r="B417" s="156"/>
      <c r="C417" s="204" t="s">
        <v>279</v>
      </c>
      <c r="D417" s="195"/>
      <c r="E417" s="196">
        <v>1.6719999999999999</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257</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74">
        <v>62</v>
      </c>
      <c r="B418" s="175" t="s">
        <v>629</v>
      </c>
      <c r="C418" s="190" t="s">
        <v>630</v>
      </c>
      <c r="D418" s="176" t="s">
        <v>448</v>
      </c>
      <c r="E418" s="177">
        <v>12.6</v>
      </c>
      <c r="F418" s="178"/>
      <c r="G418" s="179">
        <f>ROUND(E418*F418,2)</f>
        <v>0</v>
      </c>
      <c r="H418" s="178"/>
      <c r="I418" s="179">
        <f>ROUND(E418*H418,2)</f>
        <v>0</v>
      </c>
      <c r="J418" s="178"/>
      <c r="K418" s="179">
        <f>ROUND(E418*J418,2)</f>
        <v>0</v>
      </c>
      <c r="L418" s="179">
        <v>21</v>
      </c>
      <c r="M418" s="179">
        <f>G418*(1+L418/100)</f>
        <v>0</v>
      </c>
      <c r="N418" s="177">
        <v>0</v>
      </c>
      <c r="O418" s="177">
        <f>ROUND(E418*N418,2)</f>
        <v>0</v>
      </c>
      <c r="P418" s="177">
        <v>0</v>
      </c>
      <c r="Q418" s="177">
        <f>ROUND(E418*P418,2)</f>
        <v>0</v>
      </c>
      <c r="R418" s="179"/>
      <c r="S418" s="179" t="s">
        <v>207</v>
      </c>
      <c r="T418" s="180" t="s">
        <v>207</v>
      </c>
      <c r="U418" s="159">
        <v>1</v>
      </c>
      <c r="V418" s="159">
        <f>ROUND(E418*U418,2)</f>
        <v>12.6</v>
      </c>
      <c r="W418" s="159"/>
      <c r="X418" s="159" t="s">
        <v>252</v>
      </c>
      <c r="Y418" s="159" t="s">
        <v>210</v>
      </c>
      <c r="Z418" s="148"/>
      <c r="AA418" s="148"/>
      <c r="AB418" s="148"/>
      <c r="AC418" s="148"/>
      <c r="AD418" s="148"/>
      <c r="AE418" s="148"/>
      <c r="AF418" s="148"/>
      <c r="AG418" s="148" t="s">
        <v>253</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ht="22.5" outlineLevel="2" x14ac:dyDescent="0.2">
      <c r="A419" s="155"/>
      <c r="B419" s="156"/>
      <c r="C419" s="277" t="s">
        <v>631</v>
      </c>
      <c r="D419" s="278"/>
      <c r="E419" s="278"/>
      <c r="F419" s="278"/>
      <c r="G419" s="278"/>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212</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81" t="str">
        <f>C419</f>
        <v>pozn b - z opěráku opatrně demontovat dožívající plechovou falcovanou krytinu ( bez porušení podkladních vrstev ) - pozink plech, včetně demontáže podokapního žlabu</v>
      </c>
      <c r="BB419" s="148"/>
      <c r="BC419" s="148"/>
      <c r="BD419" s="148"/>
      <c r="BE419" s="148"/>
      <c r="BF419" s="148"/>
      <c r="BG419" s="148"/>
      <c r="BH419" s="148"/>
    </row>
    <row r="420" spans="1:60" outlineLevel="3" x14ac:dyDescent="0.2">
      <c r="A420" s="155"/>
      <c r="B420" s="156"/>
      <c r="C420" s="279" t="s">
        <v>632</v>
      </c>
      <c r="D420" s="280"/>
      <c r="E420" s="280"/>
      <c r="F420" s="280"/>
      <c r="G420" s="280"/>
      <c r="H420" s="159"/>
      <c r="I420" s="159"/>
      <c r="J420" s="159"/>
      <c r="K420" s="159"/>
      <c r="L420" s="159"/>
      <c r="M420" s="159"/>
      <c r="N420" s="158"/>
      <c r="O420" s="158"/>
      <c r="P420" s="158"/>
      <c r="Q420" s="158"/>
      <c r="R420" s="159"/>
      <c r="S420" s="159"/>
      <c r="T420" s="159"/>
      <c r="U420" s="159"/>
      <c r="V420" s="159"/>
      <c r="W420" s="159"/>
      <c r="X420" s="159"/>
      <c r="Y420" s="159"/>
      <c r="Z420" s="148"/>
      <c r="AA420" s="148"/>
      <c r="AB420" s="148"/>
      <c r="AC420" s="148"/>
      <c r="AD420" s="148"/>
      <c r="AE420" s="148"/>
      <c r="AF420" s="148"/>
      <c r="AG420" s="148" t="s">
        <v>212</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81" t="str">
        <f>C420</f>
        <v>pozn c - novodobý chrlič dešťové kanalizace beton trubka DN200 - opatrně vybourat z celého průběhu obvodového zdiva</v>
      </c>
      <c r="BB420" s="148"/>
      <c r="BC420" s="148"/>
      <c r="BD420" s="148"/>
      <c r="BE420" s="148"/>
      <c r="BF420" s="148"/>
      <c r="BG420" s="148"/>
      <c r="BH420" s="148"/>
    </row>
    <row r="421" spans="1:60" outlineLevel="2" x14ac:dyDescent="0.2">
      <c r="A421" s="155"/>
      <c r="B421" s="156"/>
      <c r="C421" s="204" t="s">
        <v>633</v>
      </c>
      <c r="D421" s="195"/>
      <c r="E421" s="196">
        <v>2.6</v>
      </c>
      <c r="F421" s="159"/>
      <c r="G421" s="159"/>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257</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3" x14ac:dyDescent="0.2">
      <c r="A422" s="155"/>
      <c r="B422" s="156"/>
      <c r="C422" s="204" t="s">
        <v>634</v>
      </c>
      <c r="D422" s="195"/>
      <c r="E422" s="196">
        <v>8</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257</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5"/>
      <c r="B423" s="156"/>
      <c r="C423" s="204" t="s">
        <v>635</v>
      </c>
      <c r="D423" s="195"/>
      <c r="E423" s="196">
        <v>2</v>
      </c>
      <c r="F423" s="159"/>
      <c r="G423" s="1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257</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x14ac:dyDescent="0.2">
      <c r="A424" s="164" t="s">
        <v>202</v>
      </c>
      <c r="B424" s="165" t="s">
        <v>150</v>
      </c>
      <c r="C424" s="189" t="s">
        <v>151</v>
      </c>
      <c r="D424" s="166"/>
      <c r="E424" s="167"/>
      <c r="F424" s="168"/>
      <c r="G424" s="168">
        <f>SUMIF(AG425:AG434,"&lt;&gt;NOR",G425:G434)</f>
        <v>0</v>
      </c>
      <c r="H424" s="168"/>
      <c r="I424" s="168">
        <f>SUM(I425:I434)</f>
        <v>0</v>
      </c>
      <c r="J424" s="168"/>
      <c r="K424" s="168">
        <f>SUM(K425:K434)</f>
        <v>0</v>
      </c>
      <c r="L424" s="168"/>
      <c r="M424" s="168">
        <f>SUM(M425:M434)</f>
        <v>0</v>
      </c>
      <c r="N424" s="167"/>
      <c r="O424" s="167">
        <f>SUM(O425:O434)</f>
        <v>0</v>
      </c>
      <c r="P424" s="167"/>
      <c r="Q424" s="167">
        <f>SUM(Q425:Q434)</f>
        <v>0</v>
      </c>
      <c r="R424" s="168"/>
      <c r="S424" s="168"/>
      <c r="T424" s="169"/>
      <c r="U424" s="163"/>
      <c r="V424" s="163">
        <f>SUM(V425:V434)</f>
        <v>1633.32</v>
      </c>
      <c r="W424" s="163"/>
      <c r="X424" s="163"/>
      <c r="Y424" s="163"/>
      <c r="AG424" t="s">
        <v>203</v>
      </c>
    </row>
    <row r="425" spans="1:60" ht="22.5" outlineLevel="1" x14ac:dyDescent="0.2">
      <c r="A425" s="174">
        <v>63</v>
      </c>
      <c r="B425" s="175" t="s">
        <v>636</v>
      </c>
      <c r="C425" s="190" t="s">
        <v>637</v>
      </c>
      <c r="D425" s="176" t="s">
        <v>638</v>
      </c>
      <c r="E425" s="177">
        <v>296.96703000000002</v>
      </c>
      <c r="F425" s="178"/>
      <c r="G425" s="179">
        <f>ROUND(E425*F425,2)</f>
        <v>0</v>
      </c>
      <c r="H425" s="178"/>
      <c r="I425" s="179">
        <f>ROUND(E425*H425,2)</f>
        <v>0</v>
      </c>
      <c r="J425" s="178"/>
      <c r="K425" s="179">
        <f>ROUND(E425*J425,2)</f>
        <v>0</v>
      </c>
      <c r="L425" s="179">
        <v>21</v>
      </c>
      <c r="M425" s="179">
        <f>G425*(1+L425/100)</f>
        <v>0</v>
      </c>
      <c r="N425" s="177">
        <v>0</v>
      </c>
      <c r="O425" s="177">
        <f>ROUND(E425*N425,2)</f>
        <v>0</v>
      </c>
      <c r="P425" s="177">
        <v>0</v>
      </c>
      <c r="Q425" s="177">
        <f>ROUND(E425*P425,2)</f>
        <v>0</v>
      </c>
      <c r="R425" s="179" t="s">
        <v>358</v>
      </c>
      <c r="S425" s="179" t="s">
        <v>207</v>
      </c>
      <c r="T425" s="180" t="s">
        <v>207</v>
      </c>
      <c r="U425" s="159">
        <v>5.5</v>
      </c>
      <c r="V425" s="159">
        <f>ROUND(E425*U425,2)</f>
        <v>1633.32</v>
      </c>
      <c r="W425" s="159"/>
      <c r="X425" s="159" t="s">
        <v>639</v>
      </c>
      <c r="Y425" s="159" t="s">
        <v>210</v>
      </c>
      <c r="Z425" s="148"/>
      <c r="AA425" s="148"/>
      <c r="AB425" s="148"/>
      <c r="AC425" s="148"/>
      <c r="AD425" s="148"/>
      <c r="AE425" s="148"/>
      <c r="AF425" s="148"/>
      <c r="AG425" s="148" t="s">
        <v>640</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2" x14ac:dyDescent="0.2">
      <c r="A426" s="155"/>
      <c r="B426" s="156"/>
      <c r="C426" s="290" t="s">
        <v>641</v>
      </c>
      <c r="D426" s="291"/>
      <c r="E426" s="291"/>
      <c r="F426" s="291"/>
      <c r="G426" s="291"/>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255</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2" x14ac:dyDescent="0.2">
      <c r="A427" s="155"/>
      <c r="B427" s="156"/>
      <c r="C427" s="204" t="s">
        <v>642</v>
      </c>
      <c r="D427" s="195"/>
      <c r="E427" s="196"/>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257</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ht="22.5" outlineLevel="3" x14ac:dyDescent="0.2">
      <c r="A428" s="155"/>
      <c r="B428" s="156"/>
      <c r="C428" s="204" t="s">
        <v>643</v>
      </c>
      <c r="D428" s="195"/>
      <c r="E428" s="196"/>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257</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204" t="s">
        <v>644</v>
      </c>
      <c r="D429" s="195"/>
      <c r="E429" s="196">
        <v>296.96703000000002</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257</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ht="33.75" outlineLevel="1" x14ac:dyDescent="0.2">
      <c r="A430" s="174">
        <v>64</v>
      </c>
      <c r="B430" s="175" t="s">
        <v>645</v>
      </c>
      <c r="C430" s="190" t="s">
        <v>646</v>
      </c>
      <c r="D430" s="176" t="s">
        <v>638</v>
      </c>
      <c r="E430" s="177">
        <v>296.96703000000002</v>
      </c>
      <c r="F430" s="178"/>
      <c r="G430" s="179">
        <f>ROUND(E430*F430,2)</f>
        <v>0</v>
      </c>
      <c r="H430" s="178"/>
      <c r="I430" s="179">
        <f>ROUND(E430*H430,2)</f>
        <v>0</v>
      </c>
      <c r="J430" s="178"/>
      <c r="K430" s="179">
        <f>ROUND(E430*J430,2)</f>
        <v>0</v>
      </c>
      <c r="L430" s="179">
        <v>21</v>
      </c>
      <c r="M430" s="179">
        <f>G430*(1+L430/100)</f>
        <v>0</v>
      </c>
      <c r="N430" s="177">
        <v>0</v>
      </c>
      <c r="O430" s="177">
        <f>ROUND(E430*N430,2)</f>
        <v>0</v>
      </c>
      <c r="P430" s="177">
        <v>0</v>
      </c>
      <c r="Q430" s="177">
        <f>ROUND(E430*P430,2)</f>
        <v>0</v>
      </c>
      <c r="R430" s="179" t="s">
        <v>358</v>
      </c>
      <c r="S430" s="179" t="s">
        <v>207</v>
      </c>
      <c r="T430" s="180" t="s">
        <v>207</v>
      </c>
      <c r="U430" s="159">
        <v>0</v>
      </c>
      <c r="V430" s="159">
        <f>ROUND(E430*U430,2)</f>
        <v>0</v>
      </c>
      <c r="W430" s="159"/>
      <c r="X430" s="159" t="s">
        <v>639</v>
      </c>
      <c r="Y430" s="159" t="s">
        <v>210</v>
      </c>
      <c r="Z430" s="148"/>
      <c r="AA430" s="148"/>
      <c r="AB430" s="148"/>
      <c r="AC430" s="148"/>
      <c r="AD430" s="148"/>
      <c r="AE430" s="148"/>
      <c r="AF430" s="148"/>
      <c r="AG430" s="148" t="s">
        <v>640</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2" x14ac:dyDescent="0.2">
      <c r="A431" s="155"/>
      <c r="B431" s="156"/>
      <c r="C431" s="290" t="s">
        <v>641</v>
      </c>
      <c r="D431" s="291"/>
      <c r="E431" s="291"/>
      <c r="F431" s="291"/>
      <c r="G431" s="291"/>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255</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5"/>
      <c r="B432" s="156"/>
      <c r="C432" s="204" t="s">
        <v>642</v>
      </c>
      <c r="D432" s="195"/>
      <c r="E432" s="196"/>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257</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ht="22.5" outlineLevel="3" x14ac:dyDescent="0.2">
      <c r="A433" s="155"/>
      <c r="B433" s="156"/>
      <c r="C433" s="204" t="s">
        <v>643</v>
      </c>
      <c r="D433" s="195"/>
      <c r="E433" s="196"/>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257</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204" t="s">
        <v>644</v>
      </c>
      <c r="D434" s="195"/>
      <c r="E434" s="196">
        <v>296.96703000000002</v>
      </c>
      <c r="F434" s="159"/>
      <c r="G434" s="159"/>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257</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x14ac:dyDescent="0.2">
      <c r="A435" s="151" t="s">
        <v>202</v>
      </c>
      <c r="B435" s="152" t="s">
        <v>154</v>
      </c>
      <c r="C435" s="193" t="s">
        <v>155</v>
      </c>
      <c r="D435" s="170"/>
      <c r="E435" s="171"/>
      <c r="F435" s="172"/>
      <c r="G435" s="172">
        <f>SUMIF(AG436:AG516,"&lt;&gt;NOR",G436:G516)</f>
        <v>0</v>
      </c>
      <c r="H435" s="172"/>
      <c r="I435" s="172">
        <f>SUM(I436:I516)</f>
        <v>0</v>
      </c>
      <c r="J435" s="172"/>
      <c r="K435" s="172">
        <f>SUM(K436:K516)</f>
        <v>0</v>
      </c>
      <c r="L435" s="172"/>
      <c r="M435" s="172">
        <f>SUM(M436:M516)</f>
        <v>0</v>
      </c>
      <c r="N435" s="171"/>
      <c r="O435" s="171">
        <f>SUM(O436:O516)</f>
        <v>0.03</v>
      </c>
      <c r="P435" s="171"/>
      <c r="Q435" s="171">
        <f>SUM(Q436:Q516)</f>
        <v>0</v>
      </c>
      <c r="R435" s="172"/>
      <c r="S435" s="172"/>
      <c r="T435" s="173"/>
      <c r="U435" s="163"/>
      <c r="V435" s="163">
        <f>SUM(V436:V516)</f>
        <v>81.91</v>
      </c>
      <c r="W435" s="163"/>
      <c r="X435" s="163"/>
      <c r="Y435" s="163"/>
      <c r="AG435" t="s">
        <v>203</v>
      </c>
    </row>
    <row r="436" spans="1:60" outlineLevel="1" x14ac:dyDescent="0.2">
      <c r="A436" s="155"/>
      <c r="B436" s="156"/>
      <c r="C436" s="277" t="s">
        <v>647</v>
      </c>
      <c r="D436" s="278"/>
      <c r="E436" s="278"/>
      <c r="F436" s="278"/>
      <c r="G436" s="278"/>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212</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2" x14ac:dyDescent="0.2">
      <c r="A437" s="155"/>
      <c r="B437" s="156"/>
      <c r="C437" s="279" t="s">
        <v>648</v>
      </c>
      <c r="D437" s="280"/>
      <c r="E437" s="280"/>
      <c r="F437" s="280"/>
      <c r="G437" s="280"/>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212</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81" t="str">
        <f>C437</f>
        <v>Viz popis: Technické pokyny k provedení; Poznámky k provedení; Všeobecné požadavky na realizaci, materiálová specifikace.</v>
      </c>
      <c r="BB437" s="148"/>
      <c r="BC437" s="148"/>
      <c r="BD437" s="148"/>
      <c r="BE437" s="148"/>
      <c r="BF437" s="148"/>
      <c r="BG437" s="148"/>
      <c r="BH437" s="148"/>
    </row>
    <row r="438" spans="1:60" ht="22.5" outlineLevel="1" x14ac:dyDescent="0.2">
      <c r="A438" s="174">
        <v>65</v>
      </c>
      <c r="B438" s="175" t="s">
        <v>649</v>
      </c>
      <c r="C438" s="190" t="s">
        <v>650</v>
      </c>
      <c r="D438" s="176" t="s">
        <v>593</v>
      </c>
      <c r="E438" s="177">
        <v>5.8</v>
      </c>
      <c r="F438" s="178"/>
      <c r="G438" s="179">
        <f>ROUND(E438*F438,2)</f>
        <v>0</v>
      </c>
      <c r="H438" s="178"/>
      <c r="I438" s="179">
        <f>ROUND(E438*H438,2)</f>
        <v>0</v>
      </c>
      <c r="J438" s="178"/>
      <c r="K438" s="179">
        <f>ROUND(E438*J438,2)</f>
        <v>0</v>
      </c>
      <c r="L438" s="179">
        <v>21</v>
      </c>
      <c r="M438" s="179">
        <f>G438*(1+L438/100)</f>
        <v>0</v>
      </c>
      <c r="N438" s="177">
        <v>4.6100000000000004E-3</v>
      </c>
      <c r="O438" s="177">
        <f>ROUND(E438*N438,2)</f>
        <v>0.03</v>
      </c>
      <c r="P438" s="177">
        <v>0</v>
      </c>
      <c r="Q438" s="177">
        <f>ROUND(E438*P438,2)</f>
        <v>0</v>
      </c>
      <c r="R438" s="179" t="s">
        <v>594</v>
      </c>
      <c r="S438" s="179" t="s">
        <v>207</v>
      </c>
      <c r="T438" s="180" t="s">
        <v>207</v>
      </c>
      <c r="U438" s="159">
        <v>0.71747000000000005</v>
      </c>
      <c r="V438" s="159">
        <f>ROUND(E438*U438,2)</f>
        <v>4.16</v>
      </c>
      <c r="W438" s="159"/>
      <c r="X438" s="159" t="s">
        <v>252</v>
      </c>
      <c r="Y438" s="159" t="s">
        <v>210</v>
      </c>
      <c r="Z438" s="148"/>
      <c r="AA438" s="148"/>
      <c r="AB438" s="148"/>
      <c r="AC438" s="148"/>
      <c r="AD438" s="148"/>
      <c r="AE438" s="148"/>
      <c r="AF438" s="148"/>
      <c r="AG438" s="148" t="s">
        <v>253</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2" x14ac:dyDescent="0.2">
      <c r="A439" s="155"/>
      <c r="B439" s="156"/>
      <c r="C439" s="277" t="s">
        <v>651</v>
      </c>
      <c r="D439" s="278"/>
      <c r="E439" s="278"/>
      <c r="F439" s="278"/>
      <c r="G439" s="278"/>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212</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279" t="s">
        <v>652</v>
      </c>
      <c r="D440" s="280"/>
      <c r="E440" s="280"/>
      <c r="F440" s="280"/>
      <c r="G440" s="280"/>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212</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279" t="s">
        <v>653</v>
      </c>
      <c r="D441" s="280"/>
      <c r="E441" s="280"/>
      <c r="F441" s="280"/>
      <c r="G441" s="280"/>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212</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2" x14ac:dyDescent="0.2">
      <c r="A442" s="155"/>
      <c r="B442" s="156"/>
      <c r="C442" s="204" t="s">
        <v>654</v>
      </c>
      <c r="D442" s="195"/>
      <c r="E442" s="196"/>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257</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x14ac:dyDescent="0.2">
      <c r="A443" s="155"/>
      <c r="B443" s="156"/>
      <c r="C443" s="204" t="s">
        <v>655</v>
      </c>
      <c r="D443" s="195"/>
      <c r="E443" s="196">
        <v>5.8</v>
      </c>
      <c r="F443" s="159"/>
      <c r="G443" s="159"/>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257</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ht="33.75" outlineLevel="1" x14ac:dyDescent="0.2">
      <c r="A444" s="174">
        <v>66</v>
      </c>
      <c r="B444" s="175" t="s">
        <v>656</v>
      </c>
      <c r="C444" s="190" t="s">
        <v>657</v>
      </c>
      <c r="D444" s="176" t="s">
        <v>593</v>
      </c>
      <c r="E444" s="177">
        <v>1.05</v>
      </c>
      <c r="F444" s="178"/>
      <c r="G444" s="179">
        <f>ROUND(E444*F444,2)</f>
        <v>0</v>
      </c>
      <c r="H444" s="178"/>
      <c r="I444" s="179">
        <f>ROUND(E444*H444,2)</f>
        <v>0</v>
      </c>
      <c r="J444" s="178"/>
      <c r="K444" s="179">
        <f>ROUND(E444*J444,2)</f>
        <v>0</v>
      </c>
      <c r="L444" s="179">
        <v>21</v>
      </c>
      <c r="M444" s="179">
        <f>G444*(1+L444/100)</f>
        <v>0</v>
      </c>
      <c r="N444" s="177">
        <v>4.1999999999999997E-3</v>
      </c>
      <c r="O444" s="177">
        <f>ROUND(E444*N444,2)</f>
        <v>0</v>
      </c>
      <c r="P444" s="177">
        <v>0</v>
      </c>
      <c r="Q444" s="177">
        <f>ROUND(E444*P444,2)</f>
        <v>0</v>
      </c>
      <c r="R444" s="179" t="s">
        <v>594</v>
      </c>
      <c r="S444" s="179" t="s">
        <v>207</v>
      </c>
      <c r="T444" s="180" t="s">
        <v>207</v>
      </c>
      <c r="U444" s="159">
        <v>0.74085000000000001</v>
      </c>
      <c r="V444" s="159">
        <f>ROUND(E444*U444,2)</f>
        <v>0.78</v>
      </c>
      <c r="W444" s="159"/>
      <c r="X444" s="159" t="s">
        <v>252</v>
      </c>
      <c r="Y444" s="159" t="s">
        <v>210</v>
      </c>
      <c r="Z444" s="148"/>
      <c r="AA444" s="148"/>
      <c r="AB444" s="148"/>
      <c r="AC444" s="148"/>
      <c r="AD444" s="148"/>
      <c r="AE444" s="148"/>
      <c r="AF444" s="148"/>
      <c r="AG444" s="148" t="s">
        <v>253</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2" x14ac:dyDescent="0.2">
      <c r="A445" s="155"/>
      <c r="B445" s="156"/>
      <c r="C445" s="277" t="s">
        <v>658</v>
      </c>
      <c r="D445" s="278"/>
      <c r="E445" s="278"/>
      <c r="F445" s="278"/>
      <c r="G445" s="278"/>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212</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279" t="s">
        <v>659</v>
      </c>
      <c r="D446" s="280"/>
      <c r="E446" s="280"/>
      <c r="F446" s="280"/>
      <c r="G446" s="280"/>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212</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3" x14ac:dyDescent="0.2">
      <c r="A447" s="155"/>
      <c r="B447" s="156"/>
      <c r="C447" s="279" t="s">
        <v>660</v>
      </c>
      <c r="D447" s="280"/>
      <c r="E447" s="280"/>
      <c r="F447" s="280"/>
      <c r="G447" s="280"/>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212</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5"/>
      <c r="B448" s="156"/>
      <c r="C448" s="279" t="s">
        <v>661</v>
      </c>
      <c r="D448" s="280"/>
      <c r="E448" s="280"/>
      <c r="F448" s="280"/>
      <c r="G448" s="280"/>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212</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5"/>
      <c r="B449" s="156"/>
      <c r="C449" s="279" t="s">
        <v>662</v>
      </c>
      <c r="D449" s="280"/>
      <c r="E449" s="280"/>
      <c r="F449" s="280"/>
      <c r="G449" s="280"/>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212</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2" x14ac:dyDescent="0.2">
      <c r="A450" s="155"/>
      <c r="B450" s="156"/>
      <c r="C450" s="204" t="s">
        <v>654</v>
      </c>
      <c r="D450" s="195"/>
      <c r="E450" s="196"/>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257</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204" t="s">
        <v>663</v>
      </c>
      <c r="D451" s="195"/>
      <c r="E451" s="196">
        <v>1.05</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257</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ht="22.5" outlineLevel="1" x14ac:dyDescent="0.2">
      <c r="A452" s="174">
        <v>67</v>
      </c>
      <c r="B452" s="175" t="s">
        <v>664</v>
      </c>
      <c r="C452" s="190" t="s">
        <v>665</v>
      </c>
      <c r="D452" s="176" t="s">
        <v>593</v>
      </c>
      <c r="E452" s="177">
        <v>12.85</v>
      </c>
      <c r="F452" s="178"/>
      <c r="G452" s="179">
        <f>ROUND(E452*F452,2)</f>
        <v>0</v>
      </c>
      <c r="H452" s="178"/>
      <c r="I452" s="179">
        <f>ROUND(E452*H452,2)</f>
        <v>0</v>
      </c>
      <c r="J452" s="178"/>
      <c r="K452" s="179">
        <f>ROUND(E452*J452,2)</f>
        <v>0</v>
      </c>
      <c r="L452" s="179">
        <v>21</v>
      </c>
      <c r="M452" s="179">
        <f>G452*(1+L452/100)</f>
        <v>0</v>
      </c>
      <c r="N452" s="177">
        <v>0</v>
      </c>
      <c r="O452" s="177">
        <f>ROUND(E452*N452,2)</f>
        <v>0</v>
      </c>
      <c r="P452" s="177">
        <v>0</v>
      </c>
      <c r="Q452" s="177">
        <f>ROUND(E452*P452,2)</f>
        <v>0</v>
      </c>
      <c r="R452" s="179"/>
      <c r="S452" s="179" t="s">
        <v>228</v>
      </c>
      <c r="T452" s="180" t="s">
        <v>208</v>
      </c>
      <c r="U452" s="159">
        <v>0.91</v>
      </c>
      <c r="V452" s="159">
        <f>ROUND(E452*U452,2)</f>
        <v>11.69</v>
      </c>
      <c r="W452" s="159"/>
      <c r="X452" s="159" t="s">
        <v>252</v>
      </c>
      <c r="Y452" s="159" t="s">
        <v>210</v>
      </c>
      <c r="Z452" s="148"/>
      <c r="AA452" s="148"/>
      <c r="AB452" s="148"/>
      <c r="AC452" s="148"/>
      <c r="AD452" s="148"/>
      <c r="AE452" s="148"/>
      <c r="AF452" s="148"/>
      <c r="AG452" s="148" t="s">
        <v>253</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2" x14ac:dyDescent="0.2">
      <c r="A453" s="155"/>
      <c r="B453" s="156"/>
      <c r="C453" s="277" t="s">
        <v>666</v>
      </c>
      <c r="D453" s="278"/>
      <c r="E453" s="278"/>
      <c r="F453" s="278"/>
      <c r="G453" s="278"/>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212</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279" t="s">
        <v>667</v>
      </c>
      <c r="D454" s="280"/>
      <c r="E454" s="280"/>
      <c r="F454" s="280"/>
      <c r="G454" s="280"/>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212</v>
      </c>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279" t="s">
        <v>660</v>
      </c>
      <c r="D455" s="280"/>
      <c r="E455" s="280"/>
      <c r="F455" s="280"/>
      <c r="G455" s="280"/>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212</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279" t="s">
        <v>668</v>
      </c>
      <c r="D456" s="280"/>
      <c r="E456" s="280"/>
      <c r="F456" s="280"/>
      <c r="G456" s="280"/>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212</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279" t="s">
        <v>669</v>
      </c>
      <c r="D457" s="280"/>
      <c r="E457" s="280"/>
      <c r="F457" s="280"/>
      <c r="G457" s="280"/>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212</v>
      </c>
      <c r="AH457" s="148"/>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279" t="s">
        <v>670</v>
      </c>
      <c r="D458" s="280"/>
      <c r="E458" s="280"/>
      <c r="F458" s="280"/>
      <c r="G458" s="280"/>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212</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5"/>
      <c r="B459" s="156"/>
      <c r="C459" s="204" t="s">
        <v>654</v>
      </c>
      <c r="D459" s="195"/>
      <c r="E459" s="196"/>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257</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204" t="s">
        <v>610</v>
      </c>
      <c r="D460" s="195"/>
      <c r="E460" s="196">
        <v>4.1500000000000004</v>
      </c>
      <c r="F460" s="159"/>
      <c r="G460" s="159"/>
      <c r="H460" s="159"/>
      <c r="I460" s="159"/>
      <c r="J460" s="159"/>
      <c r="K460" s="159"/>
      <c r="L460" s="159"/>
      <c r="M460" s="159"/>
      <c r="N460" s="158"/>
      <c r="O460" s="158"/>
      <c r="P460" s="158"/>
      <c r="Q460" s="158"/>
      <c r="R460" s="159"/>
      <c r="S460" s="159"/>
      <c r="T460" s="159"/>
      <c r="U460" s="159"/>
      <c r="V460" s="159"/>
      <c r="W460" s="159"/>
      <c r="X460" s="159"/>
      <c r="Y460" s="159"/>
      <c r="Z460" s="148"/>
      <c r="AA460" s="148"/>
      <c r="AB460" s="148"/>
      <c r="AC460" s="148"/>
      <c r="AD460" s="148"/>
      <c r="AE460" s="148"/>
      <c r="AF460" s="148"/>
      <c r="AG460" s="148" t="s">
        <v>257</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204" t="s">
        <v>611</v>
      </c>
      <c r="D461" s="195"/>
      <c r="E461" s="196">
        <v>8.6999999999999993</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257</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1" x14ac:dyDescent="0.2">
      <c r="A462" s="174">
        <v>68</v>
      </c>
      <c r="B462" s="175" t="s">
        <v>671</v>
      </c>
      <c r="C462" s="190" t="s">
        <v>672</v>
      </c>
      <c r="D462" s="176" t="s">
        <v>593</v>
      </c>
      <c r="E462" s="177">
        <v>48.58</v>
      </c>
      <c r="F462" s="178"/>
      <c r="G462" s="179">
        <f>ROUND(E462*F462,2)</f>
        <v>0</v>
      </c>
      <c r="H462" s="178"/>
      <c r="I462" s="179">
        <f>ROUND(E462*H462,2)</f>
        <v>0</v>
      </c>
      <c r="J462" s="178"/>
      <c r="K462" s="179">
        <f>ROUND(E462*J462,2)</f>
        <v>0</v>
      </c>
      <c r="L462" s="179">
        <v>21</v>
      </c>
      <c r="M462" s="179">
        <f>G462*(1+L462/100)</f>
        <v>0</v>
      </c>
      <c r="N462" s="177">
        <v>0</v>
      </c>
      <c r="O462" s="177">
        <f>ROUND(E462*N462,2)</f>
        <v>0</v>
      </c>
      <c r="P462" s="177">
        <v>0</v>
      </c>
      <c r="Q462" s="177">
        <f>ROUND(E462*P462,2)</f>
        <v>0</v>
      </c>
      <c r="R462" s="179"/>
      <c r="S462" s="179" t="s">
        <v>228</v>
      </c>
      <c r="T462" s="180" t="s">
        <v>208</v>
      </c>
      <c r="U462" s="159">
        <v>0.91</v>
      </c>
      <c r="V462" s="159">
        <f>ROUND(E462*U462,2)</f>
        <v>44.21</v>
      </c>
      <c r="W462" s="159"/>
      <c r="X462" s="159" t="s">
        <v>252</v>
      </c>
      <c r="Y462" s="159" t="s">
        <v>210</v>
      </c>
      <c r="Z462" s="148"/>
      <c r="AA462" s="148"/>
      <c r="AB462" s="148"/>
      <c r="AC462" s="148"/>
      <c r="AD462" s="148"/>
      <c r="AE462" s="148"/>
      <c r="AF462" s="148"/>
      <c r="AG462" s="148" t="s">
        <v>253</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277" t="s">
        <v>666</v>
      </c>
      <c r="D463" s="278"/>
      <c r="E463" s="278"/>
      <c r="F463" s="278"/>
      <c r="G463" s="278"/>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212</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279" t="s">
        <v>667</v>
      </c>
      <c r="D464" s="280"/>
      <c r="E464" s="280"/>
      <c r="F464" s="280"/>
      <c r="G464" s="280"/>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212</v>
      </c>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279" t="s">
        <v>660</v>
      </c>
      <c r="D465" s="280"/>
      <c r="E465" s="280"/>
      <c r="F465" s="280"/>
      <c r="G465" s="280"/>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212</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279" t="s">
        <v>668</v>
      </c>
      <c r="D466" s="280"/>
      <c r="E466" s="280"/>
      <c r="F466" s="280"/>
      <c r="G466" s="280"/>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212</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279" t="s">
        <v>669</v>
      </c>
      <c r="D467" s="280"/>
      <c r="E467" s="280"/>
      <c r="F467" s="280"/>
      <c r="G467" s="280"/>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212</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279" t="s">
        <v>670</v>
      </c>
      <c r="D468" s="280"/>
      <c r="E468" s="280"/>
      <c r="F468" s="280"/>
      <c r="G468" s="280"/>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212</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204" t="s">
        <v>654</v>
      </c>
      <c r="D469" s="195"/>
      <c r="E469" s="196"/>
      <c r="F469" s="159"/>
      <c r="G469" s="159"/>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257</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3" x14ac:dyDescent="0.2">
      <c r="A470" s="155"/>
      <c r="B470" s="156"/>
      <c r="C470" s="204" t="s">
        <v>596</v>
      </c>
      <c r="D470" s="195"/>
      <c r="E470" s="196">
        <v>0.79</v>
      </c>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257</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204" t="s">
        <v>598</v>
      </c>
      <c r="D471" s="195"/>
      <c r="E471" s="196">
        <v>0.39</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257</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204" t="s">
        <v>599</v>
      </c>
      <c r="D472" s="195"/>
      <c r="E472" s="196">
        <v>0.85</v>
      </c>
      <c r="F472" s="159"/>
      <c r="G472" s="159"/>
      <c r="H472" s="159"/>
      <c r="I472" s="159"/>
      <c r="J472" s="159"/>
      <c r="K472" s="159"/>
      <c r="L472" s="159"/>
      <c r="M472" s="159"/>
      <c r="N472" s="158"/>
      <c r="O472" s="158"/>
      <c r="P472" s="158"/>
      <c r="Q472" s="158"/>
      <c r="R472" s="159"/>
      <c r="S472" s="159"/>
      <c r="T472" s="159"/>
      <c r="U472" s="159"/>
      <c r="V472" s="159"/>
      <c r="W472" s="159"/>
      <c r="X472" s="159"/>
      <c r="Y472" s="159"/>
      <c r="Z472" s="148"/>
      <c r="AA472" s="148"/>
      <c r="AB472" s="148"/>
      <c r="AC472" s="148"/>
      <c r="AD472" s="148"/>
      <c r="AE472" s="148"/>
      <c r="AF472" s="148"/>
      <c r="AG472" s="148" t="s">
        <v>257</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5"/>
      <c r="B473" s="156"/>
      <c r="C473" s="204" t="s">
        <v>603</v>
      </c>
      <c r="D473" s="195"/>
      <c r="E473" s="196">
        <v>0.36</v>
      </c>
      <c r="F473" s="159"/>
      <c r="G473" s="159"/>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257</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204" t="s">
        <v>604</v>
      </c>
      <c r="D474" s="195"/>
      <c r="E474" s="196">
        <v>0.76</v>
      </c>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257</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204" t="s">
        <v>605</v>
      </c>
      <c r="D475" s="195"/>
      <c r="E475" s="196">
        <v>0.36</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257</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x14ac:dyDescent="0.2">
      <c r="A476" s="155"/>
      <c r="B476" s="156"/>
      <c r="C476" s="204" t="s">
        <v>606</v>
      </c>
      <c r="D476" s="195"/>
      <c r="E476" s="196">
        <v>0.69</v>
      </c>
      <c r="F476" s="159"/>
      <c r="G476" s="159"/>
      <c r="H476" s="159"/>
      <c r="I476" s="159"/>
      <c r="J476" s="159"/>
      <c r="K476" s="159"/>
      <c r="L476" s="159"/>
      <c r="M476" s="159"/>
      <c r="N476" s="158"/>
      <c r="O476" s="158"/>
      <c r="P476" s="158"/>
      <c r="Q476" s="158"/>
      <c r="R476" s="159"/>
      <c r="S476" s="159"/>
      <c r="T476" s="159"/>
      <c r="U476" s="159"/>
      <c r="V476" s="159"/>
      <c r="W476" s="159"/>
      <c r="X476" s="159"/>
      <c r="Y476" s="159"/>
      <c r="Z476" s="148"/>
      <c r="AA476" s="148"/>
      <c r="AB476" s="148"/>
      <c r="AC476" s="148"/>
      <c r="AD476" s="148"/>
      <c r="AE476" s="148"/>
      <c r="AF476" s="148"/>
      <c r="AG476" s="148" t="s">
        <v>257</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3" x14ac:dyDescent="0.2">
      <c r="A477" s="155"/>
      <c r="B477" s="156"/>
      <c r="C477" s="204" t="s">
        <v>607</v>
      </c>
      <c r="D477" s="195"/>
      <c r="E477" s="196">
        <v>0.56000000000000005</v>
      </c>
      <c r="F477" s="159"/>
      <c r="G477" s="159"/>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257</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204" t="s">
        <v>608</v>
      </c>
      <c r="D478" s="195"/>
      <c r="E478" s="196">
        <v>42.84</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257</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204" t="s">
        <v>609</v>
      </c>
      <c r="D479" s="195"/>
      <c r="E479" s="196">
        <v>0.98</v>
      </c>
      <c r="F479" s="159"/>
      <c r="G479" s="15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257</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ht="22.5" outlineLevel="1" x14ac:dyDescent="0.2">
      <c r="A480" s="174">
        <v>69</v>
      </c>
      <c r="B480" s="175" t="s">
        <v>673</v>
      </c>
      <c r="C480" s="190" t="s">
        <v>674</v>
      </c>
      <c r="D480" s="176" t="s">
        <v>593</v>
      </c>
      <c r="E480" s="177">
        <v>20.16</v>
      </c>
      <c r="F480" s="178"/>
      <c r="G480" s="179">
        <f>ROUND(E480*F480,2)</f>
        <v>0</v>
      </c>
      <c r="H480" s="178"/>
      <c r="I480" s="179">
        <f>ROUND(E480*H480,2)</f>
        <v>0</v>
      </c>
      <c r="J480" s="178"/>
      <c r="K480" s="179">
        <f>ROUND(E480*J480,2)</f>
        <v>0</v>
      </c>
      <c r="L480" s="179">
        <v>21</v>
      </c>
      <c r="M480" s="179">
        <f>G480*(1+L480/100)</f>
        <v>0</v>
      </c>
      <c r="N480" s="177">
        <v>0</v>
      </c>
      <c r="O480" s="177">
        <f>ROUND(E480*N480,2)</f>
        <v>0</v>
      </c>
      <c r="P480" s="177">
        <v>0</v>
      </c>
      <c r="Q480" s="177">
        <f>ROUND(E480*P480,2)</f>
        <v>0</v>
      </c>
      <c r="R480" s="179"/>
      <c r="S480" s="179" t="s">
        <v>228</v>
      </c>
      <c r="T480" s="180" t="s">
        <v>208</v>
      </c>
      <c r="U480" s="159">
        <v>0.91</v>
      </c>
      <c r="V480" s="159">
        <f>ROUND(E480*U480,2)</f>
        <v>18.350000000000001</v>
      </c>
      <c r="W480" s="159"/>
      <c r="X480" s="159" t="s">
        <v>252</v>
      </c>
      <c r="Y480" s="159" t="s">
        <v>210</v>
      </c>
      <c r="Z480" s="148"/>
      <c r="AA480" s="148"/>
      <c r="AB480" s="148"/>
      <c r="AC480" s="148"/>
      <c r="AD480" s="148"/>
      <c r="AE480" s="148"/>
      <c r="AF480" s="148"/>
      <c r="AG480" s="148" t="s">
        <v>253</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77" t="s">
        <v>666</v>
      </c>
      <c r="D481" s="278"/>
      <c r="E481" s="278"/>
      <c r="F481" s="278"/>
      <c r="G481" s="278"/>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212</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x14ac:dyDescent="0.2">
      <c r="A482" s="155"/>
      <c r="B482" s="156"/>
      <c r="C482" s="279" t="s">
        <v>667</v>
      </c>
      <c r="D482" s="280"/>
      <c r="E482" s="280"/>
      <c r="F482" s="280"/>
      <c r="G482" s="280"/>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212</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5"/>
      <c r="B483" s="156"/>
      <c r="C483" s="279" t="s">
        <v>660</v>
      </c>
      <c r="D483" s="280"/>
      <c r="E483" s="280"/>
      <c r="F483" s="280"/>
      <c r="G483" s="280"/>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212</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279" t="s">
        <v>668</v>
      </c>
      <c r="D484" s="280"/>
      <c r="E484" s="280"/>
      <c r="F484" s="280"/>
      <c r="G484" s="280"/>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212</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5"/>
      <c r="B485" s="156"/>
      <c r="C485" s="279" t="s">
        <v>669</v>
      </c>
      <c r="D485" s="280"/>
      <c r="E485" s="280"/>
      <c r="F485" s="280"/>
      <c r="G485" s="280"/>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212</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5"/>
      <c r="B486" s="156"/>
      <c r="C486" s="279" t="s">
        <v>670</v>
      </c>
      <c r="D486" s="280"/>
      <c r="E486" s="280"/>
      <c r="F486" s="280"/>
      <c r="G486" s="280"/>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212</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04" t="s">
        <v>654</v>
      </c>
      <c r="D487" s="195"/>
      <c r="E487" s="196"/>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257</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204" t="s">
        <v>597</v>
      </c>
      <c r="D488" s="195"/>
      <c r="E488" s="196">
        <v>1.84</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257</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204" t="s">
        <v>600</v>
      </c>
      <c r="D489" s="195"/>
      <c r="E489" s="196">
        <v>0.28000000000000003</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257</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x14ac:dyDescent="0.2">
      <c r="A490" s="155"/>
      <c r="B490" s="156"/>
      <c r="C490" s="204" t="s">
        <v>619</v>
      </c>
      <c r="D490" s="195"/>
      <c r="E490" s="196">
        <v>2.14</v>
      </c>
      <c r="F490" s="159"/>
      <c r="G490" s="159"/>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257</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x14ac:dyDescent="0.2">
      <c r="A491" s="155"/>
      <c r="B491" s="156"/>
      <c r="C491" s="204" t="s">
        <v>601</v>
      </c>
      <c r="D491" s="195"/>
      <c r="E491" s="196">
        <v>0.78</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257</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5"/>
      <c r="B492" s="156"/>
      <c r="C492" s="204" t="s">
        <v>602</v>
      </c>
      <c r="D492" s="195"/>
      <c r="E492" s="196">
        <v>9.9</v>
      </c>
      <c r="F492" s="159"/>
      <c r="G492" s="159"/>
      <c r="H492" s="159"/>
      <c r="I492" s="159"/>
      <c r="J492" s="159"/>
      <c r="K492" s="159"/>
      <c r="L492" s="159"/>
      <c r="M492" s="159"/>
      <c r="N492" s="158"/>
      <c r="O492" s="158"/>
      <c r="P492" s="158"/>
      <c r="Q492" s="158"/>
      <c r="R492" s="159"/>
      <c r="S492" s="159"/>
      <c r="T492" s="159"/>
      <c r="U492" s="159"/>
      <c r="V492" s="159"/>
      <c r="W492" s="159"/>
      <c r="X492" s="159"/>
      <c r="Y492" s="159"/>
      <c r="Z492" s="148"/>
      <c r="AA492" s="148"/>
      <c r="AB492" s="148"/>
      <c r="AC492" s="148"/>
      <c r="AD492" s="148"/>
      <c r="AE492" s="148"/>
      <c r="AF492" s="148"/>
      <c r="AG492" s="148" t="s">
        <v>257</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204" t="s">
        <v>620</v>
      </c>
      <c r="D493" s="195"/>
      <c r="E493" s="196">
        <v>5.22</v>
      </c>
      <c r="F493" s="159"/>
      <c r="G493" s="159"/>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257</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74">
        <v>70</v>
      </c>
      <c r="B494" s="175" t="s">
        <v>675</v>
      </c>
      <c r="C494" s="190" t="s">
        <v>676</v>
      </c>
      <c r="D494" s="176" t="s">
        <v>593</v>
      </c>
      <c r="E494" s="177">
        <v>1.1000000000000001</v>
      </c>
      <c r="F494" s="178"/>
      <c r="G494" s="179">
        <f>ROUND(E494*F494,2)</f>
        <v>0</v>
      </c>
      <c r="H494" s="178"/>
      <c r="I494" s="179">
        <f>ROUND(E494*H494,2)</f>
        <v>0</v>
      </c>
      <c r="J494" s="178"/>
      <c r="K494" s="179">
        <f>ROUND(E494*J494,2)</f>
        <v>0</v>
      </c>
      <c r="L494" s="179">
        <v>21</v>
      </c>
      <c r="M494" s="179">
        <f>G494*(1+L494/100)</f>
        <v>0</v>
      </c>
      <c r="N494" s="177">
        <v>0</v>
      </c>
      <c r="O494" s="177">
        <f>ROUND(E494*N494,2)</f>
        <v>0</v>
      </c>
      <c r="P494" s="177">
        <v>0</v>
      </c>
      <c r="Q494" s="177">
        <f>ROUND(E494*P494,2)</f>
        <v>0</v>
      </c>
      <c r="R494" s="179"/>
      <c r="S494" s="179" t="s">
        <v>228</v>
      </c>
      <c r="T494" s="180" t="s">
        <v>208</v>
      </c>
      <c r="U494" s="159">
        <v>0.91</v>
      </c>
      <c r="V494" s="159">
        <f>ROUND(E494*U494,2)</f>
        <v>1</v>
      </c>
      <c r="W494" s="159"/>
      <c r="X494" s="159" t="s">
        <v>252</v>
      </c>
      <c r="Y494" s="159" t="s">
        <v>210</v>
      </c>
      <c r="Z494" s="148"/>
      <c r="AA494" s="148"/>
      <c r="AB494" s="148"/>
      <c r="AC494" s="148"/>
      <c r="AD494" s="148"/>
      <c r="AE494" s="148"/>
      <c r="AF494" s="148"/>
      <c r="AG494" s="148" t="s">
        <v>253</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2" x14ac:dyDescent="0.2">
      <c r="A495" s="155"/>
      <c r="B495" s="156"/>
      <c r="C495" s="277" t="s">
        <v>666</v>
      </c>
      <c r="D495" s="278"/>
      <c r="E495" s="278"/>
      <c r="F495" s="278"/>
      <c r="G495" s="278"/>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212</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5"/>
      <c r="B496" s="156"/>
      <c r="C496" s="279" t="s">
        <v>667</v>
      </c>
      <c r="D496" s="280"/>
      <c r="E496" s="280"/>
      <c r="F496" s="280"/>
      <c r="G496" s="280"/>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212</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279" t="s">
        <v>660</v>
      </c>
      <c r="D497" s="280"/>
      <c r="E497" s="280"/>
      <c r="F497" s="280"/>
      <c r="G497" s="280"/>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212</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279" t="s">
        <v>668</v>
      </c>
      <c r="D498" s="280"/>
      <c r="E498" s="280"/>
      <c r="F498" s="280"/>
      <c r="G498" s="280"/>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212</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279" t="s">
        <v>669</v>
      </c>
      <c r="D499" s="280"/>
      <c r="E499" s="280"/>
      <c r="F499" s="280"/>
      <c r="G499" s="280"/>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212</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3" x14ac:dyDescent="0.2">
      <c r="A500" s="155"/>
      <c r="B500" s="156"/>
      <c r="C500" s="279" t="s">
        <v>670</v>
      </c>
      <c r="D500" s="280"/>
      <c r="E500" s="280"/>
      <c r="F500" s="280"/>
      <c r="G500" s="280"/>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212</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5"/>
      <c r="B501" s="156"/>
      <c r="C501" s="204" t="s">
        <v>654</v>
      </c>
      <c r="D501" s="195"/>
      <c r="E501" s="196"/>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257</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5"/>
      <c r="B502" s="156"/>
      <c r="C502" s="204" t="s">
        <v>618</v>
      </c>
      <c r="D502" s="195"/>
      <c r="E502" s="196">
        <v>1.1000000000000001</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257</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ht="22.5" outlineLevel="1" x14ac:dyDescent="0.2">
      <c r="A503" s="174">
        <v>71</v>
      </c>
      <c r="B503" s="175" t="s">
        <v>677</v>
      </c>
      <c r="C503" s="190" t="s">
        <v>678</v>
      </c>
      <c r="D503" s="176" t="s">
        <v>593</v>
      </c>
      <c r="E503" s="177">
        <v>1.89</v>
      </c>
      <c r="F503" s="178"/>
      <c r="G503" s="179">
        <f>ROUND(E503*F503,2)</f>
        <v>0</v>
      </c>
      <c r="H503" s="178"/>
      <c r="I503" s="179">
        <f>ROUND(E503*H503,2)</f>
        <v>0</v>
      </c>
      <c r="J503" s="178"/>
      <c r="K503" s="179">
        <f>ROUND(E503*J503,2)</f>
        <v>0</v>
      </c>
      <c r="L503" s="179">
        <v>21</v>
      </c>
      <c r="M503" s="179">
        <f>G503*(1+L503/100)</f>
        <v>0</v>
      </c>
      <c r="N503" s="177">
        <v>0</v>
      </c>
      <c r="O503" s="177">
        <f>ROUND(E503*N503,2)</f>
        <v>0</v>
      </c>
      <c r="P503" s="177">
        <v>0</v>
      </c>
      <c r="Q503" s="177">
        <f>ROUND(E503*P503,2)</f>
        <v>0</v>
      </c>
      <c r="R503" s="179"/>
      <c r="S503" s="179" t="s">
        <v>228</v>
      </c>
      <c r="T503" s="180" t="s">
        <v>208</v>
      </c>
      <c r="U503" s="159">
        <v>0.91</v>
      </c>
      <c r="V503" s="159">
        <f>ROUND(E503*U503,2)</f>
        <v>1.72</v>
      </c>
      <c r="W503" s="159"/>
      <c r="X503" s="159" t="s">
        <v>252</v>
      </c>
      <c r="Y503" s="159" t="s">
        <v>210</v>
      </c>
      <c r="Z503" s="148"/>
      <c r="AA503" s="148"/>
      <c r="AB503" s="148"/>
      <c r="AC503" s="148"/>
      <c r="AD503" s="148"/>
      <c r="AE503" s="148"/>
      <c r="AF503" s="148"/>
      <c r="AG503" s="148" t="s">
        <v>253</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277" t="s">
        <v>666</v>
      </c>
      <c r="D504" s="278"/>
      <c r="E504" s="278"/>
      <c r="F504" s="278"/>
      <c r="G504" s="278"/>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212</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279" t="s">
        <v>667</v>
      </c>
      <c r="D505" s="280"/>
      <c r="E505" s="280"/>
      <c r="F505" s="280"/>
      <c r="G505" s="280"/>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212</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3" x14ac:dyDescent="0.2">
      <c r="A506" s="155"/>
      <c r="B506" s="156"/>
      <c r="C506" s="279" t="s">
        <v>660</v>
      </c>
      <c r="D506" s="280"/>
      <c r="E506" s="280"/>
      <c r="F506" s="280"/>
      <c r="G506" s="280"/>
      <c r="H506" s="159"/>
      <c r="I506" s="159"/>
      <c r="J506" s="159"/>
      <c r="K506" s="159"/>
      <c r="L506" s="159"/>
      <c r="M506" s="159"/>
      <c r="N506" s="158"/>
      <c r="O506" s="158"/>
      <c r="P506" s="158"/>
      <c r="Q506" s="158"/>
      <c r="R506" s="159"/>
      <c r="S506" s="159"/>
      <c r="T506" s="159"/>
      <c r="U506" s="159"/>
      <c r="V506" s="159"/>
      <c r="W506" s="159"/>
      <c r="X506" s="159"/>
      <c r="Y506" s="159"/>
      <c r="Z506" s="148"/>
      <c r="AA506" s="148"/>
      <c r="AB506" s="148"/>
      <c r="AC506" s="148"/>
      <c r="AD506" s="148"/>
      <c r="AE506" s="148"/>
      <c r="AF506" s="148"/>
      <c r="AG506" s="148" t="s">
        <v>212</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3" x14ac:dyDescent="0.2">
      <c r="A507" s="155"/>
      <c r="B507" s="156"/>
      <c r="C507" s="279" t="s">
        <v>668</v>
      </c>
      <c r="D507" s="280"/>
      <c r="E507" s="280"/>
      <c r="F507" s="280"/>
      <c r="G507" s="280"/>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212</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3" x14ac:dyDescent="0.2">
      <c r="A508" s="155"/>
      <c r="B508" s="156"/>
      <c r="C508" s="279" t="s">
        <v>669</v>
      </c>
      <c r="D508" s="280"/>
      <c r="E508" s="280"/>
      <c r="F508" s="280"/>
      <c r="G508" s="280"/>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212</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3" x14ac:dyDescent="0.2">
      <c r="A509" s="155"/>
      <c r="B509" s="156"/>
      <c r="C509" s="279" t="s">
        <v>670</v>
      </c>
      <c r="D509" s="280"/>
      <c r="E509" s="280"/>
      <c r="F509" s="280"/>
      <c r="G509" s="280"/>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212</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04" t="s">
        <v>654</v>
      </c>
      <c r="D510" s="195"/>
      <c r="E510" s="196"/>
      <c r="F510" s="159"/>
      <c r="G510" s="15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257</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204" t="s">
        <v>616</v>
      </c>
      <c r="D511" s="195"/>
      <c r="E511" s="196">
        <v>0.55000000000000004</v>
      </c>
      <c r="F511" s="159"/>
      <c r="G511" s="159"/>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257</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5"/>
      <c r="B512" s="156"/>
      <c r="C512" s="204" t="s">
        <v>617</v>
      </c>
      <c r="D512" s="195"/>
      <c r="E512" s="196">
        <v>1.34</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257</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v>72</v>
      </c>
      <c r="B513" s="156" t="s">
        <v>679</v>
      </c>
      <c r="C513" s="205" t="s">
        <v>680</v>
      </c>
      <c r="D513" s="157" t="s">
        <v>0</v>
      </c>
      <c r="E513" s="203"/>
      <c r="F513" s="160"/>
      <c r="G513" s="159">
        <f>ROUND(E513*F513,2)</f>
        <v>0</v>
      </c>
      <c r="H513" s="160"/>
      <c r="I513" s="159">
        <f>ROUND(E513*H513,2)</f>
        <v>0</v>
      </c>
      <c r="J513" s="160"/>
      <c r="K513" s="159">
        <f>ROUND(E513*J513,2)</f>
        <v>0</v>
      </c>
      <c r="L513" s="159">
        <v>21</v>
      </c>
      <c r="M513" s="159">
        <f>G513*(1+L513/100)</f>
        <v>0</v>
      </c>
      <c r="N513" s="158">
        <v>0</v>
      </c>
      <c r="O513" s="158">
        <f>ROUND(E513*N513,2)</f>
        <v>0</v>
      </c>
      <c r="P513" s="158">
        <v>0</v>
      </c>
      <c r="Q513" s="158">
        <f>ROUND(E513*P513,2)</f>
        <v>0</v>
      </c>
      <c r="R513" s="159" t="s">
        <v>594</v>
      </c>
      <c r="S513" s="159" t="s">
        <v>207</v>
      </c>
      <c r="T513" s="159" t="s">
        <v>207</v>
      </c>
      <c r="U513" s="159">
        <v>0</v>
      </c>
      <c r="V513" s="159">
        <f>ROUND(E513*U513,2)</f>
        <v>0</v>
      </c>
      <c r="W513" s="159"/>
      <c r="X513" s="159" t="s">
        <v>639</v>
      </c>
      <c r="Y513" s="159" t="s">
        <v>210</v>
      </c>
      <c r="Z513" s="148"/>
      <c r="AA513" s="148"/>
      <c r="AB513" s="148"/>
      <c r="AC513" s="148"/>
      <c r="AD513" s="148"/>
      <c r="AE513" s="148"/>
      <c r="AF513" s="148"/>
      <c r="AG513" s="148" t="s">
        <v>640</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2" x14ac:dyDescent="0.2">
      <c r="A514" s="155"/>
      <c r="B514" s="156"/>
      <c r="C514" s="288" t="s">
        <v>681</v>
      </c>
      <c r="D514" s="289"/>
      <c r="E514" s="289"/>
      <c r="F514" s="289"/>
      <c r="G514" s="289"/>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255</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22.5" outlineLevel="1" x14ac:dyDescent="0.2">
      <c r="A515" s="155">
        <v>73</v>
      </c>
      <c r="B515" s="156" t="s">
        <v>682</v>
      </c>
      <c r="C515" s="205" t="s">
        <v>683</v>
      </c>
      <c r="D515" s="157" t="s">
        <v>0</v>
      </c>
      <c r="E515" s="203"/>
      <c r="F515" s="160"/>
      <c r="G515" s="159">
        <f>ROUND(E515*F515,2)</f>
        <v>0</v>
      </c>
      <c r="H515" s="160"/>
      <c r="I515" s="159">
        <f>ROUND(E515*H515,2)</f>
        <v>0</v>
      </c>
      <c r="J515" s="160"/>
      <c r="K515" s="159">
        <f>ROUND(E515*J515,2)</f>
        <v>0</v>
      </c>
      <c r="L515" s="159">
        <v>21</v>
      </c>
      <c r="M515" s="159">
        <f>G515*(1+L515/100)</f>
        <v>0</v>
      </c>
      <c r="N515" s="158">
        <v>0</v>
      </c>
      <c r="O515" s="158">
        <f>ROUND(E515*N515,2)</f>
        <v>0</v>
      </c>
      <c r="P515" s="158">
        <v>0</v>
      </c>
      <c r="Q515" s="158">
        <f>ROUND(E515*P515,2)</f>
        <v>0</v>
      </c>
      <c r="R515" s="159" t="s">
        <v>594</v>
      </c>
      <c r="S515" s="159" t="s">
        <v>207</v>
      </c>
      <c r="T515" s="159" t="s">
        <v>207</v>
      </c>
      <c r="U515" s="159">
        <v>0</v>
      </c>
      <c r="V515" s="159">
        <f>ROUND(E515*U515,2)</f>
        <v>0</v>
      </c>
      <c r="W515" s="159"/>
      <c r="X515" s="159" t="s">
        <v>639</v>
      </c>
      <c r="Y515" s="159" t="s">
        <v>210</v>
      </c>
      <c r="Z515" s="148"/>
      <c r="AA515" s="148"/>
      <c r="AB515" s="148"/>
      <c r="AC515" s="148"/>
      <c r="AD515" s="148"/>
      <c r="AE515" s="148"/>
      <c r="AF515" s="148"/>
      <c r="AG515" s="148" t="s">
        <v>640</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2" x14ac:dyDescent="0.2">
      <c r="A516" s="155"/>
      <c r="B516" s="156"/>
      <c r="C516" s="288" t="s">
        <v>681</v>
      </c>
      <c r="D516" s="289"/>
      <c r="E516" s="289"/>
      <c r="F516" s="289"/>
      <c r="G516" s="289"/>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255</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x14ac:dyDescent="0.2">
      <c r="A517" s="164" t="s">
        <v>202</v>
      </c>
      <c r="B517" s="165" t="s">
        <v>156</v>
      </c>
      <c r="C517" s="189" t="s">
        <v>157</v>
      </c>
      <c r="D517" s="166"/>
      <c r="E517" s="167"/>
      <c r="F517" s="168"/>
      <c r="G517" s="168">
        <f>SUMIF(AG518:AG547,"&lt;&gt;NOR",G518:G547)</f>
        <v>0</v>
      </c>
      <c r="H517" s="168"/>
      <c r="I517" s="168">
        <f>SUM(I518:I547)</f>
        <v>0</v>
      </c>
      <c r="J517" s="168"/>
      <c r="K517" s="168">
        <f>SUM(K518:K547)</f>
        <v>0</v>
      </c>
      <c r="L517" s="168"/>
      <c r="M517" s="168">
        <f>SUM(M518:M547)</f>
        <v>0</v>
      </c>
      <c r="N517" s="167"/>
      <c r="O517" s="167">
        <f>SUM(O518:O547)</f>
        <v>0.44</v>
      </c>
      <c r="P517" s="167"/>
      <c r="Q517" s="167">
        <f>SUM(Q518:Q547)</f>
        <v>0.19</v>
      </c>
      <c r="R517" s="168"/>
      <c r="S517" s="168"/>
      <c r="T517" s="169"/>
      <c r="U517" s="163"/>
      <c r="V517" s="163">
        <f>SUM(V518:V547)</f>
        <v>4.7299999999999995</v>
      </c>
      <c r="W517" s="163"/>
      <c r="X517" s="163"/>
      <c r="Y517" s="163"/>
      <c r="AG517" t="s">
        <v>203</v>
      </c>
    </row>
    <row r="518" spans="1:60" outlineLevel="1" x14ac:dyDescent="0.2">
      <c r="A518" s="174">
        <v>74</v>
      </c>
      <c r="B518" s="175" t="s">
        <v>684</v>
      </c>
      <c r="C518" s="190" t="s">
        <v>685</v>
      </c>
      <c r="D518" s="176" t="s">
        <v>250</v>
      </c>
      <c r="E518" s="177">
        <v>2.6579999999999999</v>
      </c>
      <c r="F518" s="178"/>
      <c r="G518" s="179">
        <f>ROUND(E518*F518,2)</f>
        <v>0</v>
      </c>
      <c r="H518" s="178"/>
      <c r="I518" s="179">
        <f>ROUND(E518*H518,2)</f>
        <v>0</v>
      </c>
      <c r="J518" s="178"/>
      <c r="K518" s="179">
        <f>ROUND(E518*J518,2)</f>
        <v>0</v>
      </c>
      <c r="L518" s="179">
        <v>21</v>
      </c>
      <c r="M518" s="179">
        <f>G518*(1+L518/100)</f>
        <v>0</v>
      </c>
      <c r="N518" s="177">
        <v>0</v>
      </c>
      <c r="O518" s="177">
        <f>ROUND(E518*N518,2)</f>
        <v>0</v>
      </c>
      <c r="P518" s="177">
        <v>7.2999999999999995E-2</v>
      </c>
      <c r="Q518" s="177">
        <f>ROUND(E518*P518,2)</f>
        <v>0.19</v>
      </c>
      <c r="R518" s="179" t="s">
        <v>686</v>
      </c>
      <c r="S518" s="179" t="s">
        <v>207</v>
      </c>
      <c r="T518" s="180" t="s">
        <v>207</v>
      </c>
      <c r="U518" s="159">
        <v>0.24</v>
      </c>
      <c r="V518" s="159">
        <f>ROUND(E518*U518,2)</f>
        <v>0.64</v>
      </c>
      <c r="W518" s="159"/>
      <c r="X518" s="159" t="s">
        <v>252</v>
      </c>
      <c r="Y518" s="159" t="s">
        <v>210</v>
      </c>
      <c r="Z518" s="148"/>
      <c r="AA518" s="148"/>
      <c r="AB518" s="148"/>
      <c r="AC518" s="148"/>
      <c r="AD518" s="148"/>
      <c r="AE518" s="148"/>
      <c r="AF518" s="148"/>
      <c r="AG518" s="148" t="s">
        <v>253</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5"/>
      <c r="B519" s="156"/>
      <c r="C519" s="277" t="s">
        <v>687</v>
      </c>
      <c r="D519" s="278"/>
      <c r="E519" s="278"/>
      <c r="F519" s="278"/>
      <c r="G519" s="278"/>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212</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81" t="str">
        <f>C519</f>
        <v>pozn a - z koruny koruna zdiva opěráku demontovat novodobou cihenou pálenou taškou ukládanou do maltového lože</v>
      </c>
      <c r="BB519" s="148"/>
      <c r="BC519" s="148"/>
      <c r="BD519" s="148"/>
      <c r="BE519" s="148"/>
      <c r="BF519" s="148"/>
      <c r="BG519" s="148"/>
      <c r="BH519" s="148"/>
    </row>
    <row r="520" spans="1:60" outlineLevel="2" x14ac:dyDescent="0.2">
      <c r="A520" s="155"/>
      <c r="B520" s="156"/>
      <c r="C520" s="204" t="s">
        <v>396</v>
      </c>
      <c r="D520" s="195"/>
      <c r="E520" s="196"/>
      <c r="F520" s="159"/>
      <c r="G520" s="1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257</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3" x14ac:dyDescent="0.2">
      <c r="A521" s="155"/>
      <c r="B521" s="156"/>
      <c r="C521" s="204" t="s">
        <v>688</v>
      </c>
      <c r="D521" s="195"/>
      <c r="E521" s="196">
        <v>2.6579999999999999</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257</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ht="22.5" outlineLevel="1" x14ac:dyDescent="0.2">
      <c r="A522" s="174">
        <v>75</v>
      </c>
      <c r="B522" s="175" t="s">
        <v>689</v>
      </c>
      <c r="C522" s="190" t="s">
        <v>690</v>
      </c>
      <c r="D522" s="176" t="s">
        <v>250</v>
      </c>
      <c r="E522" s="177">
        <v>5.2</v>
      </c>
      <c r="F522" s="178"/>
      <c r="G522" s="179">
        <f>ROUND(E522*F522,2)</f>
        <v>0</v>
      </c>
      <c r="H522" s="178"/>
      <c r="I522" s="179">
        <f>ROUND(E522*H522,2)</f>
        <v>0</v>
      </c>
      <c r="J522" s="178"/>
      <c r="K522" s="179">
        <f>ROUND(E522*J522,2)</f>
        <v>0</v>
      </c>
      <c r="L522" s="179">
        <v>21</v>
      </c>
      <c r="M522" s="179">
        <f>G522*(1+L522/100)</f>
        <v>0</v>
      </c>
      <c r="N522" s="177">
        <v>8.4839999999999999E-2</v>
      </c>
      <c r="O522" s="177">
        <f>ROUND(E522*N522,2)</f>
        <v>0.44</v>
      </c>
      <c r="P522" s="177">
        <v>0</v>
      </c>
      <c r="Q522" s="177">
        <f>ROUND(E522*P522,2)</f>
        <v>0</v>
      </c>
      <c r="R522" s="179" t="s">
        <v>686</v>
      </c>
      <c r="S522" s="179" t="s">
        <v>207</v>
      </c>
      <c r="T522" s="180" t="s">
        <v>207</v>
      </c>
      <c r="U522" s="159">
        <v>0.78700000000000003</v>
      </c>
      <c r="V522" s="159">
        <f>ROUND(E522*U522,2)</f>
        <v>4.09</v>
      </c>
      <c r="W522" s="159"/>
      <c r="X522" s="159" t="s">
        <v>252</v>
      </c>
      <c r="Y522" s="159" t="s">
        <v>210</v>
      </c>
      <c r="Z522" s="148"/>
      <c r="AA522" s="148"/>
      <c r="AB522" s="148"/>
      <c r="AC522" s="148"/>
      <c r="AD522" s="148"/>
      <c r="AE522" s="148"/>
      <c r="AF522" s="148"/>
      <c r="AG522" s="148" t="s">
        <v>253</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277" t="s">
        <v>1178</v>
      </c>
      <c r="D523" s="278"/>
      <c r="E523" s="278"/>
      <c r="F523" s="278"/>
      <c r="G523" s="278"/>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212</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3" x14ac:dyDescent="0.2">
      <c r="A524" s="155"/>
      <c r="B524" s="156"/>
      <c r="C524" s="279" t="s">
        <v>691</v>
      </c>
      <c r="D524" s="280"/>
      <c r="E524" s="280"/>
      <c r="F524" s="280"/>
      <c r="G524" s="280"/>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212</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x14ac:dyDescent="0.2">
      <c r="A525" s="155"/>
      <c r="B525" s="156"/>
      <c r="C525" s="279" t="s">
        <v>692</v>
      </c>
      <c r="D525" s="280"/>
      <c r="E525" s="280"/>
      <c r="F525" s="280"/>
      <c r="G525" s="280"/>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212</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279" t="s">
        <v>693</v>
      </c>
      <c r="D526" s="280"/>
      <c r="E526" s="280"/>
      <c r="F526" s="280"/>
      <c r="G526" s="280"/>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212</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5"/>
      <c r="B527" s="156"/>
      <c r="C527" s="279" t="s">
        <v>694</v>
      </c>
      <c r="D527" s="280"/>
      <c r="E527" s="280"/>
      <c r="F527" s="280"/>
      <c r="G527" s="280"/>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212</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5"/>
      <c r="B528" s="156"/>
      <c r="C528" s="279" t="s">
        <v>695</v>
      </c>
      <c r="D528" s="280"/>
      <c r="E528" s="280"/>
      <c r="F528" s="280"/>
      <c r="G528" s="280"/>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212</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3" x14ac:dyDescent="0.2">
      <c r="A529" s="155"/>
      <c r="B529" s="156"/>
      <c r="C529" s="279" t="s">
        <v>215</v>
      </c>
      <c r="D529" s="280"/>
      <c r="E529" s="280"/>
      <c r="F529" s="280"/>
      <c r="G529" s="280"/>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212</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279" t="s">
        <v>696</v>
      </c>
      <c r="D530" s="280"/>
      <c r="E530" s="280"/>
      <c r="F530" s="280"/>
      <c r="G530" s="280"/>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212</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81" t="str">
        <f>C530</f>
        <v>pozn 3 - kryt opěráku z keramické tašky bobrovky ukládané do bílé pokrývačské malty - skladba konstrukce K2</v>
      </c>
      <c r="BB530" s="148"/>
      <c r="BC530" s="148"/>
      <c r="BD530" s="148"/>
      <c r="BE530" s="148"/>
      <c r="BF530" s="148"/>
      <c r="BG530" s="148"/>
      <c r="BH530" s="148"/>
    </row>
    <row r="531" spans="1:60" outlineLevel="2" x14ac:dyDescent="0.2">
      <c r="A531" s="155"/>
      <c r="B531" s="156"/>
      <c r="C531" s="204" t="s">
        <v>623</v>
      </c>
      <c r="D531" s="195"/>
      <c r="E531" s="196"/>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257</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204" t="s">
        <v>697</v>
      </c>
      <c r="D532" s="195"/>
      <c r="E532" s="196">
        <v>5.2</v>
      </c>
      <c r="F532" s="159"/>
      <c r="G532" s="15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257</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74">
        <v>76</v>
      </c>
      <c r="B533" s="175" t="s">
        <v>698</v>
      </c>
      <c r="C533" s="190" t="s">
        <v>699</v>
      </c>
      <c r="D533" s="176" t="s">
        <v>250</v>
      </c>
      <c r="E533" s="177">
        <v>14.5</v>
      </c>
      <c r="F533" s="178"/>
      <c r="G533" s="179">
        <f>ROUND(E533*F533,2)</f>
        <v>0</v>
      </c>
      <c r="H533" s="178"/>
      <c r="I533" s="179">
        <f>ROUND(E533*H533,2)</f>
        <v>0</v>
      </c>
      <c r="J533" s="178"/>
      <c r="K533" s="179">
        <f>ROUND(E533*J533,2)</f>
        <v>0</v>
      </c>
      <c r="L533" s="179">
        <v>21</v>
      </c>
      <c r="M533" s="179">
        <f>G533*(1+L533/100)</f>
        <v>0</v>
      </c>
      <c r="N533" s="177">
        <v>0</v>
      </c>
      <c r="O533" s="177">
        <f>ROUND(E533*N533,2)</f>
        <v>0</v>
      </c>
      <c r="P533" s="177">
        <v>0</v>
      </c>
      <c r="Q533" s="177">
        <f>ROUND(E533*P533,2)</f>
        <v>0</v>
      </c>
      <c r="R533" s="179"/>
      <c r="S533" s="179" t="s">
        <v>228</v>
      </c>
      <c r="T533" s="180" t="s">
        <v>208</v>
      </c>
      <c r="U533" s="159">
        <v>0</v>
      </c>
      <c r="V533" s="159">
        <f>ROUND(E533*U533,2)</f>
        <v>0</v>
      </c>
      <c r="W533" s="159"/>
      <c r="X533" s="159" t="s">
        <v>252</v>
      </c>
      <c r="Y533" s="159" t="s">
        <v>210</v>
      </c>
      <c r="Z533" s="148"/>
      <c r="AA533" s="148"/>
      <c r="AB533" s="148"/>
      <c r="AC533" s="148"/>
      <c r="AD533" s="148"/>
      <c r="AE533" s="148"/>
      <c r="AF533" s="148"/>
      <c r="AG533" s="148" t="s">
        <v>253</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2" x14ac:dyDescent="0.2">
      <c r="A534" s="155"/>
      <c r="B534" s="156"/>
      <c r="C534" s="277" t="s">
        <v>700</v>
      </c>
      <c r="D534" s="278"/>
      <c r="E534" s="278"/>
      <c r="F534" s="278"/>
      <c r="G534" s="278"/>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212</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279" t="s">
        <v>701</v>
      </c>
      <c r="D535" s="280"/>
      <c r="E535" s="280"/>
      <c r="F535" s="280"/>
      <c r="G535" s="280"/>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212</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279" t="s">
        <v>702</v>
      </c>
      <c r="D536" s="280"/>
      <c r="E536" s="280"/>
      <c r="F536" s="280"/>
      <c r="G536" s="280"/>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212</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279" t="s">
        <v>703</v>
      </c>
      <c r="D537" s="280"/>
      <c r="E537" s="280"/>
      <c r="F537" s="280"/>
      <c r="G537" s="280"/>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212</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3" x14ac:dyDescent="0.2">
      <c r="A538" s="155"/>
      <c r="B538" s="156"/>
      <c r="C538" s="279" t="s">
        <v>704</v>
      </c>
      <c r="D538" s="280"/>
      <c r="E538" s="280"/>
      <c r="F538" s="280"/>
      <c r="G538" s="280"/>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212</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x14ac:dyDescent="0.2">
      <c r="A539" s="155"/>
      <c r="B539" s="156"/>
      <c r="C539" s="279" t="s">
        <v>215</v>
      </c>
      <c r="D539" s="280"/>
      <c r="E539" s="280"/>
      <c r="F539" s="280"/>
      <c r="G539" s="280"/>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212</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ht="22.5" outlineLevel="3" x14ac:dyDescent="0.2">
      <c r="A540" s="155"/>
      <c r="B540" s="156"/>
      <c r="C540" s="279" t="s">
        <v>705</v>
      </c>
      <c r="D540" s="280"/>
      <c r="E540" s="280"/>
      <c r="F540" s="280"/>
      <c r="G540" s="280"/>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212</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81" t="str">
        <f>C540</f>
        <v>pozn 7 - střešní krytina prevétu bude kompletně zrevidována, poškozené šindele budou vymněněny a nahrazeny novým štípaným šindelem, následně povrch střešního pláště impregnovat - skladba konstrukce K3</v>
      </c>
      <c r="BB540" s="148"/>
      <c r="BC540" s="148"/>
      <c r="BD540" s="148"/>
      <c r="BE540" s="148"/>
      <c r="BF540" s="148"/>
      <c r="BG540" s="148"/>
      <c r="BH540" s="148"/>
    </row>
    <row r="541" spans="1:60" ht="22.5" outlineLevel="3" x14ac:dyDescent="0.2">
      <c r="A541" s="155"/>
      <c r="B541" s="156"/>
      <c r="C541" s="279" t="s">
        <v>706</v>
      </c>
      <c r="D541" s="280"/>
      <c r="E541" s="280"/>
      <c r="F541" s="280"/>
      <c r="G541" s="280"/>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212</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81" t="str">
        <f>C541</f>
        <v>pozn 8 - střešní krytina pavlače bude kompletně zrevidována, poškozené šindele budou vymněněny a nahrazeny novým štípaným šindelem, následně povrch střešního pláště impregnovat - skladba konstrukce K3</v>
      </c>
      <c r="BB541" s="148"/>
      <c r="BC541" s="148"/>
      <c r="BD541" s="148"/>
      <c r="BE541" s="148"/>
      <c r="BF541" s="148"/>
      <c r="BG541" s="148"/>
      <c r="BH541" s="148"/>
    </row>
    <row r="542" spans="1:60" outlineLevel="2" x14ac:dyDescent="0.2">
      <c r="A542" s="155"/>
      <c r="B542" s="156"/>
      <c r="C542" s="204" t="s">
        <v>707</v>
      </c>
      <c r="D542" s="195"/>
      <c r="E542" s="196">
        <v>2</v>
      </c>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257</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204" t="s">
        <v>708</v>
      </c>
      <c r="D543" s="195"/>
      <c r="E543" s="196">
        <v>12.5</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257</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v>77</v>
      </c>
      <c r="B544" s="156" t="s">
        <v>709</v>
      </c>
      <c r="C544" s="205" t="s">
        <v>710</v>
      </c>
      <c r="D544" s="157" t="s">
        <v>0</v>
      </c>
      <c r="E544" s="203"/>
      <c r="F544" s="160"/>
      <c r="G544" s="159">
        <f>ROUND(E544*F544,2)</f>
        <v>0</v>
      </c>
      <c r="H544" s="160"/>
      <c r="I544" s="159">
        <f>ROUND(E544*H544,2)</f>
        <v>0</v>
      </c>
      <c r="J544" s="160"/>
      <c r="K544" s="159">
        <f>ROUND(E544*J544,2)</f>
        <v>0</v>
      </c>
      <c r="L544" s="159">
        <v>21</v>
      </c>
      <c r="M544" s="159">
        <f>G544*(1+L544/100)</f>
        <v>0</v>
      </c>
      <c r="N544" s="158">
        <v>0</v>
      </c>
      <c r="O544" s="158">
        <f>ROUND(E544*N544,2)</f>
        <v>0</v>
      </c>
      <c r="P544" s="158">
        <v>0</v>
      </c>
      <c r="Q544" s="158">
        <f>ROUND(E544*P544,2)</f>
        <v>0</v>
      </c>
      <c r="R544" s="159" t="s">
        <v>686</v>
      </c>
      <c r="S544" s="159" t="s">
        <v>207</v>
      </c>
      <c r="T544" s="159" t="s">
        <v>207</v>
      </c>
      <c r="U544" s="159">
        <v>2.3E-2</v>
      </c>
      <c r="V544" s="159">
        <f>ROUND(E544*U544,2)</f>
        <v>0</v>
      </c>
      <c r="W544" s="159"/>
      <c r="X544" s="159" t="s">
        <v>639</v>
      </c>
      <c r="Y544" s="159" t="s">
        <v>210</v>
      </c>
      <c r="Z544" s="148"/>
      <c r="AA544" s="148"/>
      <c r="AB544" s="148"/>
      <c r="AC544" s="148"/>
      <c r="AD544" s="148"/>
      <c r="AE544" s="148"/>
      <c r="AF544" s="148"/>
      <c r="AG544" s="148" t="s">
        <v>640</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2" x14ac:dyDescent="0.2">
      <c r="A545" s="155"/>
      <c r="B545" s="156"/>
      <c r="C545" s="288" t="s">
        <v>681</v>
      </c>
      <c r="D545" s="289"/>
      <c r="E545" s="289"/>
      <c r="F545" s="289"/>
      <c r="G545" s="28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255</v>
      </c>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ht="22.5" outlineLevel="1" x14ac:dyDescent="0.2">
      <c r="A546" s="155">
        <v>78</v>
      </c>
      <c r="B546" s="156" t="s">
        <v>711</v>
      </c>
      <c r="C546" s="205" t="s">
        <v>712</v>
      </c>
      <c r="D546" s="157" t="s">
        <v>0</v>
      </c>
      <c r="E546" s="203"/>
      <c r="F546" s="160"/>
      <c r="G546" s="159">
        <f>ROUND(E546*F546,2)</f>
        <v>0</v>
      </c>
      <c r="H546" s="160"/>
      <c r="I546" s="159">
        <f>ROUND(E546*H546,2)</f>
        <v>0</v>
      </c>
      <c r="J546" s="160"/>
      <c r="K546" s="159">
        <f>ROUND(E546*J546,2)</f>
        <v>0</v>
      </c>
      <c r="L546" s="159">
        <v>21</v>
      </c>
      <c r="M546" s="159">
        <f>G546*(1+L546/100)</f>
        <v>0</v>
      </c>
      <c r="N546" s="158">
        <v>0</v>
      </c>
      <c r="O546" s="158">
        <f>ROUND(E546*N546,2)</f>
        <v>0</v>
      </c>
      <c r="P546" s="158">
        <v>0</v>
      </c>
      <c r="Q546" s="158">
        <f>ROUND(E546*P546,2)</f>
        <v>0</v>
      </c>
      <c r="R546" s="159" t="s">
        <v>686</v>
      </c>
      <c r="S546" s="159" t="s">
        <v>207</v>
      </c>
      <c r="T546" s="159" t="s">
        <v>207</v>
      </c>
      <c r="U546" s="159">
        <v>0</v>
      </c>
      <c r="V546" s="159">
        <f>ROUND(E546*U546,2)</f>
        <v>0</v>
      </c>
      <c r="W546" s="159"/>
      <c r="X546" s="159" t="s">
        <v>639</v>
      </c>
      <c r="Y546" s="159" t="s">
        <v>210</v>
      </c>
      <c r="Z546" s="148"/>
      <c r="AA546" s="148"/>
      <c r="AB546" s="148"/>
      <c r="AC546" s="148"/>
      <c r="AD546" s="148"/>
      <c r="AE546" s="148"/>
      <c r="AF546" s="148"/>
      <c r="AG546" s="148" t="s">
        <v>640</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2" x14ac:dyDescent="0.2">
      <c r="A547" s="155"/>
      <c r="B547" s="156"/>
      <c r="C547" s="288" t="s">
        <v>681</v>
      </c>
      <c r="D547" s="289"/>
      <c r="E547" s="289"/>
      <c r="F547" s="289"/>
      <c r="G547" s="28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255</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x14ac:dyDescent="0.2">
      <c r="A548" s="151" t="s">
        <v>202</v>
      </c>
      <c r="B548" s="152" t="s">
        <v>158</v>
      </c>
      <c r="C548" s="193" t="s">
        <v>159</v>
      </c>
      <c r="D548" s="170"/>
      <c r="E548" s="171"/>
      <c r="F548" s="172"/>
      <c r="G548" s="172">
        <f>SUMIF(AG549:AG1279,"&lt;&gt;NOR",G549:G1279)</f>
        <v>0</v>
      </c>
      <c r="H548" s="172"/>
      <c r="I548" s="172">
        <f>SUM(I549:I1279)</f>
        <v>0</v>
      </c>
      <c r="J548" s="172"/>
      <c r="K548" s="172">
        <f>SUM(K549:K1279)</f>
        <v>0</v>
      </c>
      <c r="L548" s="172"/>
      <c r="M548" s="172">
        <f>SUM(M549:M1279)</f>
        <v>0</v>
      </c>
      <c r="N548" s="171"/>
      <c r="O548" s="171">
        <f>SUM(O549:O1279)</f>
        <v>0</v>
      </c>
      <c r="P548" s="171"/>
      <c r="Q548" s="171">
        <f>SUM(Q549:Q1279)</f>
        <v>0</v>
      </c>
      <c r="R548" s="172"/>
      <c r="S548" s="172"/>
      <c r="T548" s="173"/>
      <c r="U548" s="163"/>
      <c r="V548" s="163">
        <f>SUM(V549:V1279)</f>
        <v>0</v>
      </c>
      <c r="W548" s="163"/>
      <c r="X548" s="163"/>
      <c r="Y548" s="163"/>
      <c r="AG548" t="s">
        <v>203</v>
      </c>
    </row>
    <row r="549" spans="1:60" outlineLevel="1" x14ac:dyDescent="0.2">
      <c r="A549" s="155"/>
      <c r="B549" s="156"/>
      <c r="C549" s="277" t="s">
        <v>713</v>
      </c>
      <c r="D549" s="278"/>
      <c r="E549" s="278"/>
      <c r="F549" s="278"/>
      <c r="G549" s="278"/>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212</v>
      </c>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2" x14ac:dyDescent="0.2">
      <c r="A550" s="155"/>
      <c r="B550" s="156"/>
      <c r="C550" s="279" t="s">
        <v>648</v>
      </c>
      <c r="D550" s="280"/>
      <c r="E550" s="280"/>
      <c r="F550" s="280"/>
      <c r="G550" s="280"/>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212</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81" t="str">
        <f>C550</f>
        <v>Viz popis: Technické pokyny k provedení; Poznámky k provedení; Všeobecné požadavky na realizaci, materiálová specifikace.</v>
      </c>
      <c r="BB550" s="148"/>
      <c r="BC550" s="148"/>
      <c r="BD550" s="148"/>
      <c r="BE550" s="148"/>
      <c r="BF550" s="148"/>
      <c r="BG550" s="148"/>
      <c r="BH550" s="148"/>
    </row>
    <row r="551" spans="1:60" ht="22.5" outlineLevel="2" x14ac:dyDescent="0.2">
      <c r="A551" s="155"/>
      <c r="B551" s="156"/>
      <c r="C551" s="279" t="s">
        <v>714</v>
      </c>
      <c r="D551" s="280"/>
      <c r="E551" s="280"/>
      <c r="F551" s="280"/>
      <c r="G551" s="280"/>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212</v>
      </c>
      <c r="AH551" s="148"/>
      <c r="AI551" s="148"/>
      <c r="AJ551" s="148"/>
      <c r="AK551" s="148"/>
      <c r="AL551" s="148"/>
      <c r="AM551" s="148"/>
      <c r="AN551" s="148"/>
      <c r="AO551" s="148"/>
      <c r="AP551" s="148"/>
      <c r="AQ551" s="148"/>
      <c r="AR551" s="148"/>
      <c r="AS551" s="148"/>
      <c r="AT551" s="148"/>
      <c r="AU551" s="148"/>
      <c r="AV551" s="148"/>
      <c r="AW551" s="148"/>
      <c r="AX551" s="148"/>
      <c r="AY551" s="148"/>
      <c r="AZ551" s="148"/>
      <c r="BA551" s="181" t="str">
        <f>C551</f>
        <v>PŘED VÝROBOU ZPRACOVAT A PŘEDLOŽIT K ODSOUHLASENÍ VÝROBNÍ  DOKUMENTACI, ROZMĚRY PŘED VÝROBOU OVĚŘIT NA MÍSTĚ.</v>
      </c>
      <c r="BB551" s="148"/>
      <c r="BC551" s="148"/>
      <c r="BD551" s="148"/>
      <c r="BE551" s="148"/>
      <c r="BF551" s="148"/>
      <c r="BG551" s="148"/>
      <c r="BH551" s="148"/>
    </row>
    <row r="552" spans="1:60" ht="22.5" outlineLevel="1" x14ac:dyDescent="0.2">
      <c r="A552" s="174">
        <v>79</v>
      </c>
      <c r="B552" s="175" t="s">
        <v>715</v>
      </c>
      <c r="C552" s="190" t="s">
        <v>716</v>
      </c>
      <c r="D552" s="176" t="s">
        <v>400</v>
      </c>
      <c r="E552" s="177">
        <v>1</v>
      </c>
      <c r="F552" s="178"/>
      <c r="G552" s="179">
        <f>ROUND(E552*F552,2)</f>
        <v>0</v>
      </c>
      <c r="H552" s="178"/>
      <c r="I552" s="179">
        <f>ROUND(E552*H552,2)</f>
        <v>0</v>
      </c>
      <c r="J552" s="178"/>
      <c r="K552" s="179">
        <f>ROUND(E552*J552,2)</f>
        <v>0</v>
      </c>
      <c r="L552" s="179">
        <v>21</v>
      </c>
      <c r="M552" s="179">
        <f>G552*(1+L552/100)</f>
        <v>0</v>
      </c>
      <c r="N552" s="177">
        <v>0</v>
      </c>
      <c r="O552" s="177">
        <f>ROUND(E552*N552,2)</f>
        <v>0</v>
      </c>
      <c r="P552" s="177">
        <v>0</v>
      </c>
      <c r="Q552" s="177">
        <f>ROUND(E552*P552,2)</f>
        <v>0</v>
      </c>
      <c r="R552" s="179"/>
      <c r="S552" s="179" t="s">
        <v>228</v>
      </c>
      <c r="T552" s="180" t="s">
        <v>208</v>
      </c>
      <c r="U552" s="159">
        <v>0</v>
      </c>
      <c r="V552" s="159">
        <f>ROUND(E552*U552,2)</f>
        <v>0</v>
      </c>
      <c r="W552" s="159"/>
      <c r="X552" s="159" t="s">
        <v>252</v>
      </c>
      <c r="Y552" s="159" t="s">
        <v>210</v>
      </c>
      <c r="Z552" s="148"/>
      <c r="AA552" s="148"/>
      <c r="AB552" s="148"/>
      <c r="AC552" s="148"/>
      <c r="AD552" s="148"/>
      <c r="AE552" s="148"/>
      <c r="AF552" s="148"/>
      <c r="AG552" s="148" t="s">
        <v>253</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2" x14ac:dyDescent="0.2">
      <c r="A553" s="155"/>
      <c r="B553" s="156"/>
      <c r="C553" s="277" t="s">
        <v>717</v>
      </c>
      <c r="D553" s="278"/>
      <c r="E553" s="278"/>
      <c r="F553" s="278"/>
      <c r="G553" s="278"/>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212</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5"/>
      <c r="B554" s="156"/>
      <c r="C554" s="279" t="s">
        <v>718</v>
      </c>
      <c r="D554" s="280"/>
      <c r="E554" s="280"/>
      <c r="F554" s="280"/>
      <c r="G554" s="280"/>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212</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279" t="s">
        <v>719</v>
      </c>
      <c r="D555" s="280"/>
      <c r="E555" s="280"/>
      <c r="F555" s="280"/>
      <c r="G555" s="280"/>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212</v>
      </c>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279" t="s">
        <v>720</v>
      </c>
      <c r="D556" s="280"/>
      <c r="E556" s="280"/>
      <c r="F556" s="280"/>
      <c r="G556" s="280"/>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212</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279" t="s">
        <v>721</v>
      </c>
      <c r="D557" s="280"/>
      <c r="E557" s="280"/>
      <c r="F557" s="280"/>
      <c r="G557" s="280"/>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212</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279" t="s">
        <v>722</v>
      </c>
      <c r="D558" s="280"/>
      <c r="E558" s="280"/>
      <c r="F558" s="280"/>
      <c r="G558" s="280"/>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212</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ht="22.5" outlineLevel="3" x14ac:dyDescent="0.2">
      <c r="A559" s="155"/>
      <c r="B559" s="156"/>
      <c r="C559" s="279" t="s">
        <v>723</v>
      </c>
      <c r="D559" s="280"/>
      <c r="E559" s="280"/>
      <c r="F559" s="280"/>
      <c r="G559" s="280"/>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212</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81" t="str">
        <f>C559</f>
        <v>POVRCHOVÁ ÚPRAVA DŘEVA: lazurní nátěr / očistění, nový lazurní nátěr ve třech vrstvách s hedvábným leskem, barva bude upřesněna po vynesení vzorků</v>
      </c>
      <c r="BB559" s="148"/>
      <c r="BC559" s="148"/>
      <c r="BD559" s="148"/>
      <c r="BE559" s="148"/>
      <c r="BF559" s="148"/>
      <c r="BG559" s="148"/>
      <c r="BH559" s="148"/>
    </row>
    <row r="560" spans="1:60" outlineLevel="3" x14ac:dyDescent="0.2">
      <c r="A560" s="155"/>
      <c r="B560" s="156"/>
      <c r="C560" s="279" t="s">
        <v>724</v>
      </c>
      <c r="D560" s="280"/>
      <c r="E560" s="280"/>
      <c r="F560" s="280"/>
      <c r="G560" s="280"/>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212</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279" t="s">
        <v>660</v>
      </c>
      <c r="D561" s="280"/>
      <c r="E561" s="280"/>
      <c r="F561" s="280"/>
      <c r="G561" s="280"/>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212</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279" t="s">
        <v>725</v>
      </c>
      <c r="D562" s="280"/>
      <c r="E562" s="280"/>
      <c r="F562" s="280"/>
      <c r="G562" s="280"/>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212</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279" t="s">
        <v>726</v>
      </c>
      <c r="D563" s="280"/>
      <c r="E563" s="280"/>
      <c r="F563" s="280"/>
      <c r="G563" s="280"/>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212</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2" x14ac:dyDescent="0.2">
      <c r="A564" s="155"/>
      <c r="B564" s="156"/>
      <c r="C564" s="204" t="s">
        <v>727</v>
      </c>
      <c r="D564" s="195"/>
      <c r="E564" s="196"/>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257</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204" t="s">
        <v>728</v>
      </c>
      <c r="D565" s="195"/>
      <c r="E565" s="196">
        <v>1</v>
      </c>
      <c r="F565" s="159"/>
      <c r="G565" s="15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257</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74">
        <v>80</v>
      </c>
      <c r="B566" s="175" t="s">
        <v>729</v>
      </c>
      <c r="C566" s="190" t="s">
        <v>730</v>
      </c>
      <c r="D566" s="176" t="s">
        <v>400</v>
      </c>
      <c r="E566" s="177">
        <v>1</v>
      </c>
      <c r="F566" s="178"/>
      <c r="G566" s="179">
        <f>ROUND(E566*F566,2)</f>
        <v>0</v>
      </c>
      <c r="H566" s="178"/>
      <c r="I566" s="179">
        <f>ROUND(E566*H566,2)</f>
        <v>0</v>
      </c>
      <c r="J566" s="178"/>
      <c r="K566" s="179">
        <f>ROUND(E566*J566,2)</f>
        <v>0</v>
      </c>
      <c r="L566" s="179">
        <v>21</v>
      </c>
      <c r="M566" s="179">
        <f>G566*(1+L566/100)</f>
        <v>0</v>
      </c>
      <c r="N566" s="177">
        <v>0</v>
      </c>
      <c r="O566" s="177">
        <f>ROUND(E566*N566,2)</f>
        <v>0</v>
      </c>
      <c r="P566" s="177">
        <v>0</v>
      </c>
      <c r="Q566" s="177">
        <f>ROUND(E566*P566,2)</f>
        <v>0</v>
      </c>
      <c r="R566" s="179"/>
      <c r="S566" s="179" t="s">
        <v>228</v>
      </c>
      <c r="T566" s="180" t="s">
        <v>208</v>
      </c>
      <c r="U566" s="159">
        <v>0</v>
      </c>
      <c r="V566" s="159">
        <f>ROUND(E566*U566,2)</f>
        <v>0</v>
      </c>
      <c r="W566" s="159"/>
      <c r="X566" s="159" t="s">
        <v>252</v>
      </c>
      <c r="Y566" s="159" t="s">
        <v>210</v>
      </c>
      <c r="Z566" s="148"/>
      <c r="AA566" s="148"/>
      <c r="AB566" s="148"/>
      <c r="AC566" s="148"/>
      <c r="AD566" s="148"/>
      <c r="AE566" s="148"/>
      <c r="AF566" s="148"/>
      <c r="AG566" s="148" t="s">
        <v>253</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2" x14ac:dyDescent="0.2">
      <c r="A567" s="155"/>
      <c r="B567" s="156"/>
      <c r="C567" s="277" t="s">
        <v>731</v>
      </c>
      <c r="D567" s="278"/>
      <c r="E567" s="278"/>
      <c r="F567" s="278"/>
      <c r="G567" s="278"/>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212</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279" t="s">
        <v>732</v>
      </c>
      <c r="D568" s="280"/>
      <c r="E568" s="280"/>
      <c r="F568" s="280"/>
      <c r="G568" s="280"/>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212</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279" t="s">
        <v>719</v>
      </c>
      <c r="D569" s="280"/>
      <c r="E569" s="280"/>
      <c r="F569" s="280"/>
      <c r="G569" s="280"/>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212</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279" t="s">
        <v>733</v>
      </c>
      <c r="D570" s="280"/>
      <c r="E570" s="280"/>
      <c r="F570" s="280"/>
      <c r="G570" s="280"/>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212</v>
      </c>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279" t="s">
        <v>734</v>
      </c>
      <c r="D571" s="280"/>
      <c r="E571" s="280"/>
      <c r="F571" s="280"/>
      <c r="G571" s="280"/>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212</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279" t="s">
        <v>735</v>
      </c>
      <c r="D572" s="280"/>
      <c r="E572" s="280"/>
      <c r="F572" s="280"/>
      <c r="G572" s="280"/>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212</v>
      </c>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ht="22.5" outlineLevel="3" x14ac:dyDescent="0.2">
      <c r="A573" s="155"/>
      <c r="B573" s="156"/>
      <c r="C573" s="279" t="s">
        <v>736</v>
      </c>
      <c r="D573" s="280"/>
      <c r="E573" s="280"/>
      <c r="F573" s="280"/>
      <c r="G573" s="280"/>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212</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81" t="str">
        <f>C573</f>
        <v>POVRCHOVÁ ÚPRAVA DŘEVA: bezbarvý lak / celkové přebroušení, nový lazurní nátěr ve třech vrstvách s hedvábným leskem barevné provedení bude upřesněno po provedení vzorků</v>
      </c>
      <c r="BB573" s="148"/>
      <c r="BC573" s="148"/>
      <c r="BD573" s="148"/>
      <c r="BE573" s="148"/>
      <c r="BF573" s="148"/>
      <c r="BG573" s="148"/>
      <c r="BH573" s="148"/>
    </row>
    <row r="574" spans="1:60" outlineLevel="3" x14ac:dyDescent="0.2">
      <c r="A574" s="155"/>
      <c r="B574" s="156"/>
      <c r="C574" s="279" t="s">
        <v>737</v>
      </c>
      <c r="D574" s="280"/>
      <c r="E574" s="280"/>
      <c r="F574" s="280"/>
      <c r="G574" s="280"/>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212</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279" t="s">
        <v>660</v>
      </c>
      <c r="D575" s="280"/>
      <c r="E575" s="280"/>
      <c r="F575" s="280"/>
      <c r="G575" s="280"/>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212</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279" t="s">
        <v>725</v>
      </c>
      <c r="D576" s="280"/>
      <c r="E576" s="280"/>
      <c r="F576" s="280"/>
      <c r="G576" s="280"/>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212</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279" t="s">
        <v>726</v>
      </c>
      <c r="D577" s="280"/>
      <c r="E577" s="280"/>
      <c r="F577" s="280"/>
      <c r="G577" s="280"/>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212</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2" x14ac:dyDescent="0.2">
      <c r="A578" s="155"/>
      <c r="B578" s="156"/>
      <c r="C578" s="204" t="s">
        <v>727</v>
      </c>
      <c r="D578" s="195"/>
      <c r="E578" s="196"/>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257</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204" t="s">
        <v>738</v>
      </c>
      <c r="D579" s="195"/>
      <c r="E579" s="196">
        <v>1</v>
      </c>
      <c r="F579" s="159"/>
      <c r="G579" s="159"/>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257</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74">
        <v>81</v>
      </c>
      <c r="B580" s="175" t="s">
        <v>739</v>
      </c>
      <c r="C580" s="190" t="s">
        <v>740</v>
      </c>
      <c r="D580" s="176" t="s">
        <v>400</v>
      </c>
      <c r="E580" s="177">
        <v>1</v>
      </c>
      <c r="F580" s="178"/>
      <c r="G580" s="179">
        <f>ROUND(E580*F580,2)</f>
        <v>0</v>
      </c>
      <c r="H580" s="178"/>
      <c r="I580" s="179">
        <f>ROUND(E580*H580,2)</f>
        <v>0</v>
      </c>
      <c r="J580" s="178"/>
      <c r="K580" s="179">
        <f>ROUND(E580*J580,2)</f>
        <v>0</v>
      </c>
      <c r="L580" s="179">
        <v>21</v>
      </c>
      <c r="M580" s="179">
        <f>G580*(1+L580/100)</f>
        <v>0</v>
      </c>
      <c r="N580" s="177">
        <v>0</v>
      </c>
      <c r="O580" s="177">
        <f>ROUND(E580*N580,2)</f>
        <v>0</v>
      </c>
      <c r="P580" s="177">
        <v>0</v>
      </c>
      <c r="Q580" s="177">
        <f>ROUND(E580*P580,2)</f>
        <v>0</v>
      </c>
      <c r="R580" s="179"/>
      <c r="S580" s="179" t="s">
        <v>228</v>
      </c>
      <c r="T580" s="180" t="s">
        <v>208</v>
      </c>
      <c r="U580" s="159">
        <v>0</v>
      </c>
      <c r="V580" s="159">
        <f>ROUND(E580*U580,2)</f>
        <v>0</v>
      </c>
      <c r="W580" s="159"/>
      <c r="X580" s="159" t="s">
        <v>252</v>
      </c>
      <c r="Y580" s="159" t="s">
        <v>210</v>
      </c>
      <c r="Z580" s="148"/>
      <c r="AA580" s="148"/>
      <c r="AB580" s="148"/>
      <c r="AC580" s="148"/>
      <c r="AD580" s="148"/>
      <c r="AE580" s="148"/>
      <c r="AF580" s="148"/>
      <c r="AG580" s="148" t="s">
        <v>253</v>
      </c>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2" x14ac:dyDescent="0.2">
      <c r="A581" s="155"/>
      <c r="B581" s="156"/>
      <c r="C581" s="277" t="s">
        <v>741</v>
      </c>
      <c r="D581" s="278"/>
      <c r="E581" s="278"/>
      <c r="F581" s="278"/>
      <c r="G581" s="278"/>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212</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279" t="s">
        <v>732</v>
      </c>
      <c r="D582" s="280"/>
      <c r="E582" s="280"/>
      <c r="F582" s="280"/>
      <c r="G582" s="280"/>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212</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279" t="s">
        <v>719</v>
      </c>
      <c r="D583" s="280"/>
      <c r="E583" s="280"/>
      <c r="F583" s="280"/>
      <c r="G583" s="280"/>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212</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279" t="s">
        <v>742</v>
      </c>
      <c r="D584" s="280"/>
      <c r="E584" s="280"/>
      <c r="F584" s="280"/>
      <c r="G584" s="280"/>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212</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279" t="s">
        <v>743</v>
      </c>
      <c r="D585" s="280"/>
      <c r="E585" s="280"/>
      <c r="F585" s="280"/>
      <c r="G585" s="280"/>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212</v>
      </c>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279" t="s">
        <v>735</v>
      </c>
      <c r="D586" s="280"/>
      <c r="E586" s="280"/>
      <c r="F586" s="280"/>
      <c r="G586" s="280"/>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212</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ht="22.5" outlineLevel="3" x14ac:dyDescent="0.2">
      <c r="A587" s="155"/>
      <c r="B587" s="156"/>
      <c r="C587" s="279" t="s">
        <v>736</v>
      </c>
      <c r="D587" s="280"/>
      <c r="E587" s="280"/>
      <c r="F587" s="280"/>
      <c r="G587" s="280"/>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212</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81" t="str">
        <f>C587</f>
        <v>POVRCHOVÁ ÚPRAVA DŘEVA: bezbarvý lak / celkové přebroušení, nový lazurní nátěr ve třech vrstvách s hedvábným leskem barevné provedení bude upřesněno po provedení vzorků</v>
      </c>
      <c r="BB587" s="148"/>
      <c r="BC587" s="148"/>
      <c r="BD587" s="148"/>
      <c r="BE587" s="148"/>
      <c r="BF587" s="148"/>
      <c r="BG587" s="148"/>
      <c r="BH587" s="148"/>
    </row>
    <row r="588" spans="1:60" outlineLevel="3" x14ac:dyDescent="0.2">
      <c r="A588" s="155"/>
      <c r="B588" s="156"/>
      <c r="C588" s="279" t="s">
        <v>737</v>
      </c>
      <c r="D588" s="280"/>
      <c r="E588" s="280"/>
      <c r="F588" s="280"/>
      <c r="G588" s="280"/>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212</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279" t="s">
        <v>660</v>
      </c>
      <c r="D589" s="280"/>
      <c r="E589" s="280"/>
      <c r="F589" s="280"/>
      <c r="G589" s="280"/>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212</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x14ac:dyDescent="0.2">
      <c r="A590" s="155"/>
      <c r="B590" s="156"/>
      <c r="C590" s="279" t="s">
        <v>725</v>
      </c>
      <c r="D590" s="280"/>
      <c r="E590" s="280"/>
      <c r="F590" s="280"/>
      <c r="G590" s="280"/>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212</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5"/>
      <c r="B591" s="156"/>
      <c r="C591" s="279" t="s">
        <v>726</v>
      </c>
      <c r="D591" s="280"/>
      <c r="E591" s="280"/>
      <c r="F591" s="280"/>
      <c r="G591" s="280"/>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212</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2" x14ac:dyDescent="0.2">
      <c r="A592" s="155"/>
      <c r="B592" s="156"/>
      <c r="C592" s="204" t="s">
        <v>727</v>
      </c>
      <c r="D592" s="195"/>
      <c r="E592" s="196"/>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257</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204" t="s">
        <v>744</v>
      </c>
      <c r="D593" s="195"/>
      <c r="E593" s="196">
        <v>1</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257</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74">
        <v>82</v>
      </c>
      <c r="B594" s="175" t="s">
        <v>745</v>
      </c>
      <c r="C594" s="190" t="s">
        <v>746</v>
      </c>
      <c r="D594" s="176" t="s">
        <v>400</v>
      </c>
      <c r="E594" s="177">
        <v>1</v>
      </c>
      <c r="F594" s="178"/>
      <c r="G594" s="179">
        <f>ROUND(E594*F594,2)</f>
        <v>0</v>
      </c>
      <c r="H594" s="178"/>
      <c r="I594" s="179">
        <f>ROUND(E594*H594,2)</f>
        <v>0</v>
      </c>
      <c r="J594" s="178"/>
      <c r="K594" s="179">
        <f>ROUND(E594*J594,2)</f>
        <v>0</v>
      </c>
      <c r="L594" s="179">
        <v>21</v>
      </c>
      <c r="M594" s="179">
        <f>G594*(1+L594/100)</f>
        <v>0</v>
      </c>
      <c r="N594" s="177">
        <v>0</v>
      </c>
      <c r="O594" s="177">
        <f>ROUND(E594*N594,2)</f>
        <v>0</v>
      </c>
      <c r="P594" s="177">
        <v>0</v>
      </c>
      <c r="Q594" s="177">
        <f>ROUND(E594*P594,2)</f>
        <v>0</v>
      </c>
      <c r="R594" s="179"/>
      <c r="S594" s="179" t="s">
        <v>228</v>
      </c>
      <c r="T594" s="180" t="s">
        <v>208</v>
      </c>
      <c r="U594" s="159">
        <v>0</v>
      </c>
      <c r="V594" s="159">
        <f>ROUND(E594*U594,2)</f>
        <v>0</v>
      </c>
      <c r="W594" s="159"/>
      <c r="X594" s="159" t="s">
        <v>252</v>
      </c>
      <c r="Y594" s="159" t="s">
        <v>210</v>
      </c>
      <c r="Z594" s="148"/>
      <c r="AA594" s="148"/>
      <c r="AB594" s="148"/>
      <c r="AC594" s="148"/>
      <c r="AD594" s="148"/>
      <c r="AE594" s="148"/>
      <c r="AF594" s="148"/>
      <c r="AG594" s="148" t="s">
        <v>253</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2" x14ac:dyDescent="0.2">
      <c r="A595" s="155"/>
      <c r="B595" s="156"/>
      <c r="C595" s="277" t="s">
        <v>741</v>
      </c>
      <c r="D595" s="278"/>
      <c r="E595" s="278"/>
      <c r="F595" s="278"/>
      <c r="G595" s="278"/>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212</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279" t="s">
        <v>732</v>
      </c>
      <c r="D596" s="280"/>
      <c r="E596" s="280"/>
      <c r="F596" s="280"/>
      <c r="G596" s="280"/>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212</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279" t="s">
        <v>719</v>
      </c>
      <c r="D597" s="280"/>
      <c r="E597" s="280"/>
      <c r="F597" s="280"/>
      <c r="G597" s="280"/>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212</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279" t="s">
        <v>742</v>
      </c>
      <c r="D598" s="280"/>
      <c r="E598" s="280"/>
      <c r="F598" s="280"/>
      <c r="G598" s="280"/>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212</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279" t="s">
        <v>747</v>
      </c>
      <c r="D599" s="280"/>
      <c r="E599" s="280"/>
      <c r="F599" s="280"/>
      <c r="G599" s="280"/>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212</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279" t="s">
        <v>735</v>
      </c>
      <c r="D600" s="280"/>
      <c r="E600" s="280"/>
      <c r="F600" s="280"/>
      <c r="G600" s="280"/>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212</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ht="22.5" outlineLevel="3" x14ac:dyDescent="0.2">
      <c r="A601" s="155"/>
      <c r="B601" s="156"/>
      <c r="C601" s="279" t="s">
        <v>736</v>
      </c>
      <c r="D601" s="280"/>
      <c r="E601" s="280"/>
      <c r="F601" s="280"/>
      <c r="G601" s="280"/>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212</v>
      </c>
      <c r="AH601" s="148"/>
      <c r="AI601" s="148"/>
      <c r="AJ601" s="148"/>
      <c r="AK601" s="148"/>
      <c r="AL601" s="148"/>
      <c r="AM601" s="148"/>
      <c r="AN601" s="148"/>
      <c r="AO601" s="148"/>
      <c r="AP601" s="148"/>
      <c r="AQ601" s="148"/>
      <c r="AR601" s="148"/>
      <c r="AS601" s="148"/>
      <c r="AT601" s="148"/>
      <c r="AU601" s="148"/>
      <c r="AV601" s="148"/>
      <c r="AW601" s="148"/>
      <c r="AX601" s="148"/>
      <c r="AY601" s="148"/>
      <c r="AZ601" s="148"/>
      <c r="BA601" s="181" t="str">
        <f>C601</f>
        <v>POVRCHOVÁ ÚPRAVA DŘEVA: bezbarvý lak / celkové přebroušení, nový lazurní nátěr ve třech vrstvách s hedvábným leskem barevné provedení bude upřesněno po provedení vzorků</v>
      </c>
      <c r="BB601" s="148"/>
      <c r="BC601" s="148"/>
      <c r="BD601" s="148"/>
      <c r="BE601" s="148"/>
      <c r="BF601" s="148"/>
      <c r="BG601" s="148"/>
      <c r="BH601" s="148"/>
    </row>
    <row r="602" spans="1:60" outlineLevel="3" x14ac:dyDescent="0.2">
      <c r="A602" s="155"/>
      <c r="B602" s="156"/>
      <c r="C602" s="279" t="s">
        <v>737</v>
      </c>
      <c r="D602" s="280"/>
      <c r="E602" s="280"/>
      <c r="F602" s="280"/>
      <c r="G602" s="280"/>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212</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279" t="s">
        <v>660</v>
      </c>
      <c r="D603" s="280"/>
      <c r="E603" s="280"/>
      <c r="F603" s="280"/>
      <c r="G603" s="280"/>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212</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3" x14ac:dyDescent="0.2">
      <c r="A604" s="155"/>
      <c r="B604" s="156"/>
      <c r="C604" s="279" t="s">
        <v>725</v>
      </c>
      <c r="D604" s="280"/>
      <c r="E604" s="280"/>
      <c r="F604" s="280"/>
      <c r="G604" s="280"/>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212</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3" x14ac:dyDescent="0.2">
      <c r="A605" s="155"/>
      <c r="B605" s="156"/>
      <c r="C605" s="279" t="s">
        <v>726</v>
      </c>
      <c r="D605" s="280"/>
      <c r="E605" s="280"/>
      <c r="F605" s="280"/>
      <c r="G605" s="280"/>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212</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204" t="s">
        <v>727</v>
      </c>
      <c r="D606" s="195"/>
      <c r="E606" s="196"/>
      <c r="F606" s="159"/>
      <c r="G606" s="159"/>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257</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3" x14ac:dyDescent="0.2">
      <c r="A607" s="155"/>
      <c r="B607" s="156"/>
      <c r="C607" s="204" t="s">
        <v>748</v>
      </c>
      <c r="D607" s="195"/>
      <c r="E607" s="196">
        <v>1</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257</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74">
        <v>83</v>
      </c>
      <c r="B608" s="175" t="s">
        <v>749</v>
      </c>
      <c r="C608" s="190" t="s">
        <v>750</v>
      </c>
      <c r="D608" s="176" t="s">
        <v>400</v>
      </c>
      <c r="E608" s="177">
        <v>1</v>
      </c>
      <c r="F608" s="178"/>
      <c r="G608" s="179">
        <f>ROUND(E608*F608,2)</f>
        <v>0</v>
      </c>
      <c r="H608" s="178"/>
      <c r="I608" s="179">
        <f>ROUND(E608*H608,2)</f>
        <v>0</v>
      </c>
      <c r="J608" s="178"/>
      <c r="K608" s="179">
        <f>ROUND(E608*J608,2)</f>
        <v>0</v>
      </c>
      <c r="L608" s="179">
        <v>21</v>
      </c>
      <c r="M608" s="179">
        <f>G608*(1+L608/100)</f>
        <v>0</v>
      </c>
      <c r="N608" s="177">
        <v>0</v>
      </c>
      <c r="O608" s="177">
        <f>ROUND(E608*N608,2)</f>
        <v>0</v>
      </c>
      <c r="P608" s="177">
        <v>0</v>
      </c>
      <c r="Q608" s="177">
        <f>ROUND(E608*P608,2)</f>
        <v>0</v>
      </c>
      <c r="R608" s="179"/>
      <c r="S608" s="179" t="s">
        <v>228</v>
      </c>
      <c r="T608" s="180" t="s">
        <v>208</v>
      </c>
      <c r="U608" s="159">
        <v>0</v>
      </c>
      <c r="V608" s="159">
        <f>ROUND(E608*U608,2)</f>
        <v>0</v>
      </c>
      <c r="W608" s="159"/>
      <c r="X608" s="159" t="s">
        <v>252</v>
      </c>
      <c r="Y608" s="159" t="s">
        <v>210</v>
      </c>
      <c r="Z608" s="148"/>
      <c r="AA608" s="148"/>
      <c r="AB608" s="148"/>
      <c r="AC608" s="148"/>
      <c r="AD608" s="148"/>
      <c r="AE608" s="148"/>
      <c r="AF608" s="148"/>
      <c r="AG608" s="148" t="s">
        <v>253</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277" t="s">
        <v>741</v>
      </c>
      <c r="D609" s="278"/>
      <c r="E609" s="278"/>
      <c r="F609" s="278"/>
      <c r="G609" s="278"/>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212</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5"/>
      <c r="B610" s="156"/>
      <c r="C610" s="279" t="s">
        <v>732</v>
      </c>
      <c r="D610" s="280"/>
      <c r="E610" s="280"/>
      <c r="F610" s="280"/>
      <c r="G610" s="280"/>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212</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3" x14ac:dyDescent="0.2">
      <c r="A611" s="155"/>
      <c r="B611" s="156"/>
      <c r="C611" s="279" t="s">
        <v>719</v>
      </c>
      <c r="D611" s="280"/>
      <c r="E611" s="280"/>
      <c r="F611" s="280"/>
      <c r="G611" s="280"/>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212</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5"/>
      <c r="B612" s="156"/>
      <c r="C612" s="279" t="s">
        <v>742</v>
      </c>
      <c r="D612" s="280"/>
      <c r="E612" s="280"/>
      <c r="F612" s="280"/>
      <c r="G612" s="280"/>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212</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3" x14ac:dyDescent="0.2">
      <c r="A613" s="155"/>
      <c r="B613" s="156"/>
      <c r="C613" s="279" t="s">
        <v>751</v>
      </c>
      <c r="D613" s="280"/>
      <c r="E613" s="280"/>
      <c r="F613" s="280"/>
      <c r="G613" s="280"/>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212</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3" x14ac:dyDescent="0.2">
      <c r="A614" s="155"/>
      <c r="B614" s="156"/>
      <c r="C614" s="279" t="s">
        <v>735</v>
      </c>
      <c r="D614" s="280"/>
      <c r="E614" s="280"/>
      <c r="F614" s="280"/>
      <c r="G614" s="280"/>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212</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ht="22.5" outlineLevel="3" x14ac:dyDescent="0.2">
      <c r="A615" s="155"/>
      <c r="B615" s="156"/>
      <c r="C615" s="279" t="s">
        <v>736</v>
      </c>
      <c r="D615" s="280"/>
      <c r="E615" s="280"/>
      <c r="F615" s="280"/>
      <c r="G615" s="280"/>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212</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81" t="str">
        <f>C615</f>
        <v>POVRCHOVÁ ÚPRAVA DŘEVA: bezbarvý lak / celkové přebroušení, nový lazurní nátěr ve třech vrstvách s hedvábným leskem barevné provedení bude upřesněno po provedení vzorků</v>
      </c>
      <c r="BB615" s="148"/>
      <c r="BC615" s="148"/>
      <c r="BD615" s="148"/>
      <c r="BE615" s="148"/>
      <c r="BF615" s="148"/>
      <c r="BG615" s="148"/>
      <c r="BH615" s="148"/>
    </row>
    <row r="616" spans="1:60" outlineLevel="3" x14ac:dyDescent="0.2">
      <c r="A616" s="155"/>
      <c r="B616" s="156"/>
      <c r="C616" s="279" t="s">
        <v>737</v>
      </c>
      <c r="D616" s="280"/>
      <c r="E616" s="280"/>
      <c r="F616" s="280"/>
      <c r="G616" s="280"/>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212</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279" t="s">
        <v>660</v>
      </c>
      <c r="D617" s="280"/>
      <c r="E617" s="280"/>
      <c r="F617" s="280"/>
      <c r="G617" s="280"/>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212</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279" t="s">
        <v>725</v>
      </c>
      <c r="D618" s="280"/>
      <c r="E618" s="280"/>
      <c r="F618" s="280"/>
      <c r="G618" s="280"/>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212</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279" t="s">
        <v>726</v>
      </c>
      <c r="D619" s="280"/>
      <c r="E619" s="280"/>
      <c r="F619" s="280"/>
      <c r="G619" s="280"/>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212</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2" x14ac:dyDescent="0.2">
      <c r="A620" s="155"/>
      <c r="B620" s="156"/>
      <c r="C620" s="204" t="s">
        <v>727</v>
      </c>
      <c r="D620" s="195"/>
      <c r="E620" s="196"/>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257</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204" t="s">
        <v>752</v>
      </c>
      <c r="D621" s="195"/>
      <c r="E621" s="196">
        <v>1</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257</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74">
        <v>84</v>
      </c>
      <c r="B622" s="175" t="s">
        <v>753</v>
      </c>
      <c r="C622" s="190" t="s">
        <v>754</v>
      </c>
      <c r="D622" s="176" t="s">
        <v>400</v>
      </c>
      <c r="E622" s="177">
        <v>1</v>
      </c>
      <c r="F622" s="178"/>
      <c r="G622" s="179">
        <f>ROUND(E622*F622,2)</f>
        <v>0</v>
      </c>
      <c r="H622" s="178"/>
      <c r="I622" s="179">
        <f>ROUND(E622*H622,2)</f>
        <v>0</v>
      </c>
      <c r="J622" s="178"/>
      <c r="K622" s="179">
        <f>ROUND(E622*J622,2)</f>
        <v>0</v>
      </c>
      <c r="L622" s="179">
        <v>21</v>
      </c>
      <c r="M622" s="179">
        <f>G622*(1+L622/100)</f>
        <v>0</v>
      </c>
      <c r="N622" s="177">
        <v>0</v>
      </c>
      <c r="O622" s="177">
        <f>ROUND(E622*N622,2)</f>
        <v>0</v>
      </c>
      <c r="P622" s="177">
        <v>0</v>
      </c>
      <c r="Q622" s="177">
        <f>ROUND(E622*P622,2)</f>
        <v>0</v>
      </c>
      <c r="R622" s="179"/>
      <c r="S622" s="179" t="s">
        <v>228</v>
      </c>
      <c r="T622" s="180" t="s">
        <v>208</v>
      </c>
      <c r="U622" s="159">
        <v>0</v>
      </c>
      <c r="V622" s="159">
        <f>ROUND(E622*U622,2)</f>
        <v>0</v>
      </c>
      <c r="W622" s="159"/>
      <c r="X622" s="159" t="s">
        <v>252</v>
      </c>
      <c r="Y622" s="159" t="s">
        <v>210</v>
      </c>
      <c r="Z622" s="148"/>
      <c r="AA622" s="148"/>
      <c r="AB622" s="148"/>
      <c r="AC622" s="148"/>
      <c r="AD622" s="148"/>
      <c r="AE622" s="148"/>
      <c r="AF622" s="148"/>
      <c r="AG622" s="148" t="s">
        <v>253</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x14ac:dyDescent="0.2">
      <c r="A623" s="155"/>
      <c r="B623" s="156"/>
      <c r="C623" s="277" t="s">
        <v>741</v>
      </c>
      <c r="D623" s="278"/>
      <c r="E623" s="278"/>
      <c r="F623" s="278"/>
      <c r="G623" s="278"/>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212</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5"/>
      <c r="B624" s="156"/>
      <c r="C624" s="279" t="s">
        <v>732</v>
      </c>
      <c r="D624" s="280"/>
      <c r="E624" s="280"/>
      <c r="F624" s="280"/>
      <c r="G624" s="280"/>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212</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279" t="s">
        <v>719</v>
      </c>
      <c r="D625" s="280"/>
      <c r="E625" s="280"/>
      <c r="F625" s="280"/>
      <c r="G625" s="280"/>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212</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3" x14ac:dyDescent="0.2">
      <c r="A626" s="155"/>
      <c r="B626" s="156"/>
      <c r="C626" s="279" t="s">
        <v>742</v>
      </c>
      <c r="D626" s="280"/>
      <c r="E626" s="280"/>
      <c r="F626" s="280"/>
      <c r="G626" s="280"/>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212</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5"/>
      <c r="B627" s="156"/>
      <c r="C627" s="279" t="s">
        <v>751</v>
      </c>
      <c r="D627" s="280"/>
      <c r="E627" s="280"/>
      <c r="F627" s="280"/>
      <c r="G627" s="280"/>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212</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279" t="s">
        <v>735</v>
      </c>
      <c r="D628" s="280"/>
      <c r="E628" s="280"/>
      <c r="F628" s="280"/>
      <c r="G628" s="280"/>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212</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3" x14ac:dyDescent="0.2">
      <c r="A629" s="155"/>
      <c r="B629" s="156"/>
      <c r="C629" s="279" t="s">
        <v>736</v>
      </c>
      <c r="D629" s="280"/>
      <c r="E629" s="280"/>
      <c r="F629" s="280"/>
      <c r="G629" s="280"/>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212</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81" t="str">
        <f>C629</f>
        <v>POVRCHOVÁ ÚPRAVA DŘEVA: bezbarvý lak / celkové přebroušení, nový lazurní nátěr ve třech vrstvách s hedvábným leskem barevné provedení bude upřesněno po provedení vzorků</v>
      </c>
      <c r="BB629" s="148"/>
      <c r="BC629" s="148"/>
      <c r="BD629" s="148"/>
      <c r="BE629" s="148"/>
      <c r="BF629" s="148"/>
      <c r="BG629" s="148"/>
      <c r="BH629" s="148"/>
    </row>
    <row r="630" spans="1:60" outlineLevel="3" x14ac:dyDescent="0.2">
      <c r="A630" s="155"/>
      <c r="B630" s="156"/>
      <c r="C630" s="279" t="s">
        <v>737</v>
      </c>
      <c r="D630" s="280"/>
      <c r="E630" s="280"/>
      <c r="F630" s="280"/>
      <c r="G630" s="280"/>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212</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x14ac:dyDescent="0.2">
      <c r="A631" s="155"/>
      <c r="B631" s="156"/>
      <c r="C631" s="279" t="s">
        <v>660</v>
      </c>
      <c r="D631" s="280"/>
      <c r="E631" s="280"/>
      <c r="F631" s="280"/>
      <c r="G631" s="280"/>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212</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x14ac:dyDescent="0.2">
      <c r="A632" s="155"/>
      <c r="B632" s="156"/>
      <c r="C632" s="279" t="s">
        <v>725</v>
      </c>
      <c r="D632" s="280"/>
      <c r="E632" s="280"/>
      <c r="F632" s="280"/>
      <c r="G632" s="280"/>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212</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279" t="s">
        <v>726</v>
      </c>
      <c r="D633" s="280"/>
      <c r="E633" s="280"/>
      <c r="F633" s="280"/>
      <c r="G633" s="280"/>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212</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2" x14ac:dyDescent="0.2">
      <c r="A634" s="155"/>
      <c r="B634" s="156"/>
      <c r="C634" s="204" t="s">
        <v>727</v>
      </c>
      <c r="D634" s="195"/>
      <c r="E634" s="196"/>
      <c r="F634" s="159"/>
      <c r="G634" s="159"/>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257</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204" t="s">
        <v>755</v>
      </c>
      <c r="D635" s="195"/>
      <c r="E635" s="196">
        <v>1</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257</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74">
        <v>85</v>
      </c>
      <c r="B636" s="175" t="s">
        <v>756</v>
      </c>
      <c r="C636" s="190" t="s">
        <v>757</v>
      </c>
      <c r="D636" s="176" t="s">
        <v>400</v>
      </c>
      <c r="E636" s="177">
        <v>1</v>
      </c>
      <c r="F636" s="178"/>
      <c r="G636" s="179">
        <f>ROUND(E636*F636,2)</f>
        <v>0</v>
      </c>
      <c r="H636" s="178"/>
      <c r="I636" s="179">
        <f>ROUND(E636*H636,2)</f>
        <v>0</v>
      </c>
      <c r="J636" s="178"/>
      <c r="K636" s="179">
        <f>ROUND(E636*J636,2)</f>
        <v>0</v>
      </c>
      <c r="L636" s="179">
        <v>21</v>
      </c>
      <c r="M636" s="179">
        <f>G636*(1+L636/100)</f>
        <v>0</v>
      </c>
      <c r="N636" s="177">
        <v>0</v>
      </c>
      <c r="O636" s="177">
        <f>ROUND(E636*N636,2)</f>
        <v>0</v>
      </c>
      <c r="P636" s="177">
        <v>0</v>
      </c>
      <c r="Q636" s="177">
        <f>ROUND(E636*P636,2)</f>
        <v>0</v>
      </c>
      <c r="R636" s="179"/>
      <c r="S636" s="179" t="s">
        <v>228</v>
      </c>
      <c r="T636" s="180" t="s">
        <v>208</v>
      </c>
      <c r="U636" s="159">
        <v>0</v>
      </c>
      <c r="V636" s="159">
        <f>ROUND(E636*U636,2)</f>
        <v>0</v>
      </c>
      <c r="W636" s="159"/>
      <c r="X636" s="159" t="s">
        <v>252</v>
      </c>
      <c r="Y636" s="159" t="s">
        <v>210</v>
      </c>
      <c r="Z636" s="148"/>
      <c r="AA636" s="148"/>
      <c r="AB636" s="148"/>
      <c r="AC636" s="148"/>
      <c r="AD636" s="148"/>
      <c r="AE636" s="148"/>
      <c r="AF636" s="148"/>
      <c r="AG636" s="148" t="s">
        <v>253</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2" x14ac:dyDescent="0.2">
      <c r="A637" s="155"/>
      <c r="B637" s="156"/>
      <c r="C637" s="277" t="s">
        <v>741</v>
      </c>
      <c r="D637" s="278"/>
      <c r="E637" s="278"/>
      <c r="F637" s="278"/>
      <c r="G637" s="278"/>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212</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3" x14ac:dyDescent="0.2">
      <c r="A638" s="155"/>
      <c r="B638" s="156"/>
      <c r="C638" s="279" t="s">
        <v>732</v>
      </c>
      <c r="D638" s="280"/>
      <c r="E638" s="280"/>
      <c r="F638" s="280"/>
      <c r="G638" s="280"/>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212</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3" x14ac:dyDescent="0.2">
      <c r="A639" s="155"/>
      <c r="B639" s="156"/>
      <c r="C639" s="279" t="s">
        <v>719</v>
      </c>
      <c r="D639" s="280"/>
      <c r="E639" s="280"/>
      <c r="F639" s="280"/>
      <c r="G639" s="280"/>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212</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3" x14ac:dyDescent="0.2">
      <c r="A640" s="155"/>
      <c r="B640" s="156"/>
      <c r="C640" s="279" t="s">
        <v>742</v>
      </c>
      <c r="D640" s="280"/>
      <c r="E640" s="280"/>
      <c r="F640" s="280"/>
      <c r="G640" s="280"/>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212</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279" t="s">
        <v>751</v>
      </c>
      <c r="D641" s="280"/>
      <c r="E641" s="280"/>
      <c r="F641" s="280"/>
      <c r="G641" s="280"/>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212</v>
      </c>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279" t="s">
        <v>735</v>
      </c>
      <c r="D642" s="280"/>
      <c r="E642" s="280"/>
      <c r="F642" s="280"/>
      <c r="G642" s="280"/>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212</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22.5" outlineLevel="3" x14ac:dyDescent="0.2">
      <c r="A643" s="155"/>
      <c r="B643" s="156"/>
      <c r="C643" s="279" t="s">
        <v>736</v>
      </c>
      <c r="D643" s="280"/>
      <c r="E643" s="280"/>
      <c r="F643" s="280"/>
      <c r="G643" s="280"/>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212</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81" t="str">
        <f>C643</f>
        <v>POVRCHOVÁ ÚPRAVA DŘEVA: bezbarvý lak / celkové přebroušení, nový lazurní nátěr ve třech vrstvách s hedvábným leskem barevné provedení bude upřesněno po provedení vzorků</v>
      </c>
      <c r="BB643" s="148"/>
      <c r="BC643" s="148"/>
      <c r="BD643" s="148"/>
      <c r="BE643" s="148"/>
      <c r="BF643" s="148"/>
      <c r="BG643" s="148"/>
      <c r="BH643" s="148"/>
    </row>
    <row r="644" spans="1:60" outlineLevel="3" x14ac:dyDescent="0.2">
      <c r="A644" s="155"/>
      <c r="B644" s="156"/>
      <c r="C644" s="279" t="s">
        <v>737</v>
      </c>
      <c r="D644" s="280"/>
      <c r="E644" s="280"/>
      <c r="F644" s="280"/>
      <c r="G644" s="280"/>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212</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279" t="s">
        <v>660</v>
      </c>
      <c r="D645" s="280"/>
      <c r="E645" s="280"/>
      <c r="F645" s="280"/>
      <c r="G645" s="280"/>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212</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279" t="s">
        <v>725</v>
      </c>
      <c r="D646" s="280"/>
      <c r="E646" s="280"/>
      <c r="F646" s="280"/>
      <c r="G646" s="280"/>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212</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279" t="s">
        <v>726</v>
      </c>
      <c r="D647" s="280"/>
      <c r="E647" s="280"/>
      <c r="F647" s="280"/>
      <c r="G647" s="280"/>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212</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2" x14ac:dyDescent="0.2">
      <c r="A648" s="155"/>
      <c r="B648" s="156"/>
      <c r="C648" s="204" t="s">
        <v>727</v>
      </c>
      <c r="D648" s="195"/>
      <c r="E648" s="196"/>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257</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204" t="s">
        <v>758</v>
      </c>
      <c r="D649" s="195"/>
      <c r="E649" s="196">
        <v>1</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257</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74">
        <v>86</v>
      </c>
      <c r="B650" s="175" t="s">
        <v>759</v>
      </c>
      <c r="C650" s="190" t="s">
        <v>760</v>
      </c>
      <c r="D650" s="176" t="s">
        <v>400</v>
      </c>
      <c r="E650" s="177">
        <v>1</v>
      </c>
      <c r="F650" s="178"/>
      <c r="G650" s="179">
        <f>ROUND(E650*F650,2)</f>
        <v>0</v>
      </c>
      <c r="H650" s="178"/>
      <c r="I650" s="179">
        <f>ROUND(E650*H650,2)</f>
        <v>0</v>
      </c>
      <c r="J650" s="178"/>
      <c r="K650" s="179">
        <f>ROUND(E650*J650,2)</f>
        <v>0</v>
      </c>
      <c r="L650" s="179">
        <v>21</v>
      </c>
      <c r="M650" s="179">
        <f>G650*(1+L650/100)</f>
        <v>0</v>
      </c>
      <c r="N650" s="177">
        <v>0</v>
      </c>
      <c r="O650" s="177">
        <f>ROUND(E650*N650,2)</f>
        <v>0</v>
      </c>
      <c r="P650" s="177">
        <v>0</v>
      </c>
      <c r="Q650" s="177">
        <f>ROUND(E650*P650,2)</f>
        <v>0</v>
      </c>
      <c r="R650" s="179"/>
      <c r="S650" s="179" t="s">
        <v>228</v>
      </c>
      <c r="T650" s="180" t="s">
        <v>208</v>
      </c>
      <c r="U650" s="159">
        <v>0</v>
      </c>
      <c r="V650" s="159">
        <f>ROUND(E650*U650,2)</f>
        <v>0</v>
      </c>
      <c r="W650" s="159"/>
      <c r="X650" s="159" t="s">
        <v>252</v>
      </c>
      <c r="Y650" s="159" t="s">
        <v>210</v>
      </c>
      <c r="Z650" s="148"/>
      <c r="AA650" s="148"/>
      <c r="AB650" s="148"/>
      <c r="AC650" s="148"/>
      <c r="AD650" s="148"/>
      <c r="AE650" s="148"/>
      <c r="AF650" s="148"/>
      <c r="AG650" s="148" t="s">
        <v>253</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2" x14ac:dyDescent="0.2">
      <c r="A651" s="155"/>
      <c r="B651" s="156"/>
      <c r="C651" s="277" t="s">
        <v>741</v>
      </c>
      <c r="D651" s="278"/>
      <c r="E651" s="278"/>
      <c r="F651" s="278"/>
      <c r="G651" s="278"/>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212</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279" t="s">
        <v>732</v>
      </c>
      <c r="D652" s="280"/>
      <c r="E652" s="280"/>
      <c r="F652" s="280"/>
      <c r="G652" s="280"/>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212</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279" t="s">
        <v>719</v>
      </c>
      <c r="D653" s="280"/>
      <c r="E653" s="280"/>
      <c r="F653" s="280"/>
      <c r="G653" s="280"/>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212</v>
      </c>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279" t="s">
        <v>742</v>
      </c>
      <c r="D654" s="280"/>
      <c r="E654" s="280"/>
      <c r="F654" s="280"/>
      <c r="G654" s="280"/>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212</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279" t="s">
        <v>761</v>
      </c>
      <c r="D655" s="280"/>
      <c r="E655" s="280"/>
      <c r="F655" s="280"/>
      <c r="G655" s="280"/>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212</v>
      </c>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279" t="s">
        <v>735</v>
      </c>
      <c r="D656" s="280"/>
      <c r="E656" s="280"/>
      <c r="F656" s="280"/>
      <c r="G656" s="280"/>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212</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ht="22.5" outlineLevel="3" x14ac:dyDescent="0.2">
      <c r="A657" s="155"/>
      <c r="B657" s="156"/>
      <c r="C657" s="279" t="s">
        <v>736</v>
      </c>
      <c r="D657" s="280"/>
      <c r="E657" s="280"/>
      <c r="F657" s="280"/>
      <c r="G657" s="280"/>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212</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81" t="str">
        <f>C657</f>
        <v>POVRCHOVÁ ÚPRAVA DŘEVA: bezbarvý lak / celkové přebroušení, nový lazurní nátěr ve třech vrstvách s hedvábným leskem barevné provedení bude upřesněno po provedení vzorků</v>
      </c>
      <c r="BB657" s="148"/>
      <c r="BC657" s="148"/>
      <c r="BD657" s="148"/>
      <c r="BE657" s="148"/>
      <c r="BF657" s="148"/>
      <c r="BG657" s="148"/>
      <c r="BH657" s="148"/>
    </row>
    <row r="658" spans="1:60" outlineLevel="3" x14ac:dyDescent="0.2">
      <c r="A658" s="155"/>
      <c r="B658" s="156"/>
      <c r="C658" s="279" t="s">
        <v>737</v>
      </c>
      <c r="D658" s="280"/>
      <c r="E658" s="280"/>
      <c r="F658" s="280"/>
      <c r="G658" s="280"/>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212</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279" t="s">
        <v>660</v>
      </c>
      <c r="D659" s="280"/>
      <c r="E659" s="280"/>
      <c r="F659" s="280"/>
      <c r="G659" s="280"/>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212</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279" t="s">
        <v>725</v>
      </c>
      <c r="D660" s="280"/>
      <c r="E660" s="280"/>
      <c r="F660" s="280"/>
      <c r="G660" s="280"/>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212</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279" t="s">
        <v>726</v>
      </c>
      <c r="D661" s="280"/>
      <c r="E661" s="280"/>
      <c r="F661" s="280"/>
      <c r="G661" s="280"/>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212</v>
      </c>
      <c r="AH661" s="148"/>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2" x14ac:dyDescent="0.2">
      <c r="A662" s="155"/>
      <c r="B662" s="156"/>
      <c r="C662" s="204" t="s">
        <v>727</v>
      </c>
      <c r="D662" s="195"/>
      <c r="E662" s="196"/>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257</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204" t="s">
        <v>762</v>
      </c>
      <c r="D663" s="195"/>
      <c r="E663" s="196">
        <v>1</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257</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74">
        <v>87</v>
      </c>
      <c r="B664" s="175" t="s">
        <v>763</v>
      </c>
      <c r="C664" s="190" t="s">
        <v>764</v>
      </c>
      <c r="D664" s="176" t="s">
        <v>400</v>
      </c>
      <c r="E664" s="177">
        <v>1</v>
      </c>
      <c r="F664" s="178"/>
      <c r="G664" s="179">
        <f>ROUND(E664*F664,2)</f>
        <v>0</v>
      </c>
      <c r="H664" s="178"/>
      <c r="I664" s="179">
        <f>ROUND(E664*H664,2)</f>
        <v>0</v>
      </c>
      <c r="J664" s="178"/>
      <c r="K664" s="179">
        <f>ROUND(E664*J664,2)</f>
        <v>0</v>
      </c>
      <c r="L664" s="179">
        <v>21</v>
      </c>
      <c r="M664" s="179">
        <f>G664*(1+L664/100)</f>
        <v>0</v>
      </c>
      <c r="N664" s="177">
        <v>0</v>
      </c>
      <c r="O664" s="177">
        <f>ROUND(E664*N664,2)</f>
        <v>0</v>
      </c>
      <c r="P664" s="177">
        <v>0</v>
      </c>
      <c r="Q664" s="177">
        <f>ROUND(E664*P664,2)</f>
        <v>0</v>
      </c>
      <c r="R664" s="179"/>
      <c r="S664" s="179" t="s">
        <v>228</v>
      </c>
      <c r="T664" s="180" t="s">
        <v>208</v>
      </c>
      <c r="U664" s="159">
        <v>0</v>
      </c>
      <c r="V664" s="159">
        <f>ROUND(E664*U664,2)</f>
        <v>0</v>
      </c>
      <c r="W664" s="159"/>
      <c r="X664" s="159" t="s">
        <v>252</v>
      </c>
      <c r="Y664" s="159" t="s">
        <v>210</v>
      </c>
      <c r="Z664" s="148"/>
      <c r="AA664" s="148"/>
      <c r="AB664" s="148"/>
      <c r="AC664" s="148"/>
      <c r="AD664" s="148"/>
      <c r="AE664" s="148"/>
      <c r="AF664" s="148"/>
      <c r="AG664" s="148" t="s">
        <v>253</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2" x14ac:dyDescent="0.2">
      <c r="A665" s="155"/>
      <c r="B665" s="156"/>
      <c r="C665" s="277" t="s">
        <v>741</v>
      </c>
      <c r="D665" s="278"/>
      <c r="E665" s="278"/>
      <c r="F665" s="278"/>
      <c r="G665" s="278"/>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212</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279" t="s">
        <v>732</v>
      </c>
      <c r="D666" s="280"/>
      <c r="E666" s="280"/>
      <c r="F666" s="280"/>
      <c r="G666" s="280"/>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212</v>
      </c>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279" t="s">
        <v>719</v>
      </c>
      <c r="D667" s="280"/>
      <c r="E667" s="280"/>
      <c r="F667" s="280"/>
      <c r="G667" s="280"/>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212</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279" t="s">
        <v>742</v>
      </c>
      <c r="D668" s="280"/>
      <c r="E668" s="280"/>
      <c r="F668" s="280"/>
      <c r="G668" s="280"/>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212</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279" t="s">
        <v>751</v>
      </c>
      <c r="D669" s="280"/>
      <c r="E669" s="280"/>
      <c r="F669" s="280"/>
      <c r="G669" s="280"/>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212</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279" t="s">
        <v>735</v>
      </c>
      <c r="D670" s="280"/>
      <c r="E670" s="280"/>
      <c r="F670" s="280"/>
      <c r="G670" s="280"/>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212</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ht="22.5" outlineLevel="3" x14ac:dyDescent="0.2">
      <c r="A671" s="155"/>
      <c r="B671" s="156"/>
      <c r="C671" s="279" t="s">
        <v>736</v>
      </c>
      <c r="D671" s="280"/>
      <c r="E671" s="280"/>
      <c r="F671" s="280"/>
      <c r="G671" s="280"/>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212</v>
      </c>
      <c r="AH671" s="148"/>
      <c r="AI671" s="148"/>
      <c r="AJ671" s="148"/>
      <c r="AK671" s="148"/>
      <c r="AL671" s="148"/>
      <c r="AM671" s="148"/>
      <c r="AN671" s="148"/>
      <c r="AO671" s="148"/>
      <c r="AP671" s="148"/>
      <c r="AQ671" s="148"/>
      <c r="AR671" s="148"/>
      <c r="AS671" s="148"/>
      <c r="AT671" s="148"/>
      <c r="AU671" s="148"/>
      <c r="AV671" s="148"/>
      <c r="AW671" s="148"/>
      <c r="AX671" s="148"/>
      <c r="AY671" s="148"/>
      <c r="AZ671" s="148"/>
      <c r="BA671" s="181" t="str">
        <f>C671</f>
        <v>POVRCHOVÁ ÚPRAVA DŘEVA: bezbarvý lak / celkové přebroušení, nový lazurní nátěr ve třech vrstvách s hedvábným leskem barevné provedení bude upřesněno po provedení vzorků</v>
      </c>
      <c r="BB671" s="148"/>
      <c r="BC671" s="148"/>
      <c r="BD671" s="148"/>
      <c r="BE671" s="148"/>
      <c r="BF671" s="148"/>
      <c r="BG671" s="148"/>
      <c r="BH671" s="148"/>
    </row>
    <row r="672" spans="1:60" outlineLevel="3" x14ac:dyDescent="0.2">
      <c r="A672" s="155"/>
      <c r="B672" s="156"/>
      <c r="C672" s="279" t="s">
        <v>737</v>
      </c>
      <c r="D672" s="280"/>
      <c r="E672" s="280"/>
      <c r="F672" s="280"/>
      <c r="G672" s="280"/>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212</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3" x14ac:dyDescent="0.2">
      <c r="A673" s="155"/>
      <c r="B673" s="156"/>
      <c r="C673" s="279" t="s">
        <v>660</v>
      </c>
      <c r="D673" s="280"/>
      <c r="E673" s="280"/>
      <c r="F673" s="280"/>
      <c r="G673" s="280"/>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212</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279" t="s">
        <v>725</v>
      </c>
      <c r="D674" s="280"/>
      <c r="E674" s="280"/>
      <c r="F674" s="280"/>
      <c r="G674" s="280"/>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212</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3" x14ac:dyDescent="0.2">
      <c r="A675" s="155"/>
      <c r="B675" s="156"/>
      <c r="C675" s="279" t="s">
        <v>726</v>
      </c>
      <c r="D675" s="280"/>
      <c r="E675" s="280"/>
      <c r="F675" s="280"/>
      <c r="G675" s="280"/>
      <c r="H675" s="159"/>
      <c r="I675" s="159"/>
      <c r="J675" s="159"/>
      <c r="K675" s="159"/>
      <c r="L675" s="159"/>
      <c r="M675" s="159"/>
      <c r="N675" s="158"/>
      <c r="O675" s="158"/>
      <c r="P675" s="158"/>
      <c r="Q675" s="158"/>
      <c r="R675" s="159"/>
      <c r="S675" s="159"/>
      <c r="T675" s="159"/>
      <c r="U675" s="159"/>
      <c r="V675" s="159"/>
      <c r="W675" s="159"/>
      <c r="X675" s="159"/>
      <c r="Y675" s="159"/>
      <c r="Z675" s="148"/>
      <c r="AA675" s="148"/>
      <c r="AB675" s="148"/>
      <c r="AC675" s="148"/>
      <c r="AD675" s="148"/>
      <c r="AE675" s="148"/>
      <c r="AF675" s="148"/>
      <c r="AG675" s="148" t="s">
        <v>212</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2" x14ac:dyDescent="0.2">
      <c r="A676" s="155"/>
      <c r="B676" s="156"/>
      <c r="C676" s="204" t="s">
        <v>727</v>
      </c>
      <c r="D676" s="195"/>
      <c r="E676" s="196"/>
      <c r="F676" s="159"/>
      <c r="G676" s="159"/>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257</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3" x14ac:dyDescent="0.2">
      <c r="A677" s="155"/>
      <c r="B677" s="156"/>
      <c r="C677" s="204" t="s">
        <v>765</v>
      </c>
      <c r="D677" s="195"/>
      <c r="E677" s="196">
        <v>1</v>
      </c>
      <c r="F677" s="159"/>
      <c r="G677" s="159"/>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257</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74">
        <v>88</v>
      </c>
      <c r="B678" s="175" t="s">
        <v>766</v>
      </c>
      <c r="C678" s="190" t="s">
        <v>767</v>
      </c>
      <c r="D678" s="176" t="s">
        <v>400</v>
      </c>
      <c r="E678" s="177">
        <v>1</v>
      </c>
      <c r="F678" s="178"/>
      <c r="G678" s="179">
        <f>ROUND(E678*F678,2)</f>
        <v>0</v>
      </c>
      <c r="H678" s="178"/>
      <c r="I678" s="179">
        <f>ROUND(E678*H678,2)</f>
        <v>0</v>
      </c>
      <c r="J678" s="178"/>
      <c r="K678" s="179">
        <f>ROUND(E678*J678,2)</f>
        <v>0</v>
      </c>
      <c r="L678" s="179">
        <v>21</v>
      </c>
      <c r="M678" s="179">
        <f>G678*(1+L678/100)</f>
        <v>0</v>
      </c>
      <c r="N678" s="177">
        <v>0</v>
      </c>
      <c r="O678" s="177">
        <f>ROUND(E678*N678,2)</f>
        <v>0</v>
      </c>
      <c r="P678" s="177">
        <v>0</v>
      </c>
      <c r="Q678" s="177">
        <f>ROUND(E678*P678,2)</f>
        <v>0</v>
      </c>
      <c r="R678" s="179"/>
      <c r="S678" s="179" t="s">
        <v>228</v>
      </c>
      <c r="T678" s="180" t="s">
        <v>208</v>
      </c>
      <c r="U678" s="159">
        <v>0</v>
      </c>
      <c r="V678" s="159">
        <f>ROUND(E678*U678,2)</f>
        <v>0</v>
      </c>
      <c r="W678" s="159"/>
      <c r="X678" s="159" t="s">
        <v>252</v>
      </c>
      <c r="Y678" s="159" t="s">
        <v>210</v>
      </c>
      <c r="Z678" s="148"/>
      <c r="AA678" s="148"/>
      <c r="AB678" s="148"/>
      <c r="AC678" s="148"/>
      <c r="AD678" s="148"/>
      <c r="AE678" s="148"/>
      <c r="AF678" s="148"/>
      <c r="AG678" s="148" t="s">
        <v>253</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2" x14ac:dyDescent="0.2">
      <c r="A679" s="155"/>
      <c r="B679" s="156"/>
      <c r="C679" s="277" t="s">
        <v>741</v>
      </c>
      <c r="D679" s="278"/>
      <c r="E679" s="278"/>
      <c r="F679" s="278"/>
      <c r="G679" s="278"/>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212</v>
      </c>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3" x14ac:dyDescent="0.2">
      <c r="A680" s="155"/>
      <c r="B680" s="156"/>
      <c r="C680" s="279" t="s">
        <v>732</v>
      </c>
      <c r="D680" s="280"/>
      <c r="E680" s="280"/>
      <c r="F680" s="280"/>
      <c r="G680" s="280"/>
      <c r="H680" s="159"/>
      <c r="I680" s="159"/>
      <c r="J680" s="159"/>
      <c r="K680" s="159"/>
      <c r="L680" s="159"/>
      <c r="M680" s="159"/>
      <c r="N680" s="158"/>
      <c r="O680" s="158"/>
      <c r="P680" s="158"/>
      <c r="Q680" s="158"/>
      <c r="R680" s="159"/>
      <c r="S680" s="159"/>
      <c r="T680" s="159"/>
      <c r="U680" s="159"/>
      <c r="V680" s="159"/>
      <c r="W680" s="159"/>
      <c r="X680" s="159"/>
      <c r="Y680" s="159"/>
      <c r="Z680" s="148"/>
      <c r="AA680" s="148"/>
      <c r="AB680" s="148"/>
      <c r="AC680" s="148"/>
      <c r="AD680" s="148"/>
      <c r="AE680" s="148"/>
      <c r="AF680" s="148"/>
      <c r="AG680" s="148" t="s">
        <v>212</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3" x14ac:dyDescent="0.2">
      <c r="A681" s="155"/>
      <c r="B681" s="156"/>
      <c r="C681" s="279" t="s">
        <v>719</v>
      </c>
      <c r="D681" s="280"/>
      <c r="E681" s="280"/>
      <c r="F681" s="280"/>
      <c r="G681" s="280"/>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212</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279" t="s">
        <v>742</v>
      </c>
      <c r="D682" s="280"/>
      <c r="E682" s="280"/>
      <c r="F682" s="280"/>
      <c r="G682" s="280"/>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212</v>
      </c>
      <c r="AH682" s="148"/>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279" t="s">
        <v>751</v>
      </c>
      <c r="D683" s="280"/>
      <c r="E683" s="280"/>
      <c r="F683" s="280"/>
      <c r="G683" s="280"/>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212</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279" t="s">
        <v>735</v>
      </c>
      <c r="D684" s="280"/>
      <c r="E684" s="280"/>
      <c r="F684" s="280"/>
      <c r="G684" s="280"/>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212</v>
      </c>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ht="22.5" outlineLevel="3" x14ac:dyDescent="0.2">
      <c r="A685" s="155"/>
      <c r="B685" s="156"/>
      <c r="C685" s="279" t="s">
        <v>736</v>
      </c>
      <c r="D685" s="280"/>
      <c r="E685" s="280"/>
      <c r="F685" s="280"/>
      <c r="G685" s="280"/>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212</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81" t="str">
        <f>C685</f>
        <v>POVRCHOVÁ ÚPRAVA DŘEVA: bezbarvý lak / celkové přebroušení, nový lazurní nátěr ve třech vrstvách s hedvábným leskem barevné provedení bude upřesněno po provedení vzorků</v>
      </c>
      <c r="BB685" s="148"/>
      <c r="BC685" s="148"/>
      <c r="BD685" s="148"/>
      <c r="BE685" s="148"/>
      <c r="BF685" s="148"/>
      <c r="BG685" s="148"/>
      <c r="BH685" s="148"/>
    </row>
    <row r="686" spans="1:60" outlineLevel="3" x14ac:dyDescent="0.2">
      <c r="A686" s="155"/>
      <c r="B686" s="156"/>
      <c r="C686" s="279" t="s">
        <v>737</v>
      </c>
      <c r="D686" s="280"/>
      <c r="E686" s="280"/>
      <c r="F686" s="280"/>
      <c r="G686" s="280"/>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212</v>
      </c>
      <c r="AH686" s="148"/>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5"/>
      <c r="B687" s="156"/>
      <c r="C687" s="279" t="s">
        <v>660</v>
      </c>
      <c r="D687" s="280"/>
      <c r="E687" s="280"/>
      <c r="F687" s="280"/>
      <c r="G687" s="280"/>
      <c r="H687" s="159"/>
      <c r="I687" s="159"/>
      <c r="J687" s="159"/>
      <c r="K687" s="159"/>
      <c r="L687" s="159"/>
      <c r="M687" s="159"/>
      <c r="N687" s="158"/>
      <c r="O687" s="158"/>
      <c r="P687" s="158"/>
      <c r="Q687" s="158"/>
      <c r="R687" s="159"/>
      <c r="S687" s="159"/>
      <c r="T687" s="159"/>
      <c r="U687" s="159"/>
      <c r="V687" s="159"/>
      <c r="W687" s="159"/>
      <c r="X687" s="159"/>
      <c r="Y687" s="159"/>
      <c r="Z687" s="148"/>
      <c r="AA687" s="148"/>
      <c r="AB687" s="148"/>
      <c r="AC687" s="148"/>
      <c r="AD687" s="148"/>
      <c r="AE687" s="148"/>
      <c r="AF687" s="148"/>
      <c r="AG687" s="148" t="s">
        <v>212</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3" x14ac:dyDescent="0.2">
      <c r="A688" s="155"/>
      <c r="B688" s="156"/>
      <c r="C688" s="279" t="s">
        <v>725</v>
      </c>
      <c r="D688" s="280"/>
      <c r="E688" s="280"/>
      <c r="F688" s="280"/>
      <c r="G688" s="280"/>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212</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5"/>
      <c r="B689" s="156"/>
      <c r="C689" s="279" t="s">
        <v>726</v>
      </c>
      <c r="D689" s="280"/>
      <c r="E689" s="280"/>
      <c r="F689" s="280"/>
      <c r="G689" s="280"/>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212</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2" x14ac:dyDescent="0.2">
      <c r="A690" s="155"/>
      <c r="B690" s="156"/>
      <c r="C690" s="204" t="s">
        <v>727</v>
      </c>
      <c r="D690" s="195"/>
      <c r="E690" s="196"/>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257</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204" t="s">
        <v>768</v>
      </c>
      <c r="D691" s="195"/>
      <c r="E691" s="196">
        <v>1</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257</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74">
        <v>89</v>
      </c>
      <c r="B692" s="175" t="s">
        <v>769</v>
      </c>
      <c r="C692" s="190" t="s">
        <v>770</v>
      </c>
      <c r="D692" s="176" t="s">
        <v>400</v>
      </c>
      <c r="E692" s="177">
        <v>1</v>
      </c>
      <c r="F692" s="178"/>
      <c r="G692" s="179">
        <f>ROUND(E692*F692,2)</f>
        <v>0</v>
      </c>
      <c r="H692" s="178"/>
      <c r="I692" s="179">
        <f>ROUND(E692*H692,2)</f>
        <v>0</v>
      </c>
      <c r="J692" s="178"/>
      <c r="K692" s="179">
        <f>ROUND(E692*J692,2)</f>
        <v>0</v>
      </c>
      <c r="L692" s="179">
        <v>21</v>
      </c>
      <c r="M692" s="179">
        <f>G692*(1+L692/100)</f>
        <v>0</v>
      </c>
      <c r="N692" s="177">
        <v>0</v>
      </c>
      <c r="O692" s="177">
        <f>ROUND(E692*N692,2)</f>
        <v>0</v>
      </c>
      <c r="P692" s="177">
        <v>0</v>
      </c>
      <c r="Q692" s="177">
        <f>ROUND(E692*P692,2)</f>
        <v>0</v>
      </c>
      <c r="R692" s="179"/>
      <c r="S692" s="179" t="s">
        <v>228</v>
      </c>
      <c r="T692" s="180" t="s">
        <v>208</v>
      </c>
      <c r="U692" s="159">
        <v>0</v>
      </c>
      <c r="V692" s="159">
        <f>ROUND(E692*U692,2)</f>
        <v>0</v>
      </c>
      <c r="W692" s="159"/>
      <c r="X692" s="159" t="s">
        <v>252</v>
      </c>
      <c r="Y692" s="159" t="s">
        <v>210</v>
      </c>
      <c r="Z692" s="148"/>
      <c r="AA692" s="148"/>
      <c r="AB692" s="148"/>
      <c r="AC692" s="148"/>
      <c r="AD692" s="148"/>
      <c r="AE692" s="148"/>
      <c r="AF692" s="148"/>
      <c r="AG692" s="148" t="s">
        <v>253</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5"/>
      <c r="B693" s="156"/>
      <c r="C693" s="277" t="s">
        <v>741</v>
      </c>
      <c r="D693" s="278"/>
      <c r="E693" s="278"/>
      <c r="F693" s="278"/>
      <c r="G693" s="278"/>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212</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279" t="s">
        <v>732</v>
      </c>
      <c r="D694" s="280"/>
      <c r="E694" s="280"/>
      <c r="F694" s="280"/>
      <c r="G694" s="280"/>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212</v>
      </c>
      <c r="AH694" s="148"/>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3" x14ac:dyDescent="0.2">
      <c r="A695" s="155"/>
      <c r="B695" s="156"/>
      <c r="C695" s="279" t="s">
        <v>719</v>
      </c>
      <c r="D695" s="280"/>
      <c r="E695" s="280"/>
      <c r="F695" s="280"/>
      <c r="G695" s="280"/>
      <c r="H695" s="159"/>
      <c r="I695" s="159"/>
      <c r="J695" s="159"/>
      <c r="K695" s="159"/>
      <c r="L695" s="159"/>
      <c r="M695" s="159"/>
      <c r="N695" s="158"/>
      <c r="O695" s="158"/>
      <c r="P695" s="158"/>
      <c r="Q695" s="158"/>
      <c r="R695" s="159"/>
      <c r="S695" s="159"/>
      <c r="T695" s="159"/>
      <c r="U695" s="159"/>
      <c r="V695" s="159"/>
      <c r="W695" s="159"/>
      <c r="X695" s="159"/>
      <c r="Y695" s="159"/>
      <c r="Z695" s="148"/>
      <c r="AA695" s="148"/>
      <c r="AB695" s="148"/>
      <c r="AC695" s="148"/>
      <c r="AD695" s="148"/>
      <c r="AE695" s="148"/>
      <c r="AF695" s="148"/>
      <c r="AG695" s="148" t="s">
        <v>212</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5"/>
      <c r="B696" s="156"/>
      <c r="C696" s="279" t="s">
        <v>742</v>
      </c>
      <c r="D696" s="280"/>
      <c r="E696" s="280"/>
      <c r="F696" s="280"/>
      <c r="G696" s="280"/>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212</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279" t="s">
        <v>751</v>
      </c>
      <c r="D697" s="280"/>
      <c r="E697" s="280"/>
      <c r="F697" s="280"/>
      <c r="G697" s="280"/>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212</v>
      </c>
      <c r="AH697" s="148"/>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279" t="s">
        <v>735</v>
      </c>
      <c r="D698" s="280"/>
      <c r="E698" s="280"/>
      <c r="F698" s="280"/>
      <c r="G698" s="280"/>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212</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ht="22.5" outlineLevel="3" x14ac:dyDescent="0.2">
      <c r="A699" s="155"/>
      <c r="B699" s="156"/>
      <c r="C699" s="279" t="s">
        <v>736</v>
      </c>
      <c r="D699" s="280"/>
      <c r="E699" s="280"/>
      <c r="F699" s="280"/>
      <c r="G699" s="280"/>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212</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81" t="str">
        <f>C699</f>
        <v>POVRCHOVÁ ÚPRAVA DŘEVA: bezbarvý lak / celkové přebroušení, nový lazurní nátěr ve třech vrstvách s hedvábným leskem barevné provedení bude upřesněno po provedení vzorků</v>
      </c>
      <c r="BB699" s="148"/>
      <c r="BC699" s="148"/>
      <c r="BD699" s="148"/>
      <c r="BE699" s="148"/>
      <c r="BF699" s="148"/>
      <c r="BG699" s="148"/>
      <c r="BH699" s="148"/>
    </row>
    <row r="700" spans="1:60" outlineLevel="3" x14ac:dyDescent="0.2">
      <c r="A700" s="155"/>
      <c r="B700" s="156"/>
      <c r="C700" s="279" t="s">
        <v>737</v>
      </c>
      <c r="D700" s="280"/>
      <c r="E700" s="280"/>
      <c r="F700" s="280"/>
      <c r="G700" s="280"/>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212</v>
      </c>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279" t="s">
        <v>660</v>
      </c>
      <c r="D701" s="280"/>
      <c r="E701" s="280"/>
      <c r="F701" s="280"/>
      <c r="G701" s="280"/>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212</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279" t="s">
        <v>725</v>
      </c>
      <c r="D702" s="280"/>
      <c r="E702" s="280"/>
      <c r="F702" s="280"/>
      <c r="G702" s="280"/>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212</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279" t="s">
        <v>726</v>
      </c>
      <c r="D703" s="280"/>
      <c r="E703" s="280"/>
      <c r="F703" s="280"/>
      <c r="G703" s="280"/>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212</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2" x14ac:dyDescent="0.2">
      <c r="A704" s="155"/>
      <c r="B704" s="156"/>
      <c r="C704" s="204" t="s">
        <v>727</v>
      </c>
      <c r="D704" s="195"/>
      <c r="E704" s="196"/>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257</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5"/>
      <c r="B705" s="156"/>
      <c r="C705" s="204" t="s">
        <v>771</v>
      </c>
      <c r="D705" s="195"/>
      <c r="E705" s="196">
        <v>1</v>
      </c>
      <c r="F705" s="159"/>
      <c r="G705" s="159"/>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257</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74">
        <v>90</v>
      </c>
      <c r="B706" s="175" t="s">
        <v>772</v>
      </c>
      <c r="C706" s="190" t="s">
        <v>773</v>
      </c>
      <c r="D706" s="176" t="s">
        <v>400</v>
      </c>
      <c r="E706" s="177">
        <v>1</v>
      </c>
      <c r="F706" s="178"/>
      <c r="G706" s="179">
        <f>ROUND(E706*F706,2)</f>
        <v>0</v>
      </c>
      <c r="H706" s="178"/>
      <c r="I706" s="179">
        <f>ROUND(E706*H706,2)</f>
        <v>0</v>
      </c>
      <c r="J706" s="178"/>
      <c r="K706" s="179">
        <f>ROUND(E706*J706,2)</f>
        <v>0</v>
      </c>
      <c r="L706" s="179">
        <v>21</v>
      </c>
      <c r="M706" s="179">
        <f>G706*(1+L706/100)</f>
        <v>0</v>
      </c>
      <c r="N706" s="177">
        <v>0</v>
      </c>
      <c r="O706" s="177">
        <f>ROUND(E706*N706,2)</f>
        <v>0</v>
      </c>
      <c r="P706" s="177">
        <v>0</v>
      </c>
      <c r="Q706" s="177">
        <f>ROUND(E706*P706,2)</f>
        <v>0</v>
      </c>
      <c r="R706" s="179"/>
      <c r="S706" s="179" t="s">
        <v>228</v>
      </c>
      <c r="T706" s="180" t="s">
        <v>208</v>
      </c>
      <c r="U706" s="159">
        <v>0</v>
      </c>
      <c r="V706" s="159">
        <f>ROUND(E706*U706,2)</f>
        <v>0</v>
      </c>
      <c r="W706" s="159"/>
      <c r="X706" s="159" t="s">
        <v>252</v>
      </c>
      <c r="Y706" s="159" t="s">
        <v>210</v>
      </c>
      <c r="Z706" s="148"/>
      <c r="AA706" s="148"/>
      <c r="AB706" s="148"/>
      <c r="AC706" s="148"/>
      <c r="AD706" s="148"/>
      <c r="AE706" s="148"/>
      <c r="AF706" s="148"/>
      <c r="AG706" s="148" t="s">
        <v>253</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2" x14ac:dyDescent="0.2">
      <c r="A707" s="155"/>
      <c r="B707" s="156"/>
      <c r="C707" s="277" t="s">
        <v>741</v>
      </c>
      <c r="D707" s="278"/>
      <c r="E707" s="278"/>
      <c r="F707" s="278"/>
      <c r="G707" s="278"/>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212</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5"/>
      <c r="B708" s="156"/>
      <c r="C708" s="279" t="s">
        <v>732</v>
      </c>
      <c r="D708" s="280"/>
      <c r="E708" s="280"/>
      <c r="F708" s="280"/>
      <c r="G708" s="280"/>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212</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279" t="s">
        <v>719</v>
      </c>
      <c r="D709" s="280"/>
      <c r="E709" s="280"/>
      <c r="F709" s="280"/>
      <c r="G709" s="280"/>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212</v>
      </c>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279" t="s">
        <v>742</v>
      </c>
      <c r="D710" s="280"/>
      <c r="E710" s="280"/>
      <c r="F710" s="280"/>
      <c r="G710" s="280"/>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212</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279" t="s">
        <v>774</v>
      </c>
      <c r="D711" s="280"/>
      <c r="E711" s="280"/>
      <c r="F711" s="280"/>
      <c r="G711" s="280"/>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212</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3" x14ac:dyDescent="0.2">
      <c r="A712" s="155"/>
      <c r="B712" s="156"/>
      <c r="C712" s="279" t="s">
        <v>735</v>
      </c>
      <c r="D712" s="280"/>
      <c r="E712" s="280"/>
      <c r="F712" s="280"/>
      <c r="G712" s="280"/>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212</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ht="22.5" outlineLevel="3" x14ac:dyDescent="0.2">
      <c r="A713" s="155"/>
      <c r="B713" s="156"/>
      <c r="C713" s="279" t="s">
        <v>736</v>
      </c>
      <c r="D713" s="280"/>
      <c r="E713" s="280"/>
      <c r="F713" s="280"/>
      <c r="G713" s="280"/>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212</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81" t="str">
        <f>C713</f>
        <v>POVRCHOVÁ ÚPRAVA DŘEVA: bezbarvý lak / celkové přebroušení, nový lazurní nátěr ve třech vrstvách s hedvábným leskem barevné provedení bude upřesněno po provedení vzorků</v>
      </c>
      <c r="BB713" s="148"/>
      <c r="BC713" s="148"/>
      <c r="BD713" s="148"/>
      <c r="BE713" s="148"/>
      <c r="BF713" s="148"/>
      <c r="BG713" s="148"/>
      <c r="BH713" s="148"/>
    </row>
    <row r="714" spans="1:60" outlineLevel="3" x14ac:dyDescent="0.2">
      <c r="A714" s="155"/>
      <c r="B714" s="156"/>
      <c r="C714" s="279" t="s">
        <v>737</v>
      </c>
      <c r="D714" s="280"/>
      <c r="E714" s="280"/>
      <c r="F714" s="280"/>
      <c r="G714" s="280"/>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212</v>
      </c>
      <c r="AH714" s="148"/>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3" x14ac:dyDescent="0.2">
      <c r="A715" s="155"/>
      <c r="B715" s="156"/>
      <c r="C715" s="279" t="s">
        <v>660</v>
      </c>
      <c r="D715" s="280"/>
      <c r="E715" s="280"/>
      <c r="F715" s="280"/>
      <c r="G715" s="280"/>
      <c r="H715" s="159"/>
      <c r="I715" s="159"/>
      <c r="J715" s="159"/>
      <c r="K715" s="159"/>
      <c r="L715" s="159"/>
      <c r="M715" s="159"/>
      <c r="N715" s="158"/>
      <c r="O715" s="158"/>
      <c r="P715" s="158"/>
      <c r="Q715" s="158"/>
      <c r="R715" s="159"/>
      <c r="S715" s="159"/>
      <c r="T715" s="159"/>
      <c r="U715" s="159"/>
      <c r="V715" s="159"/>
      <c r="W715" s="159"/>
      <c r="X715" s="159"/>
      <c r="Y715" s="159"/>
      <c r="Z715" s="148"/>
      <c r="AA715" s="148"/>
      <c r="AB715" s="148"/>
      <c r="AC715" s="148"/>
      <c r="AD715" s="148"/>
      <c r="AE715" s="148"/>
      <c r="AF715" s="148"/>
      <c r="AG715" s="148" t="s">
        <v>212</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279" t="s">
        <v>725</v>
      </c>
      <c r="D716" s="280"/>
      <c r="E716" s="280"/>
      <c r="F716" s="280"/>
      <c r="G716" s="280"/>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212</v>
      </c>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279" t="s">
        <v>726</v>
      </c>
      <c r="D717" s="280"/>
      <c r="E717" s="280"/>
      <c r="F717" s="280"/>
      <c r="G717" s="280"/>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212</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2" x14ac:dyDescent="0.2">
      <c r="A718" s="155"/>
      <c r="B718" s="156"/>
      <c r="C718" s="204" t="s">
        <v>727</v>
      </c>
      <c r="D718" s="195"/>
      <c r="E718" s="196"/>
      <c r="F718" s="159"/>
      <c r="G718" s="159"/>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257</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3" x14ac:dyDescent="0.2">
      <c r="A719" s="155"/>
      <c r="B719" s="156"/>
      <c r="C719" s="204" t="s">
        <v>775</v>
      </c>
      <c r="D719" s="195"/>
      <c r="E719" s="196">
        <v>1</v>
      </c>
      <c r="F719" s="159"/>
      <c r="G719" s="159"/>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257</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ht="22.5" outlineLevel="1" x14ac:dyDescent="0.2">
      <c r="A720" s="174">
        <v>91</v>
      </c>
      <c r="B720" s="175" t="s">
        <v>776</v>
      </c>
      <c r="C720" s="190" t="s">
        <v>777</v>
      </c>
      <c r="D720" s="176" t="s">
        <v>400</v>
      </c>
      <c r="E720" s="177">
        <v>1</v>
      </c>
      <c r="F720" s="178"/>
      <c r="G720" s="179">
        <f>ROUND(E720*F720,2)</f>
        <v>0</v>
      </c>
      <c r="H720" s="178"/>
      <c r="I720" s="179">
        <f>ROUND(E720*H720,2)</f>
        <v>0</v>
      </c>
      <c r="J720" s="178"/>
      <c r="K720" s="179">
        <f>ROUND(E720*J720,2)</f>
        <v>0</v>
      </c>
      <c r="L720" s="179">
        <v>21</v>
      </c>
      <c r="M720" s="179">
        <f>G720*(1+L720/100)</f>
        <v>0</v>
      </c>
      <c r="N720" s="177">
        <v>0</v>
      </c>
      <c r="O720" s="177">
        <f>ROUND(E720*N720,2)</f>
        <v>0</v>
      </c>
      <c r="P720" s="177">
        <v>0</v>
      </c>
      <c r="Q720" s="177">
        <f>ROUND(E720*P720,2)</f>
        <v>0</v>
      </c>
      <c r="R720" s="179"/>
      <c r="S720" s="179" t="s">
        <v>228</v>
      </c>
      <c r="T720" s="180" t="s">
        <v>208</v>
      </c>
      <c r="U720" s="159">
        <v>0</v>
      </c>
      <c r="V720" s="159">
        <f>ROUND(E720*U720,2)</f>
        <v>0</v>
      </c>
      <c r="W720" s="159"/>
      <c r="X720" s="159" t="s">
        <v>252</v>
      </c>
      <c r="Y720" s="159" t="s">
        <v>210</v>
      </c>
      <c r="Z720" s="148"/>
      <c r="AA720" s="148"/>
      <c r="AB720" s="148"/>
      <c r="AC720" s="148"/>
      <c r="AD720" s="148"/>
      <c r="AE720" s="148"/>
      <c r="AF720" s="148"/>
      <c r="AG720" s="148" t="s">
        <v>253</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x14ac:dyDescent="0.2">
      <c r="A721" s="155"/>
      <c r="B721" s="156"/>
      <c r="C721" s="277" t="s">
        <v>778</v>
      </c>
      <c r="D721" s="278"/>
      <c r="E721" s="278"/>
      <c r="F721" s="278"/>
      <c r="G721" s="278"/>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212</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3" x14ac:dyDescent="0.2">
      <c r="A722" s="155"/>
      <c r="B722" s="156"/>
      <c r="C722" s="279" t="s">
        <v>779</v>
      </c>
      <c r="D722" s="280"/>
      <c r="E722" s="280"/>
      <c r="F722" s="280"/>
      <c r="G722" s="280"/>
      <c r="H722" s="159"/>
      <c r="I722" s="159"/>
      <c r="J722" s="159"/>
      <c r="K722" s="159"/>
      <c r="L722" s="159"/>
      <c r="M722" s="159"/>
      <c r="N722" s="158"/>
      <c r="O722" s="158"/>
      <c r="P722" s="158"/>
      <c r="Q722" s="158"/>
      <c r="R722" s="159"/>
      <c r="S722" s="159"/>
      <c r="T722" s="159"/>
      <c r="U722" s="159"/>
      <c r="V722" s="159"/>
      <c r="W722" s="159"/>
      <c r="X722" s="159"/>
      <c r="Y722" s="159"/>
      <c r="Z722" s="148"/>
      <c r="AA722" s="148"/>
      <c r="AB722" s="148"/>
      <c r="AC722" s="148"/>
      <c r="AD722" s="148"/>
      <c r="AE722" s="148"/>
      <c r="AF722" s="148"/>
      <c r="AG722" s="148" t="s">
        <v>212</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5"/>
      <c r="B723" s="156"/>
      <c r="C723" s="279" t="s">
        <v>780</v>
      </c>
      <c r="D723" s="280"/>
      <c r="E723" s="280"/>
      <c r="F723" s="280"/>
      <c r="G723" s="280"/>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212</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3" x14ac:dyDescent="0.2">
      <c r="A724" s="155"/>
      <c r="B724" s="156"/>
      <c r="C724" s="279" t="s">
        <v>781</v>
      </c>
      <c r="D724" s="280"/>
      <c r="E724" s="280"/>
      <c r="F724" s="280"/>
      <c r="G724" s="280"/>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212</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3" x14ac:dyDescent="0.2">
      <c r="A725" s="155"/>
      <c r="B725" s="156"/>
      <c r="C725" s="279" t="s">
        <v>782</v>
      </c>
      <c r="D725" s="280"/>
      <c r="E725" s="280"/>
      <c r="F725" s="280"/>
      <c r="G725" s="280"/>
      <c r="H725" s="159"/>
      <c r="I725" s="159"/>
      <c r="J725" s="159"/>
      <c r="K725" s="159"/>
      <c r="L725" s="159"/>
      <c r="M725" s="159"/>
      <c r="N725" s="158"/>
      <c r="O725" s="158"/>
      <c r="P725" s="158"/>
      <c r="Q725" s="158"/>
      <c r="R725" s="159"/>
      <c r="S725" s="159"/>
      <c r="T725" s="159"/>
      <c r="U725" s="159"/>
      <c r="V725" s="159"/>
      <c r="W725" s="159"/>
      <c r="X725" s="159"/>
      <c r="Y725" s="159"/>
      <c r="Z725" s="148"/>
      <c r="AA725" s="148"/>
      <c r="AB725" s="148"/>
      <c r="AC725" s="148"/>
      <c r="AD725" s="148"/>
      <c r="AE725" s="148"/>
      <c r="AF725" s="148"/>
      <c r="AG725" s="148" t="s">
        <v>212</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3" x14ac:dyDescent="0.2">
      <c r="A726" s="155"/>
      <c r="B726" s="156"/>
      <c r="C726" s="279" t="s">
        <v>783</v>
      </c>
      <c r="D726" s="280"/>
      <c r="E726" s="280"/>
      <c r="F726" s="280"/>
      <c r="G726" s="280"/>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212</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3" x14ac:dyDescent="0.2">
      <c r="A727" s="155"/>
      <c r="B727" s="156"/>
      <c r="C727" s="279" t="s">
        <v>784</v>
      </c>
      <c r="D727" s="280"/>
      <c r="E727" s="280"/>
      <c r="F727" s="280"/>
      <c r="G727" s="280"/>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212</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3" x14ac:dyDescent="0.2">
      <c r="A728" s="155"/>
      <c r="B728" s="156"/>
      <c r="C728" s="279" t="s">
        <v>785</v>
      </c>
      <c r="D728" s="280"/>
      <c r="E728" s="280"/>
      <c r="F728" s="280"/>
      <c r="G728" s="280"/>
      <c r="H728" s="159"/>
      <c r="I728" s="159"/>
      <c r="J728" s="159"/>
      <c r="K728" s="159"/>
      <c r="L728" s="159"/>
      <c r="M728" s="159"/>
      <c r="N728" s="158"/>
      <c r="O728" s="158"/>
      <c r="P728" s="158"/>
      <c r="Q728" s="158"/>
      <c r="R728" s="159"/>
      <c r="S728" s="159"/>
      <c r="T728" s="159"/>
      <c r="U728" s="159"/>
      <c r="V728" s="159"/>
      <c r="W728" s="159"/>
      <c r="X728" s="159"/>
      <c r="Y728" s="159"/>
      <c r="Z728" s="148"/>
      <c r="AA728" s="148"/>
      <c r="AB728" s="148"/>
      <c r="AC728" s="148"/>
      <c r="AD728" s="148"/>
      <c r="AE728" s="148"/>
      <c r="AF728" s="148"/>
      <c r="AG728" s="148" t="s">
        <v>212</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81" t="str">
        <f>C728</f>
        <v>POVRCHOVÁ ÚPRAVA DŘEVA: krycí nátěr s hedvábným leskem barevné provedení bude upřesněno po provedení vzorků</v>
      </c>
      <c r="BB728" s="148"/>
      <c r="BC728" s="148"/>
      <c r="BD728" s="148"/>
      <c r="BE728" s="148"/>
      <c r="BF728" s="148"/>
      <c r="BG728" s="148"/>
      <c r="BH728" s="148"/>
    </row>
    <row r="729" spans="1:60" outlineLevel="3" x14ac:dyDescent="0.2">
      <c r="A729" s="155"/>
      <c r="B729" s="156"/>
      <c r="C729" s="279" t="s">
        <v>786</v>
      </c>
      <c r="D729" s="280"/>
      <c r="E729" s="280"/>
      <c r="F729" s="280"/>
      <c r="G729" s="280"/>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212</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2" x14ac:dyDescent="0.2">
      <c r="A730" s="155"/>
      <c r="B730" s="156"/>
      <c r="C730" s="204" t="s">
        <v>727</v>
      </c>
      <c r="D730" s="195"/>
      <c r="E730" s="196"/>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257</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5"/>
      <c r="B731" s="156"/>
      <c r="C731" s="204" t="s">
        <v>539</v>
      </c>
      <c r="D731" s="195"/>
      <c r="E731" s="196">
        <v>1</v>
      </c>
      <c r="F731" s="159"/>
      <c r="G731" s="159"/>
      <c r="H731" s="159"/>
      <c r="I731" s="159"/>
      <c r="J731" s="159"/>
      <c r="K731" s="159"/>
      <c r="L731" s="159"/>
      <c r="M731" s="159"/>
      <c r="N731" s="158"/>
      <c r="O731" s="158"/>
      <c r="P731" s="158"/>
      <c r="Q731" s="158"/>
      <c r="R731" s="159"/>
      <c r="S731" s="159"/>
      <c r="T731" s="159"/>
      <c r="U731" s="159"/>
      <c r="V731" s="159"/>
      <c r="W731" s="159"/>
      <c r="X731" s="159"/>
      <c r="Y731" s="159"/>
      <c r="Z731" s="148"/>
      <c r="AA731" s="148"/>
      <c r="AB731" s="148"/>
      <c r="AC731" s="148"/>
      <c r="AD731" s="148"/>
      <c r="AE731" s="148"/>
      <c r="AF731" s="148"/>
      <c r="AG731" s="148" t="s">
        <v>257</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ht="22.5" outlineLevel="1" x14ac:dyDescent="0.2">
      <c r="A732" s="174">
        <v>92</v>
      </c>
      <c r="B732" s="175" t="s">
        <v>787</v>
      </c>
      <c r="C732" s="190" t="s">
        <v>788</v>
      </c>
      <c r="D732" s="176" t="s">
        <v>400</v>
      </c>
      <c r="E732" s="177">
        <v>1</v>
      </c>
      <c r="F732" s="178"/>
      <c r="G732" s="179">
        <f>ROUND(E732*F732,2)</f>
        <v>0</v>
      </c>
      <c r="H732" s="178"/>
      <c r="I732" s="179">
        <f>ROUND(E732*H732,2)</f>
        <v>0</v>
      </c>
      <c r="J732" s="178"/>
      <c r="K732" s="179">
        <f>ROUND(E732*J732,2)</f>
        <v>0</v>
      </c>
      <c r="L732" s="179">
        <v>21</v>
      </c>
      <c r="M732" s="179">
        <f>G732*(1+L732/100)</f>
        <v>0</v>
      </c>
      <c r="N732" s="177">
        <v>0</v>
      </c>
      <c r="O732" s="177">
        <f>ROUND(E732*N732,2)</f>
        <v>0</v>
      </c>
      <c r="P732" s="177">
        <v>0</v>
      </c>
      <c r="Q732" s="177">
        <f>ROUND(E732*P732,2)</f>
        <v>0</v>
      </c>
      <c r="R732" s="179"/>
      <c r="S732" s="179" t="s">
        <v>228</v>
      </c>
      <c r="T732" s="180" t="s">
        <v>208</v>
      </c>
      <c r="U732" s="159">
        <v>0</v>
      </c>
      <c r="V732" s="159">
        <f>ROUND(E732*U732,2)</f>
        <v>0</v>
      </c>
      <c r="W732" s="159"/>
      <c r="X732" s="159" t="s">
        <v>252</v>
      </c>
      <c r="Y732" s="159" t="s">
        <v>210</v>
      </c>
      <c r="Z732" s="148"/>
      <c r="AA732" s="148"/>
      <c r="AB732" s="148"/>
      <c r="AC732" s="148"/>
      <c r="AD732" s="148"/>
      <c r="AE732" s="148"/>
      <c r="AF732" s="148"/>
      <c r="AG732" s="148" t="s">
        <v>253</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277" t="s">
        <v>778</v>
      </c>
      <c r="D733" s="278"/>
      <c r="E733" s="278"/>
      <c r="F733" s="278"/>
      <c r="G733" s="278"/>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212</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3" x14ac:dyDescent="0.2">
      <c r="A734" s="155"/>
      <c r="B734" s="156"/>
      <c r="C734" s="279" t="s">
        <v>779</v>
      </c>
      <c r="D734" s="280"/>
      <c r="E734" s="280"/>
      <c r="F734" s="280"/>
      <c r="G734" s="280"/>
      <c r="H734" s="159"/>
      <c r="I734" s="159"/>
      <c r="J734" s="159"/>
      <c r="K734" s="159"/>
      <c r="L734" s="159"/>
      <c r="M734" s="159"/>
      <c r="N734" s="158"/>
      <c r="O734" s="158"/>
      <c r="P734" s="158"/>
      <c r="Q734" s="158"/>
      <c r="R734" s="159"/>
      <c r="S734" s="159"/>
      <c r="T734" s="159"/>
      <c r="U734" s="159"/>
      <c r="V734" s="159"/>
      <c r="W734" s="159"/>
      <c r="X734" s="159"/>
      <c r="Y734" s="159"/>
      <c r="Z734" s="148"/>
      <c r="AA734" s="148"/>
      <c r="AB734" s="148"/>
      <c r="AC734" s="148"/>
      <c r="AD734" s="148"/>
      <c r="AE734" s="148"/>
      <c r="AF734" s="148"/>
      <c r="AG734" s="148" t="s">
        <v>212</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3" x14ac:dyDescent="0.2">
      <c r="A735" s="155"/>
      <c r="B735" s="156"/>
      <c r="C735" s="279" t="s">
        <v>780</v>
      </c>
      <c r="D735" s="280"/>
      <c r="E735" s="280"/>
      <c r="F735" s="280"/>
      <c r="G735" s="280"/>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212</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5"/>
      <c r="B736" s="156"/>
      <c r="C736" s="279" t="s">
        <v>781</v>
      </c>
      <c r="D736" s="280"/>
      <c r="E736" s="280"/>
      <c r="F736" s="280"/>
      <c r="G736" s="280"/>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212</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3" x14ac:dyDescent="0.2">
      <c r="A737" s="155"/>
      <c r="B737" s="156"/>
      <c r="C737" s="279" t="s">
        <v>782</v>
      </c>
      <c r="D737" s="280"/>
      <c r="E737" s="280"/>
      <c r="F737" s="280"/>
      <c r="G737" s="280"/>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212</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3" x14ac:dyDescent="0.2">
      <c r="A738" s="155"/>
      <c r="B738" s="156"/>
      <c r="C738" s="279" t="s">
        <v>783</v>
      </c>
      <c r="D738" s="280"/>
      <c r="E738" s="280"/>
      <c r="F738" s="280"/>
      <c r="G738" s="280"/>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212</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279" t="s">
        <v>784</v>
      </c>
      <c r="D739" s="280"/>
      <c r="E739" s="280"/>
      <c r="F739" s="280"/>
      <c r="G739" s="280"/>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212</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279" t="s">
        <v>785</v>
      </c>
      <c r="D740" s="280"/>
      <c r="E740" s="280"/>
      <c r="F740" s="280"/>
      <c r="G740" s="280"/>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212</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81" t="str">
        <f>C740</f>
        <v>POVRCHOVÁ ÚPRAVA DŘEVA: krycí nátěr s hedvábným leskem barevné provedení bude upřesněno po provedení vzorků</v>
      </c>
      <c r="BB740" s="148"/>
      <c r="BC740" s="148"/>
      <c r="BD740" s="148"/>
      <c r="BE740" s="148"/>
      <c r="BF740" s="148"/>
      <c r="BG740" s="148"/>
      <c r="BH740" s="148"/>
    </row>
    <row r="741" spans="1:60" outlineLevel="3" x14ac:dyDescent="0.2">
      <c r="A741" s="155"/>
      <c r="B741" s="156"/>
      <c r="C741" s="279" t="s">
        <v>786</v>
      </c>
      <c r="D741" s="280"/>
      <c r="E741" s="280"/>
      <c r="F741" s="280"/>
      <c r="G741" s="280"/>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212</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2" x14ac:dyDescent="0.2">
      <c r="A742" s="155"/>
      <c r="B742" s="156"/>
      <c r="C742" s="204" t="s">
        <v>727</v>
      </c>
      <c r="D742" s="195"/>
      <c r="E742" s="196"/>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257</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3" x14ac:dyDescent="0.2">
      <c r="A743" s="155"/>
      <c r="B743" s="156"/>
      <c r="C743" s="204" t="s">
        <v>540</v>
      </c>
      <c r="D743" s="195"/>
      <c r="E743" s="196">
        <v>1</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257</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ht="22.5" outlineLevel="1" x14ac:dyDescent="0.2">
      <c r="A744" s="174">
        <v>93</v>
      </c>
      <c r="B744" s="175" t="s">
        <v>789</v>
      </c>
      <c r="C744" s="190" t="s">
        <v>790</v>
      </c>
      <c r="D744" s="176" t="s">
        <v>400</v>
      </c>
      <c r="E744" s="177">
        <v>1</v>
      </c>
      <c r="F744" s="178"/>
      <c r="G744" s="179">
        <f>ROUND(E744*F744,2)</f>
        <v>0</v>
      </c>
      <c r="H744" s="178"/>
      <c r="I744" s="179">
        <f>ROUND(E744*H744,2)</f>
        <v>0</v>
      </c>
      <c r="J744" s="178"/>
      <c r="K744" s="179">
        <f>ROUND(E744*J744,2)</f>
        <v>0</v>
      </c>
      <c r="L744" s="179">
        <v>21</v>
      </c>
      <c r="M744" s="179">
        <f>G744*(1+L744/100)</f>
        <v>0</v>
      </c>
      <c r="N744" s="177">
        <v>0</v>
      </c>
      <c r="O744" s="177">
        <f>ROUND(E744*N744,2)</f>
        <v>0</v>
      </c>
      <c r="P744" s="177">
        <v>0</v>
      </c>
      <c r="Q744" s="177">
        <f>ROUND(E744*P744,2)</f>
        <v>0</v>
      </c>
      <c r="R744" s="179"/>
      <c r="S744" s="179" t="s">
        <v>228</v>
      </c>
      <c r="T744" s="180" t="s">
        <v>208</v>
      </c>
      <c r="U744" s="159">
        <v>0</v>
      </c>
      <c r="V744" s="159">
        <f>ROUND(E744*U744,2)</f>
        <v>0</v>
      </c>
      <c r="W744" s="159"/>
      <c r="X744" s="159" t="s">
        <v>252</v>
      </c>
      <c r="Y744" s="159" t="s">
        <v>210</v>
      </c>
      <c r="Z744" s="148"/>
      <c r="AA744" s="148"/>
      <c r="AB744" s="148"/>
      <c r="AC744" s="148"/>
      <c r="AD744" s="148"/>
      <c r="AE744" s="148"/>
      <c r="AF744" s="148"/>
      <c r="AG744" s="148" t="s">
        <v>253</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2" x14ac:dyDescent="0.2">
      <c r="A745" s="155"/>
      <c r="B745" s="156"/>
      <c r="C745" s="277" t="s">
        <v>778</v>
      </c>
      <c r="D745" s="278"/>
      <c r="E745" s="278"/>
      <c r="F745" s="278"/>
      <c r="G745" s="278"/>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212</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279" t="s">
        <v>779</v>
      </c>
      <c r="D746" s="280"/>
      <c r="E746" s="280"/>
      <c r="F746" s="280"/>
      <c r="G746" s="280"/>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212</v>
      </c>
      <c r="AH746" s="148"/>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279" t="s">
        <v>780</v>
      </c>
      <c r="D747" s="280"/>
      <c r="E747" s="280"/>
      <c r="F747" s="280"/>
      <c r="G747" s="280"/>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212</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279" t="s">
        <v>781</v>
      </c>
      <c r="D748" s="280"/>
      <c r="E748" s="280"/>
      <c r="F748" s="280"/>
      <c r="G748" s="280"/>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212</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5"/>
      <c r="B749" s="156"/>
      <c r="C749" s="279" t="s">
        <v>782</v>
      </c>
      <c r="D749" s="280"/>
      <c r="E749" s="280"/>
      <c r="F749" s="280"/>
      <c r="G749" s="280"/>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212</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279" t="s">
        <v>783</v>
      </c>
      <c r="D750" s="280"/>
      <c r="E750" s="280"/>
      <c r="F750" s="280"/>
      <c r="G750" s="280"/>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212</v>
      </c>
      <c r="AH750" s="148"/>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279" t="s">
        <v>784</v>
      </c>
      <c r="D751" s="280"/>
      <c r="E751" s="280"/>
      <c r="F751" s="280"/>
      <c r="G751" s="280"/>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212</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279" t="s">
        <v>785</v>
      </c>
      <c r="D752" s="280"/>
      <c r="E752" s="280"/>
      <c r="F752" s="280"/>
      <c r="G752" s="280"/>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212</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81" t="str">
        <f>C752</f>
        <v>POVRCHOVÁ ÚPRAVA DŘEVA: krycí nátěr s hedvábným leskem barevné provedení bude upřesněno po provedení vzorků</v>
      </c>
      <c r="BB752" s="148"/>
      <c r="BC752" s="148"/>
      <c r="BD752" s="148"/>
      <c r="BE752" s="148"/>
      <c r="BF752" s="148"/>
      <c r="BG752" s="148"/>
      <c r="BH752" s="148"/>
    </row>
    <row r="753" spans="1:60" outlineLevel="3" x14ac:dyDescent="0.2">
      <c r="A753" s="155"/>
      <c r="B753" s="156"/>
      <c r="C753" s="279" t="s">
        <v>786</v>
      </c>
      <c r="D753" s="280"/>
      <c r="E753" s="280"/>
      <c r="F753" s="280"/>
      <c r="G753" s="280"/>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212</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2" x14ac:dyDescent="0.2">
      <c r="A754" s="155"/>
      <c r="B754" s="156"/>
      <c r="C754" s="204" t="s">
        <v>727</v>
      </c>
      <c r="D754" s="195"/>
      <c r="E754" s="196"/>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257</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204" t="s">
        <v>541</v>
      </c>
      <c r="D755" s="195"/>
      <c r="E755" s="196">
        <v>1</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257</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ht="22.5" outlineLevel="1" x14ac:dyDescent="0.2">
      <c r="A756" s="174">
        <v>94</v>
      </c>
      <c r="B756" s="175" t="s">
        <v>791</v>
      </c>
      <c r="C756" s="190" t="s">
        <v>792</v>
      </c>
      <c r="D756" s="176" t="s">
        <v>400</v>
      </c>
      <c r="E756" s="177">
        <v>1</v>
      </c>
      <c r="F756" s="178"/>
      <c r="G756" s="179">
        <f>ROUND(E756*F756,2)</f>
        <v>0</v>
      </c>
      <c r="H756" s="178"/>
      <c r="I756" s="179">
        <f>ROUND(E756*H756,2)</f>
        <v>0</v>
      </c>
      <c r="J756" s="178"/>
      <c r="K756" s="179">
        <f>ROUND(E756*J756,2)</f>
        <v>0</v>
      </c>
      <c r="L756" s="179">
        <v>21</v>
      </c>
      <c r="M756" s="179">
        <f>G756*(1+L756/100)</f>
        <v>0</v>
      </c>
      <c r="N756" s="177">
        <v>0</v>
      </c>
      <c r="O756" s="177">
        <f>ROUND(E756*N756,2)</f>
        <v>0</v>
      </c>
      <c r="P756" s="177">
        <v>0</v>
      </c>
      <c r="Q756" s="177">
        <f>ROUND(E756*P756,2)</f>
        <v>0</v>
      </c>
      <c r="R756" s="179"/>
      <c r="S756" s="179" t="s">
        <v>228</v>
      </c>
      <c r="T756" s="180" t="s">
        <v>208</v>
      </c>
      <c r="U756" s="159">
        <v>0</v>
      </c>
      <c r="V756" s="159">
        <f>ROUND(E756*U756,2)</f>
        <v>0</v>
      </c>
      <c r="W756" s="159"/>
      <c r="X756" s="159" t="s">
        <v>252</v>
      </c>
      <c r="Y756" s="159" t="s">
        <v>210</v>
      </c>
      <c r="Z756" s="148"/>
      <c r="AA756" s="148"/>
      <c r="AB756" s="148"/>
      <c r="AC756" s="148"/>
      <c r="AD756" s="148"/>
      <c r="AE756" s="148"/>
      <c r="AF756" s="148"/>
      <c r="AG756" s="148" t="s">
        <v>253</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2" x14ac:dyDescent="0.2">
      <c r="A757" s="155"/>
      <c r="B757" s="156"/>
      <c r="C757" s="277" t="s">
        <v>778</v>
      </c>
      <c r="D757" s="278"/>
      <c r="E757" s="278"/>
      <c r="F757" s="278"/>
      <c r="G757" s="278"/>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212</v>
      </c>
      <c r="AH757" s="148"/>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279" t="s">
        <v>779</v>
      </c>
      <c r="D758" s="280"/>
      <c r="E758" s="280"/>
      <c r="F758" s="280"/>
      <c r="G758" s="280"/>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212</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279" t="s">
        <v>780</v>
      </c>
      <c r="D759" s="280"/>
      <c r="E759" s="280"/>
      <c r="F759" s="280"/>
      <c r="G759" s="280"/>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212</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5"/>
      <c r="B760" s="156"/>
      <c r="C760" s="279" t="s">
        <v>781</v>
      </c>
      <c r="D760" s="280"/>
      <c r="E760" s="280"/>
      <c r="F760" s="280"/>
      <c r="G760" s="280"/>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212</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5"/>
      <c r="B761" s="156"/>
      <c r="C761" s="279" t="s">
        <v>782</v>
      </c>
      <c r="D761" s="280"/>
      <c r="E761" s="280"/>
      <c r="F761" s="280"/>
      <c r="G761" s="280"/>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212</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279" t="s">
        <v>783</v>
      </c>
      <c r="D762" s="280"/>
      <c r="E762" s="280"/>
      <c r="F762" s="280"/>
      <c r="G762" s="280"/>
      <c r="H762" s="159"/>
      <c r="I762" s="159"/>
      <c r="J762" s="159"/>
      <c r="K762" s="159"/>
      <c r="L762" s="159"/>
      <c r="M762" s="159"/>
      <c r="N762" s="158"/>
      <c r="O762" s="158"/>
      <c r="P762" s="158"/>
      <c r="Q762" s="158"/>
      <c r="R762" s="159"/>
      <c r="S762" s="159"/>
      <c r="T762" s="159"/>
      <c r="U762" s="159"/>
      <c r="V762" s="159"/>
      <c r="W762" s="159"/>
      <c r="X762" s="159"/>
      <c r="Y762" s="159"/>
      <c r="Z762" s="148"/>
      <c r="AA762" s="148"/>
      <c r="AB762" s="148"/>
      <c r="AC762" s="148"/>
      <c r="AD762" s="148"/>
      <c r="AE762" s="148"/>
      <c r="AF762" s="148"/>
      <c r="AG762" s="148" t="s">
        <v>212</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3" x14ac:dyDescent="0.2">
      <c r="A763" s="155"/>
      <c r="B763" s="156"/>
      <c r="C763" s="279" t="s">
        <v>784</v>
      </c>
      <c r="D763" s="280"/>
      <c r="E763" s="280"/>
      <c r="F763" s="280"/>
      <c r="G763" s="280"/>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212</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3" x14ac:dyDescent="0.2">
      <c r="A764" s="155"/>
      <c r="B764" s="156"/>
      <c r="C764" s="279" t="s">
        <v>785</v>
      </c>
      <c r="D764" s="280"/>
      <c r="E764" s="280"/>
      <c r="F764" s="280"/>
      <c r="G764" s="280"/>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212</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81" t="str">
        <f>C764</f>
        <v>POVRCHOVÁ ÚPRAVA DŘEVA: krycí nátěr s hedvábným leskem barevné provedení bude upřesněno po provedení vzorků</v>
      </c>
      <c r="BB764" s="148"/>
      <c r="BC764" s="148"/>
      <c r="BD764" s="148"/>
      <c r="BE764" s="148"/>
      <c r="BF764" s="148"/>
      <c r="BG764" s="148"/>
      <c r="BH764" s="148"/>
    </row>
    <row r="765" spans="1:60" outlineLevel="3" x14ac:dyDescent="0.2">
      <c r="A765" s="155"/>
      <c r="B765" s="156"/>
      <c r="C765" s="279" t="s">
        <v>786</v>
      </c>
      <c r="D765" s="280"/>
      <c r="E765" s="280"/>
      <c r="F765" s="280"/>
      <c r="G765" s="280"/>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212</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2" x14ac:dyDescent="0.2">
      <c r="A766" s="155"/>
      <c r="B766" s="156"/>
      <c r="C766" s="204" t="s">
        <v>727</v>
      </c>
      <c r="D766" s="195"/>
      <c r="E766" s="196"/>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257</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204" t="s">
        <v>543</v>
      </c>
      <c r="D767" s="195"/>
      <c r="E767" s="196">
        <v>1</v>
      </c>
      <c r="F767" s="159"/>
      <c r="G767" s="159"/>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257</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ht="22.5" outlineLevel="1" x14ac:dyDescent="0.2">
      <c r="A768" s="174">
        <v>95</v>
      </c>
      <c r="B768" s="175" t="s">
        <v>793</v>
      </c>
      <c r="C768" s="190" t="s">
        <v>794</v>
      </c>
      <c r="D768" s="176" t="s">
        <v>400</v>
      </c>
      <c r="E768" s="177">
        <v>1</v>
      </c>
      <c r="F768" s="178"/>
      <c r="G768" s="179">
        <f>ROUND(E768*F768,2)</f>
        <v>0</v>
      </c>
      <c r="H768" s="178"/>
      <c r="I768" s="179">
        <f>ROUND(E768*H768,2)</f>
        <v>0</v>
      </c>
      <c r="J768" s="178"/>
      <c r="K768" s="179">
        <f>ROUND(E768*J768,2)</f>
        <v>0</v>
      </c>
      <c r="L768" s="179">
        <v>21</v>
      </c>
      <c r="M768" s="179">
        <f>G768*(1+L768/100)</f>
        <v>0</v>
      </c>
      <c r="N768" s="177">
        <v>0</v>
      </c>
      <c r="O768" s="177">
        <f>ROUND(E768*N768,2)</f>
        <v>0</v>
      </c>
      <c r="P768" s="177">
        <v>0</v>
      </c>
      <c r="Q768" s="177">
        <f>ROUND(E768*P768,2)</f>
        <v>0</v>
      </c>
      <c r="R768" s="179"/>
      <c r="S768" s="179" t="s">
        <v>228</v>
      </c>
      <c r="T768" s="180" t="s">
        <v>208</v>
      </c>
      <c r="U768" s="159">
        <v>0</v>
      </c>
      <c r="V768" s="159">
        <f>ROUND(E768*U768,2)</f>
        <v>0</v>
      </c>
      <c r="W768" s="159"/>
      <c r="X768" s="159" t="s">
        <v>252</v>
      </c>
      <c r="Y768" s="159" t="s">
        <v>210</v>
      </c>
      <c r="Z768" s="148"/>
      <c r="AA768" s="148"/>
      <c r="AB768" s="148"/>
      <c r="AC768" s="148"/>
      <c r="AD768" s="148"/>
      <c r="AE768" s="148"/>
      <c r="AF768" s="148"/>
      <c r="AG768" s="148" t="s">
        <v>253</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277" t="s">
        <v>778</v>
      </c>
      <c r="D769" s="278"/>
      <c r="E769" s="278"/>
      <c r="F769" s="278"/>
      <c r="G769" s="278"/>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212</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3" x14ac:dyDescent="0.2">
      <c r="A770" s="155"/>
      <c r="B770" s="156"/>
      <c r="C770" s="279" t="s">
        <v>779</v>
      </c>
      <c r="D770" s="280"/>
      <c r="E770" s="280"/>
      <c r="F770" s="280"/>
      <c r="G770" s="280"/>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212</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5"/>
      <c r="B771" s="156"/>
      <c r="C771" s="279" t="s">
        <v>780</v>
      </c>
      <c r="D771" s="280"/>
      <c r="E771" s="280"/>
      <c r="F771" s="280"/>
      <c r="G771" s="280"/>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212</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279" t="s">
        <v>781</v>
      </c>
      <c r="D772" s="280"/>
      <c r="E772" s="280"/>
      <c r="F772" s="280"/>
      <c r="G772" s="280"/>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212</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3" x14ac:dyDescent="0.2">
      <c r="A773" s="155"/>
      <c r="B773" s="156"/>
      <c r="C773" s="279" t="s">
        <v>782</v>
      </c>
      <c r="D773" s="280"/>
      <c r="E773" s="280"/>
      <c r="F773" s="280"/>
      <c r="G773" s="280"/>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212</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3" x14ac:dyDescent="0.2">
      <c r="A774" s="155"/>
      <c r="B774" s="156"/>
      <c r="C774" s="279" t="s">
        <v>783</v>
      </c>
      <c r="D774" s="280"/>
      <c r="E774" s="280"/>
      <c r="F774" s="280"/>
      <c r="G774" s="280"/>
      <c r="H774" s="159"/>
      <c r="I774" s="159"/>
      <c r="J774" s="159"/>
      <c r="K774" s="159"/>
      <c r="L774" s="159"/>
      <c r="M774" s="159"/>
      <c r="N774" s="158"/>
      <c r="O774" s="158"/>
      <c r="P774" s="158"/>
      <c r="Q774" s="158"/>
      <c r="R774" s="159"/>
      <c r="S774" s="159"/>
      <c r="T774" s="159"/>
      <c r="U774" s="159"/>
      <c r="V774" s="159"/>
      <c r="W774" s="159"/>
      <c r="X774" s="159"/>
      <c r="Y774" s="159"/>
      <c r="Z774" s="148"/>
      <c r="AA774" s="148"/>
      <c r="AB774" s="148"/>
      <c r="AC774" s="148"/>
      <c r="AD774" s="148"/>
      <c r="AE774" s="148"/>
      <c r="AF774" s="148"/>
      <c r="AG774" s="148" t="s">
        <v>212</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279" t="s">
        <v>784</v>
      </c>
      <c r="D775" s="280"/>
      <c r="E775" s="280"/>
      <c r="F775" s="280"/>
      <c r="G775" s="280"/>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212</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5"/>
      <c r="B776" s="156"/>
      <c r="C776" s="279" t="s">
        <v>785</v>
      </c>
      <c r="D776" s="280"/>
      <c r="E776" s="280"/>
      <c r="F776" s="280"/>
      <c r="G776" s="280"/>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212</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81" t="str">
        <f>C776</f>
        <v>POVRCHOVÁ ÚPRAVA DŘEVA: krycí nátěr s hedvábným leskem barevné provedení bude upřesněno po provedení vzorků</v>
      </c>
      <c r="BB776" s="148"/>
      <c r="BC776" s="148"/>
      <c r="BD776" s="148"/>
      <c r="BE776" s="148"/>
      <c r="BF776" s="148"/>
      <c r="BG776" s="148"/>
      <c r="BH776" s="148"/>
    </row>
    <row r="777" spans="1:60" outlineLevel="3" x14ac:dyDescent="0.2">
      <c r="A777" s="155"/>
      <c r="B777" s="156"/>
      <c r="C777" s="279" t="s">
        <v>786</v>
      </c>
      <c r="D777" s="280"/>
      <c r="E777" s="280"/>
      <c r="F777" s="280"/>
      <c r="G777" s="280"/>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212</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2" x14ac:dyDescent="0.2">
      <c r="A778" s="155"/>
      <c r="B778" s="156"/>
      <c r="C778" s="204" t="s">
        <v>727</v>
      </c>
      <c r="D778" s="195"/>
      <c r="E778" s="196"/>
      <c r="F778" s="159"/>
      <c r="G778" s="159"/>
      <c r="H778" s="159"/>
      <c r="I778" s="159"/>
      <c r="J778" s="159"/>
      <c r="K778" s="159"/>
      <c r="L778" s="159"/>
      <c r="M778" s="159"/>
      <c r="N778" s="158"/>
      <c r="O778" s="158"/>
      <c r="P778" s="158"/>
      <c r="Q778" s="158"/>
      <c r="R778" s="159"/>
      <c r="S778" s="159"/>
      <c r="T778" s="159"/>
      <c r="U778" s="159"/>
      <c r="V778" s="159"/>
      <c r="W778" s="159"/>
      <c r="X778" s="159"/>
      <c r="Y778" s="159"/>
      <c r="Z778" s="148"/>
      <c r="AA778" s="148"/>
      <c r="AB778" s="148"/>
      <c r="AC778" s="148"/>
      <c r="AD778" s="148"/>
      <c r="AE778" s="148"/>
      <c r="AF778" s="148"/>
      <c r="AG778" s="148" t="s">
        <v>257</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3" x14ac:dyDescent="0.2">
      <c r="A779" s="155"/>
      <c r="B779" s="156"/>
      <c r="C779" s="204" t="s">
        <v>543</v>
      </c>
      <c r="D779" s="195"/>
      <c r="E779" s="196">
        <v>1</v>
      </c>
      <c r="F779" s="159"/>
      <c r="G779" s="159"/>
      <c r="H779" s="159"/>
      <c r="I779" s="159"/>
      <c r="J779" s="159"/>
      <c r="K779" s="159"/>
      <c r="L779" s="159"/>
      <c r="M779" s="159"/>
      <c r="N779" s="158"/>
      <c r="O779" s="158"/>
      <c r="P779" s="158"/>
      <c r="Q779" s="158"/>
      <c r="R779" s="159"/>
      <c r="S779" s="159"/>
      <c r="T779" s="159"/>
      <c r="U779" s="159"/>
      <c r="V779" s="159"/>
      <c r="W779" s="159"/>
      <c r="X779" s="159"/>
      <c r="Y779" s="159"/>
      <c r="Z779" s="148"/>
      <c r="AA779" s="148"/>
      <c r="AB779" s="148"/>
      <c r="AC779" s="148"/>
      <c r="AD779" s="148"/>
      <c r="AE779" s="148"/>
      <c r="AF779" s="148"/>
      <c r="AG779" s="148" t="s">
        <v>257</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ht="22.5" outlineLevel="1" x14ac:dyDescent="0.2">
      <c r="A780" s="174">
        <v>96</v>
      </c>
      <c r="B780" s="175" t="s">
        <v>795</v>
      </c>
      <c r="C780" s="190" t="s">
        <v>796</v>
      </c>
      <c r="D780" s="176" t="s">
        <v>400</v>
      </c>
      <c r="E780" s="177">
        <v>1</v>
      </c>
      <c r="F780" s="178"/>
      <c r="G780" s="179">
        <f>ROUND(E780*F780,2)</f>
        <v>0</v>
      </c>
      <c r="H780" s="178"/>
      <c r="I780" s="179">
        <f>ROUND(E780*H780,2)</f>
        <v>0</v>
      </c>
      <c r="J780" s="178"/>
      <c r="K780" s="179">
        <f>ROUND(E780*J780,2)</f>
        <v>0</v>
      </c>
      <c r="L780" s="179">
        <v>21</v>
      </c>
      <c r="M780" s="179">
        <f>G780*(1+L780/100)</f>
        <v>0</v>
      </c>
      <c r="N780" s="177">
        <v>0</v>
      </c>
      <c r="O780" s="177">
        <f>ROUND(E780*N780,2)</f>
        <v>0</v>
      </c>
      <c r="P780" s="177">
        <v>0</v>
      </c>
      <c r="Q780" s="177">
        <f>ROUND(E780*P780,2)</f>
        <v>0</v>
      </c>
      <c r="R780" s="179"/>
      <c r="S780" s="179" t="s">
        <v>228</v>
      </c>
      <c r="T780" s="180" t="s">
        <v>208</v>
      </c>
      <c r="U780" s="159">
        <v>0</v>
      </c>
      <c r="V780" s="159">
        <f>ROUND(E780*U780,2)</f>
        <v>0</v>
      </c>
      <c r="W780" s="159"/>
      <c r="X780" s="159" t="s">
        <v>252</v>
      </c>
      <c r="Y780" s="159" t="s">
        <v>210</v>
      </c>
      <c r="Z780" s="148"/>
      <c r="AA780" s="148"/>
      <c r="AB780" s="148"/>
      <c r="AC780" s="148"/>
      <c r="AD780" s="148"/>
      <c r="AE780" s="148"/>
      <c r="AF780" s="148"/>
      <c r="AG780" s="148" t="s">
        <v>253</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2" x14ac:dyDescent="0.2">
      <c r="A781" s="155"/>
      <c r="B781" s="156"/>
      <c r="C781" s="277" t="s">
        <v>778</v>
      </c>
      <c r="D781" s="278"/>
      <c r="E781" s="278"/>
      <c r="F781" s="278"/>
      <c r="G781" s="278"/>
      <c r="H781" s="159"/>
      <c r="I781" s="159"/>
      <c r="J781" s="159"/>
      <c r="K781" s="159"/>
      <c r="L781" s="159"/>
      <c r="M781" s="159"/>
      <c r="N781" s="158"/>
      <c r="O781" s="158"/>
      <c r="P781" s="158"/>
      <c r="Q781" s="158"/>
      <c r="R781" s="159"/>
      <c r="S781" s="159"/>
      <c r="T781" s="159"/>
      <c r="U781" s="159"/>
      <c r="V781" s="159"/>
      <c r="W781" s="159"/>
      <c r="X781" s="159"/>
      <c r="Y781" s="159"/>
      <c r="Z781" s="148"/>
      <c r="AA781" s="148"/>
      <c r="AB781" s="148"/>
      <c r="AC781" s="148"/>
      <c r="AD781" s="148"/>
      <c r="AE781" s="148"/>
      <c r="AF781" s="148"/>
      <c r="AG781" s="148" t="s">
        <v>212</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3" x14ac:dyDescent="0.2">
      <c r="A782" s="155"/>
      <c r="B782" s="156"/>
      <c r="C782" s="279" t="s">
        <v>779</v>
      </c>
      <c r="D782" s="280"/>
      <c r="E782" s="280"/>
      <c r="F782" s="280"/>
      <c r="G782" s="280"/>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212</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5"/>
      <c r="B783" s="156"/>
      <c r="C783" s="279" t="s">
        <v>780</v>
      </c>
      <c r="D783" s="280"/>
      <c r="E783" s="280"/>
      <c r="F783" s="280"/>
      <c r="G783" s="280"/>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212</v>
      </c>
      <c r="AH783" s="148"/>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3" x14ac:dyDescent="0.2">
      <c r="A784" s="155"/>
      <c r="B784" s="156"/>
      <c r="C784" s="279" t="s">
        <v>781</v>
      </c>
      <c r="D784" s="280"/>
      <c r="E784" s="280"/>
      <c r="F784" s="280"/>
      <c r="G784" s="280"/>
      <c r="H784" s="159"/>
      <c r="I784" s="159"/>
      <c r="J784" s="159"/>
      <c r="K784" s="159"/>
      <c r="L784" s="159"/>
      <c r="M784" s="159"/>
      <c r="N784" s="158"/>
      <c r="O784" s="158"/>
      <c r="P784" s="158"/>
      <c r="Q784" s="158"/>
      <c r="R784" s="159"/>
      <c r="S784" s="159"/>
      <c r="T784" s="159"/>
      <c r="U784" s="159"/>
      <c r="V784" s="159"/>
      <c r="W784" s="159"/>
      <c r="X784" s="159"/>
      <c r="Y784" s="159"/>
      <c r="Z784" s="148"/>
      <c r="AA784" s="148"/>
      <c r="AB784" s="148"/>
      <c r="AC784" s="148"/>
      <c r="AD784" s="148"/>
      <c r="AE784" s="148"/>
      <c r="AF784" s="148"/>
      <c r="AG784" s="148" t="s">
        <v>212</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3" x14ac:dyDescent="0.2">
      <c r="A785" s="155"/>
      <c r="B785" s="156"/>
      <c r="C785" s="279" t="s">
        <v>782</v>
      </c>
      <c r="D785" s="280"/>
      <c r="E785" s="280"/>
      <c r="F785" s="280"/>
      <c r="G785" s="280"/>
      <c r="H785" s="159"/>
      <c r="I785" s="159"/>
      <c r="J785" s="159"/>
      <c r="K785" s="159"/>
      <c r="L785" s="159"/>
      <c r="M785" s="159"/>
      <c r="N785" s="158"/>
      <c r="O785" s="158"/>
      <c r="P785" s="158"/>
      <c r="Q785" s="158"/>
      <c r="R785" s="159"/>
      <c r="S785" s="159"/>
      <c r="T785" s="159"/>
      <c r="U785" s="159"/>
      <c r="V785" s="159"/>
      <c r="W785" s="159"/>
      <c r="X785" s="159"/>
      <c r="Y785" s="159"/>
      <c r="Z785" s="148"/>
      <c r="AA785" s="148"/>
      <c r="AB785" s="148"/>
      <c r="AC785" s="148"/>
      <c r="AD785" s="148"/>
      <c r="AE785" s="148"/>
      <c r="AF785" s="148"/>
      <c r="AG785" s="148" t="s">
        <v>212</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3" x14ac:dyDescent="0.2">
      <c r="A786" s="155"/>
      <c r="B786" s="156"/>
      <c r="C786" s="279" t="s">
        <v>783</v>
      </c>
      <c r="D786" s="280"/>
      <c r="E786" s="280"/>
      <c r="F786" s="280"/>
      <c r="G786" s="280"/>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212</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3" x14ac:dyDescent="0.2">
      <c r="A787" s="155"/>
      <c r="B787" s="156"/>
      <c r="C787" s="279" t="s">
        <v>784</v>
      </c>
      <c r="D787" s="280"/>
      <c r="E787" s="280"/>
      <c r="F787" s="280"/>
      <c r="G787" s="280"/>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212</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3" x14ac:dyDescent="0.2">
      <c r="A788" s="155"/>
      <c r="B788" s="156"/>
      <c r="C788" s="279" t="s">
        <v>785</v>
      </c>
      <c r="D788" s="280"/>
      <c r="E788" s="280"/>
      <c r="F788" s="280"/>
      <c r="G788" s="280"/>
      <c r="H788" s="159"/>
      <c r="I788" s="159"/>
      <c r="J788" s="159"/>
      <c r="K788" s="159"/>
      <c r="L788" s="159"/>
      <c r="M788" s="159"/>
      <c r="N788" s="158"/>
      <c r="O788" s="158"/>
      <c r="P788" s="158"/>
      <c r="Q788" s="158"/>
      <c r="R788" s="159"/>
      <c r="S788" s="159"/>
      <c r="T788" s="159"/>
      <c r="U788" s="159"/>
      <c r="V788" s="159"/>
      <c r="W788" s="159"/>
      <c r="X788" s="159"/>
      <c r="Y788" s="159"/>
      <c r="Z788" s="148"/>
      <c r="AA788" s="148"/>
      <c r="AB788" s="148"/>
      <c r="AC788" s="148"/>
      <c r="AD788" s="148"/>
      <c r="AE788" s="148"/>
      <c r="AF788" s="148"/>
      <c r="AG788" s="148" t="s">
        <v>212</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81" t="str">
        <f>C788</f>
        <v>POVRCHOVÁ ÚPRAVA DŘEVA: krycí nátěr s hedvábným leskem barevné provedení bude upřesněno po provedení vzorků</v>
      </c>
      <c r="BB788" s="148"/>
      <c r="BC788" s="148"/>
      <c r="BD788" s="148"/>
      <c r="BE788" s="148"/>
      <c r="BF788" s="148"/>
      <c r="BG788" s="148"/>
      <c r="BH788" s="148"/>
    </row>
    <row r="789" spans="1:60" outlineLevel="3" x14ac:dyDescent="0.2">
      <c r="A789" s="155"/>
      <c r="B789" s="156"/>
      <c r="C789" s="279" t="s">
        <v>786</v>
      </c>
      <c r="D789" s="280"/>
      <c r="E789" s="280"/>
      <c r="F789" s="280"/>
      <c r="G789" s="280"/>
      <c r="H789" s="159"/>
      <c r="I789" s="159"/>
      <c r="J789" s="159"/>
      <c r="K789" s="159"/>
      <c r="L789" s="159"/>
      <c r="M789" s="159"/>
      <c r="N789" s="158"/>
      <c r="O789" s="158"/>
      <c r="P789" s="158"/>
      <c r="Q789" s="158"/>
      <c r="R789" s="159"/>
      <c r="S789" s="159"/>
      <c r="T789" s="159"/>
      <c r="U789" s="159"/>
      <c r="V789" s="159"/>
      <c r="W789" s="159"/>
      <c r="X789" s="159"/>
      <c r="Y789" s="159"/>
      <c r="Z789" s="148"/>
      <c r="AA789" s="148"/>
      <c r="AB789" s="148"/>
      <c r="AC789" s="148"/>
      <c r="AD789" s="148"/>
      <c r="AE789" s="148"/>
      <c r="AF789" s="148"/>
      <c r="AG789" s="148" t="s">
        <v>212</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2" x14ac:dyDescent="0.2">
      <c r="A790" s="155"/>
      <c r="B790" s="156"/>
      <c r="C790" s="204" t="s">
        <v>727</v>
      </c>
      <c r="D790" s="195"/>
      <c r="E790" s="196"/>
      <c r="F790" s="159"/>
      <c r="G790" s="159"/>
      <c r="H790" s="159"/>
      <c r="I790" s="159"/>
      <c r="J790" s="159"/>
      <c r="K790" s="159"/>
      <c r="L790" s="159"/>
      <c r="M790" s="159"/>
      <c r="N790" s="158"/>
      <c r="O790" s="158"/>
      <c r="P790" s="158"/>
      <c r="Q790" s="158"/>
      <c r="R790" s="159"/>
      <c r="S790" s="159"/>
      <c r="T790" s="159"/>
      <c r="U790" s="159"/>
      <c r="V790" s="159"/>
      <c r="W790" s="159"/>
      <c r="X790" s="159"/>
      <c r="Y790" s="159"/>
      <c r="Z790" s="148"/>
      <c r="AA790" s="148"/>
      <c r="AB790" s="148"/>
      <c r="AC790" s="148"/>
      <c r="AD790" s="148"/>
      <c r="AE790" s="148"/>
      <c r="AF790" s="148"/>
      <c r="AG790" s="148" t="s">
        <v>257</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5"/>
      <c r="B791" s="156"/>
      <c r="C791" s="204" t="s">
        <v>797</v>
      </c>
      <c r="D791" s="195"/>
      <c r="E791" s="196">
        <v>1</v>
      </c>
      <c r="F791" s="159"/>
      <c r="G791" s="159"/>
      <c r="H791" s="159"/>
      <c r="I791" s="159"/>
      <c r="J791" s="159"/>
      <c r="K791" s="159"/>
      <c r="L791" s="159"/>
      <c r="M791" s="159"/>
      <c r="N791" s="158"/>
      <c r="O791" s="158"/>
      <c r="P791" s="158"/>
      <c r="Q791" s="158"/>
      <c r="R791" s="159"/>
      <c r="S791" s="159"/>
      <c r="T791" s="159"/>
      <c r="U791" s="159"/>
      <c r="V791" s="159"/>
      <c r="W791" s="159"/>
      <c r="X791" s="159"/>
      <c r="Y791" s="159"/>
      <c r="Z791" s="148"/>
      <c r="AA791" s="148"/>
      <c r="AB791" s="148"/>
      <c r="AC791" s="148"/>
      <c r="AD791" s="148"/>
      <c r="AE791" s="148"/>
      <c r="AF791" s="148"/>
      <c r="AG791" s="148" t="s">
        <v>257</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ht="22.5" outlineLevel="1" x14ac:dyDescent="0.2">
      <c r="A792" s="174">
        <v>97</v>
      </c>
      <c r="B792" s="175" t="s">
        <v>798</v>
      </c>
      <c r="C792" s="190" t="s">
        <v>799</v>
      </c>
      <c r="D792" s="176" t="s">
        <v>400</v>
      </c>
      <c r="E792" s="177">
        <v>1</v>
      </c>
      <c r="F792" s="178"/>
      <c r="G792" s="179">
        <f>ROUND(E792*F792,2)</f>
        <v>0</v>
      </c>
      <c r="H792" s="178"/>
      <c r="I792" s="179">
        <f>ROUND(E792*H792,2)</f>
        <v>0</v>
      </c>
      <c r="J792" s="178"/>
      <c r="K792" s="179">
        <f>ROUND(E792*J792,2)</f>
        <v>0</v>
      </c>
      <c r="L792" s="179">
        <v>21</v>
      </c>
      <c r="M792" s="179">
        <f>G792*(1+L792/100)</f>
        <v>0</v>
      </c>
      <c r="N792" s="177">
        <v>0</v>
      </c>
      <c r="O792" s="177">
        <f>ROUND(E792*N792,2)</f>
        <v>0</v>
      </c>
      <c r="P792" s="177">
        <v>0</v>
      </c>
      <c r="Q792" s="177">
        <f>ROUND(E792*P792,2)</f>
        <v>0</v>
      </c>
      <c r="R792" s="179"/>
      <c r="S792" s="179" t="s">
        <v>228</v>
      </c>
      <c r="T792" s="180" t="s">
        <v>208</v>
      </c>
      <c r="U792" s="159">
        <v>0</v>
      </c>
      <c r="V792" s="159">
        <f>ROUND(E792*U792,2)</f>
        <v>0</v>
      </c>
      <c r="W792" s="159"/>
      <c r="X792" s="159" t="s">
        <v>252</v>
      </c>
      <c r="Y792" s="159" t="s">
        <v>210</v>
      </c>
      <c r="Z792" s="148"/>
      <c r="AA792" s="148"/>
      <c r="AB792" s="148"/>
      <c r="AC792" s="148"/>
      <c r="AD792" s="148"/>
      <c r="AE792" s="148"/>
      <c r="AF792" s="148"/>
      <c r="AG792" s="148" t="s">
        <v>253</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2" x14ac:dyDescent="0.2">
      <c r="A793" s="155"/>
      <c r="B793" s="156"/>
      <c r="C793" s="277" t="s">
        <v>741</v>
      </c>
      <c r="D793" s="278"/>
      <c r="E793" s="278"/>
      <c r="F793" s="278"/>
      <c r="G793" s="278"/>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212</v>
      </c>
      <c r="AH793" s="148"/>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279" t="s">
        <v>732</v>
      </c>
      <c r="D794" s="280"/>
      <c r="E794" s="280"/>
      <c r="F794" s="280"/>
      <c r="G794" s="280"/>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212</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5"/>
      <c r="B795" s="156"/>
      <c r="C795" s="279" t="s">
        <v>719</v>
      </c>
      <c r="D795" s="280"/>
      <c r="E795" s="280"/>
      <c r="F795" s="280"/>
      <c r="G795" s="280"/>
      <c r="H795" s="159"/>
      <c r="I795" s="159"/>
      <c r="J795" s="159"/>
      <c r="K795" s="159"/>
      <c r="L795" s="159"/>
      <c r="M795" s="159"/>
      <c r="N795" s="158"/>
      <c r="O795" s="158"/>
      <c r="P795" s="158"/>
      <c r="Q795" s="158"/>
      <c r="R795" s="159"/>
      <c r="S795" s="159"/>
      <c r="T795" s="159"/>
      <c r="U795" s="159"/>
      <c r="V795" s="159"/>
      <c r="W795" s="159"/>
      <c r="X795" s="159"/>
      <c r="Y795" s="159"/>
      <c r="Z795" s="148"/>
      <c r="AA795" s="148"/>
      <c r="AB795" s="148"/>
      <c r="AC795" s="148"/>
      <c r="AD795" s="148"/>
      <c r="AE795" s="148"/>
      <c r="AF795" s="148"/>
      <c r="AG795" s="148" t="s">
        <v>212</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3" x14ac:dyDescent="0.2">
      <c r="A796" s="155"/>
      <c r="B796" s="156"/>
      <c r="C796" s="279" t="s">
        <v>800</v>
      </c>
      <c r="D796" s="280"/>
      <c r="E796" s="280"/>
      <c r="F796" s="280"/>
      <c r="G796" s="280"/>
      <c r="H796" s="159"/>
      <c r="I796" s="159"/>
      <c r="J796" s="159"/>
      <c r="K796" s="159"/>
      <c r="L796" s="159"/>
      <c r="M796" s="159"/>
      <c r="N796" s="158"/>
      <c r="O796" s="158"/>
      <c r="P796" s="158"/>
      <c r="Q796" s="158"/>
      <c r="R796" s="159"/>
      <c r="S796" s="159"/>
      <c r="T796" s="159"/>
      <c r="U796" s="159"/>
      <c r="V796" s="159"/>
      <c r="W796" s="159"/>
      <c r="X796" s="159"/>
      <c r="Y796" s="159"/>
      <c r="Z796" s="148"/>
      <c r="AA796" s="148"/>
      <c r="AB796" s="148"/>
      <c r="AC796" s="148"/>
      <c r="AD796" s="148"/>
      <c r="AE796" s="148"/>
      <c r="AF796" s="148"/>
      <c r="AG796" s="148" t="s">
        <v>212</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3" x14ac:dyDescent="0.2">
      <c r="A797" s="155"/>
      <c r="B797" s="156"/>
      <c r="C797" s="279" t="s">
        <v>801</v>
      </c>
      <c r="D797" s="280"/>
      <c r="E797" s="280"/>
      <c r="F797" s="280"/>
      <c r="G797" s="280"/>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212</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3" x14ac:dyDescent="0.2">
      <c r="A798" s="155"/>
      <c r="B798" s="156"/>
      <c r="C798" s="279" t="s">
        <v>802</v>
      </c>
      <c r="D798" s="280"/>
      <c r="E798" s="280"/>
      <c r="F798" s="280"/>
      <c r="G798" s="280"/>
      <c r="H798" s="159"/>
      <c r="I798" s="159"/>
      <c r="J798" s="159"/>
      <c r="K798" s="159"/>
      <c r="L798" s="159"/>
      <c r="M798" s="159"/>
      <c r="N798" s="158"/>
      <c r="O798" s="158"/>
      <c r="P798" s="158"/>
      <c r="Q798" s="158"/>
      <c r="R798" s="159"/>
      <c r="S798" s="159"/>
      <c r="T798" s="159"/>
      <c r="U798" s="159"/>
      <c r="V798" s="159"/>
      <c r="W798" s="159"/>
      <c r="X798" s="159"/>
      <c r="Y798" s="159"/>
      <c r="Z798" s="148"/>
      <c r="AA798" s="148"/>
      <c r="AB798" s="148"/>
      <c r="AC798" s="148"/>
      <c r="AD798" s="148"/>
      <c r="AE798" s="148"/>
      <c r="AF798" s="148"/>
      <c r="AG798" s="148" t="s">
        <v>212</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ht="22.5" outlineLevel="3" x14ac:dyDescent="0.2">
      <c r="A799" s="155"/>
      <c r="B799" s="156"/>
      <c r="C799" s="279" t="s">
        <v>803</v>
      </c>
      <c r="D799" s="280"/>
      <c r="E799" s="280"/>
      <c r="F799" s="280"/>
      <c r="G799" s="280"/>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212</v>
      </c>
      <c r="AH799" s="148"/>
      <c r="AI799" s="148"/>
      <c r="AJ799" s="148"/>
      <c r="AK799" s="148"/>
      <c r="AL799" s="148"/>
      <c r="AM799" s="148"/>
      <c r="AN799" s="148"/>
      <c r="AO799" s="148"/>
      <c r="AP799" s="148"/>
      <c r="AQ799" s="148"/>
      <c r="AR799" s="148"/>
      <c r="AS799" s="148"/>
      <c r="AT799" s="148"/>
      <c r="AU799" s="148"/>
      <c r="AV799" s="148"/>
      <c r="AW799" s="148"/>
      <c r="AX799" s="148"/>
      <c r="AY799" s="148"/>
      <c r="AZ799" s="148"/>
      <c r="BA799" s="181" t="str">
        <f>C799</f>
        <v>POVRCHOVÁ ÚPRAVA DŘEVA: krycí nátěr odstínu čokoládové hnědě / celkové přebroušení, nový krycí nátěr s hedvábným leskem barevné provedení bude upřesněno po provedení vzorků</v>
      </c>
      <c r="BB799" s="148"/>
      <c r="BC799" s="148"/>
      <c r="BD799" s="148"/>
      <c r="BE799" s="148"/>
      <c r="BF799" s="148"/>
      <c r="BG799" s="148"/>
      <c r="BH799" s="148"/>
    </row>
    <row r="800" spans="1:60" outlineLevel="3" x14ac:dyDescent="0.2">
      <c r="A800" s="155"/>
      <c r="B800" s="156"/>
      <c r="C800" s="279" t="s">
        <v>804</v>
      </c>
      <c r="D800" s="280"/>
      <c r="E800" s="280"/>
      <c r="F800" s="280"/>
      <c r="G800" s="280"/>
      <c r="H800" s="159"/>
      <c r="I800" s="159"/>
      <c r="J800" s="159"/>
      <c r="K800" s="159"/>
      <c r="L800" s="159"/>
      <c r="M800" s="159"/>
      <c r="N800" s="158"/>
      <c r="O800" s="158"/>
      <c r="P800" s="158"/>
      <c r="Q800" s="158"/>
      <c r="R800" s="159"/>
      <c r="S800" s="159"/>
      <c r="T800" s="159"/>
      <c r="U800" s="159"/>
      <c r="V800" s="159"/>
      <c r="W800" s="159"/>
      <c r="X800" s="159"/>
      <c r="Y800" s="159"/>
      <c r="Z800" s="148"/>
      <c r="AA800" s="148"/>
      <c r="AB800" s="148"/>
      <c r="AC800" s="148"/>
      <c r="AD800" s="148"/>
      <c r="AE800" s="148"/>
      <c r="AF800" s="148"/>
      <c r="AG800" s="148" t="s">
        <v>212</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204" t="s">
        <v>727</v>
      </c>
      <c r="D801" s="195"/>
      <c r="E801" s="196"/>
      <c r="F801" s="159"/>
      <c r="G801" s="159"/>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257</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5"/>
      <c r="B802" s="156"/>
      <c r="C802" s="204" t="s">
        <v>805</v>
      </c>
      <c r="D802" s="195"/>
      <c r="E802" s="196">
        <v>1</v>
      </c>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257</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ht="22.5" outlineLevel="1" x14ac:dyDescent="0.2">
      <c r="A803" s="174">
        <v>98</v>
      </c>
      <c r="B803" s="175" t="s">
        <v>806</v>
      </c>
      <c r="C803" s="190" t="s">
        <v>807</v>
      </c>
      <c r="D803" s="176" t="s">
        <v>400</v>
      </c>
      <c r="E803" s="177">
        <v>1</v>
      </c>
      <c r="F803" s="178"/>
      <c r="G803" s="179">
        <f>ROUND(E803*F803,2)</f>
        <v>0</v>
      </c>
      <c r="H803" s="178"/>
      <c r="I803" s="179">
        <f>ROUND(E803*H803,2)</f>
        <v>0</v>
      </c>
      <c r="J803" s="178"/>
      <c r="K803" s="179">
        <f>ROUND(E803*J803,2)</f>
        <v>0</v>
      </c>
      <c r="L803" s="179">
        <v>21</v>
      </c>
      <c r="M803" s="179">
        <f>G803*(1+L803/100)</f>
        <v>0</v>
      </c>
      <c r="N803" s="177">
        <v>0</v>
      </c>
      <c r="O803" s="177">
        <f>ROUND(E803*N803,2)</f>
        <v>0</v>
      </c>
      <c r="P803" s="177">
        <v>0</v>
      </c>
      <c r="Q803" s="177">
        <f>ROUND(E803*P803,2)</f>
        <v>0</v>
      </c>
      <c r="R803" s="179"/>
      <c r="S803" s="179" t="s">
        <v>228</v>
      </c>
      <c r="T803" s="180" t="s">
        <v>208</v>
      </c>
      <c r="U803" s="159">
        <v>0</v>
      </c>
      <c r="V803" s="159">
        <f>ROUND(E803*U803,2)</f>
        <v>0</v>
      </c>
      <c r="W803" s="159"/>
      <c r="X803" s="159" t="s">
        <v>252</v>
      </c>
      <c r="Y803" s="159" t="s">
        <v>210</v>
      </c>
      <c r="Z803" s="148"/>
      <c r="AA803" s="148"/>
      <c r="AB803" s="148"/>
      <c r="AC803" s="148"/>
      <c r="AD803" s="148"/>
      <c r="AE803" s="148"/>
      <c r="AF803" s="148"/>
      <c r="AG803" s="148" t="s">
        <v>253</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2" x14ac:dyDescent="0.2">
      <c r="A804" s="155"/>
      <c r="B804" s="156"/>
      <c r="C804" s="277" t="s">
        <v>778</v>
      </c>
      <c r="D804" s="278"/>
      <c r="E804" s="278"/>
      <c r="F804" s="278"/>
      <c r="G804" s="278"/>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212</v>
      </c>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279" t="s">
        <v>779</v>
      </c>
      <c r="D805" s="280"/>
      <c r="E805" s="280"/>
      <c r="F805" s="280"/>
      <c r="G805" s="280"/>
      <c r="H805" s="159"/>
      <c r="I805" s="159"/>
      <c r="J805" s="159"/>
      <c r="K805" s="159"/>
      <c r="L805" s="159"/>
      <c r="M805" s="159"/>
      <c r="N805" s="158"/>
      <c r="O805" s="158"/>
      <c r="P805" s="158"/>
      <c r="Q805" s="158"/>
      <c r="R805" s="159"/>
      <c r="S805" s="159"/>
      <c r="T805" s="159"/>
      <c r="U805" s="159"/>
      <c r="V805" s="159"/>
      <c r="W805" s="159"/>
      <c r="X805" s="159"/>
      <c r="Y805" s="159"/>
      <c r="Z805" s="148"/>
      <c r="AA805" s="148"/>
      <c r="AB805" s="148"/>
      <c r="AC805" s="148"/>
      <c r="AD805" s="148"/>
      <c r="AE805" s="148"/>
      <c r="AF805" s="148"/>
      <c r="AG805" s="148" t="s">
        <v>212</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x14ac:dyDescent="0.2">
      <c r="A806" s="155"/>
      <c r="B806" s="156"/>
      <c r="C806" s="279" t="s">
        <v>780</v>
      </c>
      <c r="D806" s="280"/>
      <c r="E806" s="280"/>
      <c r="F806" s="280"/>
      <c r="G806" s="280"/>
      <c r="H806" s="159"/>
      <c r="I806" s="159"/>
      <c r="J806" s="159"/>
      <c r="K806" s="159"/>
      <c r="L806" s="159"/>
      <c r="M806" s="159"/>
      <c r="N806" s="158"/>
      <c r="O806" s="158"/>
      <c r="P806" s="158"/>
      <c r="Q806" s="158"/>
      <c r="R806" s="159"/>
      <c r="S806" s="159"/>
      <c r="T806" s="159"/>
      <c r="U806" s="159"/>
      <c r="V806" s="159"/>
      <c r="W806" s="159"/>
      <c r="X806" s="159"/>
      <c r="Y806" s="159"/>
      <c r="Z806" s="148"/>
      <c r="AA806" s="148"/>
      <c r="AB806" s="148"/>
      <c r="AC806" s="148"/>
      <c r="AD806" s="148"/>
      <c r="AE806" s="148"/>
      <c r="AF806" s="148"/>
      <c r="AG806" s="148" t="s">
        <v>212</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3" x14ac:dyDescent="0.2">
      <c r="A807" s="155"/>
      <c r="B807" s="156"/>
      <c r="C807" s="279" t="s">
        <v>781</v>
      </c>
      <c r="D807" s="280"/>
      <c r="E807" s="280"/>
      <c r="F807" s="280"/>
      <c r="G807" s="280"/>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212</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5"/>
      <c r="B808" s="156"/>
      <c r="C808" s="279" t="s">
        <v>782</v>
      </c>
      <c r="D808" s="280"/>
      <c r="E808" s="280"/>
      <c r="F808" s="280"/>
      <c r="G808" s="280"/>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212</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279" t="s">
        <v>783</v>
      </c>
      <c r="D809" s="280"/>
      <c r="E809" s="280"/>
      <c r="F809" s="280"/>
      <c r="G809" s="280"/>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212</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279" t="s">
        <v>784</v>
      </c>
      <c r="D810" s="280"/>
      <c r="E810" s="280"/>
      <c r="F810" s="280"/>
      <c r="G810" s="280"/>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212</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279" t="s">
        <v>785</v>
      </c>
      <c r="D811" s="280"/>
      <c r="E811" s="280"/>
      <c r="F811" s="280"/>
      <c r="G811" s="280"/>
      <c r="H811" s="159"/>
      <c r="I811" s="159"/>
      <c r="J811" s="159"/>
      <c r="K811" s="159"/>
      <c r="L811" s="159"/>
      <c r="M811" s="159"/>
      <c r="N811" s="158"/>
      <c r="O811" s="158"/>
      <c r="P811" s="158"/>
      <c r="Q811" s="158"/>
      <c r="R811" s="159"/>
      <c r="S811" s="159"/>
      <c r="T811" s="159"/>
      <c r="U811" s="159"/>
      <c r="V811" s="159"/>
      <c r="W811" s="159"/>
      <c r="X811" s="159"/>
      <c r="Y811" s="159"/>
      <c r="Z811" s="148"/>
      <c r="AA811" s="148"/>
      <c r="AB811" s="148"/>
      <c r="AC811" s="148"/>
      <c r="AD811" s="148"/>
      <c r="AE811" s="148"/>
      <c r="AF811" s="148"/>
      <c r="AG811" s="148" t="s">
        <v>212</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81" t="str">
        <f>C811</f>
        <v>POVRCHOVÁ ÚPRAVA DŘEVA: krycí nátěr s hedvábným leskem barevné provedení bude upřesněno po provedení vzorků</v>
      </c>
      <c r="BB811" s="148"/>
      <c r="BC811" s="148"/>
      <c r="BD811" s="148"/>
      <c r="BE811" s="148"/>
      <c r="BF811" s="148"/>
      <c r="BG811" s="148"/>
      <c r="BH811" s="148"/>
    </row>
    <row r="812" spans="1:60" outlineLevel="3" x14ac:dyDescent="0.2">
      <c r="A812" s="155"/>
      <c r="B812" s="156"/>
      <c r="C812" s="279" t="s">
        <v>786</v>
      </c>
      <c r="D812" s="280"/>
      <c r="E812" s="280"/>
      <c r="F812" s="280"/>
      <c r="G812" s="280"/>
      <c r="H812" s="159"/>
      <c r="I812" s="159"/>
      <c r="J812" s="159"/>
      <c r="K812" s="159"/>
      <c r="L812" s="159"/>
      <c r="M812" s="159"/>
      <c r="N812" s="158"/>
      <c r="O812" s="158"/>
      <c r="P812" s="158"/>
      <c r="Q812" s="158"/>
      <c r="R812" s="159"/>
      <c r="S812" s="159"/>
      <c r="T812" s="159"/>
      <c r="U812" s="159"/>
      <c r="V812" s="159"/>
      <c r="W812" s="159"/>
      <c r="X812" s="159"/>
      <c r="Y812" s="159"/>
      <c r="Z812" s="148"/>
      <c r="AA812" s="148"/>
      <c r="AB812" s="148"/>
      <c r="AC812" s="148"/>
      <c r="AD812" s="148"/>
      <c r="AE812" s="148"/>
      <c r="AF812" s="148"/>
      <c r="AG812" s="148" t="s">
        <v>212</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2" x14ac:dyDescent="0.2">
      <c r="A813" s="155"/>
      <c r="B813" s="156"/>
      <c r="C813" s="204" t="s">
        <v>727</v>
      </c>
      <c r="D813" s="195"/>
      <c r="E813" s="196"/>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257</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5"/>
      <c r="B814" s="156"/>
      <c r="C814" s="204" t="s">
        <v>808</v>
      </c>
      <c r="D814" s="195"/>
      <c r="E814" s="196">
        <v>1</v>
      </c>
      <c r="F814" s="159"/>
      <c r="G814" s="159"/>
      <c r="H814" s="159"/>
      <c r="I814" s="159"/>
      <c r="J814" s="159"/>
      <c r="K814" s="159"/>
      <c r="L814" s="159"/>
      <c r="M814" s="159"/>
      <c r="N814" s="158"/>
      <c r="O814" s="158"/>
      <c r="P814" s="158"/>
      <c r="Q814" s="158"/>
      <c r="R814" s="159"/>
      <c r="S814" s="159"/>
      <c r="T814" s="159"/>
      <c r="U814" s="159"/>
      <c r="V814" s="159"/>
      <c r="W814" s="159"/>
      <c r="X814" s="159"/>
      <c r="Y814" s="159"/>
      <c r="Z814" s="148"/>
      <c r="AA814" s="148"/>
      <c r="AB814" s="148"/>
      <c r="AC814" s="148"/>
      <c r="AD814" s="148"/>
      <c r="AE814" s="148"/>
      <c r="AF814" s="148"/>
      <c r="AG814" s="148" t="s">
        <v>257</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74">
        <v>99</v>
      </c>
      <c r="B815" s="175" t="s">
        <v>809</v>
      </c>
      <c r="C815" s="190" t="s">
        <v>810</v>
      </c>
      <c r="D815" s="176" t="s">
        <v>400</v>
      </c>
      <c r="E815" s="177">
        <v>1</v>
      </c>
      <c r="F815" s="178"/>
      <c r="G815" s="179">
        <f>ROUND(E815*F815,2)</f>
        <v>0</v>
      </c>
      <c r="H815" s="178"/>
      <c r="I815" s="179">
        <f>ROUND(E815*H815,2)</f>
        <v>0</v>
      </c>
      <c r="J815" s="178"/>
      <c r="K815" s="179">
        <f>ROUND(E815*J815,2)</f>
        <v>0</v>
      </c>
      <c r="L815" s="179">
        <v>21</v>
      </c>
      <c r="M815" s="179">
        <f>G815*(1+L815/100)</f>
        <v>0</v>
      </c>
      <c r="N815" s="177">
        <v>0</v>
      </c>
      <c r="O815" s="177">
        <f>ROUND(E815*N815,2)</f>
        <v>0</v>
      </c>
      <c r="P815" s="177">
        <v>0</v>
      </c>
      <c r="Q815" s="177">
        <f>ROUND(E815*P815,2)</f>
        <v>0</v>
      </c>
      <c r="R815" s="179"/>
      <c r="S815" s="179" t="s">
        <v>228</v>
      </c>
      <c r="T815" s="180" t="s">
        <v>208</v>
      </c>
      <c r="U815" s="159">
        <v>0</v>
      </c>
      <c r="V815" s="159">
        <f>ROUND(E815*U815,2)</f>
        <v>0</v>
      </c>
      <c r="W815" s="159"/>
      <c r="X815" s="159" t="s">
        <v>252</v>
      </c>
      <c r="Y815" s="159" t="s">
        <v>210</v>
      </c>
      <c r="Z815" s="148"/>
      <c r="AA815" s="148"/>
      <c r="AB815" s="148"/>
      <c r="AC815" s="148"/>
      <c r="AD815" s="148"/>
      <c r="AE815" s="148"/>
      <c r="AF815" s="148"/>
      <c r="AG815" s="148" t="s">
        <v>253</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2" x14ac:dyDescent="0.2">
      <c r="A816" s="155"/>
      <c r="B816" s="156"/>
      <c r="C816" s="277" t="s">
        <v>741</v>
      </c>
      <c r="D816" s="278"/>
      <c r="E816" s="278"/>
      <c r="F816" s="278"/>
      <c r="G816" s="278"/>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212</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3" x14ac:dyDescent="0.2">
      <c r="A817" s="155"/>
      <c r="B817" s="156"/>
      <c r="C817" s="279" t="s">
        <v>732</v>
      </c>
      <c r="D817" s="280"/>
      <c r="E817" s="280"/>
      <c r="F817" s="280"/>
      <c r="G817" s="280"/>
      <c r="H817" s="159"/>
      <c r="I817" s="159"/>
      <c r="J817" s="159"/>
      <c r="K817" s="159"/>
      <c r="L817" s="159"/>
      <c r="M817" s="159"/>
      <c r="N817" s="158"/>
      <c r="O817" s="158"/>
      <c r="P817" s="158"/>
      <c r="Q817" s="158"/>
      <c r="R817" s="159"/>
      <c r="S817" s="159"/>
      <c r="T817" s="159"/>
      <c r="U817" s="159"/>
      <c r="V817" s="159"/>
      <c r="W817" s="159"/>
      <c r="X817" s="159"/>
      <c r="Y817" s="159"/>
      <c r="Z817" s="148"/>
      <c r="AA817" s="148"/>
      <c r="AB817" s="148"/>
      <c r="AC817" s="148"/>
      <c r="AD817" s="148"/>
      <c r="AE817" s="148"/>
      <c r="AF817" s="148"/>
      <c r="AG817" s="148" t="s">
        <v>212</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3" x14ac:dyDescent="0.2">
      <c r="A818" s="155"/>
      <c r="B818" s="156"/>
      <c r="C818" s="279" t="s">
        <v>719</v>
      </c>
      <c r="D818" s="280"/>
      <c r="E818" s="280"/>
      <c r="F818" s="280"/>
      <c r="G818" s="280"/>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212</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3" x14ac:dyDescent="0.2">
      <c r="A819" s="155"/>
      <c r="B819" s="156"/>
      <c r="C819" s="279" t="s">
        <v>800</v>
      </c>
      <c r="D819" s="280"/>
      <c r="E819" s="280"/>
      <c r="F819" s="280"/>
      <c r="G819" s="280"/>
      <c r="H819" s="159"/>
      <c r="I819" s="159"/>
      <c r="J819" s="159"/>
      <c r="K819" s="159"/>
      <c r="L819" s="159"/>
      <c r="M819" s="159"/>
      <c r="N819" s="158"/>
      <c r="O819" s="158"/>
      <c r="P819" s="158"/>
      <c r="Q819" s="158"/>
      <c r="R819" s="159"/>
      <c r="S819" s="159"/>
      <c r="T819" s="159"/>
      <c r="U819" s="159"/>
      <c r="V819" s="159"/>
      <c r="W819" s="159"/>
      <c r="X819" s="159"/>
      <c r="Y819" s="159"/>
      <c r="Z819" s="148"/>
      <c r="AA819" s="148"/>
      <c r="AB819" s="148"/>
      <c r="AC819" s="148"/>
      <c r="AD819" s="148"/>
      <c r="AE819" s="148"/>
      <c r="AF819" s="148"/>
      <c r="AG819" s="148" t="s">
        <v>212</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x14ac:dyDescent="0.2">
      <c r="A820" s="155"/>
      <c r="B820" s="156"/>
      <c r="C820" s="279" t="s">
        <v>801</v>
      </c>
      <c r="D820" s="280"/>
      <c r="E820" s="280"/>
      <c r="F820" s="280"/>
      <c r="G820" s="280"/>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212</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5"/>
      <c r="B821" s="156"/>
      <c r="C821" s="279" t="s">
        <v>802</v>
      </c>
      <c r="D821" s="280"/>
      <c r="E821" s="280"/>
      <c r="F821" s="280"/>
      <c r="G821" s="280"/>
      <c r="H821" s="159"/>
      <c r="I821" s="159"/>
      <c r="J821" s="159"/>
      <c r="K821" s="159"/>
      <c r="L821" s="159"/>
      <c r="M821" s="159"/>
      <c r="N821" s="158"/>
      <c r="O821" s="158"/>
      <c r="P821" s="158"/>
      <c r="Q821" s="158"/>
      <c r="R821" s="159"/>
      <c r="S821" s="159"/>
      <c r="T821" s="159"/>
      <c r="U821" s="159"/>
      <c r="V821" s="159"/>
      <c r="W821" s="159"/>
      <c r="X821" s="159"/>
      <c r="Y821" s="159"/>
      <c r="Z821" s="148"/>
      <c r="AA821" s="148"/>
      <c r="AB821" s="148"/>
      <c r="AC821" s="148"/>
      <c r="AD821" s="148"/>
      <c r="AE821" s="148"/>
      <c r="AF821" s="148"/>
      <c r="AG821" s="148" t="s">
        <v>212</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ht="22.5" outlineLevel="3" x14ac:dyDescent="0.2">
      <c r="A822" s="155"/>
      <c r="B822" s="156"/>
      <c r="C822" s="279" t="s">
        <v>803</v>
      </c>
      <c r="D822" s="280"/>
      <c r="E822" s="280"/>
      <c r="F822" s="280"/>
      <c r="G822" s="280"/>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212</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81" t="str">
        <f>C822</f>
        <v>POVRCHOVÁ ÚPRAVA DŘEVA: krycí nátěr odstínu čokoládové hnědě / celkové přebroušení, nový krycí nátěr s hedvábným leskem barevné provedení bude upřesněno po provedení vzorků</v>
      </c>
      <c r="BB822" s="148"/>
      <c r="BC822" s="148"/>
      <c r="BD822" s="148"/>
      <c r="BE822" s="148"/>
      <c r="BF822" s="148"/>
      <c r="BG822" s="148"/>
      <c r="BH822" s="148"/>
    </row>
    <row r="823" spans="1:60" outlineLevel="3" x14ac:dyDescent="0.2">
      <c r="A823" s="155"/>
      <c r="B823" s="156"/>
      <c r="C823" s="279" t="s">
        <v>804</v>
      </c>
      <c r="D823" s="280"/>
      <c r="E823" s="280"/>
      <c r="F823" s="280"/>
      <c r="G823" s="280"/>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212</v>
      </c>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2" x14ac:dyDescent="0.2">
      <c r="A824" s="155"/>
      <c r="B824" s="156"/>
      <c r="C824" s="204" t="s">
        <v>727</v>
      </c>
      <c r="D824" s="195"/>
      <c r="E824" s="196"/>
      <c r="F824" s="159"/>
      <c r="G824" s="159"/>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257</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204" t="s">
        <v>811</v>
      </c>
      <c r="D825" s="195"/>
      <c r="E825" s="196">
        <v>1</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257</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ht="22.5" outlineLevel="1" x14ac:dyDescent="0.2">
      <c r="A826" s="174">
        <v>100</v>
      </c>
      <c r="B826" s="175" t="s">
        <v>812</v>
      </c>
      <c r="C826" s="190" t="s">
        <v>813</v>
      </c>
      <c r="D826" s="176" t="s">
        <v>400</v>
      </c>
      <c r="E826" s="177">
        <v>1</v>
      </c>
      <c r="F826" s="178"/>
      <c r="G826" s="179">
        <f>ROUND(E826*F826,2)</f>
        <v>0</v>
      </c>
      <c r="H826" s="178"/>
      <c r="I826" s="179">
        <f>ROUND(E826*H826,2)</f>
        <v>0</v>
      </c>
      <c r="J826" s="178"/>
      <c r="K826" s="179">
        <f>ROUND(E826*J826,2)</f>
        <v>0</v>
      </c>
      <c r="L826" s="179">
        <v>21</v>
      </c>
      <c r="M826" s="179">
        <f>G826*(1+L826/100)</f>
        <v>0</v>
      </c>
      <c r="N826" s="177">
        <v>0</v>
      </c>
      <c r="O826" s="177">
        <f>ROUND(E826*N826,2)</f>
        <v>0</v>
      </c>
      <c r="P826" s="177">
        <v>0</v>
      </c>
      <c r="Q826" s="177">
        <f>ROUND(E826*P826,2)</f>
        <v>0</v>
      </c>
      <c r="R826" s="179"/>
      <c r="S826" s="179" t="s">
        <v>228</v>
      </c>
      <c r="T826" s="180" t="s">
        <v>208</v>
      </c>
      <c r="U826" s="159">
        <v>0</v>
      </c>
      <c r="V826" s="159">
        <f>ROUND(E826*U826,2)</f>
        <v>0</v>
      </c>
      <c r="W826" s="159"/>
      <c r="X826" s="159" t="s">
        <v>252</v>
      </c>
      <c r="Y826" s="159" t="s">
        <v>210</v>
      </c>
      <c r="Z826" s="148"/>
      <c r="AA826" s="148"/>
      <c r="AB826" s="148"/>
      <c r="AC826" s="148"/>
      <c r="AD826" s="148"/>
      <c r="AE826" s="148"/>
      <c r="AF826" s="148"/>
      <c r="AG826" s="148" t="s">
        <v>253</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2" x14ac:dyDescent="0.2">
      <c r="A827" s="155"/>
      <c r="B827" s="156"/>
      <c r="C827" s="277" t="s">
        <v>778</v>
      </c>
      <c r="D827" s="278"/>
      <c r="E827" s="278"/>
      <c r="F827" s="278"/>
      <c r="G827" s="278"/>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212</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279" t="s">
        <v>779</v>
      </c>
      <c r="D828" s="280"/>
      <c r="E828" s="280"/>
      <c r="F828" s="280"/>
      <c r="G828" s="280"/>
      <c r="H828" s="159"/>
      <c r="I828" s="159"/>
      <c r="J828" s="159"/>
      <c r="K828" s="159"/>
      <c r="L828" s="159"/>
      <c r="M828" s="159"/>
      <c r="N828" s="158"/>
      <c r="O828" s="158"/>
      <c r="P828" s="158"/>
      <c r="Q828" s="158"/>
      <c r="R828" s="159"/>
      <c r="S828" s="159"/>
      <c r="T828" s="159"/>
      <c r="U828" s="159"/>
      <c r="V828" s="159"/>
      <c r="W828" s="159"/>
      <c r="X828" s="159"/>
      <c r="Y828" s="159"/>
      <c r="Z828" s="148"/>
      <c r="AA828" s="148"/>
      <c r="AB828" s="148"/>
      <c r="AC828" s="148"/>
      <c r="AD828" s="148"/>
      <c r="AE828" s="148"/>
      <c r="AF828" s="148"/>
      <c r="AG828" s="148" t="s">
        <v>212</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5"/>
      <c r="B829" s="156"/>
      <c r="C829" s="279" t="s">
        <v>780</v>
      </c>
      <c r="D829" s="280"/>
      <c r="E829" s="280"/>
      <c r="F829" s="280"/>
      <c r="G829" s="280"/>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212</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x14ac:dyDescent="0.2">
      <c r="A830" s="155"/>
      <c r="B830" s="156"/>
      <c r="C830" s="279" t="s">
        <v>781</v>
      </c>
      <c r="D830" s="280"/>
      <c r="E830" s="280"/>
      <c r="F830" s="280"/>
      <c r="G830" s="280"/>
      <c r="H830" s="159"/>
      <c r="I830" s="159"/>
      <c r="J830" s="159"/>
      <c r="K830" s="159"/>
      <c r="L830" s="159"/>
      <c r="M830" s="159"/>
      <c r="N830" s="158"/>
      <c r="O830" s="158"/>
      <c r="P830" s="158"/>
      <c r="Q830" s="158"/>
      <c r="R830" s="159"/>
      <c r="S830" s="159"/>
      <c r="T830" s="159"/>
      <c r="U830" s="159"/>
      <c r="V830" s="159"/>
      <c r="W830" s="159"/>
      <c r="X830" s="159"/>
      <c r="Y830" s="159"/>
      <c r="Z830" s="148"/>
      <c r="AA830" s="148"/>
      <c r="AB830" s="148"/>
      <c r="AC830" s="148"/>
      <c r="AD830" s="148"/>
      <c r="AE830" s="148"/>
      <c r="AF830" s="148"/>
      <c r="AG830" s="148" t="s">
        <v>212</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5"/>
      <c r="B831" s="156"/>
      <c r="C831" s="279" t="s">
        <v>782</v>
      </c>
      <c r="D831" s="280"/>
      <c r="E831" s="280"/>
      <c r="F831" s="280"/>
      <c r="G831" s="280"/>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212</v>
      </c>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x14ac:dyDescent="0.2">
      <c r="A832" s="155"/>
      <c r="B832" s="156"/>
      <c r="C832" s="279" t="s">
        <v>783</v>
      </c>
      <c r="D832" s="280"/>
      <c r="E832" s="280"/>
      <c r="F832" s="280"/>
      <c r="G832" s="280"/>
      <c r="H832" s="159"/>
      <c r="I832" s="159"/>
      <c r="J832" s="159"/>
      <c r="K832" s="159"/>
      <c r="L832" s="159"/>
      <c r="M832" s="159"/>
      <c r="N832" s="158"/>
      <c r="O832" s="158"/>
      <c r="P832" s="158"/>
      <c r="Q832" s="158"/>
      <c r="R832" s="159"/>
      <c r="S832" s="159"/>
      <c r="T832" s="159"/>
      <c r="U832" s="159"/>
      <c r="V832" s="159"/>
      <c r="W832" s="159"/>
      <c r="X832" s="159"/>
      <c r="Y832" s="159"/>
      <c r="Z832" s="148"/>
      <c r="AA832" s="148"/>
      <c r="AB832" s="148"/>
      <c r="AC832" s="148"/>
      <c r="AD832" s="148"/>
      <c r="AE832" s="148"/>
      <c r="AF832" s="148"/>
      <c r="AG832" s="148" t="s">
        <v>212</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3" x14ac:dyDescent="0.2">
      <c r="A833" s="155"/>
      <c r="B833" s="156"/>
      <c r="C833" s="279" t="s">
        <v>784</v>
      </c>
      <c r="D833" s="280"/>
      <c r="E833" s="280"/>
      <c r="F833" s="280"/>
      <c r="G833" s="280"/>
      <c r="H833" s="159"/>
      <c r="I833" s="159"/>
      <c r="J833" s="159"/>
      <c r="K833" s="159"/>
      <c r="L833" s="159"/>
      <c r="M833" s="159"/>
      <c r="N833" s="158"/>
      <c r="O833" s="158"/>
      <c r="P833" s="158"/>
      <c r="Q833" s="158"/>
      <c r="R833" s="159"/>
      <c r="S833" s="159"/>
      <c r="T833" s="159"/>
      <c r="U833" s="159"/>
      <c r="V833" s="159"/>
      <c r="W833" s="159"/>
      <c r="X833" s="159"/>
      <c r="Y833" s="159"/>
      <c r="Z833" s="148"/>
      <c r="AA833" s="148"/>
      <c r="AB833" s="148"/>
      <c r="AC833" s="148"/>
      <c r="AD833" s="148"/>
      <c r="AE833" s="148"/>
      <c r="AF833" s="148"/>
      <c r="AG833" s="148" t="s">
        <v>212</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3" x14ac:dyDescent="0.2">
      <c r="A834" s="155"/>
      <c r="B834" s="156"/>
      <c r="C834" s="279" t="s">
        <v>785</v>
      </c>
      <c r="D834" s="280"/>
      <c r="E834" s="280"/>
      <c r="F834" s="280"/>
      <c r="G834" s="280"/>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212</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81" t="str">
        <f>C834</f>
        <v>POVRCHOVÁ ÚPRAVA DŘEVA: krycí nátěr s hedvábným leskem barevné provedení bude upřesněno po provedení vzorků</v>
      </c>
      <c r="BB834" s="148"/>
      <c r="BC834" s="148"/>
      <c r="BD834" s="148"/>
      <c r="BE834" s="148"/>
      <c r="BF834" s="148"/>
      <c r="BG834" s="148"/>
      <c r="BH834" s="148"/>
    </row>
    <row r="835" spans="1:60" outlineLevel="3" x14ac:dyDescent="0.2">
      <c r="A835" s="155"/>
      <c r="B835" s="156"/>
      <c r="C835" s="279" t="s">
        <v>786</v>
      </c>
      <c r="D835" s="280"/>
      <c r="E835" s="280"/>
      <c r="F835" s="280"/>
      <c r="G835" s="280"/>
      <c r="H835" s="159"/>
      <c r="I835" s="159"/>
      <c r="J835" s="159"/>
      <c r="K835" s="159"/>
      <c r="L835" s="159"/>
      <c r="M835" s="159"/>
      <c r="N835" s="158"/>
      <c r="O835" s="158"/>
      <c r="P835" s="158"/>
      <c r="Q835" s="158"/>
      <c r="R835" s="159"/>
      <c r="S835" s="159"/>
      <c r="T835" s="159"/>
      <c r="U835" s="159"/>
      <c r="V835" s="159"/>
      <c r="W835" s="159"/>
      <c r="X835" s="159"/>
      <c r="Y835" s="159"/>
      <c r="Z835" s="148"/>
      <c r="AA835" s="148"/>
      <c r="AB835" s="148"/>
      <c r="AC835" s="148"/>
      <c r="AD835" s="148"/>
      <c r="AE835" s="148"/>
      <c r="AF835" s="148"/>
      <c r="AG835" s="148" t="s">
        <v>212</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2" x14ac:dyDescent="0.2">
      <c r="A836" s="155"/>
      <c r="B836" s="156"/>
      <c r="C836" s="204" t="s">
        <v>727</v>
      </c>
      <c r="D836" s="195"/>
      <c r="E836" s="196"/>
      <c r="F836" s="159"/>
      <c r="G836" s="159"/>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257</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3" x14ac:dyDescent="0.2">
      <c r="A837" s="155"/>
      <c r="B837" s="156"/>
      <c r="C837" s="204" t="s">
        <v>546</v>
      </c>
      <c r="D837" s="195"/>
      <c r="E837" s="196">
        <v>1</v>
      </c>
      <c r="F837" s="159"/>
      <c r="G837" s="159"/>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257</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ht="22.5" outlineLevel="1" x14ac:dyDescent="0.2">
      <c r="A838" s="174">
        <v>101</v>
      </c>
      <c r="B838" s="175" t="s">
        <v>814</v>
      </c>
      <c r="C838" s="190" t="s">
        <v>815</v>
      </c>
      <c r="D838" s="176" t="s">
        <v>400</v>
      </c>
      <c r="E838" s="177">
        <v>1</v>
      </c>
      <c r="F838" s="178"/>
      <c r="G838" s="179">
        <f>ROUND(E838*F838,2)</f>
        <v>0</v>
      </c>
      <c r="H838" s="178"/>
      <c r="I838" s="179">
        <f>ROUND(E838*H838,2)</f>
        <v>0</v>
      </c>
      <c r="J838" s="178"/>
      <c r="K838" s="179">
        <f>ROUND(E838*J838,2)</f>
        <v>0</v>
      </c>
      <c r="L838" s="179">
        <v>21</v>
      </c>
      <c r="M838" s="179">
        <f>G838*(1+L838/100)</f>
        <v>0</v>
      </c>
      <c r="N838" s="177">
        <v>0</v>
      </c>
      <c r="O838" s="177">
        <f>ROUND(E838*N838,2)</f>
        <v>0</v>
      </c>
      <c r="P838" s="177">
        <v>0</v>
      </c>
      <c r="Q838" s="177">
        <f>ROUND(E838*P838,2)</f>
        <v>0</v>
      </c>
      <c r="R838" s="179"/>
      <c r="S838" s="179" t="s">
        <v>228</v>
      </c>
      <c r="T838" s="180" t="s">
        <v>208</v>
      </c>
      <c r="U838" s="159">
        <v>0</v>
      </c>
      <c r="V838" s="159">
        <f>ROUND(E838*U838,2)</f>
        <v>0</v>
      </c>
      <c r="W838" s="159"/>
      <c r="X838" s="159" t="s">
        <v>252</v>
      </c>
      <c r="Y838" s="159" t="s">
        <v>210</v>
      </c>
      <c r="Z838" s="148"/>
      <c r="AA838" s="148"/>
      <c r="AB838" s="148"/>
      <c r="AC838" s="148"/>
      <c r="AD838" s="148"/>
      <c r="AE838" s="148"/>
      <c r="AF838" s="148"/>
      <c r="AG838" s="148" t="s">
        <v>253</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5"/>
      <c r="B839" s="156"/>
      <c r="C839" s="277" t="s">
        <v>778</v>
      </c>
      <c r="D839" s="278"/>
      <c r="E839" s="278"/>
      <c r="F839" s="278"/>
      <c r="G839" s="278"/>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212</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3" x14ac:dyDescent="0.2">
      <c r="A840" s="155"/>
      <c r="B840" s="156"/>
      <c r="C840" s="279" t="s">
        <v>779</v>
      </c>
      <c r="D840" s="280"/>
      <c r="E840" s="280"/>
      <c r="F840" s="280"/>
      <c r="G840" s="280"/>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212</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5"/>
      <c r="B841" s="156"/>
      <c r="C841" s="279" t="s">
        <v>780</v>
      </c>
      <c r="D841" s="280"/>
      <c r="E841" s="280"/>
      <c r="F841" s="280"/>
      <c r="G841" s="280"/>
      <c r="H841" s="159"/>
      <c r="I841" s="159"/>
      <c r="J841" s="159"/>
      <c r="K841" s="159"/>
      <c r="L841" s="159"/>
      <c r="M841" s="159"/>
      <c r="N841" s="158"/>
      <c r="O841" s="158"/>
      <c r="P841" s="158"/>
      <c r="Q841" s="158"/>
      <c r="R841" s="159"/>
      <c r="S841" s="159"/>
      <c r="T841" s="159"/>
      <c r="U841" s="159"/>
      <c r="V841" s="159"/>
      <c r="W841" s="159"/>
      <c r="X841" s="159"/>
      <c r="Y841" s="159"/>
      <c r="Z841" s="148"/>
      <c r="AA841" s="148"/>
      <c r="AB841" s="148"/>
      <c r="AC841" s="148"/>
      <c r="AD841" s="148"/>
      <c r="AE841" s="148"/>
      <c r="AF841" s="148"/>
      <c r="AG841" s="148" t="s">
        <v>212</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3" x14ac:dyDescent="0.2">
      <c r="A842" s="155"/>
      <c r="B842" s="156"/>
      <c r="C842" s="279" t="s">
        <v>781</v>
      </c>
      <c r="D842" s="280"/>
      <c r="E842" s="280"/>
      <c r="F842" s="280"/>
      <c r="G842" s="280"/>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212</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3" x14ac:dyDescent="0.2">
      <c r="A843" s="155"/>
      <c r="B843" s="156"/>
      <c r="C843" s="279" t="s">
        <v>782</v>
      </c>
      <c r="D843" s="280"/>
      <c r="E843" s="280"/>
      <c r="F843" s="280"/>
      <c r="G843" s="280"/>
      <c r="H843" s="159"/>
      <c r="I843" s="159"/>
      <c r="J843" s="159"/>
      <c r="K843" s="159"/>
      <c r="L843" s="159"/>
      <c r="M843" s="159"/>
      <c r="N843" s="158"/>
      <c r="O843" s="158"/>
      <c r="P843" s="158"/>
      <c r="Q843" s="158"/>
      <c r="R843" s="159"/>
      <c r="S843" s="159"/>
      <c r="T843" s="159"/>
      <c r="U843" s="159"/>
      <c r="V843" s="159"/>
      <c r="W843" s="159"/>
      <c r="X843" s="159"/>
      <c r="Y843" s="159"/>
      <c r="Z843" s="148"/>
      <c r="AA843" s="148"/>
      <c r="AB843" s="148"/>
      <c r="AC843" s="148"/>
      <c r="AD843" s="148"/>
      <c r="AE843" s="148"/>
      <c r="AF843" s="148"/>
      <c r="AG843" s="148" t="s">
        <v>212</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3" x14ac:dyDescent="0.2">
      <c r="A844" s="155"/>
      <c r="B844" s="156"/>
      <c r="C844" s="279" t="s">
        <v>783</v>
      </c>
      <c r="D844" s="280"/>
      <c r="E844" s="280"/>
      <c r="F844" s="280"/>
      <c r="G844" s="280"/>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212</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5"/>
      <c r="B845" s="156"/>
      <c r="C845" s="279" t="s">
        <v>784</v>
      </c>
      <c r="D845" s="280"/>
      <c r="E845" s="280"/>
      <c r="F845" s="280"/>
      <c r="G845" s="280"/>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212</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3" x14ac:dyDescent="0.2">
      <c r="A846" s="155"/>
      <c r="B846" s="156"/>
      <c r="C846" s="279" t="s">
        <v>785</v>
      </c>
      <c r="D846" s="280"/>
      <c r="E846" s="280"/>
      <c r="F846" s="280"/>
      <c r="G846" s="280"/>
      <c r="H846" s="159"/>
      <c r="I846" s="159"/>
      <c r="J846" s="159"/>
      <c r="K846" s="159"/>
      <c r="L846" s="159"/>
      <c r="M846" s="159"/>
      <c r="N846" s="158"/>
      <c r="O846" s="158"/>
      <c r="P846" s="158"/>
      <c r="Q846" s="158"/>
      <c r="R846" s="159"/>
      <c r="S846" s="159"/>
      <c r="T846" s="159"/>
      <c r="U846" s="159"/>
      <c r="V846" s="159"/>
      <c r="W846" s="159"/>
      <c r="X846" s="159"/>
      <c r="Y846" s="159"/>
      <c r="Z846" s="148"/>
      <c r="AA846" s="148"/>
      <c r="AB846" s="148"/>
      <c r="AC846" s="148"/>
      <c r="AD846" s="148"/>
      <c r="AE846" s="148"/>
      <c r="AF846" s="148"/>
      <c r="AG846" s="148" t="s">
        <v>212</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81" t="str">
        <f>C846</f>
        <v>POVRCHOVÁ ÚPRAVA DŘEVA: krycí nátěr s hedvábným leskem barevné provedení bude upřesněno po provedení vzorků</v>
      </c>
      <c r="BB846" s="148"/>
      <c r="BC846" s="148"/>
      <c r="BD846" s="148"/>
      <c r="BE846" s="148"/>
      <c r="BF846" s="148"/>
      <c r="BG846" s="148"/>
      <c r="BH846" s="148"/>
    </row>
    <row r="847" spans="1:60" outlineLevel="3" x14ac:dyDescent="0.2">
      <c r="A847" s="155"/>
      <c r="B847" s="156"/>
      <c r="C847" s="279" t="s">
        <v>786</v>
      </c>
      <c r="D847" s="280"/>
      <c r="E847" s="280"/>
      <c r="F847" s="280"/>
      <c r="G847" s="280"/>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212</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2" x14ac:dyDescent="0.2">
      <c r="A848" s="155"/>
      <c r="B848" s="156"/>
      <c r="C848" s="204" t="s">
        <v>727</v>
      </c>
      <c r="D848" s="195"/>
      <c r="E848" s="196"/>
      <c r="F848" s="159"/>
      <c r="G848" s="159"/>
      <c r="H848" s="159"/>
      <c r="I848" s="159"/>
      <c r="J848" s="159"/>
      <c r="K848" s="159"/>
      <c r="L848" s="159"/>
      <c r="M848" s="159"/>
      <c r="N848" s="158"/>
      <c r="O848" s="158"/>
      <c r="P848" s="158"/>
      <c r="Q848" s="158"/>
      <c r="R848" s="159"/>
      <c r="S848" s="159"/>
      <c r="T848" s="159"/>
      <c r="U848" s="159"/>
      <c r="V848" s="159"/>
      <c r="W848" s="159"/>
      <c r="X848" s="159"/>
      <c r="Y848" s="159"/>
      <c r="Z848" s="148"/>
      <c r="AA848" s="148"/>
      <c r="AB848" s="148"/>
      <c r="AC848" s="148"/>
      <c r="AD848" s="148"/>
      <c r="AE848" s="148"/>
      <c r="AF848" s="148"/>
      <c r="AG848" s="148" t="s">
        <v>257</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3" x14ac:dyDescent="0.2">
      <c r="A849" s="155"/>
      <c r="B849" s="156"/>
      <c r="C849" s="204" t="s">
        <v>816</v>
      </c>
      <c r="D849" s="195"/>
      <c r="E849" s="196">
        <v>1</v>
      </c>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257</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74">
        <v>102</v>
      </c>
      <c r="B850" s="175" t="s">
        <v>817</v>
      </c>
      <c r="C850" s="190" t="s">
        <v>818</v>
      </c>
      <c r="D850" s="176" t="s">
        <v>400</v>
      </c>
      <c r="E850" s="177">
        <v>1</v>
      </c>
      <c r="F850" s="178"/>
      <c r="G850" s="179">
        <f>ROUND(E850*F850,2)</f>
        <v>0</v>
      </c>
      <c r="H850" s="178"/>
      <c r="I850" s="179">
        <f>ROUND(E850*H850,2)</f>
        <v>0</v>
      </c>
      <c r="J850" s="178"/>
      <c r="K850" s="179">
        <f>ROUND(E850*J850,2)</f>
        <v>0</v>
      </c>
      <c r="L850" s="179">
        <v>21</v>
      </c>
      <c r="M850" s="179">
        <f>G850*(1+L850/100)</f>
        <v>0</v>
      </c>
      <c r="N850" s="177">
        <v>0</v>
      </c>
      <c r="O850" s="177">
        <f>ROUND(E850*N850,2)</f>
        <v>0</v>
      </c>
      <c r="P850" s="177">
        <v>0</v>
      </c>
      <c r="Q850" s="177">
        <f>ROUND(E850*P850,2)</f>
        <v>0</v>
      </c>
      <c r="R850" s="179"/>
      <c r="S850" s="179" t="s">
        <v>228</v>
      </c>
      <c r="T850" s="180" t="s">
        <v>208</v>
      </c>
      <c r="U850" s="159">
        <v>0</v>
      </c>
      <c r="V850" s="159">
        <f>ROUND(E850*U850,2)</f>
        <v>0</v>
      </c>
      <c r="W850" s="159"/>
      <c r="X850" s="159" t="s">
        <v>252</v>
      </c>
      <c r="Y850" s="159" t="s">
        <v>210</v>
      </c>
      <c r="Z850" s="148"/>
      <c r="AA850" s="148"/>
      <c r="AB850" s="148"/>
      <c r="AC850" s="148"/>
      <c r="AD850" s="148"/>
      <c r="AE850" s="148"/>
      <c r="AF850" s="148"/>
      <c r="AG850" s="148" t="s">
        <v>253</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2" x14ac:dyDescent="0.2">
      <c r="A851" s="155"/>
      <c r="B851" s="156"/>
      <c r="C851" s="277" t="s">
        <v>741</v>
      </c>
      <c r="D851" s="278"/>
      <c r="E851" s="278"/>
      <c r="F851" s="278"/>
      <c r="G851" s="278"/>
      <c r="H851" s="159"/>
      <c r="I851" s="159"/>
      <c r="J851" s="159"/>
      <c r="K851" s="159"/>
      <c r="L851" s="159"/>
      <c r="M851" s="159"/>
      <c r="N851" s="158"/>
      <c r="O851" s="158"/>
      <c r="P851" s="158"/>
      <c r="Q851" s="158"/>
      <c r="R851" s="159"/>
      <c r="S851" s="159"/>
      <c r="T851" s="159"/>
      <c r="U851" s="159"/>
      <c r="V851" s="159"/>
      <c r="W851" s="159"/>
      <c r="X851" s="159"/>
      <c r="Y851" s="159"/>
      <c r="Z851" s="148"/>
      <c r="AA851" s="148"/>
      <c r="AB851" s="148"/>
      <c r="AC851" s="148"/>
      <c r="AD851" s="148"/>
      <c r="AE851" s="148"/>
      <c r="AF851" s="148"/>
      <c r="AG851" s="148" t="s">
        <v>212</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5"/>
      <c r="B852" s="156"/>
      <c r="C852" s="279" t="s">
        <v>732</v>
      </c>
      <c r="D852" s="280"/>
      <c r="E852" s="280"/>
      <c r="F852" s="280"/>
      <c r="G852" s="280"/>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212</v>
      </c>
      <c r="AH852" s="148"/>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3" x14ac:dyDescent="0.2">
      <c r="A853" s="155"/>
      <c r="B853" s="156"/>
      <c r="C853" s="279" t="s">
        <v>719</v>
      </c>
      <c r="D853" s="280"/>
      <c r="E853" s="280"/>
      <c r="F853" s="280"/>
      <c r="G853" s="280"/>
      <c r="H853" s="159"/>
      <c r="I853" s="159"/>
      <c r="J853" s="159"/>
      <c r="K853" s="159"/>
      <c r="L853" s="159"/>
      <c r="M853" s="159"/>
      <c r="N853" s="158"/>
      <c r="O853" s="158"/>
      <c r="P853" s="158"/>
      <c r="Q853" s="158"/>
      <c r="R853" s="159"/>
      <c r="S853" s="159"/>
      <c r="T853" s="159"/>
      <c r="U853" s="159"/>
      <c r="V853" s="159"/>
      <c r="W853" s="159"/>
      <c r="X853" s="159"/>
      <c r="Y853" s="159"/>
      <c r="Z853" s="148"/>
      <c r="AA853" s="148"/>
      <c r="AB853" s="148"/>
      <c r="AC853" s="148"/>
      <c r="AD853" s="148"/>
      <c r="AE853" s="148"/>
      <c r="AF853" s="148"/>
      <c r="AG853" s="148" t="s">
        <v>212</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3" x14ac:dyDescent="0.2">
      <c r="A854" s="155"/>
      <c r="B854" s="156"/>
      <c r="C854" s="279" t="s">
        <v>800</v>
      </c>
      <c r="D854" s="280"/>
      <c r="E854" s="280"/>
      <c r="F854" s="280"/>
      <c r="G854" s="280"/>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212</v>
      </c>
      <c r="AH854" s="148"/>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5"/>
      <c r="B855" s="156"/>
      <c r="C855" s="279" t="s">
        <v>801</v>
      </c>
      <c r="D855" s="280"/>
      <c r="E855" s="280"/>
      <c r="F855" s="280"/>
      <c r="G855" s="280"/>
      <c r="H855" s="159"/>
      <c r="I855" s="159"/>
      <c r="J855" s="159"/>
      <c r="K855" s="159"/>
      <c r="L855" s="159"/>
      <c r="M855" s="159"/>
      <c r="N855" s="158"/>
      <c r="O855" s="158"/>
      <c r="P855" s="158"/>
      <c r="Q855" s="158"/>
      <c r="R855" s="159"/>
      <c r="S855" s="159"/>
      <c r="T855" s="159"/>
      <c r="U855" s="159"/>
      <c r="V855" s="159"/>
      <c r="W855" s="159"/>
      <c r="X855" s="159"/>
      <c r="Y855" s="159"/>
      <c r="Z855" s="148"/>
      <c r="AA855" s="148"/>
      <c r="AB855" s="148"/>
      <c r="AC855" s="148"/>
      <c r="AD855" s="148"/>
      <c r="AE855" s="148"/>
      <c r="AF855" s="148"/>
      <c r="AG855" s="148" t="s">
        <v>212</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x14ac:dyDescent="0.2">
      <c r="A856" s="155"/>
      <c r="B856" s="156"/>
      <c r="C856" s="279" t="s">
        <v>802</v>
      </c>
      <c r="D856" s="280"/>
      <c r="E856" s="280"/>
      <c r="F856" s="280"/>
      <c r="G856" s="280"/>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212</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ht="22.5" outlineLevel="3" x14ac:dyDescent="0.2">
      <c r="A857" s="155"/>
      <c r="B857" s="156"/>
      <c r="C857" s="279" t="s">
        <v>803</v>
      </c>
      <c r="D857" s="280"/>
      <c r="E857" s="280"/>
      <c r="F857" s="280"/>
      <c r="G857" s="280"/>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212</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81" t="str">
        <f>C857</f>
        <v>POVRCHOVÁ ÚPRAVA DŘEVA: krycí nátěr odstínu čokoládové hnědě / celkové přebroušení, nový krycí nátěr s hedvábným leskem barevné provedení bude upřesněno po provedení vzorků</v>
      </c>
      <c r="BB857" s="148"/>
      <c r="BC857" s="148"/>
      <c r="BD857" s="148"/>
      <c r="BE857" s="148"/>
      <c r="BF857" s="148"/>
      <c r="BG857" s="148"/>
      <c r="BH857" s="148"/>
    </row>
    <row r="858" spans="1:60" outlineLevel="3" x14ac:dyDescent="0.2">
      <c r="A858" s="155"/>
      <c r="B858" s="156"/>
      <c r="C858" s="279" t="s">
        <v>804</v>
      </c>
      <c r="D858" s="280"/>
      <c r="E858" s="280"/>
      <c r="F858" s="280"/>
      <c r="G858" s="280"/>
      <c r="H858" s="159"/>
      <c r="I858" s="159"/>
      <c r="J858" s="159"/>
      <c r="K858" s="159"/>
      <c r="L858" s="159"/>
      <c r="M858" s="159"/>
      <c r="N858" s="158"/>
      <c r="O858" s="158"/>
      <c r="P858" s="158"/>
      <c r="Q858" s="158"/>
      <c r="R858" s="159"/>
      <c r="S858" s="159"/>
      <c r="T858" s="159"/>
      <c r="U858" s="159"/>
      <c r="V858" s="159"/>
      <c r="W858" s="159"/>
      <c r="X858" s="159"/>
      <c r="Y858" s="159"/>
      <c r="Z858" s="148"/>
      <c r="AA858" s="148"/>
      <c r="AB858" s="148"/>
      <c r="AC858" s="148"/>
      <c r="AD858" s="148"/>
      <c r="AE858" s="148"/>
      <c r="AF858" s="148"/>
      <c r="AG858" s="148" t="s">
        <v>212</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2" x14ac:dyDescent="0.2">
      <c r="A859" s="155"/>
      <c r="B859" s="156"/>
      <c r="C859" s="204" t="s">
        <v>727</v>
      </c>
      <c r="D859" s="195"/>
      <c r="E859" s="196"/>
      <c r="F859" s="159"/>
      <c r="G859" s="159"/>
      <c r="H859" s="159"/>
      <c r="I859" s="159"/>
      <c r="J859" s="159"/>
      <c r="K859" s="159"/>
      <c r="L859" s="159"/>
      <c r="M859" s="159"/>
      <c r="N859" s="158"/>
      <c r="O859" s="158"/>
      <c r="P859" s="158"/>
      <c r="Q859" s="158"/>
      <c r="R859" s="159"/>
      <c r="S859" s="159"/>
      <c r="T859" s="159"/>
      <c r="U859" s="159"/>
      <c r="V859" s="159"/>
      <c r="W859" s="159"/>
      <c r="X859" s="159"/>
      <c r="Y859" s="159"/>
      <c r="Z859" s="148"/>
      <c r="AA859" s="148"/>
      <c r="AB859" s="148"/>
      <c r="AC859" s="148"/>
      <c r="AD859" s="148"/>
      <c r="AE859" s="148"/>
      <c r="AF859" s="148"/>
      <c r="AG859" s="148" t="s">
        <v>257</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3" x14ac:dyDescent="0.2">
      <c r="A860" s="155"/>
      <c r="B860" s="156"/>
      <c r="C860" s="204" t="s">
        <v>819</v>
      </c>
      <c r="D860" s="195"/>
      <c r="E860" s="196">
        <v>1</v>
      </c>
      <c r="F860" s="159"/>
      <c r="G860" s="159"/>
      <c r="H860" s="159"/>
      <c r="I860" s="159"/>
      <c r="J860" s="159"/>
      <c r="K860" s="159"/>
      <c r="L860" s="159"/>
      <c r="M860" s="159"/>
      <c r="N860" s="158"/>
      <c r="O860" s="158"/>
      <c r="P860" s="158"/>
      <c r="Q860" s="158"/>
      <c r="R860" s="159"/>
      <c r="S860" s="159"/>
      <c r="T860" s="159"/>
      <c r="U860" s="159"/>
      <c r="V860" s="159"/>
      <c r="W860" s="159"/>
      <c r="X860" s="159"/>
      <c r="Y860" s="159"/>
      <c r="Z860" s="148"/>
      <c r="AA860" s="148"/>
      <c r="AB860" s="148"/>
      <c r="AC860" s="148"/>
      <c r="AD860" s="148"/>
      <c r="AE860" s="148"/>
      <c r="AF860" s="148"/>
      <c r="AG860" s="148" t="s">
        <v>257</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ht="22.5" outlineLevel="1" x14ac:dyDescent="0.2">
      <c r="A861" s="174">
        <v>103</v>
      </c>
      <c r="B861" s="175" t="s">
        <v>820</v>
      </c>
      <c r="C861" s="190" t="s">
        <v>821</v>
      </c>
      <c r="D861" s="176" t="s">
        <v>400</v>
      </c>
      <c r="E861" s="177">
        <v>1</v>
      </c>
      <c r="F861" s="178"/>
      <c r="G861" s="179">
        <f>ROUND(E861*F861,2)</f>
        <v>0</v>
      </c>
      <c r="H861" s="178"/>
      <c r="I861" s="179">
        <f>ROUND(E861*H861,2)</f>
        <v>0</v>
      </c>
      <c r="J861" s="178"/>
      <c r="K861" s="179">
        <f>ROUND(E861*J861,2)</f>
        <v>0</v>
      </c>
      <c r="L861" s="179">
        <v>21</v>
      </c>
      <c r="M861" s="179">
        <f>G861*(1+L861/100)</f>
        <v>0</v>
      </c>
      <c r="N861" s="177">
        <v>0</v>
      </c>
      <c r="O861" s="177">
        <f>ROUND(E861*N861,2)</f>
        <v>0</v>
      </c>
      <c r="P861" s="177">
        <v>0</v>
      </c>
      <c r="Q861" s="177">
        <f>ROUND(E861*P861,2)</f>
        <v>0</v>
      </c>
      <c r="R861" s="179"/>
      <c r="S861" s="179" t="s">
        <v>228</v>
      </c>
      <c r="T861" s="180" t="s">
        <v>208</v>
      </c>
      <c r="U861" s="159">
        <v>0</v>
      </c>
      <c r="V861" s="159">
        <f>ROUND(E861*U861,2)</f>
        <v>0</v>
      </c>
      <c r="W861" s="159"/>
      <c r="X861" s="159" t="s">
        <v>252</v>
      </c>
      <c r="Y861" s="159" t="s">
        <v>210</v>
      </c>
      <c r="Z861" s="148"/>
      <c r="AA861" s="148"/>
      <c r="AB861" s="148"/>
      <c r="AC861" s="148"/>
      <c r="AD861" s="148"/>
      <c r="AE861" s="148"/>
      <c r="AF861" s="148"/>
      <c r="AG861" s="148" t="s">
        <v>253</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2" x14ac:dyDescent="0.2">
      <c r="A862" s="155"/>
      <c r="B862" s="156"/>
      <c r="C862" s="277" t="s">
        <v>778</v>
      </c>
      <c r="D862" s="278"/>
      <c r="E862" s="278"/>
      <c r="F862" s="278"/>
      <c r="G862" s="278"/>
      <c r="H862" s="159"/>
      <c r="I862" s="159"/>
      <c r="J862" s="159"/>
      <c r="K862" s="159"/>
      <c r="L862" s="159"/>
      <c r="M862" s="159"/>
      <c r="N862" s="158"/>
      <c r="O862" s="158"/>
      <c r="P862" s="158"/>
      <c r="Q862" s="158"/>
      <c r="R862" s="159"/>
      <c r="S862" s="159"/>
      <c r="T862" s="159"/>
      <c r="U862" s="159"/>
      <c r="V862" s="159"/>
      <c r="W862" s="159"/>
      <c r="X862" s="159"/>
      <c r="Y862" s="159"/>
      <c r="Z862" s="148"/>
      <c r="AA862" s="148"/>
      <c r="AB862" s="148"/>
      <c r="AC862" s="148"/>
      <c r="AD862" s="148"/>
      <c r="AE862" s="148"/>
      <c r="AF862" s="148"/>
      <c r="AG862" s="148" t="s">
        <v>212</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x14ac:dyDescent="0.2">
      <c r="A863" s="155"/>
      <c r="B863" s="156"/>
      <c r="C863" s="279" t="s">
        <v>779</v>
      </c>
      <c r="D863" s="280"/>
      <c r="E863" s="280"/>
      <c r="F863" s="280"/>
      <c r="G863" s="280"/>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212</v>
      </c>
      <c r="AH863" s="148"/>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x14ac:dyDescent="0.2">
      <c r="A864" s="155"/>
      <c r="B864" s="156"/>
      <c r="C864" s="279" t="s">
        <v>780</v>
      </c>
      <c r="D864" s="280"/>
      <c r="E864" s="280"/>
      <c r="F864" s="280"/>
      <c r="G864" s="280"/>
      <c r="H864" s="159"/>
      <c r="I864" s="159"/>
      <c r="J864" s="159"/>
      <c r="K864" s="159"/>
      <c r="L864" s="159"/>
      <c r="M864" s="159"/>
      <c r="N864" s="158"/>
      <c r="O864" s="158"/>
      <c r="P864" s="158"/>
      <c r="Q864" s="158"/>
      <c r="R864" s="159"/>
      <c r="S864" s="159"/>
      <c r="T864" s="159"/>
      <c r="U864" s="159"/>
      <c r="V864" s="159"/>
      <c r="W864" s="159"/>
      <c r="X864" s="159"/>
      <c r="Y864" s="159"/>
      <c r="Z864" s="148"/>
      <c r="AA864" s="148"/>
      <c r="AB864" s="148"/>
      <c r="AC864" s="148"/>
      <c r="AD864" s="148"/>
      <c r="AE864" s="148"/>
      <c r="AF864" s="148"/>
      <c r="AG864" s="148" t="s">
        <v>212</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3" x14ac:dyDescent="0.2">
      <c r="A865" s="155"/>
      <c r="B865" s="156"/>
      <c r="C865" s="279" t="s">
        <v>781</v>
      </c>
      <c r="D865" s="280"/>
      <c r="E865" s="280"/>
      <c r="F865" s="280"/>
      <c r="G865" s="280"/>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212</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3" x14ac:dyDescent="0.2">
      <c r="A866" s="155"/>
      <c r="B866" s="156"/>
      <c r="C866" s="279" t="s">
        <v>782</v>
      </c>
      <c r="D866" s="280"/>
      <c r="E866" s="280"/>
      <c r="F866" s="280"/>
      <c r="G866" s="280"/>
      <c r="H866" s="159"/>
      <c r="I866" s="159"/>
      <c r="J866" s="159"/>
      <c r="K866" s="159"/>
      <c r="L866" s="159"/>
      <c r="M866" s="159"/>
      <c r="N866" s="158"/>
      <c r="O866" s="158"/>
      <c r="P866" s="158"/>
      <c r="Q866" s="158"/>
      <c r="R866" s="159"/>
      <c r="S866" s="159"/>
      <c r="T866" s="159"/>
      <c r="U866" s="159"/>
      <c r="V866" s="159"/>
      <c r="W866" s="159"/>
      <c r="X866" s="159"/>
      <c r="Y866" s="159"/>
      <c r="Z866" s="148"/>
      <c r="AA866" s="148"/>
      <c r="AB866" s="148"/>
      <c r="AC866" s="148"/>
      <c r="AD866" s="148"/>
      <c r="AE866" s="148"/>
      <c r="AF866" s="148"/>
      <c r="AG866" s="148" t="s">
        <v>212</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3" x14ac:dyDescent="0.2">
      <c r="A867" s="155"/>
      <c r="B867" s="156"/>
      <c r="C867" s="279" t="s">
        <v>783</v>
      </c>
      <c r="D867" s="280"/>
      <c r="E867" s="280"/>
      <c r="F867" s="280"/>
      <c r="G867" s="280"/>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212</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3" x14ac:dyDescent="0.2">
      <c r="A868" s="155"/>
      <c r="B868" s="156"/>
      <c r="C868" s="279" t="s">
        <v>784</v>
      </c>
      <c r="D868" s="280"/>
      <c r="E868" s="280"/>
      <c r="F868" s="280"/>
      <c r="G868" s="280"/>
      <c r="H868" s="159"/>
      <c r="I868" s="159"/>
      <c r="J868" s="159"/>
      <c r="K868" s="159"/>
      <c r="L868" s="159"/>
      <c r="M868" s="159"/>
      <c r="N868" s="158"/>
      <c r="O868" s="158"/>
      <c r="P868" s="158"/>
      <c r="Q868" s="158"/>
      <c r="R868" s="159"/>
      <c r="S868" s="159"/>
      <c r="T868" s="159"/>
      <c r="U868" s="159"/>
      <c r="V868" s="159"/>
      <c r="W868" s="159"/>
      <c r="X868" s="159"/>
      <c r="Y868" s="159"/>
      <c r="Z868" s="148"/>
      <c r="AA868" s="148"/>
      <c r="AB868" s="148"/>
      <c r="AC868" s="148"/>
      <c r="AD868" s="148"/>
      <c r="AE868" s="148"/>
      <c r="AF868" s="148"/>
      <c r="AG868" s="148" t="s">
        <v>212</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3" x14ac:dyDescent="0.2">
      <c r="A869" s="155"/>
      <c r="B869" s="156"/>
      <c r="C869" s="279" t="s">
        <v>785</v>
      </c>
      <c r="D869" s="280"/>
      <c r="E869" s="280"/>
      <c r="F869" s="280"/>
      <c r="G869" s="280"/>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212</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81" t="str">
        <f>C869</f>
        <v>POVRCHOVÁ ÚPRAVA DŘEVA: krycí nátěr s hedvábným leskem barevné provedení bude upřesněno po provedení vzorků</v>
      </c>
      <c r="BB869" s="148"/>
      <c r="BC869" s="148"/>
      <c r="BD869" s="148"/>
      <c r="BE869" s="148"/>
      <c r="BF869" s="148"/>
      <c r="BG869" s="148"/>
      <c r="BH869" s="148"/>
    </row>
    <row r="870" spans="1:60" outlineLevel="3" x14ac:dyDescent="0.2">
      <c r="A870" s="155"/>
      <c r="B870" s="156"/>
      <c r="C870" s="279" t="s">
        <v>786</v>
      </c>
      <c r="D870" s="280"/>
      <c r="E870" s="280"/>
      <c r="F870" s="280"/>
      <c r="G870" s="280"/>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212</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2" x14ac:dyDescent="0.2">
      <c r="A871" s="155"/>
      <c r="B871" s="156"/>
      <c r="C871" s="204" t="s">
        <v>727</v>
      </c>
      <c r="D871" s="195"/>
      <c r="E871" s="196"/>
      <c r="F871" s="159"/>
      <c r="G871" s="159"/>
      <c r="H871" s="159"/>
      <c r="I871" s="159"/>
      <c r="J871" s="159"/>
      <c r="K871" s="159"/>
      <c r="L871" s="159"/>
      <c r="M871" s="159"/>
      <c r="N871" s="158"/>
      <c r="O871" s="158"/>
      <c r="P871" s="158"/>
      <c r="Q871" s="158"/>
      <c r="R871" s="159"/>
      <c r="S871" s="159"/>
      <c r="T871" s="159"/>
      <c r="U871" s="159"/>
      <c r="V871" s="159"/>
      <c r="W871" s="159"/>
      <c r="X871" s="159"/>
      <c r="Y871" s="159"/>
      <c r="Z871" s="148"/>
      <c r="AA871" s="148"/>
      <c r="AB871" s="148"/>
      <c r="AC871" s="148"/>
      <c r="AD871" s="148"/>
      <c r="AE871" s="148"/>
      <c r="AF871" s="148"/>
      <c r="AG871" s="148" t="s">
        <v>257</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3" x14ac:dyDescent="0.2">
      <c r="A872" s="155"/>
      <c r="B872" s="156"/>
      <c r="C872" s="204" t="s">
        <v>548</v>
      </c>
      <c r="D872" s="195"/>
      <c r="E872" s="196">
        <v>1</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257</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74">
        <v>104</v>
      </c>
      <c r="B873" s="175" t="s">
        <v>822</v>
      </c>
      <c r="C873" s="190" t="s">
        <v>823</v>
      </c>
      <c r="D873" s="176" t="s">
        <v>400</v>
      </c>
      <c r="E873" s="177">
        <v>1</v>
      </c>
      <c r="F873" s="178"/>
      <c r="G873" s="179">
        <f>ROUND(E873*F873,2)</f>
        <v>0</v>
      </c>
      <c r="H873" s="178"/>
      <c r="I873" s="179">
        <f>ROUND(E873*H873,2)</f>
        <v>0</v>
      </c>
      <c r="J873" s="178"/>
      <c r="K873" s="179">
        <f>ROUND(E873*J873,2)</f>
        <v>0</v>
      </c>
      <c r="L873" s="179">
        <v>21</v>
      </c>
      <c r="M873" s="179">
        <f>G873*(1+L873/100)</f>
        <v>0</v>
      </c>
      <c r="N873" s="177">
        <v>0</v>
      </c>
      <c r="O873" s="177">
        <f>ROUND(E873*N873,2)</f>
        <v>0</v>
      </c>
      <c r="P873" s="177">
        <v>0</v>
      </c>
      <c r="Q873" s="177">
        <f>ROUND(E873*P873,2)</f>
        <v>0</v>
      </c>
      <c r="R873" s="179"/>
      <c r="S873" s="179" t="s">
        <v>228</v>
      </c>
      <c r="T873" s="180" t="s">
        <v>208</v>
      </c>
      <c r="U873" s="159">
        <v>0</v>
      </c>
      <c r="V873" s="159">
        <f>ROUND(E873*U873,2)</f>
        <v>0</v>
      </c>
      <c r="W873" s="159"/>
      <c r="X873" s="159" t="s">
        <v>252</v>
      </c>
      <c r="Y873" s="159" t="s">
        <v>210</v>
      </c>
      <c r="Z873" s="148"/>
      <c r="AA873" s="148"/>
      <c r="AB873" s="148"/>
      <c r="AC873" s="148"/>
      <c r="AD873" s="148"/>
      <c r="AE873" s="148"/>
      <c r="AF873" s="148"/>
      <c r="AG873" s="148" t="s">
        <v>253</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2" x14ac:dyDescent="0.2">
      <c r="A874" s="155"/>
      <c r="B874" s="156"/>
      <c r="C874" s="277" t="s">
        <v>778</v>
      </c>
      <c r="D874" s="278"/>
      <c r="E874" s="278"/>
      <c r="F874" s="278"/>
      <c r="G874" s="278"/>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212</v>
      </c>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3" x14ac:dyDescent="0.2">
      <c r="A875" s="155"/>
      <c r="B875" s="156"/>
      <c r="C875" s="279" t="s">
        <v>779</v>
      </c>
      <c r="D875" s="280"/>
      <c r="E875" s="280"/>
      <c r="F875" s="280"/>
      <c r="G875" s="280"/>
      <c r="H875" s="159"/>
      <c r="I875" s="159"/>
      <c r="J875" s="159"/>
      <c r="K875" s="159"/>
      <c r="L875" s="159"/>
      <c r="M875" s="159"/>
      <c r="N875" s="158"/>
      <c r="O875" s="158"/>
      <c r="P875" s="158"/>
      <c r="Q875" s="158"/>
      <c r="R875" s="159"/>
      <c r="S875" s="159"/>
      <c r="T875" s="159"/>
      <c r="U875" s="159"/>
      <c r="V875" s="159"/>
      <c r="W875" s="159"/>
      <c r="X875" s="159"/>
      <c r="Y875" s="159"/>
      <c r="Z875" s="148"/>
      <c r="AA875" s="148"/>
      <c r="AB875" s="148"/>
      <c r="AC875" s="148"/>
      <c r="AD875" s="148"/>
      <c r="AE875" s="148"/>
      <c r="AF875" s="148"/>
      <c r="AG875" s="148" t="s">
        <v>212</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3" x14ac:dyDescent="0.2">
      <c r="A876" s="155"/>
      <c r="B876" s="156"/>
      <c r="C876" s="279" t="s">
        <v>780</v>
      </c>
      <c r="D876" s="280"/>
      <c r="E876" s="280"/>
      <c r="F876" s="280"/>
      <c r="G876" s="280"/>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212</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3" x14ac:dyDescent="0.2">
      <c r="A877" s="155"/>
      <c r="B877" s="156"/>
      <c r="C877" s="279" t="s">
        <v>781</v>
      </c>
      <c r="D877" s="280"/>
      <c r="E877" s="280"/>
      <c r="F877" s="280"/>
      <c r="G877" s="280"/>
      <c r="H877" s="159"/>
      <c r="I877" s="159"/>
      <c r="J877" s="159"/>
      <c r="K877" s="159"/>
      <c r="L877" s="159"/>
      <c r="M877" s="159"/>
      <c r="N877" s="158"/>
      <c r="O877" s="158"/>
      <c r="P877" s="158"/>
      <c r="Q877" s="158"/>
      <c r="R877" s="159"/>
      <c r="S877" s="159"/>
      <c r="T877" s="159"/>
      <c r="U877" s="159"/>
      <c r="V877" s="159"/>
      <c r="W877" s="159"/>
      <c r="X877" s="159"/>
      <c r="Y877" s="159"/>
      <c r="Z877" s="148"/>
      <c r="AA877" s="148"/>
      <c r="AB877" s="148"/>
      <c r="AC877" s="148"/>
      <c r="AD877" s="148"/>
      <c r="AE877" s="148"/>
      <c r="AF877" s="148"/>
      <c r="AG877" s="148" t="s">
        <v>212</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3" x14ac:dyDescent="0.2">
      <c r="A878" s="155"/>
      <c r="B878" s="156"/>
      <c r="C878" s="279" t="s">
        <v>782</v>
      </c>
      <c r="D878" s="280"/>
      <c r="E878" s="280"/>
      <c r="F878" s="280"/>
      <c r="G878" s="280"/>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212</v>
      </c>
      <c r="AH878" s="148"/>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3" x14ac:dyDescent="0.2">
      <c r="A879" s="155"/>
      <c r="B879" s="156"/>
      <c r="C879" s="279" t="s">
        <v>783</v>
      </c>
      <c r="D879" s="280"/>
      <c r="E879" s="280"/>
      <c r="F879" s="280"/>
      <c r="G879" s="280"/>
      <c r="H879" s="159"/>
      <c r="I879" s="159"/>
      <c r="J879" s="159"/>
      <c r="K879" s="159"/>
      <c r="L879" s="159"/>
      <c r="M879" s="159"/>
      <c r="N879" s="158"/>
      <c r="O879" s="158"/>
      <c r="P879" s="158"/>
      <c r="Q879" s="158"/>
      <c r="R879" s="159"/>
      <c r="S879" s="159"/>
      <c r="T879" s="159"/>
      <c r="U879" s="159"/>
      <c r="V879" s="159"/>
      <c r="W879" s="159"/>
      <c r="X879" s="159"/>
      <c r="Y879" s="159"/>
      <c r="Z879" s="148"/>
      <c r="AA879" s="148"/>
      <c r="AB879" s="148"/>
      <c r="AC879" s="148"/>
      <c r="AD879" s="148"/>
      <c r="AE879" s="148"/>
      <c r="AF879" s="148"/>
      <c r="AG879" s="148" t="s">
        <v>212</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3" x14ac:dyDescent="0.2">
      <c r="A880" s="155"/>
      <c r="B880" s="156"/>
      <c r="C880" s="279" t="s">
        <v>784</v>
      </c>
      <c r="D880" s="280"/>
      <c r="E880" s="280"/>
      <c r="F880" s="280"/>
      <c r="G880" s="280"/>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212</v>
      </c>
      <c r="AH880" s="148"/>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3" x14ac:dyDescent="0.2">
      <c r="A881" s="155"/>
      <c r="B881" s="156"/>
      <c r="C881" s="279" t="s">
        <v>785</v>
      </c>
      <c r="D881" s="280"/>
      <c r="E881" s="280"/>
      <c r="F881" s="280"/>
      <c r="G881" s="280"/>
      <c r="H881" s="159"/>
      <c r="I881" s="159"/>
      <c r="J881" s="159"/>
      <c r="K881" s="159"/>
      <c r="L881" s="159"/>
      <c r="M881" s="159"/>
      <c r="N881" s="158"/>
      <c r="O881" s="158"/>
      <c r="P881" s="158"/>
      <c r="Q881" s="158"/>
      <c r="R881" s="159"/>
      <c r="S881" s="159"/>
      <c r="T881" s="159"/>
      <c r="U881" s="159"/>
      <c r="V881" s="159"/>
      <c r="W881" s="159"/>
      <c r="X881" s="159"/>
      <c r="Y881" s="159"/>
      <c r="Z881" s="148"/>
      <c r="AA881" s="148"/>
      <c r="AB881" s="148"/>
      <c r="AC881" s="148"/>
      <c r="AD881" s="148"/>
      <c r="AE881" s="148"/>
      <c r="AF881" s="148"/>
      <c r="AG881" s="148" t="s">
        <v>212</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81" t="str">
        <f>C881</f>
        <v>POVRCHOVÁ ÚPRAVA DŘEVA: krycí nátěr s hedvábným leskem barevné provedení bude upřesněno po provedení vzorků</v>
      </c>
      <c r="BB881" s="148"/>
      <c r="BC881" s="148"/>
      <c r="BD881" s="148"/>
      <c r="BE881" s="148"/>
      <c r="BF881" s="148"/>
      <c r="BG881" s="148"/>
      <c r="BH881" s="148"/>
    </row>
    <row r="882" spans="1:60" outlineLevel="3" x14ac:dyDescent="0.2">
      <c r="A882" s="155"/>
      <c r="B882" s="156"/>
      <c r="C882" s="279" t="s">
        <v>786</v>
      </c>
      <c r="D882" s="280"/>
      <c r="E882" s="280"/>
      <c r="F882" s="280"/>
      <c r="G882" s="280"/>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212</v>
      </c>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2" x14ac:dyDescent="0.2">
      <c r="A883" s="155"/>
      <c r="B883" s="156"/>
      <c r="C883" s="204" t="s">
        <v>727</v>
      </c>
      <c r="D883" s="195"/>
      <c r="E883" s="196"/>
      <c r="F883" s="159"/>
      <c r="G883" s="159"/>
      <c r="H883" s="159"/>
      <c r="I883" s="159"/>
      <c r="J883" s="159"/>
      <c r="K883" s="159"/>
      <c r="L883" s="159"/>
      <c r="M883" s="159"/>
      <c r="N883" s="158"/>
      <c r="O883" s="158"/>
      <c r="P883" s="158"/>
      <c r="Q883" s="158"/>
      <c r="R883" s="159"/>
      <c r="S883" s="159"/>
      <c r="T883" s="159"/>
      <c r="U883" s="159"/>
      <c r="V883" s="159"/>
      <c r="W883" s="159"/>
      <c r="X883" s="159"/>
      <c r="Y883" s="159"/>
      <c r="Z883" s="148"/>
      <c r="AA883" s="148"/>
      <c r="AB883" s="148"/>
      <c r="AC883" s="148"/>
      <c r="AD883" s="148"/>
      <c r="AE883" s="148"/>
      <c r="AF883" s="148"/>
      <c r="AG883" s="148" t="s">
        <v>257</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3" x14ac:dyDescent="0.2">
      <c r="A884" s="155"/>
      <c r="B884" s="156"/>
      <c r="C884" s="204" t="s">
        <v>824</v>
      </c>
      <c r="D884" s="195"/>
      <c r="E884" s="196">
        <v>1</v>
      </c>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257</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ht="22.5" outlineLevel="1" x14ac:dyDescent="0.2">
      <c r="A885" s="174">
        <v>105</v>
      </c>
      <c r="B885" s="175" t="s">
        <v>825</v>
      </c>
      <c r="C885" s="190" t="s">
        <v>826</v>
      </c>
      <c r="D885" s="176" t="s">
        <v>400</v>
      </c>
      <c r="E885" s="177">
        <v>1</v>
      </c>
      <c r="F885" s="178"/>
      <c r="G885" s="179">
        <f>ROUND(E885*F885,2)</f>
        <v>0</v>
      </c>
      <c r="H885" s="178"/>
      <c r="I885" s="179">
        <f>ROUND(E885*H885,2)</f>
        <v>0</v>
      </c>
      <c r="J885" s="178"/>
      <c r="K885" s="179">
        <f>ROUND(E885*J885,2)</f>
        <v>0</v>
      </c>
      <c r="L885" s="179">
        <v>21</v>
      </c>
      <c r="M885" s="179">
        <f>G885*(1+L885/100)</f>
        <v>0</v>
      </c>
      <c r="N885" s="177">
        <v>0</v>
      </c>
      <c r="O885" s="177">
        <f>ROUND(E885*N885,2)</f>
        <v>0</v>
      </c>
      <c r="P885" s="177">
        <v>0</v>
      </c>
      <c r="Q885" s="177">
        <f>ROUND(E885*P885,2)</f>
        <v>0</v>
      </c>
      <c r="R885" s="179"/>
      <c r="S885" s="179" t="s">
        <v>228</v>
      </c>
      <c r="T885" s="180" t="s">
        <v>208</v>
      </c>
      <c r="U885" s="159">
        <v>0</v>
      </c>
      <c r="V885" s="159">
        <f>ROUND(E885*U885,2)</f>
        <v>0</v>
      </c>
      <c r="W885" s="159"/>
      <c r="X885" s="159" t="s">
        <v>252</v>
      </c>
      <c r="Y885" s="159" t="s">
        <v>210</v>
      </c>
      <c r="Z885" s="148"/>
      <c r="AA885" s="148"/>
      <c r="AB885" s="148"/>
      <c r="AC885" s="148"/>
      <c r="AD885" s="148"/>
      <c r="AE885" s="148"/>
      <c r="AF885" s="148"/>
      <c r="AG885" s="148" t="s">
        <v>253</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2" x14ac:dyDescent="0.2">
      <c r="A886" s="155"/>
      <c r="B886" s="156"/>
      <c r="C886" s="277" t="s">
        <v>741</v>
      </c>
      <c r="D886" s="278"/>
      <c r="E886" s="278"/>
      <c r="F886" s="278"/>
      <c r="G886" s="278"/>
      <c r="H886" s="159"/>
      <c r="I886" s="159"/>
      <c r="J886" s="159"/>
      <c r="K886" s="159"/>
      <c r="L886" s="159"/>
      <c r="M886" s="159"/>
      <c r="N886" s="158"/>
      <c r="O886" s="158"/>
      <c r="P886" s="158"/>
      <c r="Q886" s="158"/>
      <c r="R886" s="159"/>
      <c r="S886" s="159"/>
      <c r="T886" s="159"/>
      <c r="U886" s="159"/>
      <c r="V886" s="159"/>
      <c r="W886" s="159"/>
      <c r="X886" s="159"/>
      <c r="Y886" s="159"/>
      <c r="Z886" s="148"/>
      <c r="AA886" s="148"/>
      <c r="AB886" s="148"/>
      <c r="AC886" s="148"/>
      <c r="AD886" s="148"/>
      <c r="AE886" s="148"/>
      <c r="AF886" s="148"/>
      <c r="AG886" s="148" t="s">
        <v>212</v>
      </c>
      <c r="AH886" s="148"/>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x14ac:dyDescent="0.2">
      <c r="A887" s="155"/>
      <c r="B887" s="156"/>
      <c r="C887" s="279" t="s">
        <v>732</v>
      </c>
      <c r="D887" s="280"/>
      <c r="E887" s="280"/>
      <c r="F887" s="280"/>
      <c r="G887" s="280"/>
      <c r="H887" s="159"/>
      <c r="I887" s="159"/>
      <c r="J887" s="159"/>
      <c r="K887" s="159"/>
      <c r="L887" s="159"/>
      <c r="M887" s="159"/>
      <c r="N887" s="158"/>
      <c r="O887" s="158"/>
      <c r="P887" s="158"/>
      <c r="Q887" s="158"/>
      <c r="R887" s="159"/>
      <c r="S887" s="159"/>
      <c r="T887" s="159"/>
      <c r="U887" s="159"/>
      <c r="V887" s="159"/>
      <c r="W887" s="159"/>
      <c r="X887" s="159"/>
      <c r="Y887" s="159"/>
      <c r="Z887" s="148"/>
      <c r="AA887" s="148"/>
      <c r="AB887" s="148"/>
      <c r="AC887" s="148"/>
      <c r="AD887" s="148"/>
      <c r="AE887" s="148"/>
      <c r="AF887" s="148"/>
      <c r="AG887" s="148" t="s">
        <v>212</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3" x14ac:dyDescent="0.2">
      <c r="A888" s="155"/>
      <c r="B888" s="156"/>
      <c r="C888" s="279" t="s">
        <v>719</v>
      </c>
      <c r="D888" s="280"/>
      <c r="E888" s="280"/>
      <c r="F888" s="280"/>
      <c r="G888" s="280"/>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212</v>
      </c>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3" x14ac:dyDescent="0.2">
      <c r="A889" s="155"/>
      <c r="B889" s="156"/>
      <c r="C889" s="279" t="s">
        <v>827</v>
      </c>
      <c r="D889" s="280"/>
      <c r="E889" s="280"/>
      <c r="F889" s="280"/>
      <c r="G889" s="280"/>
      <c r="H889" s="159"/>
      <c r="I889" s="159"/>
      <c r="J889" s="159"/>
      <c r="K889" s="159"/>
      <c r="L889" s="159"/>
      <c r="M889" s="159"/>
      <c r="N889" s="158"/>
      <c r="O889" s="158"/>
      <c r="P889" s="158"/>
      <c r="Q889" s="158"/>
      <c r="R889" s="159"/>
      <c r="S889" s="159"/>
      <c r="T889" s="159"/>
      <c r="U889" s="159"/>
      <c r="V889" s="159"/>
      <c r="W889" s="159"/>
      <c r="X889" s="159"/>
      <c r="Y889" s="159"/>
      <c r="Z889" s="148"/>
      <c r="AA889" s="148"/>
      <c r="AB889" s="148"/>
      <c r="AC889" s="148"/>
      <c r="AD889" s="148"/>
      <c r="AE889" s="148"/>
      <c r="AF889" s="148"/>
      <c r="AG889" s="148" t="s">
        <v>212</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3" x14ac:dyDescent="0.2">
      <c r="A890" s="155"/>
      <c r="B890" s="156"/>
      <c r="C890" s="279" t="s">
        <v>801</v>
      </c>
      <c r="D890" s="280"/>
      <c r="E890" s="280"/>
      <c r="F890" s="280"/>
      <c r="G890" s="280"/>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212</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ht="22.5" outlineLevel="3" x14ac:dyDescent="0.2">
      <c r="A891" s="155"/>
      <c r="B891" s="156"/>
      <c r="C891" s="279" t="s">
        <v>828</v>
      </c>
      <c r="D891" s="280"/>
      <c r="E891" s="280"/>
      <c r="F891" s="280"/>
      <c r="G891" s="280"/>
      <c r="H891" s="159"/>
      <c r="I891" s="159"/>
      <c r="J891" s="159"/>
      <c r="K891" s="159"/>
      <c r="L891" s="159"/>
      <c r="M891" s="159"/>
      <c r="N891" s="158"/>
      <c r="O891" s="158"/>
      <c r="P891" s="158"/>
      <c r="Q891" s="158"/>
      <c r="R891" s="159"/>
      <c r="S891" s="159"/>
      <c r="T891" s="159"/>
      <c r="U891" s="159"/>
      <c r="V891" s="159"/>
      <c r="W891" s="159"/>
      <c r="X891" s="159"/>
      <c r="Y891" s="159"/>
      <c r="Z891" s="148"/>
      <c r="AA891" s="148"/>
      <c r="AB891" s="148"/>
      <c r="AC891" s="148"/>
      <c r="AD891" s="148"/>
      <c r="AE891" s="148"/>
      <c r="AF891" s="148"/>
      <c r="AG891" s="148" t="s">
        <v>212</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81" t="str">
        <f>C891</f>
        <v>VÝPLŇ: Čiré tabulové sklo vitrážové / výměna - vitrážové zasklení z šestiúhelníků vyrobených z ručně zhotoveného skla o průměru cca 100mm – včetně olověných profilů a nezbytných výztuží</v>
      </c>
      <c r="BB891" s="148"/>
      <c r="BC891" s="148"/>
      <c r="BD891" s="148"/>
      <c r="BE891" s="148"/>
      <c r="BF891" s="148"/>
      <c r="BG891" s="148"/>
      <c r="BH891" s="148"/>
    </row>
    <row r="892" spans="1:60" ht="22.5" outlineLevel="3" x14ac:dyDescent="0.2">
      <c r="A892" s="155"/>
      <c r="B892" s="156"/>
      <c r="C892" s="279" t="s">
        <v>829</v>
      </c>
      <c r="D892" s="280"/>
      <c r="E892" s="280"/>
      <c r="F892" s="280"/>
      <c r="G892" s="280"/>
      <c r="H892" s="159"/>
      <c r="I892" s="159"/>
      <c r="J892" s="159"/>
      <c r="K892" s="159"/>
      <c r="L892" s="159"/>
      <c r="M892" s="159"/>
      <c r="N892" s="158"/>
      <c r="O892" s="158"/>
      <c r="P892" s="158"/>
      <c r="Q892" s="158"/>
      <c r="R892" s="159"/>
      <c r="S892" s="159"/>
      <c r="T892" s="159"/>
      <c r="U892" s="159"/>
      <c r="V892" s="159"/>
      <c r="W892" s="159"/>
      <c r="X892" s="159"/>
      <c r="Y892" s="159"/>
      <c r="Z892" s="148"/>
      <c r="AA892" s="148"/>
      <c r="AB892" s="148"/>
      <c r="AC892" s="148"/>
      <c r="AD892" s="148"/>
      <c r="AE892" s="148"/>
      <c r="AF892" s="148"/>
      <c r="AG892" s="148" t="s">
        <v>212</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81" t="str">
        <f>C892</f>
        <v>POVRCHOVÁ ÚPRAVA DŘEVA: bezbarvý lak / celkové přebroušení, nový krycí nátěr s hedvábným leskem barevné provedení bude upřesněno po provedení vzorků</v>
      </c>
      <c r="BB892" s="148"/>
      <c r="BC892" s="148"/>
      <c r="BD892" s="148"/>
      <c r="BE892" s="148"/>
      <c r="BF892" s="148"/>
      <c r="BG892" s="148"/>
      <c r="BH892" s="148"/>
    </row>
    <row r="893" spans="1:60" outlineLevel="3" x14ac:dyDescent="0.2">
      <c r="A893" s="155"/>
      <c r="B893" s="156"/>
      <c r="C893" s="279" t="s">
        <v>804</v>
      </c>
      <c r="D893" s="280"/>
      <c r="E893" s="280"/>
      <c r="F893" s="280"/>
      <c r="G893" s="280"/>
      <c r="H893" s="159"/>
      <c r="I893" s="159"/>
      <c r="J893" s="159"/>
      <c r="K893" s="159"/>
      <c r="L893" s="159"/>
      <c r="M893" s="159"/>
      <c r="N893" s="158"/>
      <c r="O893" s="158"/>
      <c r="P893" s="158"/>
      <c r="Q893" s="158"/>
      <c r="R893" s="159"/>
      <c r="S893" s="159"/>
      <c r="T893" s="159"/>
      <c r="U893" s="159"/>
      <c r="V893" s="159"/>
      <c r="W893" s="159"/>
      <c r="X893" s="159"/>
      <c r="Y893" s="159"/>
      <c r="Z893" s="148"/>
      <c r="AA893" s="148"/>
      <c r="AB893" s="148"/>
      <c r="AC893" s="148"/>
      <c r="AD893" s="148"/>
      <c r="AE893" s="148"/>
      <c r="AF893" s="148"/>
      <c r="AG893" s="148" t="s">
        <v>212</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2" x14ac:dyDescent="0.2">
      <c r="A894" s="155"/>
      <c r="B894" s="156"/>
      <c r="C894" s="204" t="s">
        <v>727</v>
      </c>
      <c r="D894" s="195"/>
      <c r="E894" s="196"/>
      <c r="F894" s="159"/>
      <c r="G894" s="159"/>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257</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5"/>
      <c r="B895" s="156"/>
      <c r="C895" s="204" t="s">
        <v>830</v>
      </c>
      <c r="D895" s="195"/>
      <c r="E895" s="196">
        <v>1</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257</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74">
        <v>106</v>
      </c>
      <c r="B896" s="175" t="s">
        <v>831</v>
      </c>
      <c r="C896" s="190" t="s">
        <v>832</v>
      </c>
      <c r="D896" s="176" t="s">
        <v>400</v>
      </c>
      <c r="E896" s="177">
        <v>1</v>
      </c>
      <c r="F896" s="178"/>
      <c r="G896" s="179">
        <f>ROUND(E896*F896,2)</f>
        <v>0</v>
      </c>
      <c r="H896" s="178"/>
      <c r="I896" s="179">
        <f>ROUND(E896*H896,2)</f>
        <v>0</v>
      </c>
      <c r="J896" s="178"/>
      <c r="K896" s="179">
        <f>ROUND(E896*J896,2)</f>
        <v>0</v>
      </c>
      <c r="L896" s="179">
        <v>21</v>
      </c>
      <c r="M896" s="179">
        <f>G896*(1+L896/100)</f>
        <v>0</v>
      </c>
      <c r="N896" s="177">
        <v>0</v>
      </c>
      <c r="O896" s="177">
        <f>ROUND(E896*N896,2)</f>
        <v>0</v>
      </c>
      <c r="P896" s="177">
        <v>0</v>
      </c>
      <c r="Q896" s="177">
        <f>ROUND(E896*P896,2)</f>
        <v>0</v>
      </c>
      <c r="R896" s="179"/>
      <c r="S896" s="179" t="s">
        <v>228</v>
      </c>
      <c r="T896" s="180" t="s">
        <v>208</v>
      </c>
      <c r="U896" s="159">
        <v>0</v>
      </c>
      <c r="V896" s="159">
        <f>ROUND(E896*U896,2)</f>
        <v>0</v>
      </c>
      <c r="W896" s="159"/>
      <c r="X896" s="159" t="s">
        <v>252</v>
      </c>
      <c r="Y896" s="159" t="s">
        <v>210</v>
      </c>
      <c r="Z896" s="148"/>
      <c r="AA896" s="148"/>
      <c r="AB896" s="148"/>
      <c r="AC896" s="148"/>
      <c r="AD896" s="148"/>
      <c r="AE896" s="148"/>
      <c r="AF896" s="148"/>
      <c r="AG896" s="148" t="s">
        <v>253</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2" x14ac:dyDescent="0.2">
      <c r="A897" s="155"/>
      <c r="B897" s="156"/>
      <c r="C897" s="277" t="s">
        <v>741</v>
      </c>
      <c r="D897" s="278"/>
      <c r="E897" s="278"/>
      <c r="F897" s="278"/>
      <c r="G897" s="278"/>
      <c r="H897" s="159"/>
      <c r="I897" s="159"/>
      <c r="J897" s="159"/>
      <c r="K897" s="159"/>
      <c r="L897" s="159"/>
      <c r="M897" s="159"/>
      <c r="N897" s="158"/>
      <c r="O897" s="158"/>
      <c r="P897" s="158"/>
      <c r="Q897" s="158"/>
      <c r="R897" s="159"/>
      <c r="S897" s="159"/>
      <c r="T897" s="159"/>
      <c r="U897" s="159"/>
      <c r="V897" s="159"/>
      <c r="W897" s="159"/>
      <c r="X897" s="159"/>
      <c r="Y897" s="159"/>
      <c r="Z897" s="148"/>
      <c r="AA897" s="148"/>
      <c r="AB897" s="148"/>
      <c r="AC897" s="148"/>
      <c r="AD897" s="148"/>
      <c r="AE897" s="148"/>
      <c r="AF897" s="148"/>
      <c r="AG897" s="148" t="s">
        <v>212</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3" x14ac:dyDescent="0.2">
      <c r="A898" s="155"/>
      <c r="B898" s="156"/>
      <c r="C898" s="279" t="s">
        <v>732</v>
      </c>
      <c r="D898" s="280"/>
      <c r="E898" s="280"/>
      <c r="F898" s="280"/>
      <c r="G898" s="280"/>
      <c r="H898" s="159"/>
      <c r="I898" s="159"/>
      <c r="J898" s="159"/>
      <c r="K898" s="159"/>
      <c r="L898" s="159"/>
      <c r="M898" s="159"/>
      <c r="N898" s="158"/>
      <c r="O898" s="158"/>
      <c r="P898" s="158"/>
      <c r="Q898" s="158"/>
      <c r="R898" s="159"/>
      <c r="S898" s="159"/>
      <c r="T898" s="159"/>
      <c r="U898" s="159"/>
      <c r="V898" s="159"/>
      <c r="W898" s="159"/>
      <c r="X898" s="159"/>
      <c r="Y898" s="159"/>
      <c r="Z898" s="148"/>
      <c r="AA898" s="148"/>
      <c r="AB898" s="148"/>
      <c r="AC898" s="148"/>
      <c r="AD898" s="148"/>
      <c r="AE898" s="148"/>
      <c r="AF898" s="148"/>
      <c r="AG898" s="148" t="s">
        <v>212</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3" x14ac:dyDescent="0.2">
      <c r="A899" s="155"/>
      <c r="B899" s="156"/>
      <c r="C899" s="279" t="s">
        <v>719</v>
      </c>
      <c r="D899" s="280"/>
      <c r="E899" s="280"/>
      <c r="F899" s="280"/>
      <c r="G899" s="280"/>
      <c r="H899" s="159"/>
      <c r="I899" s="159"/>
      <c r="J899" s="159"/>
      <c r="K899" s="159"/>
      <c r="L899" s="159"/>
      <c r="M899" s="159"/>
      <c r="N899" s="158"/>
      <c r="O899" s="158"/>
      <c r="P899" s="158"/>
      <c r="Q899" s="158"/>
      <c r="R899" s="159"/>
      <c r="S899" s="159"/>
      <c r="T899" s="159"/>
      <c r="U899" s="159"/>
      <c r="V899" s="159"/>
      <c r="W899" s="159"/>
      <c r="X899" s="159"/>
      <c r="Y899" s="159"/>
      <c r="Z899" s="148"/>
      <c r="AA899" s="148"/>
      <c r="AB899" s="148"/>
      <c r="AC899" s="148"/>
      <c r="AD899" s="148"/>
      <c r="AE899" s="148"/>
      <c r="AF899" s="148"/>
      <c r="AG899" s="148" t="s">
        <v>212</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5"/>
      <c r="B900" s="156"/>
      <c r="C900" s="279" t="s">
        <v>827</v>
      </c>
      <c r="D900" s="280"/>
      <c r="E900" s="280"/>
      <c r="F900" s="280"/>
      <c r="G900" s="280"/>
      <c r="H900" s="159"/>
      <c r="I900" s="159"/>
      <c r="J900" s="159"/>
      <c r="K900" s="159"/>
      <c r="L900" s="159"/>
      <c r="M900" s="159"/>
      <c r="N900" s="158"/>
      <c r="O900" s="158"/>
      <c r="P900" s="158"/>
      <c r="Q900" s="158"/>
      <c r="R900" s="159"/>
      <c r="S900" s="159"/>
      <c r="T900" s="159"/>
      <c r="U900" s="159"/>
      <c r="V900" s="159"/>
      <c r="W900" s="159"/>
      <c r="X900" s="159"/>
      <c r="Y900" s="159"/>
      <c r="Z900" s="148"/>
      <c r="AA900" s="148"/>
      <c r="AB900" s="148"/>
      <c r="AC900" s="148"/>
      <c r="AD900" s="148"/>
      <c r="AE900" s="148"/>
      <c r="AF900" s="148"/>
      <c r="AG900" s="148" t="s">
        <v>212</v>
      </c>
      <c r="AH900" s="148"/>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3" x14ac:dyDescent="0.2">
      <c r="A901" s="155"/>
      <c r="B901" s="156"/>
      <c r="C901" s="279" t="s">
        <v>801</v>
      </c>
      <c r="D901" s="280"/>
      <c r="E901" s="280"/>
      <c r="F901" s="280"/>
      <c r="G901" s="280"/>
      <c r="H901" s="159"/>
      <c r="I901" s="159"/>
      <c r="J901" s="159"/>
      <c r="K901" s="159"/>
      <c r="L901" s="159"/>
      <c r="M901" s="159"/>
      <c r="N901" s="158"/>
      <c r="O901" s="158"/>
      <c r="P901" s="158"/>
      <c r="Q901" s="158"/>
      <c r="R901" s="159"/>
      <c r="S901" s="159"/>
      <c r="T901" s="159"/>
      <c r="U901" s="159"/>
      <c r="V901" s="159"/>
      <c r="W901" s="159"/>
      <c r="X901" s="159"/>
      <c r="Y901" s="159"/>
      <c r="Z901" s="148"/>
      <c r="AA901" s="148"/>
      <c r="AB901" s="148"/>
      <c r="AC901" s="148"/>
      <c r="AD901" s="148"/>
      <c r="AE901" s="148"/>
      <c r="AF901" s="148"/>
      <c r="AG901" s="148" t="s">
        <v>212</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3" x14ac:dyDescent="0.2">
      <c r="A902" s="155"/>
      <c r="B902" s="156"/>
      <c r="C902" s="279" t="s">
        <v>833</v>
      </c>
      <c r="D902" s="280"/>
      <c r="E902" s="280"/>
      <c r="F902" s="280"/>
      <c r="G902" s="280"/>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212</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81" t="str">
        <f>C902</f>
        <v>VÝPLŇ: čiré tabulové sklo vitrážové / výměna - čiré tabulové sklo imitující vlastnosti ručně foukaného skla</v>
      </c>
      <c r="BB902" s="148"/>
      <c r="BC902" s="148"/>
      <c r="BD902" s="148"/>
      <c r="BE902" s="148"/>
      <c r="BF902" s="148"/>
      <c r="BG902" s="148"/>
      <c r="BH902" s="148"/>
    </row>
    <row r="903" spans="1:60" ht="22.5" outlineLevel="3" x14ac:dyDescent="0.2">
      <c r="A903" s="155"/>
      <c r="B903" s="156"/>
      <c r="C903" s="279" t="s">
        <v>803</v>
      </c>
      <c r="D903" s="280"/>
      <c r="E903" s="280"/>
      <c r="F903" s="280"/>
      <c r="G903" s="280"/>
      <c r="H903" s="159"/>
      <c r="I903" s="159"/>
      <c r="J903" s="159"/>
      <c r="K903" s="159"/>
      <c r="L903" s="159"/>
      <c r="M903" s="159"/>
      <c r="N903" s="158"/>
      <c r="O903" s="158"/>
      <c r="P903" s="158"/>
      <c r="Q903" s="158"/>
      <c r="R903" s="159"/>
      <c r="S903" s="159"/>
      <c r="T903" s="159"/>
      <c r="U903" s="159"/>
      <c r="V903" s="159"/>
      <c r="W903" s="159"/>
      <c r="X903" s="159"/>
      <c r="Y903" s="159"/>
      <c r="Z903" s="148"/>
      <c r="AA903" s="148"/>
      <c r="AB903" s="148"/>
      <c r="AC903" s="148"/>
      <c r="AD903" s="148"/>
      <c r="AE903" s="148"/>
      <c r="AF903" s="148"/>
      <c r="AG903" s="148" t="s">
        <v>212</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81" t="str">
        <f>C903</f>
        <v>POVRCHOVÁ ÚPRAVA DŘEVA: krycí nátěr odstínu čokoládové hnědě / celkové přebroušení, nový krycí nátěr s hedvábným leskem barevné provedení bude upřesněno po provedení vzorků</v>
      </c>
      <c r="BB903" s="148"/>
      <c r="BC903" s="148"/>
      <c r="BD903" s="148"/>
      <c r="BE903" s="148"/>
      <c r="BF903" s="148"/>
      <c r="BG903" s="148"/>
      <c r="BH903" s="148"/>
    </row>
    <row r="904" spans="1:60" outlineLevel="3" x14ac:dyDescent="0.2">
      <c r="A904" s="155"/>
      <c r="B904" s="156"/>
      <c r="C904" s="279" t="s">
        <v>804</v>
      </c>
      <c r="D904" s="280"/>
      <c r="E904" s="280"/>
      <c r="F904" s="280"/>
      <c r="G904" s="280"/>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212</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2" x14ac:dyDescent="0.2">
      <c r="A905" s="155"/>
      <c r="B905" s="156"/>
      <c r="C905" s="204" t="s">
        <v>727</v>
      </c>
      <c r="D905" s="195"/>
      <c r="E905" s="196"/>
      <c r="F905" s="159"/>
      <c r="G905" s="159"/>
      <c r="H905" s="159"/>
      <c r="I905" s="159"/>
      <c r="J905" s="159"/>
      <c r="K905" s="159"/>
      <c r="L905" s="159"/>
      <c r="M905" s="159"/>
      <c r="N905" s="158"/>
      <c r="O905" s="158"/>
      <c r="P905" s="158"/>
      <c r="Q905" s="158"/>
      <c r="R905" s="159"/>
      <c r="S905" s="159"/>
      <c r="T905" s="159"/>
      <c r="U905" s="159"/>
      <c r="V905" s="159"/>
      <c r="W905" s="159"/>
      <c r="X905" s="159"/>
      <c r="Y905" s="159"/>
      <c r="Z905" s="148"/>
      <c r="AA905" s="148"/>
      <c r="AB905" s="148"/>
      <c r="AC905" s="148"/>
      <c r="AD905" s="148"/>
      <c r="AE905" s="148"/>
      <c r="AF905" s="148"/>
      <c r="AG905" s="148" t="s">
        <v>257</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204" t="s">
        <v>834</v>
      </c>
      <c r="D906" s="195"/>
      <c r="E906" s="196">
        <v>1</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257</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74">
        <v>107</v>
      </c>
      <c r="B907" s="175" t="s">
        <v>835</v>
      </c>
      <c r="C907" s="190" t="s">
        <v>832</v>
      </c>
      <c r="D907" s="176" t="s">
        <v>400</v>
      </c>
      <c r="E907" s="177">
        <v>1</v>
      </c>
      <c r="F907" s="178"/>
      <c r="G907" s="179">
        <f>ROUND(E907*F907,2)</f>
        <v>0</v>
      </c>
      <c r="H907" s="178"/>
      <c r="I907" s="179">
        <f>ROUND(E907*H907,2)</f>
        <v>0</v>
      </c>
      <c r="J907" s="178"/>
      <c r="K907" s="179">
        <f>ROUND(E907*J907,2)</f>
        <v>0</v>
      </c>
      <c r="L907" s="179">
        <v>21</v>
      </c>
      <c r="M907" s="179">
        <f>G907*(1+L907/100)</f>
        <v>0</v>
      </c>
      <c r="N907" s="177">
        <v>0</v>
      </c>
      <c r="O907" s="177">
        <f>ROUND(E907*N907,2)</f>
        <v>0</v>
      </c>
      <c r="P907" s="177">
        <v>0</v>
      </c>
      <c r="Q907" s="177">
        <f>ROUND(E907*P907,2)</f>
        <v>0</v>
      </c>
      <c r="R907" s="179"/>
      <c r="S907" s="179" t="s">
        <v>228</v>
      </c>
      <c r="T907" s="180" t="s">
        <v>208</v>
      </c>
      <c r="U907" s="159">
        <v>0</v>
      </c>
      <c r="V907" s="159">
        <f>ROUND(E907*U907,2)</f>
        <v>0</v>
      </c>
      <c r="W907" s="159"/>
      <c r="X907" s="159" t="s">
        <v>252</v>
      </c>
      <c r="Y907" s="159" t="s">
        <v>210</v>
      </c>
      <c r="Z907" s="148"/>
      <c r="AA907" s="148"/>
      <c r="AB907" s="148"/>
      <c r="AC907" s="148"/>
      <c r="AD907" s="148"/>
      <c r="AE907" s="148"/>
      <c r="AF907" s="148"/>
      <c r="AG907" s="148" t="s">
        <v>253</v>
      </c>
      <c r="AH907" s="148"/>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2" x14ac:dyDescent="0.2">
      <c r="A908" s="155"/>
      <c r="B908" s="156"/>
      <c r="C908" s="277" t="s">
        <v>741</v>
      </c>
      <c r="D908" s="278"/>
      <c r="E908" s="278"/>
      <c r="F908" s="278"/>
      <c r="G908" s="278"/>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212</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279" t="s">
        <v>732</v>
      </c>
      <c r="D909" s="280"/>
      <c r="E909" s="280"/>
      <c r="F909" s="280"/>
      <c r="G909" s="280"/>
      <c r="H909" s="159"/>
      <c r="I909" s="159"/>
      <c r="J909" s="159"/>
      <c r="K909" s="159"/>
      <c r="L909" s="159"/>
      <c r="M909" s="159"/>
      <c r="N909" s="158"/>
      <c r="O909" s="158"/>
      <c r="P909" s="158"/>
      <c r="Q909" s="158"/>
      <c r="R909" s="159"/>
      <c r="S909" s="159"/>
      <c r="T909" s="159"/>
      <c r="U909" s="159"/>
      <c r="V909" s="159"/>
      <c r="W909" s="159"/>
      <c r="X909" s="159"/>
      <c r="Y909" s="159"/>
      <c r="Z909" s="148"/>
      <c r="AA909" s="148"/>
      <c r="AB909" s="148"/>
      <c r="AC909" s="148"/>
      <c r="AD909" s="148"/>
      <c r="AE909" s="148"/>
      <c r="AF909" s="148"/>
      <c r="AG909" s="148" t="s">
        <v>212</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279" t="s">
        <v>719</v>
      </c>
      <c r="D910" s="280"/>
      <c r="E910" s="280"/>
      <c r="F910" s="280"/>
      <c r="G910" s="280"/>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212</v>
      </c>
      <c r="AH910" s="148"/>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x14ac:dyDescent="0.2">
      <c r="A911" s="155"/>
      <c r="B911" s="156"/>
      <c r="C911" s="279" t="s">
        <v>827</v>
      </c>
      <c r="D911" s="280"/>
      <c r="E911" s="280"/>
      <c r="F911" s="280"/>
      <c r="G911" s="280"/>
      <c r="H911" s="159"/>
      <c r="I911" s="159"/>
      <c r="J911" s="159"/>
      <c r="K911" s="159"/>
      <c r="L911" s="159"/>
      <c r="M911" s="159"/>
      <c r="N911" s="158"/>
      <c r="O911" s="158"/>
      <c r="P911" s="158"/>
      <c r="Q911" s="158"/>
      <c r="R911" s="159"/>
      <c r="S911" s="159"/>
      <c r="T911" s="159"/>
      <c r="U911" s="159"/>
      <c r="V911" s="159"/>
      <c r="W911" s="159"/>
      <c r="X911" s="159"/>
      <c r="Y911" s="159"/>
      <c r="Z911" s="148"/>
      <c r="AA911" s="148"/>
      <c r="AB911" s="148"/>
      <c r="AC911" s="148"/>
      <c r="AD911" s="148"/>
      <c r="AE911" s="148"/>
      <c r="AF911" s="148"/>
      <c r="AG911" s="148" t="s">
        <v>212</v>
      </c>
      <c r="AH911" s="148"/>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5"/>
      <c r="B912" s="156"/>
      <c r="C912" s="279" t="s">
        <v>801</v>
      </c>
      <c r="D912" s="280"/>
      <c r="E912" s="280"/>
      <c r="F912" s="280"/>
      <c r="G912" s="280"/>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212</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3" x14ac:dyDescent="0.2">
      <c r="A913" s="155"/>
      <c r="B913" s="156"/>
      <c r="C913" s="279" t="s">
        <v>833</v>
      </c>
      <c r="D913" s="280"/>
      <c r="E913" s="280"/>
      <c r="F913" s="280"/>
      <c r="G913" s="280"/>
      <c r="H913" s="159"/>
      <c r="I913" s="159"/>
      <c r="J913" s="159"/>
      <c r="K913" s="159"/>
      <c r="L913" s="159"/>
      <c r="M913" s="159"/>
      <c r="N913" s="158"/>
      <c r="O913" s="158"/>
      <c r="P913" s="158"/>
      <c r="Q913" s="158"/>
      <c r="R913" s="159"/>
      <c r="S913" s="159"/>
      <c r="T913" s="159"/>
      <c r="U913" s="159"/>
      <c r="V913" s="159"/>
      <c r="W913" s="159"/>
      <c r="X913" s="159"/>
      <c r="Y913" s="159"/>
      <c r="Z913" s="148"/>
      <c r="AA913" s="148"/>
      <c r="AB913" s="148"/>
      <c r="AC913" s="148"/>
      <c r="AD913" s="148"/>
      <c r="AE913" s="148"/>
      <c r="AF913" s="148"/>
      <c r="AG913" s="148" t="s">
        <v>212</v>
      </c>
      <c r="AH913" s="148"/>
      <c r="AI913" s="148"/>
      <c r="AJ913" s="148"/>
      <c r="AK913" s="148"/>
      <c r="AL913" s="148"/>
      <c r="AM913" s="148"/>
      <c r="AN913" s="148"/>
      <c r="AO913" s="148"/>
      <c r="AP913" s="148"/>
      <c r="AQ913" s="148"/>
      <c r="AR913" s="148"/>
      <c r="AS913" s="148"/>
      <c r="AT913" s="148"/>
      <c r="AU913" s="148"/>
      <c r="AV913" s="148"/>
      <c r="AW913" s="148"/>
      <c r="AX913" s="148"/>
      <c r="AY913" s="148"/>
      <c r="AZ913" s="148"/>
      <c r="BA913" s="181" t="str">
        <f>C913</f>
        <v>VÝPLŇ: čiré tabulové sklo vitrážové / výměna - čiré tabulové sklo imitující vlastnosti ručně foukaného skla</v>
      </c>
      <c r="BB913" s="148"/>
      <c r="BC913" s="148"/>
      <c r="BD913" s="148"/>
      <c r="BE913" s="148"/>
      <c r="BF913" s="148"/>
      <c r="BG913" s="148"/>
      <c r="BH913" s="148"/>
    </row>
    <row r="914" spans="1:60" ht="22.5" outlineLevel="3" x14ac:dyDescent="0.2">
      <c r="A914" s="155"/>
      <c r="B914" s="156"/>
      <c r="C914" s="279" t="s">
        <v>803</v>
      </c>
      <c r="D914" s="280"/>
      <c r="E914" s="280"/>
      <c r="F914" s="280"/>
      <c r="G914" s="280"/>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212</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81" t="str">
        <f>C914</f>
        <v>POVRCHOVÁ ÚPRAVA DŘEVA: krycí nátěr odstínu čokoládové hnědě / celkové přebroušení, nový krycí nátěr s hedvábným leskem barevné provedení bude upřesněno po provedení vzorků</v>
      </c>
      <c r="BB914" s="148"/>
      <c r="BC914" s="148"/>
      <c r="BD914" s="148"/>
      <c r="BE914" s="148"/>
      <c r="BF914" s="148"/>
      <c r="BG914" s="148"/>
      <c r="BH914" s="148"/>
    </row>
    <row r="915" spans="1:60" outlineLevel="3" x14ac:dyDescent="0.2">
      <c r="A915" s="155"/>
      <c r="B915" s="156"/>
      <c r="C915" s="279" t="s">
        <v>804</v>
      </c>
      <c r="D915" s="280"/>
      <c r="E915" s="280"/>
      <c r="F915" s="280"/>
      <c r="G915" s="280"/>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212</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2" x14ac:dyDescent="0.2">
      <c r="A916" s="155"/>
      <c r="B916" s="156"/>
      <c r="C916" s="204" t="s">
        <v>727</v>
      </c>
      <c r="D916" s="195"/>
      <c r="E916" s="196"/>
      <c r="F916" s="159"/>
      <c r="G916" s="159"/>
      <c r="H916" s="159"/>
      <c r="I916" s="159"/>
      <c r="J916" s="159"/>
      <c r="K916" s="159"/>
      <c r="L916" s="159"/>
      <c r="M916" s="159"/>
      <c r="N916" s="158"/>
      <c r="O916" s="158"/>
      <c r="P916" s="158"/>
      <c r="Q916" s="158"/>
      <c r="R916" s="159"/>
      <c r="S916" s="159"/>
      <c r="T916" s="159"/>
      <c r="U916" s="159"/>
      <c r="V916" s="159"/>
      <c r="W916" s="159"/>
      <c r="X916" s="159"/>
      <c r="Y916" s="159"/>
      <c r="Z916" s="148"/>
      <c r="AA916" s="148"/>
      <c r="AB916" s="148"/>
      <c r="AC916" s="148"/>
      <c r="AD916" s="148"/>
      <c r="AE916" s="148"/>
      <c r="AF916" s="148"/>
      <c r="AG916" s="148" t="s">
        <v>257</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204" t="s">
        <v>836</v>
      </c>
      <c r="D917" s="195"/>
      <c r="E917" s="196">
        <v>1</v>
      </c>
      <c r="F917" s="159"/>
      <c r="G917" s="159"/>
      <c r="H917" s="159"/>
      <c r="I917" s="159"/>
      <c r="J917" s="159"/>
      <c r="K917" s="159"/>
      <c r="L917" s="159"/>
      <c r="M917" s="159"/>
      <c r="N917" s="158"/>
      <c r="O917" s="158"/>
      <c r="P917" s="158"/>
      <c r="Q917" s="158"/>
      <c r="R917" s="159"/>
      <c r="S917" s="159"/>
      <c r="T917" s="159"/>
      <c r="U917" s="159"/>
      <c r="V917" s="159"/>
      <c r="W917" s="159"/>
      <c r="X917" s="159"/>
      <c r="Y917" s="159"/>
      <c r="Z917" s="148"/>
      <c r="AA917" s="148"/>
      <c r="AB917" s="148"/>
      <c r="AC917" s="148"/>
      <c r="AD917" s="148"/>
      <c r="AE917" s="148"/>
      <c r="AF917" s="148"/>
      <c r="AG917" s="148" t="s">
        <v>257</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ht="22.5" outlineLevel="1" x14ac:dyDescent="0.2">
      <c r="A918" s="174">
        <v>108</v>
      </c>
      <c r="B918" s="175" t="s">
        <v>837</v>
      </c>
      <c r="C918" s="190" t="s">
        <v>838</v>
      </c>
      <c r="D918" s="176" t="s">
        <v>400</v>
      </c>
      <c r="E918" s="177">
        <v>5</v>
      </c>
      <c r="F918" s="178"/>
      <c r="G918" s="179">
        <f>ROUND(E918*F918,2)</f>
        <v>0</v>
      </c>
      <c r="H918" s="178"/>
      <c r="I918" s="179">
        <f>ROUND(E918*H918,2)</f>
        <v>0</v>
      </c>
      <c r="J918" s="178"/>
      <c r="K918" s="179">
        <f>ROUND(E918*J918,2)</f>
        <v>0</v>
      </c>
      <c r="L918" s="179">
        <v>21</v>
      </c>
      <c r="M918" s="179">
        <f>G918*(1+L918/100)</f>
        <v>0</v>
      </c>
      <c r="N918" s="177">
        <v>0</v>
      </c>
      <c r="O918" s="177">
        <f>ROUND(E918*N918,2)</f>
        <v>0</v>
      </c>
      <c r="P918" s="177">
        <v>0</v>
      </c>
      <c r="Q918" s="177">
        <f>ROUND(E918*P918,2)</f>
        <v>0</v>
      </c>
      <c r="R918" s="179"/>
      <c r="S918" s="179" t="s">
        <v>228</v>
      </c>
      <c r="T918" s="180" t="s">
        <v>208</v>
      </c>
      <c r="U918" s="159">
        <v>0</v>
      </c>
      <c r="V918" s="159">
        <f>ROUND(E918*U918,2)</f>
        <v>0</v>
      </c>
      <c r="W918" s="159"/>
      <c r="X918" s="159" t="s">
        <v>252</v>
      </c>
      <c r="Y918" s="159" t="s">
        <v>210</v>
      </c>
      <c r="Z918" s="148"/>
      <c r="AA918" s="148"/>
      <c r="AB918" s="148"/>
      <c r="AC918" s="148"/>
      <c r="AD918" s="148"/>
      <c r="AE918" s="148"/>
      <c r="AF918" s="148"/>
      <c r="AG918" s="148" t="s">
        <v>253</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2" x14ac:dyDescent="0.2">
      <c r="A919" s="155"/>
      <c r="B919" s="156"/>
      <c r="C919" s="277" t="s">
        <v>778</v>
      </c>
      <c r="D919" s="278"/>
      <c r="E919" s="278"/>
      <c r="F919" s="278"/>
      <c r="G919" s="278"/>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212</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279" t="s">
        <v>779</v>
      </c>
      <c r="D920" s="280"/>
      <c r="E920" s="280"/>
      <c r="F920" s="280"/>
      <c r="G920" s="280"/>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212</v>
      </c>
      <c r="AH920" s="148"/>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279" t="s">
        <v>780</v>
      </c>
      <c r="D921" s="280"/>
      <c r="E921" s="280"/>
      <c r="F921" s="280"/>
      <c r="G921" s="280"/>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212</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279" t="s">
        <v>781</v>
      </c>
      <c r="D922" s="280"/>
      <c r="E922" s="280"/>
      <c r="F922" s="280"/>
      <c r="G922" s="280"/>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212</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3" x14ac:dyDescent="0.2">
      <c r="A923" s="155"/>
      <c r="B923" s="156"/>
      <c r="C923" s="279" t="s">
        <v>782</v>
      </c>
      <c r="D923" s="280"/>
      <c r="E923" s="280"/>
      <c r="F923" s="280"/>
      <c r="G923" s="280"/>
      <c r="H923" s="159"/>
      <c r="I923" s="159"/>
      <c r="J923" s="159"/>
      <c r="K923" s="159"/>
      <c r="L923" s="159"/>
      <c r="M923" s="159"/>
      <c r="N923" s="158"/>
      <c r="O923" s="158"/>
      <c r="P923" s="158"/>
      <c r="Q923" s="158"/>
      <c r="R923" s="159"/>
      <c r="S923" s="159"/>
      <c r="T923" s="159"/>
      <c r="U923" s="159"/>
      <c r="V923" s="159"/>
      <c r="W923" s="159"/>
      <c r="X923" s="159"/>
      <c r="Y923" s="159"/>
      <c r="Z923" s="148"/>
      <c r="AA923" s="148"/>
      <c r="AB923" s="148"/>
      <c r="AC923" s="148"/>
      <c r="AD923" s="148"/>
      <c r="AE923" s="148"/>
      <c r="AF923" s="148"/>
      <c r="AG923" s="148" t="s">
        <v>212</v>
      </c>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279" t="s">
        <v>839</v>
      </c>
      <c r="D924" s="280"/>
      <c r="E924" s="280"/>
      <c r="F924" s="280"/>
      <c r="G924" s="280"/>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212</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279" t="s">
        <v>784</v>
      </c>
      <c r="D925" s="280"/>
      <c r="E925" s="280"/>
      <c r="F925" s="280"/>
      <c r="G925" s="280"/>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212</v>
      </c>
      <c r="AH925" s="148"/>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279" t="s">
        <v>785</v>
      </c>
      <c r="D926" s="280"/>
      <c r="E926" s="280"/>
      <c r="F926" s="280"/>
      <c r="G926" s="280"/>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212</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81" t="str">
        <f>C926</f>
        <v>POVRCHOVÁ ÚPRAVA DŘEVA: krycí nátěr s hedvábným leskem barevné provedení bude upřesněno po provedení vzorků</v>
      </c>
      <c r="BB926" s="148"/>
      <c r="BC926" s="148"/>
      <c r="BD926" s="148"/>
      <c r="BE926" s="148"/>
      <c r="BF926" s="148"/>
      <c r="BG926" s="148"/>
      <c r="BH926" s="148"/>
    </row>
    <row r="927" spans="1:60" outlineLevel="3" x14ac:dyDescent="0.2">
      <c r="A927" s="155"/>
      <c r="B927" s="156"/>
      <c r="C927" s="279" t="s">
        <v>786</v>
      </c>
      <c r="D927" s="280"/>
      <c r="E927" s="280"/>
      <c r="F927" s="280"/>
      <c r="G927" s="280"/>
      <c r="H927" s="159"/>
      <c r="I927" s="159"/>
      <c r="J927" s="159"/>
      <c r="K927" s="159"/>
      <c r="L927" s="159"/>
      <c r="M927" s="159"/>
      <c r="N927" s="158"/>
      <c r="O927" s="158"/>
      <c r="P927" s="158"/>
      <c r="Q927" s="158"/>
      <c r="R927" s="159"/>
      <c r="S927" s="159"/>
      <c r="T927" s="159"/>
      <c r="U927" s="159"/>
      <c r="V927" s="159"/>
      <c r="W927" s="159"/>
      <c r="X927" s="159"/>
      <c r="Y927" s="159"/>
      <c r="Z927" s="148"/>
      <c r="AA927" s="148"/>
      <c r="AB927" s="148"/>
      <c r="AC927" s="148"/>
      <c r="AD927" s="148"/>
      <c r="AE927" s="148"/>
      <c r="AF927" s="148"/>
      <c r="AG927" s="148" t="s">
        <v>212</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2" x14ac:dyDescent="0.2">
      <c r="A928" s="155"/>
      <c r="B928" s="156"/>
      <c r="C928" s="204" t="s">
        <v>727</v>
      </c>
      <c r="D928" s="195"/>
      <c r="E928" s="196"/>
      <c r="F928" s="159"/>
      <c r="G928" s="159"/>
      <c r="H928" s="159"/>
      <c r="I928" s="159"/>
      <c r="J928" s="159"/>
      <c r="K928" s="159"/>
      <c r="L928" s="159"/>
      <c r="M928" s="159"/>
      <c r="N928" s="158"/>
      <c r="O928" s="158"/>
      <c r="P928" s="158"/>
      <c r="Q928" s="158"/>
      <c r="R928" s="159"/>
      <c r="S928" s="159"/>
      <c r="T928" s="159"/>
      <c r="U928" s="159"/>
      <c r="V928" s="159"/>
      <c r="W928" s="159"/>
      <c r="X928" s="159"/>
      <c r="Y928" s="159"/>
      <c r="Z928" s="148"/>
      <c r="AA928" s="148"/>
      <c r="AB928" s="148"/>
      <c r="AC928" s="148"/>
      <c r="AD928" s="148"/>
      <c r="AE928" s="148"/>
      <c r="AF928" s="148"/>
      <c r="AG928" s="148" t="s">
        <v>257</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x14ac:dyDescent="0.2">
      <c r="A929" s="155"/>
      <c r="B929" s="156"/>
      <c r="C929" s="204" t="s">
        <v>840</v>
      </c>
      <c r="D929" s="195"/>
      <c r="E929" s="196">
        <v>5</v>
      </c>
      <c r="F929" s="159"/>
      <c r="G929" s="159"/>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257</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74">
        <v>109</v>
      </c>
      <c r="B930" s="175" t="s">
        <v>841</v>
      </c>
      <c r="C930" s="190" t="s">
        <v>842</v>
      </c>
      <c r="D930" s="176" t="s">
        <v>400</v>
      </c>
      <c r="E930" s="177">
        <v>5</v>
      </c>
      <c r="F930" s="178"/>
      <c r="G930" s="179">
        <f>ROUND(E930*F930,2)</f>
        <v>0</v>
      </c>
      <c r="H930" s="178"/>
      <c r="I930" s="179">
        <f>ROUND(E930*H930,2)</f>
        <v>0</v>
      </c>
      <c r="J930" s="178"/>
      <c r="K930" s="179">
        <f>ROUND(E930*J930,2)</f>
        <v>0</v>
      </c>
      <c r="L930" s="179">
        <v>21</v>
      </c>
      <c r="M930" s="179">
        <f>G930*(1+L930/100)</f>
        <v>0</v>
      </c>
      <c r="N930" s="177">
        <v>0</v>
      </c>
      <c r="O930" s="177">
        <f>ROUND(E930*N930,2)</f>
        <v>0</v>
      </c>
      <c r="P930" s="177">
        <v>0</v>
      </c>
      <c r="Q930" s="177">
        <f>ROUND(E930*P930,2)</f>
        <v>0</v>
      </c>
      <c r="R930" s="179"/>
      <c r="S930" s="179" t="s">
        <v>228</v>
      </c>
      <c r="T930" s="180" t="s">
        <v>208</v>
      </c>
      <c r="U930" s="159">
        <v>0</v>
      </c>
      <c r="V930" s="159">
        <f>ROUND(E930*U930,2)</f>
        <v>0</v>
      </c>
      <c r="W930" s="159"/>
      <c r="X930" s="159" t="s">
        <v>252</v>
      </c>
      <c r="Y930" s="159" t="s">
        <v>210</v>
      </c>
      <c r="Z930" s="148"/>
      <c r="AA930" s="148"/>
      <c r="AB930" s="148"/>
      <c r="AC930" s="148"/>
      <c r="AD930" s="148"/>
      <c r="AE930" s="148"/>
      <c r="AF930" s="148"/>
      <c r="AG930" s="148" t="s">
        <v>253</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2" x14ac:dyDescent="0.2">
      <c r="A931" s="155"/>
      <c r="B931" s="156"/>
      <c r="C931" s="277" t="s">
        <v>741</v>
      </c>
      <c r="D931" s="278"/>
      <c r="E931" s="278"/>
      <c r="F931" s="278"/>
      <c r="G931" s="278"/>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212</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279" t="s">
        <v>732</v>
      </c>
      <c r="D932" s="280"/>
      <c r="E932" s="280"/>
      <c r="F932" s="280"/>
      <c r="G932" s="280"/>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212</v>
      </c>
      <c r="AH932" s="148"/>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3" x14ac:dyDescent="0.2">
      <c r="A933" s="155"/>
      <c r="B933" s="156"/>
      <c r="C933" s="279" t="s">
        <v>719</v>
      </c>
      <c r="D933" s="280"/>
      <c r="E933" s="280"/>
      <c r="F933" s="280"/>
      <c r="G933" s="280"/>
      <c r="H933" s="159"/>
      <c r="I933" s="159"/>
      <c r="J933" s="159"/>
      <c r="K933" s="159"/>
      <c r="L933" s="159"/>
      <c r="M933" s="159"/>
      <c r="N933" s="158"/>
      <c r="O933" s="158"/>
      <c r="P933" s="158"/>
      <c r="Q933" s="158"/>
      <c r="R933" s="159"/>
      <c r="S933" s="159"/>
      <c r="T933" s="159"/>
      <c r="U933" s="159"/>
      <c r="V933" s="159"/>
      <c r="W933" s="159"/>
      <c r="X933" s="159"/>
      <c r="Y933" s="159"/>
      <c r="Z933" s="148"/>
      <c r="AA933" s="148"/>
      <c r="AB933" s="148"/>
      <c r="AC933" s="148"/>
      <c r="AD933" s="148"/>
      <c r="AE933" s="148"/>
      <c r="AF933" s="148"/>
      <c r="AG933" s="148" t="s">
        <v>212</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3" x14ac:dyDescent="0.2">
      <c r="A934" s="155"/>
      <c r="B934" s="156"/>
      <c r="C934" s="279" t="s">
        <v>800</v>
      </c>
      <c r="D934" s="280"/>
      <c r="E934" s="280"/>
      <c r="F934" s="280"/>
      <c r="G934" s="280"/>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212</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3" x14ac:dyDescent="0.2">
      <c r="A935" s="155"/>
      <c r="B935" s="156"/>
      <c r="C935" s="279" t="s">
        <v>843</v>
      </c>
      <c r="D935" s="280"/>
      <c r="E935" s="280"/>
      <c r="F935" s="280"/>
      <c r="G935" s="280"/>
      <c r="H935" s="159"/>
      <c r="I935" s="159"/>
      <c r="J935" s="159"/>
      <c r="K935" s="159"/>
      <c r="L935" s="159"/>
      <c r="M935" s="159"/>
      <c r="N935" s="158"/>
      <c r="O935" s="158"/>
      <c r="P935" s="158"/>
      <c r="Q935" s="158"/>
      <c r="R935" s="159"/>
      <c r="S935" s="159"/>
      <c r="T935" s="159"/>
      <c r="U935" s="159"/>
      <c r="V935" s="159"/>
      <c r="W935" s="159"/>
      <c r="X935" s="159"/>
      <c r="Y935" s="159"/>
      <c r="Z935" s="148"/>
      <c r="AA935" s="148"/>
      <c r="AB935" s="148"/>
      <c r="AC935" s="148"/>
      <c r="AD935" s="148"/>
      <c r="AE935" s="148"/>
      <c r="AF935" s="148"/>
      <c r="AG935" s="148" t="s">
        <v>212</v>
      </c>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279" t="s">
        <v>802</v>
      </c>
      <c r="D936" s="280"/>
      <c r="E936" s="280"/>
      <c r="F936" s="280"/>
      <c r="G936" s="280"/>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212</v>
      </c>
      <c r="AH936" s="148"/>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ht="22.5" outlineLevel="3" x14ac:dyDescent="0.2">
      <c r="A937" s="155"/>
      <c r="B937" s="156"/>
      <c r="C937" s="279" t="s">
        <v>829</v>
      </c>
      <c r="D937" s="280"/>
      <c r="E937" s="280"/>
      <c r="F937" s="280"/>
      <c r="G937" s="280"/>
      <c r="H937" s="159"/>
      <c r="I937" s="159"/>
      <c r="J937" s="159"/>
      <c r="K937" s="159"/>
      <c r="L937" s="159"/>
      <c r="M937" s="159"/>
      <c r="N937" s="158"/>
      <c r="O937" s="158"/>
      <c r="P937" s="158"/>
      <c r="Q937" s="158"/>
      <c r="R937" s="159"/>
      <c r="S937" s="159"/>
      <c r="T937" s="159"/>
      <c r="U937" s="159"/>
      <c r="V937" s="159"/>
      <c r="W937" s="159"/>
      <c r="X937" s="159"/>
      <c r="Y937" s="159"/>
      <c r="Z937" s="148"/>
      <c r="AA937" s="148"/>
      <c r="AB937" s="148"/>
      <c r="AC937" s="148"/>
      <c r="AD937" s="148"/>
      <c r="AE937" s="148"/>
      <c r="AF937" s="148"/>
      <c r="AG937" s="148" t="s">
        <v>212</v>
      </c>
      <c r="AH937" s="148"/>
      <c r="AI937" s="148"/>
      <c r="AJ937" s="148"/>
      <c r="AK937" s="148"/>
      <c r="AL937" s="148"/>
      <c r="AM937" s="148"/>
      <c r="AN937" s="148"/>
      <c r="AO937" s="148"/>
      <c r="AP937" s="148"/>
      <c r="AQ937" s="148"/>
      <c r="AR937" s="148"/>
      <c r="AS937" s="148"/>
      <c r="AT937" s="148"/>
      <c r="AU937" s="148"/>
      <c r="AV937" s="148"/>
      <c r="AW937" s="148"/>
      <c r="AX937" s="148"/>
      <c r="AY937" s="148"/>
      <c r="AZ937" s="148"/>
      <c r="BA937" s="181" t="str">
        <f>C937</f>
        <v>POVRCHOVÁ ÚPRAVA DŘEVA: bezbarvý lak / celkové přebroušení, nový krycí nátěr s hedvábným leskem barevné provedení bude upřesněno po provedení vzorků</v>
      </c>
      <c r="BB937" s="148"/>
      <c r="BC937" s="148"/>
      <c r="BD937" s="148"/>
      <c r="BE937" s="148"/>
      <c r="BF937" s="148"/>
      <c r="BG937" s="148"/>
      <c r="BH937" s="148"/>
    </row>
    <row r="938" spans="1:60" outlineLevel="3" x14ac:dyDescent="0.2">
      <c r="A938" s="155"/>
      <c r="B938" s="156"/>
      <c r="C938" s="279" t="s">
        <v>804</v>
      </c>
      <c r="D938" s="280"/>
      <c r="E938" s="280"/>
      <c r="F938" s="280"/>
      <c r="G938" s="280"/>
      <c r="H938" s="159"/>
      <c r="I938" s="159"/>
      <c r="J938" s="159"/>
      <c r="K938" s="159"/>
      <c r="L938" s="159"/>
      <c r="M938" s="159"/>
      <c r="N938" s="158"/>
      <c r="O938" s="158"/>
      <c r="P938" s="158"/>
      <c r="Q938" s="158"/>
      <c r="R938" s="159"/>
      <c r="S938" s="159"/>
      <c r="T938" s="159"/>
      <c r="U938" s="159"/>
      <c r="V938" s="159"/>
      <c r="W938" s="159"/>
      <c r="X938" s="159"/>
      <c r="Y938" s="159"/>
      <c r="Z938" s="148"/>
      <c r="AA938" s="148"/>
      <c r="AB938" s="148"/>
      <c r="AC938" s="148"/>
      <c r="AD938" s="148"/>
      <c r="AE938" s="148"/>
      <c r="AF938" s="148"/>
      <c r="AG938" s="148" t="s">
        <v>212</v>
      </c>
      <c r="AH938" s="148"/>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3" x14ac:dyDescent="0.2">
      <c r="A939" s="155"/>
      <c r="B939" s="156"/>
      <c r="C939" s="279" t="s">
        <v>844</v>
      </c>
      <c r="D939" s="280"/>
      <c r="E939" s="280"/>
      <c r="F939" s="280"/>
      <c r="G939" s="280"/>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212</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2" x14ac:dyDescent="0.2">
      <c r="A940" s="155"/>
      <c r="B940" s="156"/>
      <c r="C940" s="204" t="s">
        <v>727</v>
      </c>
      <c r="D940" s="195"/>
      <c r="E940" s="196"/>
      <c r="F940" s="159"/>
      <c r="G940" s="159"/>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257</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204" t="s">
        <v>845</v>
      </c>
      <c r="D941" s="195"/>
      <c r="E941" s="196">
        <v>5</v>
      </c>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257</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ht="22.5" outlineLevel="1" x14ac:dyDescent="0.2">
      <c r="A942" s="174">
        <v>110</v>
      </c>
      <c r="B942" s="175" t="s">
        <v>846</v>
      </c>
      <c r="C942" s="190" t="s">
        <v>847</v>
      </c>
      <c r="D942" s="176" t="s">
        <v>400</v>
      </c>
      <c r="E942" s="177">
        <v>2</v>
      </c>
      <c r="F942" s="178"/>
      <c r="G942" s="179">
        <f>ROUND(E942*F942,2)</f>
        <v>0</v>
      </c>
      <c r="H942" s="178"/>
      <c r="I942" s="179">
        <f>ROUND(E942*H942,2)</f>
        <v>0</v>
      </c>
      <c r="J942" s="178"/>
      <c r="K942" s="179">
        <f>ROUND(E942*J942,2)</f>
        <v>0</v>
      </c>
      <c r="L942" s="179">
        <v>21</v>
      </c>
      <c r="M942" s="179">
        <f>G942*(1+L942/100)</f>
        <v>0</v>
      </c>
      <c r="N942" s="177">
        <v>0</v>
      </c>
      <c r="O942" s="177">
        <f>ROUND(E942*N942,2)</f>
        <v>0</v>
      </c>
      <c r="P942" s="177">
        <v>0</v>
      </c>
      <c r="Q942" s="177">
        <f>ROUND(E942*P942,2)</f>
        <v>0</v>
      </c>
      <c r="R942" s="179"/>
      <c r="S942" s="179" t="s">
        <v>228</v>
      </c>
      <c r="T942" s="180" t="s">
        <v>208</v>
      </c>
      <c r="U942" s="159">
        <v>0</v>
      </c>
      <c r="V942" s="159">
        <f>ROUND(E942*U942,2)</f>
        <v>0</v>
      </c>
      <c r="W942" s="159"/>
      <c r="X942" s="159" t="s">
        <v>252</v>
      </c>
      <c r="Y942" s="159" t="s">
        <v>210</v>
      </c>
      <c r="Z942" s="148"/>
      <c r="AA942" s="148"/>
      <c r="AB942" s="148"/>
      <c r="AC942" s="148"/>
      <c r="AD942" s="148"/>
      <c r="AE942" s="148"/>
      <c r="AF942" s="148"/>
      <c r="AG942" s="148" t="s">
        <v>253</v>
      </c>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2" x14ac:dyDescent="0.2">
      <c r="A943" s="155"/>
      <c r="B943" s="156"/>
      <c r="C943" s="277" t="s">
        <v>778</v>
      </c>
      <c r="D943" s="278"/>
      <c r="E943" s="278"/>
      <c r="F943" s="278"/>
      <c r="G943" s="278"/>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212</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279" t="s">
        <v>779</v>
      </c>
      <c r="D944" s="280"/>
      <c r="E944" s="280"/>
      <c r="F944" s="280"/>
      <c r="G944" s="280"/>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212</v>
      </c>
      <c r="AH944" s="148"/>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3" x14ac:dyDescent="0.2">
      <c r="A945" s="155"/>
      <c r="B945" s="156"/>
      <c r="C945" s="279" t="s">
        <v>780</v>
      </c>
      <c r="D945" s="280"/>
      <c r="E945" s="280"/>
      <c r="F945" s="280"/>
      <c r="G945" s="280"/>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212</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3" x14ac:dyDescent="0.2">
      <c r="A946" s="155"/>
      <c r="B946" s="156"/>
      <c r="C946" s="279" t="s">
        <v>781</v>
      </c>
      <c r="D946" s="280"/>
      <c r="E946" s="280"/>
      <c r="F946" s="280"/>
      <c r="G946" s="280"/>
      <c r="H946" s="159"/>
      <c r="I946" s="159"/>
      <c r="J946" s="159"/>
      <c r="K946" s="159"/>
      <c r="L946" s="159"/>
      <c r="M946" s="159"/>
      <c r="N946" s="158"/>
      <c r="O946" s="158"/>
      <c r="P946" s="158"/>
      <c r="Q946" s="158"/>
      <c r="R946" s="159"/>
      <c r="S946" s="159"/>
      <c r="T946" s="159"/>
      <c r="U946" s="159"/>
      <c r="V946" s="159"/>
      <c r="W946" s="159"/>
      <c r="X946" s="159"/>
      <c r="Y946" s="159"/>
      <c r="Z946" s="148"/>
      <c r="AA946" s="148"/>
      <c r="AB946" s="148"/>
      <c r="AC946" s="148"/>
      <c r="AD946" s="148"/>
      <c r="AE946" s="148"/>
      <c r="AF946" s="148"/>
      <c r="AG946" s="148" t="s">
        <v>212</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3" x14ac:dyDescent="0.2">
      <c r="A947" s="155"/>
      <c r="B947" s="156"/>
      <c r="C947" s="279" t="s">
        <v>782</v>
      </c>
      <c r="D947" s="280"/>
      <c r="E947" s="280"/>
      <c r="F947" s="280"/>
      <c r="G947" s="280"/>
      <c r="H947" s="159"/>
      <c r="I947" s="159"/>
      <c r="J947" s="159"/>
      <c r="K947" s="159"/>
      <c r="L947" s="159"/>
      <c r="M947" s="159"/>
      <c r="N947" s="158"/>
      <c r="O947" s="158"/>
      <c r="P947" s="158"/>
      <c r="Q947" s="158"/>
      <c r="R947" s="159"/>
      <c r="S947" s="159"/>
      <c r="T947" s="159"/>
      <c r="U947" s="159"/>
      <c r="V947" s="159"/>
      <c r="W947" s="159"/>
      <c r="X947" s="159"/>
      <c r="Y947" s="159"/>
      <c r="Z947" s="148"/>
      <c r="AA947" s="148"/>
      <c r="AB947" s="148"/>
      <c r="AC947" s="148"/>
      <c r="AD947" s="148"/>
      <c r="AE947" s="148"/>
      <c r="AF947" s="148"/>
      <c r="AG947" s="148" t="s">
        <v>212</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3" x14ac:dyDescent="0.2">
      <c r="A948" s="155"/>
      <c r="B948" s="156"/>
      <c r="C948" s="279" t="s">
        <v>839</v>
      </c>
      <c r="D948" s="280"/>
      <c r="E948" s="280"/>
      <c r="F948" s="280"/>
      <c r="G948" s="280"/>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212</v>
      </c>
      <c r="AH948" s="148"/>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3" x14ac:dyDescent="0.2">
      <c r="A949" s="155"/>
      <c r="B949" s="156"/>
      <c r="C949" s="279" t="s">
        <v>784</v>
      </c>
      <c r="D949" s="280"/>
      <c r="E949" s="280"/>
      <c r="F949" s="280"/>
      <c r="G949" s="280"/>
      <c r="H949" s="159"/>
      <c r="I949" s="159"/>
      <c r="J949" s="159"/>
      <c r="K949" s="159"/>
      <c r="L949" s="159"/>
      <c r="M949" s="159"/>
      <c r="N949" s="158"/>
      <c r="O949" s="158"/>
      <c r="P949" s="158"/>
      <c r="Q949" s="158"/>
      <c r="R949" s="159"/>
      <c r="S949" s="159"/>
      <c r="T949" s="159"/>
      <c r="U949" s="159"/>
      <c r="V949" s="159"/>
      <c r="W949" s="159"/>
      <c r="X949" s="159"/>
      <c r="Y949" s="159"/>
      <c r="Z949" s="148"/>
      <c r="AA949" s="148"/>
      <c r="AB949" s="148"/>
      <c r="AC949" s="148"/>
      <c r="AD949" s="148"/>
      <c r="AE949" s="148"/>
      <c r="AF949" s="148"/>
      <c r="AG949" s="148" t="s">
        <v>212</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3" x14ac:dyDescent="0.2">
      <c r="A950" s="155"/>
      <c r="B950" s="156"/>
      <c r="C950" s="279" t="s">
        <v>785</v>
      </c>
      <c r="D950" s="280"/>
      <c r="E950" s="280"/>
      <c r="F950" s="280"/>
      <c r="G950" s="280"/>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212</v>
      </c>
      <c r="AH950" s="148"/>
      <c r="AI950" s="148"/>
      <c r="AJ950" s="148"/>
      <c r="AK950" s="148"/>
      <c r="AL950" s="148"/>
      <c r="AM950" s="148"/>
      <c r="AN950" s="148"/>
      <c r="AO950" s="148"/>
      <c r="AP950" s="148"/>
      <c r="AQ950" s="148"/>
      <c r="AR950" s="148"/>
      <c r="AS950" s="148"/>
      <c r="AT950" s="148"/>
      <c r="AU950" s="148"/>
      <c r="AV950" s="148"/>
      <c r="AW950" s="148"/>
      <c r="AX950" s="148"/>
      <c r="AY950" s="148"/>
      <c r="AZ950" s="148"/>
      <c r="BA950" s="181" t="str">
        <f>C950</f>
        <v>POVRCHOVÁ ÚPRAVA DŘEVA: krycí nátěr s hedvábným leskem barevné provedení bude upřesněno po provedení vzorků</v>
      </c>
      <c r="BB950" s="148"/>
      <c r="BC950" s="148"/>
      <c r="BD950" s="148"/>
      <c r="BE950" s="148"/>
      <c r="BF950" s="148"/>
      <c r="BG950" s="148"/>
      <c r="BH950" s="148"/>
    </row>
    <row r="951" spans="1:60" outlineLevel="3" x14ac:dyDescent="0.2">
      <c r="A951" s="155"/>
      <c r="B951" s="156"/>
      <c r="C951" s="279" t="s">
        <v>786</v>
      </c>
      <c r="D951" s="280"/>
      <c r="E951" s="280"/>
      <c r="F951" s="280"/>
      <c r="G951" s="280"/>
      <c r="H951" s="159"/>
      <c r="I951" s="159"/>
      <c r="J951" s="159"/>
      <c r="K951" s="159"/>
      <c r="L951" s="159"/>
      <c r="M951" s="159"/>
      <c r="N951" s="158"/>
      <c r="O951" s="158"/>
      <c r="P951" s="158"/>
      <c r="Q951" s="158"/>
      <c r="R951" s="159"/>
      <c r="S951" s="159"/>
      <c r="T951" s="159"/>
      <c r="U951" s="159"/>
      <c r="V951" s="159"/>
      <c r="W951" s="159"/>
      <c r="X951" s="159"/>
      <c r="Y951" s="159"/>
      <c r="Z951" s="148"/>
      <c r="AA951" s="148"/>
      <c r="AB951" s="148"/>
      <c r="AC951" s="148"/>
      <c r="AD951" s="148"/>
      <c r="AE951" s="148"/>
      <c r="AF951" s="148"/>
      <c r="AG951" s="148" t="s">
        <v>212</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2" x14ac:dyDescent="0.2">
      <c r="A952" s="155"/>
      <c r="B952" s="156"/>
      <c r="C952" s="204" t="s">
        <v>727</v>
      </c>
      <c r="D952" s="195"/>
      <c r="E952" s="196"/>
      <c r="F952" s="159"/>
      <c r="G952" s="159"/>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257</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204" t="s">
        <v>848</v>
      </c>
      <c r="D953" s="195"/>
      <c r="E953" s="196">
        <v>2</v>
      </c>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257</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74">
        <v>111</v>
      </c>
      <c r="B954" s="175" t="s">
        <v>849</v>
      </c>
      <c r="C954" s="190" t="s">
        <v>850</v>
      </c>
      <c r="D954" s="176" t="s">
        <v>400</v>
      </c>
      <c r="E954" s="177">
        <v>2</v>
      </c>
      <c r="F954" s="178"/>
      <c r="G954" s="179">
        <f>ROUND(E954*F954,2)</f>
        <v>0</v>
      </c>
      <c r="H954" s="178"/>
      <c r="I954" s="179">
        <f>ROUND(E954*H954,2)</f>
        <v>0</v>
      </c>
      <c r="J954" s="178"/>
      <c r="K954" s="179">
        <f>ROUND(E954*J954,2)</f>
        <v>0</v>
      </c>
      <c r="L954" s="179">
        <v>21</v>
      </c>
      <c r="M954" s="179">
        <f>G954*(1+L954/100)</f>
        <v>0</v>
      </c>
      <c r="N954" s="177">
        <v>0</v>
      </c>
      <c r="O954" s="177">
        <f>ROUND(E954*N954,2)</f>
        <v>0</v>
      </c>
      <c r="P954" s="177">
        <v>0</v>
      </c>
      <c r="Q954" s="177">
        <f>ROUND(E954*P954,2)</f>
        <v>0</v>
      </c>
      <c r="R954" s="179"/>
      <c r="S954" s="179" t="s">
        <v>228</v>
      </c>
      <c r="T954" s="180" t="s">
        <v>208</v>
      </c>
      <c r="U954" s="159">
        <v>0</v>
      </c>
      <c r="V954" s="159">
        <f>ROUND(E954*U954,2)</f>
        <v>0</v>
      </c>
      <c r="W954" s="159"/>
      <c r="X954" s="159" t="s">
        <v>252</v>
      </c>
      <c r="Y954" s="159" t="s">
        <v>210</v>
      </c>
      <c r="Z954" s="148"/>
      <c r="AA954" s="148"/>
      <c r="AB954" s="148"/>
      <c r="AC954" s="148"/>
      <c r="AD954" s="148"/>
      <c r="AE954" s="148"/>
      <c r="AF954" s="148"/>
      <c r="AG954" s="148" t="s">
        <v>253</v>
      </c>
      <c r="AH954" s="148"/>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2" x14ac:dyDescent="0.2">
      <c r="A955" s="155"/>
      <c r="B955" s="156"/>
      <c r="C955" s="277" t="s">
        <v>741</v>
      </c>
      <c r="D955" s="278"/>
      <c r="E955" s="278"/>
      <c r="F955" s="278"/>
      <c r="G955" s="278"/>
      <c r="H955" s="159"/>
      <c r="I955" s="159"/>
      <c r="J955" s="159"/>
      <c r="K955" s="159"/>
      <c r="L955" s="159"/>
      <c r="M955" s="159"/>
      <c r="N955" s="158"/>
      <c r="O955" s="158"/>
      <c r="P955" s="158"/>
      <c r="Q955" s="158"/>
      <c r="R955" s="159"/>
      <c r="S955" s="159"/>
      <c r="T955" s="159"/>
      <c r="U955" s="159"/>
      <c r="V955" s="159"/>
      <c r="W955" s="159"/>
      <c r="X955" s="159"/>
      <c r="Y955" s="159"/>
      <c r="Z955" s="148"/>
      <c r="AA955" s="148"/>
      <c r="AB955" s="148"/>
      <c r="AC955" s="148"/>
      <c r="AD955" s="148"/>
      <c r="AE955" s="148"/>
      <c r="AF955" s="148"/>
      <c r="AG955" s="148" t="s">
        <v>212</v>
      </c>
      <c r="AH955" s="148"/>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3" x14ac:dyDescent="0.2">
      <c r="A956" s="155"/>
      <c r="B956" s="156"/>
      <c r="C956" s="279" t="s">
        <v>732</v>
      </c>
      <c r="D956" s="280"/>
      <c r="E956" s="280"/>
      <c r="F956" s="280"/>
      <c r="G956" s="280"/>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212</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3" x14ac:dyDescent="0.2">
      <c r="A957" s="155"/>
      <c r="B957" s="156"/>
      <c r="C957" s="279" t="s">
        <v>719</v>
      </c>
      <c r="D957" s="280"/>
      <c r="E957" s="280"/>
      <c r="F957" s="280"/>
      <c r="G957" s="280"/>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212</v>
      </c>
      <c r="AH957" s="148"/>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3" x14ac:dyDescent="0.2">
      <c r="A958" s="155"/>
      <c r="B958" s="156"/>
      <c r="C958" s="279" t="s">
        <v>800</v>
      </c>
      <c r="D958" s="280"/>
      <c r="E958" s="280"/>
      <c r="F958" s="280"/>
      <c r="G958" s="280"/>
      <c r="H958" s="159"/>
      <c r="I958" s="159"/>
      <c r="J958" s="159"/>
      <c r="K958" s="159"/>
      <c r="L958" s="159"/>
      <c r="M958" s="159"/>
      <c r="N958" s="158"/>
      <c r="O958" s="158"/>
      <c r="P958" s="158"/>
      <c r="Q958" s="158"/>
      <c r="R958" s="159"/>
      <c r="S958" s="159"/>
      <c r="T958" s="159"/>
      <c r="U958" s="159"/>
      <c r="V958" s="159"/>
      <c r="W958" s="159"/>
      <c r="X958" s="159"/>
      <c r="Y958" s="159"/>
      <c r="Z958" s="148"/>
      <c r="AA958" s="148"/>
      <c r="AB958" s="148"/>
      <c r="AC958" s="148"/>
      <c r="AD958" s="148"/>
      <c r="AE958" s="148"/>
      <c r="AF958" s="148"/>
      <c r="AG958" s="148" t="s">
        <v>212</v>
      </c>
      <c r="AH958" s="148"/>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x14ac:dyDescent="0.2">
      <c r="A959" s="155"/>
      <c r="B959" s="156"/>
      <c r="C959" s="279" t="s">
        <v>843</v>
      </c>
      <c r="D959" s="280"/>
      <c r="E959" s="280"/>
      <c r="F959" s="280"/>
      <c r="G959" s="280"/>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212</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3" x14ac:dyDescent="0.2">
      <c r="A960" s="155"/>
      <c r="B960" s="156"/>
      <c r="C960" s="279" t="s">
        <v>802</v>
      </c>
      <c r="D960" s="280"/>
      <c r="E960" s="280"/>
      <c r="F960" s="280"/>
      <c r="G960" s="280"/>
      <c r="H960" s="159"/>
      <c r="I960" s="159"/>
      <c r="J960" s="159"/>
      <c r="K960" s="159"/>
      <c r="L960" s="159"/>
      <c r="M960" s="159"/>
      <c r="N960" s="158"/>
      <c r="O960" s="158"/>
      <c r="P960" s="158"/>
      <c r="Q960" s="158"/>
      <c r="R960" s="159"/>
      <c r="S960" s="159"/>
      <c r="T960" s="159"/>
      <c r="U960" s="159"/>
      <c r="V960" s="159"/>
      <c r="W960" s="159"/>
      <c r="X960" s="159"/>
      <c r="Y960" s="159"/>
      <c r="Z960" s="148"/>
      <c r="AA960" s="148"/>
      <c r="AB960" s="148"/>
      <c r="AC960" s="148"/>
      <c r="AD960" s="148"/>
      <c r="AE960" s="148"/>
      <c r="AF960" s="148"/>
      <c r="AG960" s="148" t="s">
        <v>212</v>
      </c>
      <c r="AH960" s="148"/>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ht="22.5" outlineLevel="3" x14ac:dyDescent="0.2">
      <c r="A961" s="155"/>
      <c r="B961" s="156"/>
      <c r="C961" s="279" t="s">
        <v>829</v>
      </c>
      <c r="D961" s="280"/>
      <c r="E961" s="280"/>
      <c r="F961" s="280"/>
      <c r="G961" s="280"/>
      <c r="H961" s="159"/>
      <c r="I961" s="159"/>
      <c r="J961" s="159"/>
      <c r="K961" s="159"/>
      <c r="L961" s="159"/>
      <c r="M961" s="159"/>
      <c r="N961" s="158"/>
      <c r="O961" s="158"/>
      <c r="P961" s="158"/>
      <c r="Q961" s="158"/>
      <c r="R961" s="159"/>
      <c r="S961" s="159"/>
      <c r="T961" s="159"/>
      <c r="U961" s="159"/>
      <c r="V961" s="159"/>
      <c r="W961" s="159"/>
      <c r="X961" s="159"/>
      <c r="Y961" s="159"/>
      <c r="Z961" s="148"/>
      <c r="AA961" s="148"/>
      <c r="AB961" s="148"/>
      <c r="AC961" s="148"/>
      <c r="AD961" s="148"/>
      <c r="AE961" s="148"/>
      <c r="AF961" s="148"/>
      <c r="AG961" s="148" t="s">
        <v>212</v>
      </c>
      <c r="AH961" s="148"/>
      <c r="AI961" s="148"/>
      <c r="AJ961" s="148"/>
      <c r="AK961" s="148"/>
      <c r="AL961" s="148"/>
      <c r="AM961" s="148"/>
      <c r="AN961" s="148"/>
      <c r="AO961" s="148"/>
      <c r="AP961" s="148"/>
      <c r="AQ961" s="148"/>
      <c r="AR961" s="148"/>
      <c r="AS961" s="148"/>
      <c r="AT961" s="148"/>
      <c r="AU961" s="148"/>
      <c r="AV961" s="148"/>
      <c r="AW961" s="148"/>
      <c r="AX961" s="148"/>
      <c r="AY961" s="148"/>
      <c r="AZ961" s="148"/>
      <c r="BA961" s="181" t="str">
        <f>C961</f>
        <v>POVRCHOVÁ ÚPRAVA DŘEVA: bezbarvý lak / celkové přebroušení, nový krycí nátěr s hedvábným leskem barevné provedení bude upřesněno po provedení vzorků</v>
      </c>
      <c r="BB961" s="148"/>
      <c r="BC961" s="148"/>
      <c r="BD961" s="148"/>
      <c r="BE961" s="148"/>
      <c r="BF961" s="148"/>
      <c r="BG961" s="148"/>
      <c r="BH961" s="148"/>
    </row>
    <row r="962" spans="1:60" outlineLevel="3" x14ac:dyDescent="0.2">
      <c r="A962" s="155"/>
      <c r="B962" s="156"/>
      <c r="C962" s="279" t="s">
        <v>804</v>
      </c>
      <c r="D962" s="280"/>
      <c r="E962" s="280"/>
      <c r="F962" s="280"/>
      <c r="G962" s="280"/>
      <c r="H962" s="159"/>
      <c r="I962" s="159"/>
      <c r="J962" s="159"/>
      <c r="K962" s="159"/>
      <c r="L962" s="159"/>
      <c r="M962" s="159"/>
      <c r="N962" s="158"/>
      <c r="O962" s="158"/>
      <c r="P962" s="158"/>
      <c r="Q962" s="158"/>
      <c r="R962" s="159"/>
      <c r="S962" s="159"/>
      <c r="T962" s="159"/>
      <c r="U962" s="159"/>
      <c r="V962" s="159"/>
      <c r="W962" s="159"/>
      <c r="X962" s="159"/>
      <c r="Y962" s="159"/>
      <c r="Z962" s="148"/>
      <c r="AA962" s="148"/>
      <c r="AB962" s="148"/>
      <c r="AC962" s="148"/>
      <c r="AD962" s="148"/>
      <c r="AE962" s="148"/>
      <c r="AF962" s="148"/>
      <c r="AG962" s="148" t="s">
        <v>212</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3" x14ac:dyDescent="0.2">
      <c r="A963" s="155"/>
      <c r="B963" s="156"/>
      <c r="C963" s="279" t="s">
        <v>844</v>
      </c>
      <c r="D963" s="280"/>
      <c r="E963" s="280"/>
      <c r="F963" s="280"/>
      <c r="G963" s="280"/>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212</v>
      </c>
      <c r="AH963" s="148"/>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2" x14ac:dyDescent="0.2">
      <c r="A964" s="155"/>
      <c r="B964" s="156"/>
      <c r="C964" s="204" t="s">
        <v>727</v>
      </c>
      <c r="D964" s="195"/>
      <c r="E964" s="196"/>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257</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3" x14ac:dyDescent="0.2">
      <c r="A965" s="155"/>
      <c r="B965" s="156"/>
      <c r="C965" s="204" t="s">
        <v>851</v>
      </c>
      <c r="D965" s="195"/>
      <c r="E965" s="196">
        <v>2</v>
      </c>
      <c r="F965" s="159"/>
      <c r="G965" s="159"/>
      <c r="H965" s="159"/>
      <c r="I965" s="159"/>
      <c r="J965" s="159"/>
      <c r="K965" s="159"/>
      <c r="L965" s="159"/>
      <c r="M965" s="159"/>
      <c r="N965" s="158"/>
      <c r="O965" s="158"/>
      <c r="P965" s="158"/>
      <c r="Q965" s="158"/>
      <c r="R965" s="159"/>
      <c r="S965" s="159"/>
      <c r="T965" s="159"/>
      <c r="U965" s="159"/>
      <c r="V965" s="159"/>
      <c r="W965" s="159"/>
      <c r="X965" s="159"/>
      <c r="Y965" s="159"/>
      <c r="Z965" s="148"/>
      <c r="AA965" s="148"/>
      <c r="AB965" s="148"/>
      <c r="AC965" s="148"/>
      <c r="AD965" s="148"/>
      <c r="AE965" s="148"/>
      <c r="AF965" s="148"/>
      <c r="AG965" s="148" t="s">
        <v>257</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74">
        <v>112</v>
      </c>
      <c r="B966" s="175" t="s">
        <v>852</v>
      </c>
      <c r="C966" s="190" t="s">
        <v>853</v>
      </c>
      <c r="D966" s="176" t="s">
        <v>400</v>
      </c>
      <c r="E966" s="177">
        <v>2</v>
      </c>
      <c r="F966" s="178"/>
      <c r="G966" s="179">
        <f>ROUND(E966*F966,2)</f>
        <v>0</v>
      </c>
      <c r="H966" s="178"/>
      <c r="I966" s="179">
        <f>ROUND(E966*H966,2)</f>
        <v>0</v>
      </c>
      <c r="J966" s="178"/>
      <c r="K966" s="179">
        <f>ROUND(E966*J966,2)</f>
        <v>0</v>
      </c>
      <c r="L966" s="179">
        <v>21</v>
      </c>
      <c r="M966" s="179">
        <f>G966*(1+L966/100)</f>
        <v>0</v>
      </c>
      <c r="N966" s="177">
        <v>0</v>
      </c>
      <c r="O966" s="177">
        <f>ROUND(E966*N966,2)</f>
        <v>0</v>
      </c>
      <c r="P966" s="177">
        <v>0</v>
      </c>
      <c r="Q966" s="177">
        <f>ROUND(E966*P966,2)</f>
        <v>0</v>
      </c>
      <c r="R966" s="179"/>
      <c r="S966" s="179" t="s">
        <v>228</v>
      </c>
      <c r="T966" s="180" t="s">
        <v>208</v>
      </c>
      <c r="U966" s="159">
        <v>0</v>
      </c>
      <c r="V966" s="159">
        <f>ROUND(E966*U966,2)</f>
        <v>0</v>
      </c>
      <c r="W966" s="159"/>
      <c r="X966" s="159" t="s">
        <v>252</v>
      </c>
      <c r="Y966" s="159" t="s">
        <v>210</v>
      </c>
      <c r="Z966" s="148"/>
      <c r="AA966" s="148"/>
      <c r="AB966" s="148"/>
      <c r="AC966" s="148"/>
      <c r="AD966" s="148"/>
      <c r="AE966" s="148"/>
      <c r="AF966" s="148"/>
      <c r="AG966" s="148" t="s">
        <v>253</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2" x14ac:dyDescent="0.2">
      <c r="A967" s="155"/>
      <c r="B967" s="156"/>
      <c r="C967" s="277" t="s">
        <v>854</v>
      </c>
      <c r="D967" s="278"/>
      <c r="E967" s="278"/>
      <c r="F967" s="278"/>
      <c r="G967" s="278"/>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212</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3" x14ac:dyDescent="0.2">
      <c r="A968" s="155"/>
      <c r="B968" s="156"/>
      <c r="C968" s="279" t="s">
        <v>732</v>
      </c>
      <c r="D968" s="280"/>
      <c r="E968" s="280"/>
      <c r="F968" s="280"/>
      <c r="G968" s="280"/>
      <c r="H968" s="159"/>
      <c r="I968" s="159"/>
      <c r="J968" s="159"/>
      <c r="K968" s="159"/>
      <c r="L968" s="159"/>
      <c r="M968" s="159"/>
      <c r="N968" s="158"/>
      <c r="O968" s="158"/>
      <c r="P968" s="158"/>
      <c r="Q968" s="158"/>
      <c r="R968" s="159"/>
      <c r="S968" s="159"/>
      <c r="T968" s="159"/>
      <c r="U968" s="159"/>
      <c r="V968" s="159"/>
      <c r="W968" s="159"/>
      <c r="X968" s="159"/>
      <c r="Y968" s="159"/>
      <c r="Z968" s="148"/>
      <c r="AA968" s="148"/>
      <c r="AB968" s="148"/>
      <c r="AC968" s="148"/>
      <c r="AD968" s="148"/>
      <c r="AE968" s="148"/>
      <c r="AF968" s="148"/>
      <c r="AG968" s="148" t="s">
        <v>212</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3" x14ac:dyDescent="0.2">
      <c r="A969" s="155"/>
      <c r="B969" s="156"/>
      <c r="C969" s="279" t="s">
        <v>719</v>
      </c>
      <c r="D969" s="280"/>
      <c r="E969" s="280"/>
      <c r="F969" s="280"/>
      <c r="G969" s="280"/>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212</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3" x14ac:dyDescent="0.2">
      <c r="A970" s="155"/>
      <c r="B970" s="156"/>
      <c r="C970" s="279" t="s">
        <v>800</v>
      </c>
      <c r="D970" s="280"/>
      <c r="E970" s="280"/>
      <c r="F970" s="280"/>
      <c r="G970" s="280"/>
      <c r="H970" s="159"/>
      <c r="I970" s="159"/>
      <c r="J970" s="159"/>
      <c r="K970" s="159"/>
      <c r="L970" s="159"/>
      <c r="M970" s="159"/>
      <c r="N970" s="158"/>
      <c r="O970" s="158"/>
      <c r="P970" s="158"/>
      <c r="Q970" s="158"/>
      <c r="R970" s="159"/>
      <c r="S970" s="159"/>
      <c r="T970" s="159"/>
      <c r="U970" s="159"/>
      <c r="V970" s="159"/>
      <c r="W970" s="159"/>
      <c r="X970" s="159"/>
      <c r="Y970" s="159"/>
      <c r="Z970" s="148"/>
      <c r="AA970" s="148"/>
      <c r="AB970" s="148"/>
      <c r="AC970" s="148"/>
      <c r="AD970" s="148"/>
      <c r="AE970" s="148"/>
      <c r="AF970" s="148"/>
      <c r="AG970" s="148" t="s">
        <v>212</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x14ac:dyDescent="0.2">
      <c r="A971" s="155"/>
      <c r="B971" s="156"/>
      <c r="C971" s="279" t="s">
        <v>855</v>
      </c>
      <c r="D971" s="280"/>
      <c r="E971" s="280"/>
      <c r="F971" s="280"/>
      <c r="G971" s="280"/>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212</v>
      </c>
      <c r="AH971" s="148"/>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3" x14ac:dyDescent="0.2">
      <c r="A972" s="155"/>
      <c r="B972" s="156"/>
      <c r="C972" s="279" t="s">
        <v>802</v>
      </c>
      <c r="D972" s="280"/>
      <c r="E972" s="280"/>
      <c r="F972" s="280"/>
      <c r="G972" s="280"/>
      <c r="H972" s="159"/>
      <c r="I972" s="159"/>
      <c r="J972" s="159"/>
      <c r="K972" s="159"/>
      <c r="L972" s="159"/>
      <c r="M972" s="159"/>
      <c r="N972" s="158"/>
      <c r="O972" s="158"/>
      <c r="P972" s="158"/>
      <c r="Q972" s="158"/>
      <c r="R972" s="159"/>
      <c r="S972" s="159"/>
      <c r="T972" s="159"/>
      <c r="U972" s="159"/>
      <c r="V972" s="159"/>
      <c r="W972" s="159"/>
      <c r="X972" s="159"/>
      <c r="Y972" s="159"/>
      <c r="Z972" s="148"/>
      <c r="AA972" s="148"/>
      <c r="AB972" s="148"/>
      <c r="AC972" s="148"/>
      <c r="AD972" s="148"/>
      <c r="AE972" s="148"/>
      <c r="AF972" s="148"/>
      <c r="AG972" s="148" t="s">
        <v>212</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3" x14ac:dyDescent="0.2">
      <c r="A973" s="155"/>
      <c r="B973" s="156"/>
      <c r="C973" s="279" t="s">
        <v>803</v>
      </c>
      <c r="D973" s="280"/>
      <c r="E973" s="280"/>
      <c r="F973" s="280"/>
      <c r="G973" s="280"/>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212</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81" t="str">
        <f>C973</f>
        <v>POVRCHOVÁ ÚPRAVA DŘEVA: krycí nátěr odstínu čokoládové hnědě / celkové přebroušení, nový krycí nátěr s hedvábným leskem barevné provedení bude upřesněno po provedení vzorků</v>
      </c>
      <c r="BB973" s="148"/>
      <c r="BC973" s="148"/>
      <c r="BD973" s="148"/>
      <c r="BE973" s="148"/>
      <c r="BF973" s="148"/>
      <c r="BG973" s="148"/>
      <c r="BH973" s="148"/>
    </row>
    <row r="974" spans="1:60" outlineLevel="3" x14ac:dyDescent="0.2">
      <c r="A974" s="155"/>
      <c r="B974" s="156"/>
      <c r="C974" s="279" t="s">
        <v>804</v>
      </c>
      <c r="D974" s="280"/>
      <c r="E974" s="280"/>
      <c r="F974" s="280"/>
      <c r="G974" s="280"/>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212</v>
      </c>
      <c r="AH974" s="148"/>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2" x14ac:dyDescent="0.2">
      <c r="A975" s="155"/>
      <c r="B975" s="156"/>
      <c r="C975" s="204" t="s">
        <v>727</v>
      </c>
      <c r="D975" s="195"/>
      <c r="E975" s="196"/>
      <c r="F975" s="159"/>
      <c r="G975" s="159"/>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257</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3" x14ac:dyDescent="0.2">
      <c r="A976" s="155"/>
      <c r="B976" s="156"/>
      <c r="C976" s="204" t="s">
        <v>856</v>
      </c>
      <c r="D976" s="195"/>
      <c r="E976" s="196">
        <v>2</v>
      </c>
      <c r="F976" s="159"/>
      <c r="G976" s="159"/>
      <c r="H976" s="159"/>
      <c r="I976" s="159"/>
      <c r="J976" s="159"/>
      <c r="K976" s="159"/>
      <c r="L976" s="159"/>
      <c r="M976" s="159"/>
      <c r="N976" s="158"/>
      <c r="O976" s="158"/>
      <c r="P976" s="158"/>
      <c r="Q976" s="158"/>
      <c r="R976" s="159"/>
      <c r="S976" s="159"/>
      <c r="T976" s="159"/>
      <c r="U976" s="159"/>
      <c r="V976" s="159"/>
      <c r="W976" s="159"/>
      <c r="X976" s="159"/>
      <c r="Y976" s="159"/>
      <c r="Z976" s="148"/>
      <c r="AA976" s="148"/>
      <c r="AB976" s="148"/>
      <c r="AC976" s="148"/>
      <c r="AD976" s="148"/>
      <c r="AE976" s="148"/>
      <c r="AF976" s="148"/>
      <c r="AG976" s="148" t="s">
        <v>257</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74">
        <v>113</v>
      </c>
      <c r="B977" s="175" t="s">
        <v>857</v>
      </c>
      <c r="C977" s="190" t="s">
        <v>858</v>
      </c>
      <c r="D977" s="176" t="s">
        <v>400</v>
      </c>
      <c r="E977" s="177">
        <v>2</v>
      </c>
      <c r="F977" s="178"/>
      <c r="G977" s="179">
        <f>ROUND(E977*F977,2)</f>
        <v>0</v>
      </c>
      <c r="H977" s="178"/>
      <c r="I977" s="179">
        <f>ROUND(E977*H977,2)</f>
        <v>0</v>
      </c>
      <c r="J977" s="178"/>
      <c r="K977" s="179">
        <f>ROUND(E977*J977,2)</f>
        <v>0</v>
      </c>
      <c r="L977" s="179">
        <v>21</v>
      </c>
      <c r="M977" s="179">
        <f>G977*(1+L977/100)</f>
        <v>0</v>
      </c>
      <c r="N977" s="177">
        <v>0</v>
      </c>
      <c r="O977" s="177">
        <f>ROUND(E977*N977,2)</f>
        <v>0</v>
      </c>
      <c r="P977" s="177">
        <v>0</v>
      </c>
      <c r="Q977" s="177">
        <f>ROUND(E977*P977,2)</f>
        <v>0</v>
      </c>
      <c r="R977" s="179"/>
      <c r="S977" s="179" t="s">
        <v>228</v>
      </c>
      <c r="T977" s="180" t="s">
        <v>208</v>
      </c>
      <c r="U977" s="159">
        <v>0</v>
      </c>
      <c r="V977" s="159">
        <f>ROUND(E977*U977,2)</f>
        <v>0</v>
      </c>
      <c r="W977" s="159"/>
      <c r="X977" s="159" t="s">
        <v>252</v>
      </c>
      <c r="Y977" s="159" t="s">
        <v>210</v>
      </c>
      <c r="Z977" s="148"/>
      <c r="AA977" s="148"/>
      <c r="AB977" s="148"/>
      <c r="AC977" s="148"/>
      <c r="AD977" s="148"/>
      <c r="AE977" s="148"/>
      <c r="AF977" s="148"/>
      <c r="AG977" s="148" t="s">
        <v>253</v>
      </c>
      <c r="AH977" s="148"/>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2" x14ac:dyDescent="0.2">
      <c r="A978" s="155"/>
      <c r="B978" s="156"/>
      <c r="C978" s="277" t="s">
        <v>741</v>
      </c>
      <c r="D978" s="278"/>
      <c r="E978" s="278"/>
      <c r="F978" s="278"/>
      <c r="G978" s="278"/>
      <c r="H978" s="159"/>
      <c r="I978" s="159"/>
      <c r="J978" s="159"/>
      <c r="K978" s="159"/>
      <c r="L978" s="159"/>
      <c r="M978" s="159"/>
      <c r="N978" s="158"/>
      <c r="O978" s="158"/>
      <c r="P978" s="158"/>
      <c r="Q978" s="158"/>
      <c r="R978" s="159"/>
      <c r="S978" s="159"/>
      <c r="T978" s="159"/>
      <c r="U978" s="159"/>
      <c r="V978" s="159"/>
      <c r="W978" s="159"/>
      <c r="X978" s="159"/>
      <c r="Y978" s="159"/>
      <c r="Z978" s="148"/>
      <c r="AA978" s="148"/>
      <c r="AB978" s="148"/>
      <c r="AC978" s="148"/>
      <c r="AD978" s="148"/>
      <c r="AE978" s="148"/>
      <c r="AF978" s="148"/>
      <c r="AG978" s="148" t="s">
        <v>212</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3" x14ac:dyDescent="0.2">
      <c r="A979" s="155"/>
      <c r="B979" s="156"/>
      <c r="C979" s="279" t="s">
        <v>732</v>
      </c>
      <c r="D979" s="280"/>
      <c r="E979" s="280"/>
      <c r="F979" s="280"/>
      <c r="G979" s="280"/>
      <c r="H979" s="159"/>
      <c r="I979" s="159"/>
      <c r="J979" s="159"/>
      <c r="K979" s="159"/>
      <c r="L979" s="159"/>
      <c r="M979" s="159"/>
      <c r="N979" s="158"/>
      <c r="O979" s="158"/>
      <c r="P979" s="158"/>
      <c r="Q979" s="158"/>
      <c r="R979" s="159"/>
      <c r="S979" s="159"/>
      <c r="T979" s="159"/>
      <c r="U979" s="159"/>
      <c r="V979" s="159"/>
      <c r="W979" s="159"/>
      <c r="X979" s="159"/>
      <c r="Y979" s="159"/>
      <c r="Z979" s="148"/>
      <c r="AA979" s="148"/>
      <c r="AB979" s="148"/>
      <c r="AC979" s="148"/>
      <c r="AD979" s="148"/>
      <c r="AE979" s="148"/>
      <c r="AF979" s="148"/>
      <c r="AG979" s="148" t="s">
        <v>212</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3" x14ac:dyDescent="0.2">
      <c r="A980" s="155"/>
      <c r="B980" s="156"/>
      <c r="C980" s="279" t="s">
        <v>719</v>
      </c>
      <c r="D980" s="280"/>
      <c r="E980" s="280"/>
      <c r="F980" s="280"/>
      <c r="G980" s="280"/>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212</v>
      </c>
      <c r="AH980" s="148"/>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x14ac:dyDescent="0.2">
      <c r="A981" s="155"/>
      <c r="B981" s="156"/>
      <c r="C981" s="279" t="s">
        <v>800</v>
      </c>
      <c r="D981" s="280"/>
      <c r="E981" s="280"/>
      <c r="F981" s="280"/>
      <c r="G981" s="280"/>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212</v>
      </c>
      <c r="AH981" s="148"/>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3" x14ac:dyDescent="0.2">
      <c r="A982" s="155"/>
      <c r="B982" s="156"/>
      <c r="C982" s="279" t="s">
        <v>855</v>
      </c>
      <c r="D982" s="280"/>
      <c r="E982" s="280"/>
      <c r="F982" s="280"/>
      <c r="G982" s="280"/>
      <c r="H982" s="159"/>
      <c r="I982" s="159"/>
      <c r="J982" s="159"/>
      <c r="K982" s="159"/>
      <c r="L982" s="159"/>
      <c r="M982" s="159"/>
      <c r="N982" s="158"/>
      <c r="O982" s="158"/>
      <c r="P982" s="158"/>
      <c r="Q982" s="158"/>
      <c r="R982" s="159"/>
      <c r="S982" s="159"/>
      <c r="T982" s="159"/>
      <c r="U982" s="159"/>
      <c r="V982" s="159"/>
      <c r="W982" s="159"/>
      <c r="X982" s="159"/>
      <c r="Y982" s="159"/>
      <c r="Z982" s="148"/>
      <c r="AA982" s="148"/>
      <c r="AB982" s="148"/>
      <c r="AC982" s="148"/>
      <c r="AD982" s="148"/>
      <c r="AE982" s="148"/>
      <c r="AF982" s="148"/>
      <c r="AG982" s="148" t="s">
        <v>212</v>
      </c>
      <c r="AH982" s="148"/>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3" x14ac:dyDescent="0.2">
      <c r="A983" s="155"/>
      <c r="B983" s="156"/>
      <c r="C983" s="279" t="s">
        <v>802</v>
      </c>
      <c r="D983" s="280"/>
      <c r="E983" s="280"/>
      <c r="F983" s="280"/>
      <c r="G983" s="280"/>
      <c r="H983" s="159"/>
      <c r="I983" s="159"/>
      <c r="J983" s="159"/>
      <c r="K983" s="159"/>
      <c r="L983" s="159"/>
      <c r="M983" s="159"/>
      <c r="N983" s="158"/>
      <c r="O983" s="158"/>
      <c r="P983" s="158"/>
      <c r="Q983" s="158"/>
      <c r="R983" s="159"/>
      <c r="S983" s="159"/>
      <c r="T983" s="159"/>
      <c r="U983" s="159"/>
      <c r="V983" s="159"/>
      <c r="W983" s="159"/>
      <c r="X983" s="159"/>
      <c r="Y983" s="159"/>
      <c r="Z983" s="148"/>
      <c r="AA983" s="148"/>
      <c r="AB983" s="148"/>
      <c r="AC983" s="148"/>
      <c r="AD983" s="148"/>
      <c r="AE983" s="148"/>
      <c r="AF983" s="148"/>
      <c r="AG983" s="148" t="s">
        <v>212</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ht="22.5" outlineLevel="3" x14ac:dyDescent="0.2">
      <c r="A984" s="155"/>
      <c r="B984" s="156"/>
      <c r="C984" s="279" t="s">
        <v>829</v>
      </c>
      <c r="D984" s="280"/>
      <c r="E984" s="280"/>
      <c r="F984" s="280"/>
      <c r="G984" s="280"/>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212</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81" t="str">
        <f>C984</f>
        <v>POVRCHOVÁ ÚPRAVA DŘEVA: bezbarvý lak / celkové přebroušení, nový krycí nátěr s hedvábným leskem barevné provedení bude upřesněno po provedení vzorků</v>
      </c>
      <c r="BB984" s="148"/>
      <c r="BC984" s="148"/>
      <c r="BD984" s="148"/>
      <c r="BE984" s="148"/>
      <c r="BF984" s="148"/>
      <c r="BG984" s="148"/>
      <c r="BH984" s="148"/>
    </row>
    <row r="985" spans="1:60" outlineLevel="3" x14ac:dyDescent="0.2">
      <c r="A985" s="155"/>
      <c r="B985" s="156"/>
      <c r="C985" s="279" t="s">
        <v>804</v>
      </c>
      <c r="D985" s="280"/>
      <c r="E985" s="280"/>
      <c r="F985" s="280"/>
      <c r="G985" s="280"/>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212</v>
      </c>
      <c r="AH985" s="148"/>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279" t="s">
        <v>844</v>
      </c>
      <c r="D986" s="280"/>
      <c r="E986" s="280"/>
      <c r="F986" s="280"/>
      <c r="G986" s="280"/>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212</v>
      </c>
      <c r="AH986" s="148"/>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2" x14ac:dyDescent="0.2">
      <c r="A987" s="155"/>
      <c r="B987" s="156"/>
      <c r="C987" s="204" t="s">
        <v>727</v>
      </c>
      <c r="D987" s="195"/>
      <c r="E987" s="196"/>
      <c r="F987" s="159"/>
      <c r="G987" s="159"/>
      <c r="H987" s="159"/>
      <c r="I987" s="159"/>
      <c r="J987" s="159"/>
      <c r="K987" s="159"/>
      <c r="L987" s="159"/>
      <c r="M987" s="159"/>
      <c r="N987" s="158"/>
      <c r="O987" s="158"/>
      <c r="P987" s="158"/>
      <c r="Q987" s="158"/>
      <c r="R987" s="159"/>
      <c r="S987" s="159"/>
      <c r="T987" s="159"/>
      <c r="U987" s="159"/>
      <c r="V987" s="159"/>
      <c r="W987" s="159"/>
      <c r="X987" s="159"/>
      <c r="Y987" s="159"/>
      <c r="Z987" s="148"/>
      <c r="AA987" s="148"/>
      <c r="AB987" s="148"/>
      <c r="AC987" s="148"/>
      <c r="AD987" s="148"/>
      <c r="AE987" s="148"/>
      <c r="AF987" s="148"/>
      <c r="AG987" s="148" t="s">
        <v>257</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3" x14ac:dyDescent="0.2">
      <c r="A988" s="155"/>
      <c r="B988" s="156"/>
      <c r="C988" s="204" t="s">
        <v>859</v>
      </c>
      <c r="D988" s="195"/>
      <c r="E988" s="196">
        <v>2</v>
      </c>
      <c r="F988" s="159"/>
      <c r="G988" s="159"/>
      <c r="H988" s="159"/>
      <c r="I988" s="159"/>
      <c r="J988" s="159"/>
      <c r="K988" s="159"/>
      <c r="L988" s="159"/>
      <c r="M988" s="159"/>
      <c r="N988" s="158"/>
      <c r="O988" s="158"/>
      <c r="P988" s="158"/>
      <c r="Q988" s="158"/>
      <c r="R988" s="159"/>
      <c r="S988" s="159"/>
      <c r="T988" s="159"/>
      <c r="U988" s="159"/>
      <c r="V988" s="159"/>
      <c r="W988" s="159"/>
      <c r="X988" s="159"/>
      <c r="Y988" s="159"/>
      <c r="Z988" s="148"/>
      <c r="AA988" s="148"/>
      <c r="AB988" s="148"/>
      <c r="AC988" s="148"/>
      <c r="AD988" s="148"/>
      <c r="AE988" s="148"/>
      <c r="AF988" s="148"/>
      <c r="AG988" s="148" t="s">
        <v>257</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ht="22.5" outlineLevel="1" x14ac:dyDescent="0.2">
      <c r="A989" s="174">
        <v>114</v>
      </c>
      <c r="B989" s="175" t="s">
        <v>860</v>
      </c>
      <c r="C989" s="190" t="s">
        <v>861</v>
      </c>
      <c r="D989" s="176" t="s">
        <v>400</v>
      </c>
      <c r="E989" s="177">
        <v>1</v>
      </c>
      <c r="F989" s="178"/>
      <c r="G989" s="179">
        <f>ROUND(E989*F989,2)</f>
        <v>0</v>
      </c>
      <c r="H989" s="178"/>
      <c r="I989" s="179">
        <f>ROUND(E989*H989,2)</f>
        <v>0</v>
      </c>
      <c r="J989" s="178"/>
      <c r="K989" s="179">
        <f>ROUND(E989*J989,2)</f>
        <v>0</v>
      </c>
      <c r="L989" s="179">
        <v>21</v>
      </c>
      <c r="M989" s="179">
        <f>G989*(1+L989/100)</f>
        <v>0</v>
      </c>
      <c r="N989" s="177">
        <v>0</v>
      </c>
      <c r="O989" s="177">
        <f>ROUND(E989*N989,2)</f>
        <v>0</v>
      </c>
      <c r="P989" s="177">
        <v>0</v>
      </c>
      <c r="Q989" s="177">
        <f>ROUND(E989*P989,2)</f>
        <v>0</v>
      </c>
      <c r="R989" s="179"/>
      <c r="S989" s="179" t="s">
        <v>228</v>
      </c>
      <c r="T989" s="180" t="s">
        <v>208</v>
      </c>
      <c r="U989" s="159">
        <v>0</v>
      </c>
      <c r="V989" s="159">
        <f>ROUND(E989*U989,2)</f>
        <v>0</v>
      </c>
      <c r="W989" s="159"/>
      <c r="X989" s="159" t="s">
        <v>252</v>
      </c>
      <c r="Y989" s="159" t="s">
        <v>210</v>
      </c>
      <c r="Z989" s="148"/>
      <c r="AA989" s="148"/>
      <c r="AB989" s="148"/>
      <c r="AC989" s="148"/>
      <c r="AD989" s="148"/>
      <c r="AE989" s="148"/>
      <c r="AF989" s="148"/>
      <c r="AG989" s="148" t="s">
        <v>253</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2" x14ac:dyDescent="0.2">
      <c r="A990" s="155"/>
      <c r="B990" s="156"/>
      <c r="C990" s="277" t="s">
        <v>778</v>
      </c>
      <c r="D990" s="278"/>
      <c r="E990" s="278"/>
      <c r="F990" s="278"/>
      <c r="G990" s="278"/>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212</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279" t="s">
        <v>779</v>
      </c>
      <c r="D991" s="280"/>
      <c r="E991" s="280"/>
      <c r="F991" s="280"/>
      <c r="G991" s="280"/>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212</v>
      </c>
      <c r="AH991" s="148"/>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3" x14ac:dyDescent="0.2">
      <c r="A992" s="155"/>
      <c r="B992" s="156"/>
      <c r="C992" s="279" t="s">
        <v>780</v>
      </c>
      <c r="D992" s="280"/>
      <c r="E992" s="280"/>
      <c r="F992" s="280"/>
      <c r="G992" s="280"/>
      <c r="H992" s="159"/>
      <c r="I992" s="159"/>
      <c r="J992" s="159"/>
      <c r="K992" s="159"/>
      <c r="L992" s="159"/>
      <c r="M992" s="159"/>
      <c r="N992" s="158"/>
      <c r="O992" s="158"/>
      <c r="P992" s="158"/>
      <c r="Q992" s="158"/>
      <c r="R992" s="159"/>
      <c r="S992" s="159"/>
      <c r="T992" s="159"/>
      <c r="U992" s="159"/>
      <c r="V992" s="159"/>
      <c r="W992" s="159"/>
      <c r="X992" s="159"/>
      <c r="Y992" s="159"/>
      <c r="Z992" s="148"/>
      <c r="AA992" s="148"/>
      <c r="AB992" s="148"/>
      <c r="AC992" s="148"/>
      <c r="AD992" s="148"/>
      <c r="AE992" s="148"/>
      <c r="AF992" s="148"/>
      <c r="AG992" s="148" t="s">
        <v>212</v>
      </c>
      <c r="AH992" s="148"/>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3" x14ac:dyDescent="0.2">
      <c r="A993" s="155"/>
      <c r="B993" s="156"/>
      <c r="C993" s="279" t="s">
        <v>781</v>
      </c>
      <c r="D993" s="280"/>
      <c r="E993" s="280"/>
      <c r="F993" s="280"/>
      <c r="G993" s="280"/>
      <c r="H993" s="159"/>
      <c r="I993" s="159"/>
      <c r="J993" s="159"/>
      <c r="K993" s="159"/>
      <c r="L993" s="159"/>
      <c r="M993" s="159"/>
      <c r="N993" s="158"/>
      <c r="O993" s="158"/>
      <c r="P993" s="158"/>
      <c r="Q993" s="158"/>
      <c r="R993" s="159"/>
      <c r="S993" s="159"/>
      <c r="T993" s="159"/>
      <c r="U993" s="159"/>
      <c r="V993" s="159"/>
      <c r="W993" s="159"/>
      <c r="X993" s="159"/>
      <c r="Y993" s="159"/>
      <c r="Z993" s="148"/>
      <c r="AA993" s="148"/>
      <c r="AB993" s="148"/>
      <c r="AC993" s="148"/>
      <c r="AD993" s="148"/>
      <c r="AE993" s="148"/>
      <c r="AF993" s="148"/>
      <c r="AG993" s="148" t="s">
        <v>212</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3" x14ac:dyDescent="0.2">
      <c r="A994" s="155"/>
      <c r="B994" s="156"/>
      <c r="C994" s="279" t="s">
        <v>782</v>
      </c>
      <c r="D994" s="280"/>
      <c r="E994" s="280"/>
      <c r="F994" s="280"/>
      <c r="G994" s="280"/>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212</v>
      </c>
      <c r="AH994" s="148"/>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3" x14ac:dyDescent="0.2">
      <c r="A995" s="155"/>
      <c r="B995" s="156"/>
      <c r="C995" s="279" t="s">
        <v>783</v>
      </c>
      <c r="D995" s="280"/>
      <c r="E995" s="280"/>
      <c r="F995" s="280"/>
      <c r="G995" s="280"/>
      <c r="H995" s="159"/>
      <c r="I995" s="159"/>
      <c r="J995" s="159"/>
      <c r="K995" s="159"/>
      <c r="L995" s="159"/>
      <c r="M995" s="159"/>
      <c r="N995" s="158"/>
      <c r="O995" s="158"/>
      <c r="P995" s="158"/>
      <c r="Q995" s="158"/>
      <c r="R995" s="159"/>
      <c r="S995" s="159"/>
      <c r="T995" s="159"/>
      <c r="U995" s="159"/>
      <c r="V995" s="159"/>
      <c r="W995" s="159"/>
      <c r="X995" s="159"/>
      <c r="Y995" s="159"/>
      <c r="Z995" s="148"/>
      <c r="AA995" s="148"/>
      <c r="AB995" s="148"/>
      <c r="AC995" s="148"/>
      <c r="AD995" s="148"/>
      <c r="AE995" s="148"/>
      <c r="AF995" s="148"/>
      <c r="AG995" s="148" t="s">
        <v>212</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3" x14ac:dyDescent="0.2">
      <c r="A996" s="155"/>
      <c r="B996" s="156"/>
      <c r="C996" s="279" t="s">
        <v>784</v>
      </c>
      <c r="D996" s="280"/>
      <c r="E996" s="280"/>
      <c r="F996" s="280"/>
      <c r="G996" s="280"/>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212</v>
      </c>
      <c r="AH996" s="148"/>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3" x14ac:dyDescent="0.2">
      <c r="A997" s="155"/>
      <c r="B997" s="156"/>
      <c r="C997" s="279" t="s">
        <v>785</v>
      </c>
      <c r="D997" s="280"/>
      <c r="E997" s="280"/>
      <c r="F997" s="280"/>
      <c r="G997" s="280"/>
      <c r="H997" s="159"/>
      <c r="I997" s="159"/>
      <c r="J997" s="159"/>
      <c r="K997" s="159"/>
      <c r="L997" s="159"/>
      <c r="M997" s="159"/>
      <c r="N997" s="158"/>
      <c r="O997" s="158"/>
      <c r="P997" s="158"/>
      <c r="Q997" s="158"/>
      <c r="R997" s="159"/>
      <c r="S997" s="159"/>
      <c r="T997" s="159"/>
      <c r="U997" s="159"/>
      <c r="V997" s="159"/>
      <c r="W997" s="159"/>
      <c r="X997" s="159"/>
      <c r="Y997" s="159"/>
      <c r="Z997" s="148"/>
      <c r="AA997" s="148"/>
      <c r="AB997" s="148"/>
      <c r="AC997" s="148"/>
      <c r="AD997" s="148"/>
      <c r="AE997" s="148"/>
      <c r="AF997" s="148"/>
      <c r="AG997" s="148" t="s">
        <v>212</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81" t="str">
        <f>C997</f>
        <v>POVRCHOVÁ ÚPRAVA DŘEVA: krycí nátěr s hedvábným leskem barevné provedení bude upřesněno po provedení vzorků</v>
      </c>
      <c r="BB997" s="148"/>
      <c r="BC997" s="148"/>
      <c r="BD997" s="148"/>
      <c r="BE997" s="148"/>
      <c r="BF997" s="148"/>
      <c r="BG997" s="148"/>
      <c r="BH997" s="148"/>
    </row>
    <row r="998" spans="1:60" outlineLevel="3" x14ac:dyDescent="0.2">
      <c r="A998" s="155"/>
      <c r="B998" s="156"/>
      <c r="C998" s="279" t="s">
        <v>786</v>
      </c>
      <c r="D998" s="280"/>
      <c r="E998" s="280"/>
      <c r="F998" s="280"/>
      <c r="G998" s="280"/>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212</v>
      </c>
      <c r="AH998" s="148"/>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2" x14ac:dyDescent="0.2">
      <c r="A999" s="155"/>
      <c r="B999" s="156"/>
      <c r="C999" s="204" t="s">
        <v>727</v>
      </c>
      <c r="D999" s="195"/>
      <c r="E999" s="196"/>
      <c r="F999" s="159"/>
      <c r="G999" s="159"/>
      <c r="H999" s="159"/>
      <c r="I999" s="159"/>
      <c r="J999" s="159"/>
      <c r="K999" s="159"/>
      <c r="L999" s="159"/>
      <c r="M999" s="159"/>
      <c r="N999" s="158"/>
      <c r="O999" s="158"/>
      <c r="P999" s="158"/>
      <c r="Q999" s="158"/>
      <c r="R999" s="159"/>
      <c r="S999" s="159"/>
      <c r="T999" s="159"/>
      <c r="U999" s="159"/>
      <c r="V999" s="159"/>
      <c r="W999" s="159"/>
      <c r="X999" s="159"/>
      <c r="Y999" s="159"/>
      <c r="Z999" s="148"/>
      <c r="AA999" s="148"/>
      <c r="AB999" s="148"/>
      <c r="AC999" s="148"/>
      <c r="AD999" s="148"/>
      <c r="AE999" s="148"/>
      <c r="AF999" s="148"/>
      <c r="AG999" s="148" t="s">
        <v>257</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3" x14ac:dyDescent="0.2">
      <c r="A1000" s="155"/>
      <c r="B1000" s="156"/>
      <c r="C1000" s="204" t="s">
        <v>552</v>
      </c>
      <c r="D1000" s="195"/>
      <c r="E1000" s="196">
        <v>1</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257</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ht="22.5" outlineLevel="1" x14ac:dyDescent="0.2">
      <c r="A1001" s="174">
        <v>115</v>
      </c>
      <c r="B1001" s="175" t="s">
        <v>862</v>
      </c>
      <c r="C1001" s="190" t="s">
        <v>863</v>
      </c>
      <c r="D1001" s="176" t="s">
        <v>400</v>
      </c>
      <c r="E1001" s="177">
        <v>1</v>
      </c>
      <c r="F1001" s="178"/>
      <c r="G1001" s="179">
        <f>ROUND(E1001*F1001,2)</f>
        <v>0</v>
      </c>
      <c r="H1001" s="178"/>
      <c r="I1001" s="179">
        <f>ROUND(E1001*H1001,2)</f>
        <v>0</v>
      </c>
      <c r="J1001" s="178"/>
      <c r="K1001" s="179">
        <f>ROUND(E1001*J1001,2)</f>
        <v>0</v>
      </c>
      <c r="L1001" s="179">
        <v>21</v>
      </c>
      <c r="M1001" s="179">
        <f>G1001*(1+L1001/100)</f>
        <v>0</v>
      </c>
      <c r="N1001" s="177">
        <v>0</v>
      </c>
      <c r="O1001" s="177">
        <f>ROUND(E1001*N1001,2)</f>
        <v>0</v>
      </c>
      <c r="P1001" s="177">
        <v>0</v>
      </c>
      <c r="Q1001" s="177">
        <f>ROUND(E1001*P1001,2)</f>
        <v>0</v>
      </c>
      <c r="R1001" s="179"/>
      <c r="S1001" s="179" t="s">
        <v>228</v>
      </c>
      <c r="T1001" s="180" t="s">
        <v>208</v>
      </c>
      <c r="U1001" s="159">
        <v>0</v>
      </c>
      <c r="V1001" s="159">
        <f>ROUND(E1001*U1001,2)</f>
        <v>0</v>
      </c>
      <c r="W1001" s="159"/>
      <c r="X1001" s="159" t="s">
        <v>252</v>
      </c>
      <c r="Y1001" s="159" t="s">
        <v>210</v>
      </c>
      <c r="Z1001" s="148"/>
      <c r="AA1001" s="148"/>
      <c r="AB1001" s="148"/>
      <c r="AC1001" s="148"/>
      <c r="AD1001" s="148"/>
      <c r="AE1001" s="148"/>
      <c r="AF1001" s="148"/>
      <c r="AG1001" s="148" t="s">
        <v>253</v>
      </c>
      <c r="AH1001" s="148"/>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2" x14ac:dyDescent="0.2">
      <c r="A1002" s="155"/>
      <c r="B1002" s="156"/>
      <c r="C1002" s="277" t="s">
        <v>778</v>
      </c>
      <c r="D1002" s="278"/>
      <c r="E1002" s="278"/>
      <c r="F1002" s="278"/>
      <c r="G1002" s="278"/>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212</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279" t="s">
        <v>779</v>
      </c>
      <c r="D1003" s="280"/>
      <c r="E1003" s="280"/>
      <c r="F1003" s="280"/>
      <c r="G1003" s="280"/>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212</v>
      </c>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279" t="s">
        <v>780</v>
      </c>
      <c r="D1004" s="280"/>
      <c r="E1004" s="280"/>
      <c r="F1004" s="280"/>
      <c r="G1004" s="280"/>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212</v>
      </c>
      <c r="AH1004" s="148"/>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3" x14ac:dyDescent="0.2">
      <c r="A1005" s="155"/>
      <c r="B1005" s="156"/>
      <c r="C1005" s="279" t="s">
        <v>781</v>
      </c>
      <c r="D1005" s="280"/>
      <c r="E1005" s="280"/>
      <c r="F1005" s="280"/>
      <c r="G1005" s="280"/>
      <c r="H1005" s="159"/>
      <c r="I1005" s="159"/>
      <c r="J1005" s="159"/>
      <c r="K1005" s="159"/>
      <c r="L1005" s="159"/>
      <c r="M1005" s="159"/>
      <c r="N1005" s="158"/>
      <c r="O1005" s="158"/>
      <c r="P1005" s="158"/>
      <c r="Q1005" s="158"/>
      <c r="R1005" s="159"/>
      <c r="S1005" s="159"/>
      <c r="T1005" s="159"/>
      <c r="U1005" s="159"/>
      <c r="V1005" s="159"/>
      <c r="W1005" s="159"/>
      <c r="X1005" s="159"/>
      <c r="Y1005" s="159"/>
      <c r="Z1005" s="148"/>
      <c r="AA1005" s="148"/>
      <c r="AB1005" s="148"/>
      <c r="AC1005" s="148"/>
      <c r="AD1005" s="148"/>
      <c r="AE1005" s="148"/>
      <c r="AF1005" s="148"/>
      <c r="AG1005" s="148" t="s">
        <v>212</v>
      </c>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3" x14ac:dyDescent="0.2">
      <c r="A1006" s="155"/>
      <c r="B1006" s="156"/>
      <c r="C1006" s="279" t="s">
        <v>782</v>
      </c>
      <c r="D1006" s="280"/>
      <c r="E1006" s="280"/>
      <c r="F1006" s="280"/>
      <c r="G1006" s="280"/>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212</v>
      </c>
      <c r="AH1006" s="148"/>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x14ac:dyDescent="0.2">
      <c r="A1007" s="155"/>
      <c r="B1007" s="156"/>
      <c r="C1007" s="279" t="s">
        <v>783</v>
      </c>
      <c r="D1007" s="280"/>
      <c r="E1007" s="280"/>
      <c r="F1007" s="280"/>
      <c r="G1007" s="280"/>
      <c r="H1007" s="159"/>
      <c r="I1007" s="159"/>
      <c r="J1007" s="159"/>
      <c r="K1007" s="159"/>
      <c r="L1007" s="159"/>
      <c r="M1007" s="159"/>
      <c r="N1007" s="158"/>
      <c r="O1007" s="158"/>
      <c r="P1007" s="158"/>
      <c r="Q1007" s="158"/>
      <c r="R1007" s="159"/>
      <c r="S1007" s="159"/>
      <c r="T1007" s="159"/>
      <c r="U1007" s="159"/>
      <c r="V1007" s="159"/>
      <c r="W1007" s="159"/>
      <c r="X1007" s="159"/>
      <c r="Y1007" s="159"/>
      <c r="Z1007" s="148"/>
      <c r="AA1007" s="148"/>
      <c r="AB1007" s="148"/>
      <c r="AC1007" s="148"/>
      <c r="AD1007" s="148"/>
      <c r="AE1007" s="148"/>
      <c r="AF1007" s="148"/>
      <c r="AG1007" s="148" t="s">
        <v>212</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x14ac:dyDescent="0.2">
      <c r="A1008" s="155"/>
      <c r="B1008" s="156"/>
      <c r="C1008" s="279" t="s">
        <v>784</v>
      </c>
      <c r="D1008" s="280"/>
      <c r="E1008" s="280"/>
      <c r="F1008" s="280"/>
      <c r="G1008" s="280"/>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212</v>
      </c>
      <c r="AH1008" s="148"/>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x14ac:dyDescent="0.2">
      <c r="A1009" s="155"/>
      <c r="B1009" s="156"/>
      <c r="C1009" s="279" t="s">
        <v>785</v>
      </c>
      <c r="D1009" s="280"/>
      <c r="E1009" s="280"/>
      <c r="F1009" s="280"/>
      <c r="G1009" s="280"/>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212</v>
      </c>
      <c r="AH1009" s="148"/>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81" t="str">
        <f>C1009</f>
        <v>POVRCHOVÁ ÚPRAVA DŘEVA: krycí nátěr s hedvábným leskem barevné provedení bude upřesněno po provedení vzorků</v>
      </c>
      <c r="BB1009" s="148"/>
      <c r="BC1009" s="148"/>
      <c r="BD1009" s="148"/>
      <c r="BE1009" s="148"/>
      <c r="BF1009" s="148"/>
      <c r="BG1009" s="148"/>
      <c r="BH1009" s="148"/>
    </row>
    <row r="1010" spans="1:60" outlineLevel="3" x14ac:dyDescent="0.2">
      <c r="A1010" s="155"/>
      <c r="B1010" s="156"/>
      <c r="C1010" s="279" t="s">
        <v>786</v>
      </c>
      <c r="D1010" s="280"/>
      <c r="E1010" s="280"/>
      <c r="F1010" s="280"/>
      <c r="G1010" s="280"/>
      <c r="H1010" s="159"/>
      <c r="I1010" s="159"/>
      <c r="J1010" s="159"/>
      <c r="K1010" s="159"/>
      <c r="L1010" s="159"/>
      <c r="M1010" s="159"/>
      <c r="N1010" s="158"/>
      <c r="O1010" s="158"/>
      <c r="P1010" s="158"/>
      <c r="Q1010" s="158"/>
      <c r="R1010" s="159"/>
      <c r="S1010" s="159"/>
      <c r="T1010" s="159"/>
      <c r="U1010" s="159"/>
      <c r="V1010" s="159"/>
      <c r="W1010" s="159"/>
      <c r="X1010" s="159"/>
      <c r="Y1010" s="159"/>
      <c r="Z1010" s="148"/>
      <c r="AA1010" s="148"/>
      <c r="AB1010" s="148"/>
      <c r="AC1010" s="148"/>
      <c r="AD1010" s="148"/>
      <c r="AE1010" s="148"/>
      <c r="AF1010" s="148"/>
      <c r="AG1010" s="148" t="s">
        <v>212</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2" x14ac:dyDescent="0.2">
      <c r="A1011" s="155"/>
      <c r="B1011" s="156"/>
      <c r="C1011" s="204" t="s">
        <v>727</v>
      </c>
      <c r="D1011" s="195"/>
      <c r="E1011" s="196"/>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257</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204" t="s">
        <v>553</v>
      </c>
      <c r="D1012" s="195"/>
      <c r="E1012" s="196">
        <v>1</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257</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ht="22.5" outlineLevel="1" x14ac:dyDescent="0.2">
      <c r="A1013" s="174">
        <v>116</v>
      </c>
      <c r="B1013" s="175" t="s">
        <v>864</v>
      </c>
      <c r="C1013" s="190" t="s">
        <v>865</v>
      </c>
      <c r="D1013" s="176" t="s">
        <v>400</v>
      </c>
      <c r="E1013" s="177">
        <v>1</v>
      </c>
      <c r="F1013" s="178"/>
      <c r="G1013" s="179">
        <f>ROUND(E1013*F1013,2)</f>
        <v>0</v>
      </c>
      <c r="H1013" s="178"/>
      <c r="I1013" s="179">
        <f>ROUND(E1013*H1013,2)</f>
        <v>0</v>
      </c>
      <c r="J1013" s="178"/>
      <c r="K1013" s="179">
        <f>ROUND(E1013*J1013,2)</f>
        <v>0</v>
      </c>
      <c r="L1013" s="179">
        <v>21</v>
      </c>
      <c r="M1013" s="179">
        <f>G1013*(1+L1013/100)</f>
        <v>0</v>
      </c>
      <c r="N1013" s="177">
        <v>0</v>
      </c>
      <c r="O1013" s="177">
        <f>ROUND(E1013*N1013,2)</f>
        <v>0</v>
      </c>
      <c r="P1013" s="177">
        <v>0</v>
      </c>
      <c r="Q1013" s="177">
        <f>ROUND(E1013*P1013,2)</f>
        <v>0</v>
      </c>
      <c r="R1013" s="179"/>
      <c r="S1013" s="179" t="s">
        <v>228</v>
      </c>
      <c r="T1013" s="180" t="s">
        <v>208</v>
      </c>
      <c r="U1013" s="159">
        <v>0</v>
      </c>
      <c r="V1013" s="159">
        <f>ROUND(E1013*U1013,2)</f>
        <v>0</v>
      </c>
      <c r="W1013" s="159"/>
      <c r="X1013" s="159" t="s">
        <v>252</v>
      </c>
      <c r="Y1013" s="159" t="s">
        <v>210</v>
      </c>
      <c r="Z1013" s="148"/>
      <c r="AA1013" s="148"/>
      <c r="AB1013" s="148"/>
      <c r="AC1013" s="148"/>
      <c r="AD1013" s="148"/>
      <c r="AE1013" s="148"/>
      <c r="AF1013" s="148"/>
      <c r="AG1013" s="148" t="s">
        <v>253</v>
      </c>
      <c r="AH1013" s="148"/>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2" x14ac:dyDescent="0.2">
      <c r="A1014" s="155"/>
      <c r="B1014" s="156"/>
      <c r="C1014" s="277" t="s">
        <v>778</v>
      </c>
      <c r="D1014" s="278"/>
      <c r="E1014" s="278"/>
      <c r="F1014" s="278"/>
      <c r="G1014" s="278"/>
      <c r="H1014" s="159"/>
      <c r="I1014" s="159"/>
      <c r="J1014" s="159"/>
      <c r="K1014" s="159"/>
      <c r="L1014" s="159"/>
      <c r="M1014" s="159"/>
      <c r="N1014" s="158"/>
      <c r="O1014" s="158"/>
      <c r="P1014" s="158"/>
      <c r="Q1014" s="158"/>
      <c r="R1014" s="159"/>
      <c r="S1014" s="159"/>
      <c r="T1014" s="159"/>
      <c r="U1014" s="159"/>
      <c r="V1014" s="159"/>
      <c r="W1014" s="159"/>
      <c r="X1014" s="159"/>
      <c r="Y1014" s="159"/>
      <c r="Z1014" s="148"/>
      <c r="AA1014" s="148"/>
      <c r="AB1014" s="148"/>
      <c r="AC1014" s="148"/>
      <c r="AD1014" s="148"/>
      <c r="AE1014" s="148"/>
      <c r="AF1014" s="148"/>
      <c r="AG1014" s="148" t="s">
        <v>212</v>
      </c>
      <c r="AH1014" s="148"/>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3" x14ac:dyDescent="0.2">
      <c r="A1015" s="155"/>
      <c r="B1015" s="156"/>
      <c r="C1015" s="279" t="s">
        <v>779</v>
      </c>
      <c r="D1015" s="280"/>
      <c r="E1015" s="280"/>
      <c r="F1015" s="280"/>
      <c r="G1015" s="280"/>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212</v>
      </c>
      <c r="AH1015" s="148"/>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279" t="s">
        <v>780</v>
      </c>
      <c r="D1016" s="280"/>
      <c r="E1016" s="280"/>
      <c r="F1016" s="280"/>
      <c r="G1016" s="280"/>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212</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x14ac:dyDescent="0.2">
      <c r="A1017" s="155"/>
      <c r="B1017" s="156"/>
      <c r="C1017" s="279" t="s">
        <v>781</v>
      </c>
      <c r="D1017" s="280"/>
      <c r="E1017" s="280"/>
      <c r="F1017" s="280"/>
      <c r="G1017" s="280"/>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212</v>
      </c>
      <c r="AH1017" s="148"/>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3" x14ac:dyDescent="0.2">
      <c r="A1018" s="155"/>
      <c r="B1018" s="156"/>
      <c r="C1018" s="279" t="s">
        <v>782</v>
      </c>
      <c r="D1018" s="280"/>
      <c r="E1018" s="280"/>
      <c r="F1018" s="280"/>
      <c r="G1018" s="280"/>
      <c r="H1018" s="159"/>
      <c r="I1018" s="159"/>
      <c r="J1018" s="159"/>
      <c r="K1018" s="159"/>
      <c r="L1018" s="159"/>
      <c r="M1018" s="159"/>
      <c r="N1018" s="158"/>
      <c r="O1018" s="158"/>
      <c r="P1018" s="158"/>
      <c r="Q1018" s="158"/>
      <c r="R1018" s="159"/>
      <c r="S1018" s="159"/>
      <c r="T1018" s="159"/>
      <c r="U1018" s="159"/>
      <c r="V1018" s="159"/>
      <c r="W1018" s="159"/>
      <c r="X1018" s="159"/>
      <c r="Y1018" s="159"/>
      <c r="Z1018" s="148"/>
      <c r="AA1018" s="148"/>
      <c r="AB1018" s="148"/>
      <c r="AC1018" s="148"/>
      <c r="AD1018" s="148"/>
      <c r="AE1018" s="148"/>
      <c r="AF1018" s="148"/>
      <c r="AG1018" s="148" t="s">
        <v>212</v>
      </c>
      <c r="AH1018" s="148"/>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3" x14ac:dyDescent="0.2">
      <c r="A1019" s="155"/>
      <c r="B1019" s="156"/>
      <c r="C1019" s="279" t="s">
        <v>783</v>
      </c>
      <c r="D1019" s="280"/>
      <c r="E1019" s="280"/>
      <c r="F1019" s="280"/>
      <c r="G1019" s="280"/>
      <c r="H1019" s="159"/>
      <c r="I1019" s="159"/>
      <c r="J1019" s="159"/>
      <c r="K1019" s="159"/>
      <c r="L1019" s="159"/>
      <c r="M1019" s="159"/>
      <c r="N1019" s="158"/>
      <c r="O1019" s="158"/>
      <c r="P1019" s="158"/>
      <c r="Q1019" s="158"/>
      <c r="R1019" s="159"/>
      <c r="S1019" s="159"/>
      <c r="T1019" s="159"/>
      <c r="U1019" s="159"/>
      <c r="V1019" s="159"/>
      <c r="W1019" s="159"/>
      <c r="X1019" s="159"/>
      <c r="Y1019" s="159"/>
      <c r="Z1019" s="148"/>
      <c r="AA1019" s="148"/>
      <c r="AB1019" s="148"/>
      <c r="AC1019" s="148"/>
      <c r="AD1019" s="148"/>
      <c r="AE1019" s="148"/>
      <c r="AF1019" s="148"/>
      <c r="AG1019" s="148" t="s">
        <v>212</v>
      </c>
      <c r="AH1019" s="148"/>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279" t="s">
        <v>784</v>
      </c>
      <c r="D1020" s="280"/>
      <c r="E1020" s="280"/>
      <c r="F1020" s="280"/>
      <c r="G1020" s="280"/>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212</v>
      </c>
      <c r="AH1020" s="148"/>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279" t="s">
        <v>785</v>
      </c>
      <c r="D1021" s="280"/>
      <c r="E1021" s="280"/>
      <c r="F1021" s="280"/>
      <c r="G1021" s="280"/>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212</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81" t="str">
        <f>C1021</f>
        <v>POVRCHOVÁ ÚPRAVA DŘEVA: krycí nátěr s hedvábným leskem barevné provedení bude upřesněno po provedení vzorků</v>
      </c>
      <c r="BB1021" s="148"/>
      <c r="BC1021" s="148"/>
      <c r="BD1021" s="148"/>
      <c r="BE1021" s="148"/>
      <c r="BF1021" s="148"/>
      <c r="BG1021" s="148"/>
      <c r="BH1021" s="148"/>
    </row>
    <row r="1022" spans="1:60" outlineLevel="3" x14ac:dyDescent="0.2">
      <c r="A1022" s="155"/>
      <c r="B1022" s="156"/>
      <c r="C1022" s="279" t="s">
        <v>786</v>
      </c>
      <c r="D1022" s="280"/>
      <c r="E1022" s="280"/>
      <c r="F1022" s="280"/>
      <c r="G1022" s="280"/>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212</v>
      </c>
      <c r="AH1022" s="148"/>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2" x14ac:dyDescent="0.2">
      <c r="A1023" s="155"/>
      <c r="B1023" s="156"/>
      <c r="C1023" s="204" t="s">
        <v>727</v>
      </c>
      <c r="D1023" s="195"/>
      <c r="E1023" s="196"/>
      <c r="F1023" s="159"/>
      <c r="G1023" s="159"/>
      <c r="H1023" s="159"/>
      <c r="I1023" s="159"/>
      <c r="J1023" s="159"/>
      <c r="K1023" s="159"/>
      <c r="L1023" s="159"/>
      <c r="M1023" s="159"/>
      <c r="N1023" s="158"/>
      <c r="O1023" s="158"/>
      <c r="P1023" s="158"/>
      <c r="Q1023" s="158"/>
      <c r="R1023" s="159"/>
      <c r="S1023" s="159"/>
      <c r="T1023" s="159"/>
      <c r="U1023" s="159"/>
      <c r="V1023" s="159"/>
      <c r="W1023" s="159"/>
      <c r="X1023" s="159"/>
      <c r="Y1023" s="159"/>
      <c r="Z1023" s="148"/>
      <c r="AA1023" s="148"/>
      <c r="AB1023" s="148"/>
      <c r="AC1023" s="148"/>
      <c r="AD1023" s="148"/>
      <c r="AE1023" s="148"/>
      <c r="AF1023" s="148"/>
      <c r="AG1023" s="148" t="s">
        <v>257</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3" x14ac:dyDescent="0.2">
      <c r="A1024" s="155"/>
      <c r="B1024" s="156"/>
      <c r="C1024" s="204" t="s">
        <v>554</v>
      </c>
      <c r="D1024" s="195"/>
      <c r="E1024" s="196">
        <v>1</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257</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ht="22.5" outlineLevel="1" x14ac:dyDescent="0.2">
      <c r="A1025" s="174">
        <v>117</v>
      </c>
      <c r="B1025" s="175" t="s">
        <v>866</v>
      </c>
      <c r="C1025" s="190" t="s">
        <v>867</v>
      </c>
      <c r="D1025" s="176" t="s">
        <v>400</v>
      </c>
      <c r="E1025" s="177">
        <v>1</v>
      </c>
      <c r="F1025" s="178"/>
      <c r="G1025" s="179">
        <f>ROUND(E1025*F1025,2)</f>
        <v>0</v>
      </c>
      <c r="H1025" s="178"/>
      <c r="I1025" s="179">
        <f>ROUND(E1025*H1025,2)</f>
        <v>0</v>
      </c>
      <c r="J1025" s="178"/>
      <c r="K1025" s="179">
        <f>ROUND(E1025*J1025,2)</f>
        <v>0</v>
      </c>
      <c r="L1025" s="179">
        <v>21</v>
      </c>
      <c r="M1025" s="179">
        <f>G1025*(1+L1025/100)</f>
        <v>0</v>
      </c>
      <c r="N1025" s="177">
        <v>0</v>
      </c>
      <c r="O1025" s="177">
        <f>ROUND(E1025*N1025,2)</f>
        <v>0</v>
      </c>
      <c r="P1025" s="177">
        <v>0</v>
      </c>
      <c r="Q1025" s="177">
        <f>ROUND(E1025*P1025,2)</f>
        <v>0</v>
      </c>
      <c r="R1025" s="179"/>
      <c r="S1025" s="179" t="s">
        <v>228</v>
      </c>
      <c r="T1025" s="180" t="s">
        <v>208</v>
      </c>
      <c r="U1025" s="159">
        <v>0</v>
      </c>
      <c r="V1025" s="159">
        <f>ROUND(E1025*U1025,2)</f>
        <v>0</v>
      </c>
      <c r="W1025" s="159"/>
      <c r="X1025" s="159" t="s">
        <v>252</v>
      </c>
      <c r="Y1025" s="159" t="s">
        <v>210</v>
      </c>
      <c r="Z1025" s="148"/>
      <c r="AA1025" s="148"/>
      <c r="AB1025" s="148"/>
      <c r="AC1025" s="148"/>
      <c r="AD1025" s="148"/>
      <c r="AE1025" s="148"/>
      <c r="AF1025" s="148"/>
      <c r="AG1025" s="148" t="s">
        <v>253</v>
      </c>
      <c r="AH1025" s="148"/>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2" x14ac:dyDescent="0.2">
      <c r="A1026" s="155"/>
      <c r="B1026" s="156"/>
      <c r="C1026" s="277" t="s">
        <v>778</v>
      </c>
      <c r="D1026" s="278"/>
      <c r="E1026" s="278"/>
      <c r="F1026" s="278"/>
      <c r="G1026" s="278"/>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212</v>
      </c>
      <c r="AH1026" s="148"/>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3" x14ac:dyDescent="0.2">
      <c r="A1027" s="155"/>
      <c r="B1027" s="156"/>
      <c r="C1027" s="279" t="s">
        <v>779</v>
      </c>
      <c r="D1027" s="280"/>
      <c r="E1027" s="280"/>
      <c r="F1027" s="280"/>
      <c r="G1027" s="280"/>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212</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x14ac:dyDescent="0.2">
      <c r="A1028" s="155"/>
      <c r="B1028" s="156"/>
      <c r="C1028" s="279" t="s">
        <v>780</v>
      </c>
      <c r="D1028" s="280"/>
      <c r="E1028" s="280"/>
      <c r="F1028" s="280"/>
      <c r="G1028" s="280"/>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212</v>
      </c>
      <c r="AH1028" s="148"/>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x14ac:dyDescent="0.2">
      <c r="A1029" s="155"/>
      <c r="B1029" s="156"/>
      <c r="C1029" s="279" t="s">
        <v>781</v>
      </c>
      <c r="D1029" s="280"/>
      <c r="E1029" s="280"/>
      <c r="F1029" s="280"/>
      <c r="G1029" s="280"/>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212</v>
      </c>
      <c r="AH1029" s="148"/>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x14ac:dyDescent="0.2">
      <c r="A1030" s="155"/>
      <c r="B1030" s="156"/>
      <c r="C1030" s="279" t="s">
        <v>782</v>
      </c>
      <c r="D1030" s="280"/>
      <c r="E1030" s="280"/>
      <c r="F1030" s="280"/>
      <c r="G1030" s="280"/>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212</v>
      </c>
      <c r="AH1030" s="148"/>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x14ac:dyDescent="0.2">
      <c r="A1031" s="155"/>
      <c r="B1031" s="156"/>
      <c r="C1031" s="279" t="s">
        <v>783</v>
      </c>
      <c r="D1031" s="280"/>
      <c r="E1031" s="280"/>
      <c r="F1031" s="280"/>
      <c r="G1031" s="280"/>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212</v>
      </c>
      <c r="AH1031" s="148"/>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x14ac:dyDescent="0.2">
      <c r="A1032" s="155"/>
      <c r="B1032" s="156"/>
      <c r="C1032" s="279" t="s">
        <v>784</v>
      </c>
      <c r="D1032" s="280"/>
      <c r="E1032" s="280"/>
      <c r="F1032" s="280"/>
      <c r="G1032" s="280"/>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212</v>
      </c>
      <c r="AH1032" s="148"/>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279" t="s">
        <v>785</v>
      </c>
      <c r="D1033" s="280"/>
      <c r="E1033" s="280"/>
      <c r="F1033" s="280"/>
      <c r="G1033" s="280"/>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212</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81" t="str">
        <f>C1033</f>
        <v>POVRCHOVÁ ÚPRAVA DŘEVA: krycí nátěr s hedvábným leskem barevné provedení bude upřesněno po provedení vzorků</v>
      </c>
      <c r="BB1033" s="148"/>
      <c r="BC1033" s="148"/>
      <c r="BD1033" s="148"/>
      <c r="BE1033" s="148"/>
      <c r="BF1033" s="148"/>
      <c r="BG1033" s="148"/>
      <c r="BH1033" s="148"/>
    </row>
    <row r="1034" spans="1:60" outlineLevel="3" x14ac:dyDescent="0.2">
      <c r="A1034" s="155"/>
      <c r="B1034" s="156"/>
      <c r="C1034" s="279" t="s">
        <v>786</v>
      </c>
      <c r="D1034" s="280"/>
      <c r="E1034" s="280"/>
      <c r="F1034" s="280"/>
      <c r="G1034" s="280"/>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212</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2" x14ac:dyDescent="0.2">
      <c r="A1035" s="155"/>
      <c r="B1035" s="156"/>
      <c r="C1035" s="204" t="s">
        <v>727</v>
      </c>
      <c r="D1035" s="195"/>
      <c r="E1035" s="196"/>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257</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3" x14ac:dyDescent="0.2">
      <c r="A1036" s="155"/>
      <c r="B1036" s="156"/>
      <c r="C1036" s="204" t="s">
        <v>555</v>
      </c>
      <c r="D1036" s="195"/>
      <c r="E1036" s="196">
        <v>1</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8"/>
      <c r="AA1036" s="148"/>
      <c r="AB1036" s="148"/>
      <c r="AC1036" s="148"/>
      <c r="AD1036" s="148"/>
      <c r="AE1036" s="148"/>
      <c r="AF1036" s="148"/>
      <c r="AG1036" s="148" t="s">
        <v>257</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ht="22.5" outlineLevel="1" x14ac:dyDescent="0.2">
      <c r="A1037" s="174">
        <v>118</v>
      </c>
      <c r="B1037" s="175" t="s">
        <v>868</v>
      </c>
      <c r="C1037" s="190" t="s">
        <v>869</v>
      </c>
      <c r="D1037" s="176" t="s">
        <v>400</v>
      </c>
      <c r="E1037" s="177">
        <v>1</v>
      </c>
      <c r="F1037" s="178"/>
      <c r="G1037" s="179">
        <f>ROUND(E1037*F1037,2)</f>
        <v>0</v>
      </c>
      <c r="H1037" s="178"/>
      <c r="I1037" s="179">
        <f>ROUND(E1037*H1037,2)</f>
        <v>0</v>
      </c>
      <c r="J1037" s="178"/>
      <c r="K1037" s="179">
        <f>ROUND(E1037*J1037,2)</f>
        <v>0</v>
      </c>
      <c r="L1037" s="179">
        <v>21</v>
      </c>
      <c r="M1037" s="179">
        <f>G1037*(1+L1037/100)</f>
        <v>0</v>
      </c>
      <c r="N1037" s="177">
        <v>0</v>
      </c>
      <c r="O1037" s="177">
        <f>ROUND(E1037*N1037,2)</f>
        <v>0</v>
      </c>
      <c r="P1037" s="177">
        <v>0</v>
      </c>
      <c r="Q1037" s="177">
        <f>ROUND(E1037*P1037,2)</f>
        <v>0</v>
      </c>
      <c r="R1037" s="179"/>
      <c r="S1037" s="179" t="s">
        <v>228</v>
      </c>
      <c r="T1037" s="180" t="s">
        <v>208</v>
      </c>
      <c r="U1037" s="159">
        <v>0</v>
      </c>
      <c r="V1037" s="159">
        <f>ROUND(E1037*U1037,2)</f>
        <v>0</v>
      </c>
      <c r="W1037" s="159"/>
      <c r="X1037" s="159" t="s">
        <v>252</v>
      </c>
      <c r="Y1037" s="159" t="s">
        <v>210</v>
      </c>
      <c r="Z1037" s="148"/>
      <c r="AA1037" s="148"/>
      <c r="AB1037" s="148"/>
      <c r="AC1037" s="148"/>
      <c r="AD1037" s="148"/>
      <c r="AE1037" s="148"/>
      <c r="AF1037" s="148"/>
      <c r="AG1037" s="148" t="s">
        <v>253</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2" x14ac:dyDescent="0.2">
      <c r="A1038" s="155"/>
      <c r="B1038" s="156"/>
      <c r="C1038" s="277" t="s">
        <v>778</v>
      </c>
      <c r="D1038" s="278"/>
      <c r="E1038" s="278"/>
      <c r="F1038" s="278"/>
      <c r="G1038" s="278"/>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212</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3" x14ac:dyDescent="0.2">
      <c r="A1039" s="155"/>
      <c r="B1039" s="156"/>
      <c r="C1039" s="279" t="s">
        <v>779</v>
      </c>
      <c r="D1039" s="280"/>
      <c r="E1039" s="280"/>
      <c r="F1039" s="280"/>
      <c r="G1039" s="280"/>
      <c r="H1039" s="159"/>
      <c r="I1039" s="159"/>
      <c r="J1039" s="159"/>
      <c r="K1039" s="159"/>
      <c r="L1039" s="159"/>
      <c r="M1039" s="159"/>
      <c r="N1039" s="158"/>
      <c r="O1039" s="158"/>
      <c r="P1039" s="158"/>
      <c r="Q1039" s="158"/>
      <c r="R1039" s="159"/>
      <c r="S1039" s="159"/>
      <c r="T1039" s="159"/>
      <c r="U1039" s="159"/>
      <c r="V1039" s="159"/>
      <c r="W1039" s="159"/>
      <c r="X1039" s="159"/>
      <c r="Y1039" s="159"/>
      <c r="Z1039" s="148"/>
      <c r="AA1039" s="148"/>
      <c r="AB1039" s="148"/>
      <c r="AC1039" s="148"/>
      <c r="AD1039" s="148"/>
      <c r="AE1039" s="148"/>
      <c r="AF1039" s="148"/>
      <c r="AG1039" s="148" t="s">
        <v>212</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3" x14ac:dyDescent="0.2">
      <c r="A1040" s="155"/>
      <c r="B1040" s="156"/>
      <c r="C1040" s="279" t="s">
        <v>780</v>
      </c>
      <c r="D1040" s="280"/>
      <c r="E1040" s="280"/>
      <c r="F1040" s="280"/>
      <c r="G1040" s="280"/>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212</v>
      </c>
      <c r="AH1040" s="148"/>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3" x14ac:dyDescent="0.2">
      <c r="A1041" s="155"/>
      <c r="B1041" s="156"/>
      <c r="C1041" s="279" t="s">
        <v>781</v>
      </c>
      <c r="D1041" s="280"/>
      <c r="E1041" s="280"/>
      <c r="F1041" s="280"/>
      <c r="G1041" s="280"/>
      <c r="H1041" s="159"/>
      <c r="I1041" s="159"/>
      <c r="J1041" s="159"/>
      <c r="K1041" s="159"/>
      <c r="L1041" s="159"/>
      <c r="M1041" s="159"/>
      <c r="N1041" s="158"/>
      <c r="O1041" s="158"/>
      <c r="P1041" s="158"/>
      <c r="Q1041" s="158"/>
      <c r="R1041" s="159"/>
      <c r="S1041" s="159"/>
      <c r="T1041" s="159"/>
      <c r="U1041" s="159"/>
      <c r="V1041" s="159"/>
      <c r="W1041" s="159"/>
      <c r="X1041" s="159"/>
      <c r="Y1041" s="159"/>
      <c r="Z1041" s="148"/>
      <c r="AA1041" s="148"/>
      <c r="AB1041" s="148"/>
      <c r="AC1041" s="148"/>
      <c r="AD1041" s="148"/>
      <c r="AE1041" s="148"/>
      <c r="AF1041" s="148"/>
      <c r="AG1041" s="148" t="s">
        <v>212</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3" x14ac:dyDescent="0.2">
      <c r="A1042" s="155"/>
      <c r="B1042" s="156"/>
      <c r="C1042" s="279" t="s">
        <v>782</v>
      </c>
      <c r="D1042" s="280"/>
      <c r="E1042" s="280"/>
      <c r="F1042" s="280"/>
      <c r="G1042" s="280"/>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212</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3" x14ac:dyDescent="0.2">
      <c r="A1043" s="155"/>
      <c r="B1043" s="156"/>
      <c r="C1043" s="279" t="s">
        <v>839</v>
      </c>
      <c r="D1043" s="280"/>
      <c r="E1043" s="280"/>
      <c r="F1043" s="280"/>
      <c r="G1043" s="280"/>
      <c r="H1043" s="159"/>
      <c r="I1043" s="159"/>
      <c r="J1043" s="159"/>
      <c r="K1043" s="159"/>
      <c r="L1043" s="159"/>
      <c r="M1043" s="159"/>
      <c r="N1043" s="158"/>
      <c r="O1043" s="158"/>
      <c r="P1043" s="158"/>
      <c r="Q1043" s="158"/>
      <c r="R1043" s="159"/>
      <c r="S1043" s="159"/>
      <c r="T1043" s="159"/>
      <c r="U1043" s="159"/>
      <c r="V1043" s="159"/>
      <c r="W1043" s="159"/>
      <c r="X1043" s="159"/>
      <c r="Y1043" s="159"/>
      <c r="Z1043" s="148"/>
      <c r="AA1043" s="148"/>
      <c r="AB1043" s="148"/>
      <c r="AC1043" s="148"/>
      <c r="AD1043" s="148"/>
      <c r="AE1043" s="148"/>
      <c r="AF1043" s="148"/>
      <c r="AG1043" s="148" t="s">
        <v>212</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3" x14ac:dyDescent="0.2">
      <c r="A1044" s="155"/>
      <c r="B1044" s="156"/>
      <c r="C1044" s="279" t="s">
        <v>784</v>
      </c>
      <c r="D1044" s="280"/>
      <c r="E1044" s="280"/>
      <c r="F1044" s="280"/>
      <c r="G1044" s="280"/>
      <c r="H1044" s="159"/>
      <c r="I1044" s="159"/>
      <c r="J1044" s="159"/>
      <c r="K1044" s="159"/>
      <c r="L1044" s="159"/>
      <c r="M1044" s="159"/>
      <c r="N1044" s="158"/>
      <c r="O1044" s="158"/>
      <c r="P1044" s="158"/>
      <c r="Q1044" s="158"/>
      <c r="R1044" s="159"/>
      <c r="S1044" s="159"/>
      <c r="T1044" s="159"/>
      <c r="U1044" s="159"/>
      <c r="V1044" s="159"/>
      <c r="W1044" s="159"/>
      <c r="X1044" s="159"/>
      <c r="Y1044" s="159"/>
      <c r="Z1044" s="148"/>
      <c r="AA1044" s="148"/>
      <c r="AB1044" s="148"/>
      <c r="AC1044" s="148"/>
      <c r="AD1044" s="148"/>
      <c r="AE1044" s="148"/>
      <c r="AF1044" s="148"/>
      <c r="AG1044" s="148" t="s">
        <v>212</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3" x14ac:dyDescent="0.2">
      <c r="A1045" s="155"/>
      <c r="B1045" s="156"/>
      <c r="C1045" s="279" t="s">
        <v>785</v>
      </c>
      <c r="D1045" s="280"/>
      <c r="E1045" s="280"/>
      <c r="F1045" s="280"/>
      <c r="G1045" s="280"/>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212</v>
      </c>
      <c r="AH1045" s="148"/>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81" t="str">
        <f>C1045</f>
        <v>POVRCHOVÁ ÚPRAVA DŘEVA: krycí nátěr s hedvábným leskem barevné provedení bude upřesněno po provedení vzorků</v>
      </c>
      <c r="BB1045" s="148"/>
      <c r="BC1045" s="148"/>
      <c r="BD1045" s="148"/>
      <c r="BE1045" s="148"/>
      <c r="BF1045" s="148"/>
      <c r="BG1045" s="148"/>
      <c r="BH1045" s="148"/>
    </row>
    <row r="1046" spans="1:60" outlineLevel="3" x14ac:dyDescent="0.2">
      <c r="A1046" s="155"/>
      <c r="B1046" s="156"/>
      <c r="C1046" s="279" t="s">
        <v>786</v>
      </c>
      <c r="D1046" s="280"/>
      <c r="E1046" s="280"/>
      <c r="F1046" s="280"/>
      <c r="G1046" s="280"/>
      <c r="H1046" s="159"/>
      <c r="I1046" s="159"/>
      <c r="J1046" s="159"/>
      <c r="K1046" s="159"/>
      <c r="L1046" s="159"/>
      <c r="M1046" s="159"/>
      <c r="N1046" s="158"/>
      <c r="O1046" s="158"/>
      <c r="P1046" s="158"/>
      <c r="Q1046" s="158"/>
      <c r="R1046" s="159"/>
      <c r="S1046" s="159"/>
      <c r="T1046" s="159"/>
      <c r="U1046" s="159"/>
      <c r="V1046" s="159"/>
      <c r="W1046" s="159"/>
      <c r="X1046" s="159"/>
      <c r="Y1046" s="159"/>
      <c r="Z1046" s="148"/>
      <c r="AA1046" s="148"/>
      <c r="AB1046" s="148"/>
      <c r="AC1046" s="148"/>
      <c r="AD1046" s="148"/>
      <c r="AE1046" s="148"/>
      <c r="AF1046" s="148"/>
      <c r="AG1046" s="148" t="s">
        <v>212</v>
      </c>
      <c r="AH1046" s="148"/>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2" x14ac:dyDescent="0.2">
      <c r="A1047" s="155"/>
      <c r="B1047" s="156"/>
      <c r="C1047" s="204" t="s">
        <v>727</v>
      </c>
      <c r="D1047" s="195"/>
      <c r="E1047" s="196"/>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8"/>
      <c r="AA1047" s="148"/>
      <c r="AB1047" s="148"/>
      <c r="AC1047" s="148"/>
      <c r="AD1047" s="148"/>
      <c r="AE1047" s="148"/>
      <c r="AF1047" s="148"/>
      <c r="AG1047" s="148" t="s">
        <v>257</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3" x14ac:dyDescent="0.2">
      <c r="A1048" s="155"/>
      <c r="B1048" s="156"/>
      <c r="C1048" s="204" t="s">
        <v>556</v>
      </c>
      <c r="D1048" s="195"/>
      <c r="E1048" s="196">
        <v>1</v>
      </c>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257</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74">
        <v>119</v>
      </c>
      <c r="B1049" s="175" t="s">
        <v>870</v>
      </c>
      <c r="C1049" s="190" t="s">
        <v>871</v>
      </c>
      <c r="D1049" s="176" t="s">
        <v>400</v>
      </c>
      <c r="E1049" s="177">
        <v>1</v>
      </c>
      <c r="F1049" s="178"/>
      <c r="G1049" s="179">
        <f>ROUND(E1049*F1049,2)</f>
        <v>0</v>
      </c>
      <c r="H1049" s="178"/>
      <c r="I1049" s="179">
        <f>ROUND(E1049*H1049,2)</f>
        <v>0</v>
      </c>
      <c r="J1049" s="178"/>
      <c r="K1049" s="179">
        <f>ROUND(E1049*J1049,2)</f>
        <v>0</v>
      </c>
      <c r="L1049" s="179">
        <v>21</v>
      </c>
      <c r="M1049" s="179">
        <f>G1049*(1+L1049/100)</f>
        <v>0</v>
      </c>
      <c r="N1049" s="177">
        <v>0</v>
      </c>
      <c r="O1049" s="177">
        <f>ROUND(E1049*N1049,2)</f>
        <v>0</v>
      </c>
      <c r="P1049" s="177">
        <v>0</v>
      </c>
      <c r="Q1049" s="177">
        <f>ROUND(E1049*P1049,2)</f>
        <v>0</v>
      </c>
      <c r="R1049" s="179"/>
      <c r="S1049" s="179" t="s">
        <v>228</v>
      </c>
      <c r="T1049" s="180" t="s">
        <v>208</v>
      </c>
      <c r="U1049" s="159">
        <v>0</v>
      </c>
      <c r="V1049" s="159">
        <f>ROUND(E1049*U1049,2)</f>
        <v>0</v>
      </c>
      <c r="W1049" s="159"/>
      <c r="X1049" s="159" t="s">
        <v>252</v>
      </c>
      <c r="Y1049" s="159" t="s">
        <v>210</v>
      </c>
      <c r="Z1049" s="148"/>
      <c r="AA1049" s="148"/>
      <c r="AB1049" s="148"/>
      <c r="AC1049" s="148"/>
      <c r="AD1049" s="148"/>
      <c r="AE1049" s="148"/>
      <c r="AF1049" s="148"/>
      <c r="AG1049" s="148" t="s">
        <v>253</v>
      </c>
      <c r="AH1049" s="148"/>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2" x14ac:dyDescent="0.2">
      <c r="A1050" s="155"/>
      <c r="B1050" s="156"/>
      <c r="C1050" s="277" t="s">
        <v>741</v>
      </c>
      <c r="D1050" s="278"/>
      <c r="E1050" s="278"/>
      <c r="F1050" s="278"/>
      <c r="G1050" s="278"/>
      <c r="H1050" s="159"/>
      <c r="I1050" s="159"/>
      <c r="J1050" s="159"/>
      <c r="K1050" s="159"/>
      <c r="L1050" s="159"/>
      <c r="M1050" s="159"/>
      <c r="N1050" s="158"/>
      <c r="O1050" s="158"/>
      <c r="P1050" s="158"/>
      <c r="Q1050" s="158"/>
      <c r="R1050" s="159"/>
      <c r="S1050" s="159"/>
      <c r="T1050" s="159"/>
      <c r="U1050" s="159"/>
      <c r="V1050" s="159"/>
      <c r="W1050" s="159"/>
      <c r="X1050" s="159"/>
      <c r="Y1050" s="159"/>
      <c r="Z1050" s="148"/>
      <c r="AA1050" s="148"/>
      <c r="AB1050" s="148"/>
      <c r="AC1050" s="148"/>
      <c r="AD1050" s="148"/>
      <c r="AE1050" s="148"/>
      <c r="AF1050" s="148"/>
      <c r="AG1050" s="148" t="s">
        <v>212</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3" x14ac:dyDescent="0.2">
      <c r="A1051" s="155"/>
      <c r="B1051" s="156"/>
      <c r="C1051" s="279" t="s">
        <v>732</v>
      </c>
      <c r="D1051" s="280"/>
      <c r="E1051" s="280"/>
      <c r="F1051" s="280"/>
      <c r="G1051" s="280"/>
      <c r="H1051" s="159"/>
      <c r="I1051" s="159"/>
      <c r="J1051" s="159"/>
      <c r="K1051" s="159"/>
      <c r="L1051" s="159"/>
      <c r="M1051" s="159"/>
      <c r="N1051" s="158"/>
      <c r="O1051" s="158"/>
      <c r="P1051" s="158"/>
      <c r="Q1051" s="158"/>
      <c r="R1051" s="159"/>
      <c r="S1051" s="159"/>
      <c r="T1051" s="159"/>
      <c r="U1051" s="159"/>
      <c r="V1051" s="159"/>
      <c r="W1051" s="159"/>
      <c r="X1051" s="159"/>
      <c r="Y1051" s="159"/>
      <c r="Z1051" s="148"/>
      <c r="AA1051" s="148"/>
      <c r="AB1051" s="148"/>
      <c r="AC1051" s="148"/>
      <c r="AD1051" s="148"/>
      <c r="AE1051" s="148"/>
      <c r="AF1051" s="148"/>
      <c r="AG1051" s="148" t="s">
        <v>212</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3" x14ac:dyDescent="0.2">
      <c r="A1052" s="155"/>
      <c r="B1052" s="156"/>
      <c r="C1052" s="279" t="s">
        <v>719</v>
      </c>
      <c r="D1052" s="280"/>
      <c r="E1052" s="280"/>
      <c r="F1052" s="280"/>
      <c r="G1052" s="280"/>
      <c r="H1052" s="159"/>
      <c r="I1052" s="159"/>
      <c r="J1052" s="159"/>
      <c r="K1052" s="159"/>
      <c r="L1052" s="159"/>
      <c r="M1052" s="159"/>
      <c r="N1052" s="158"/>
      <c r="O1052" s="158"/>
      <c r="P1052" s="158"/>
      <c r="Q1052" s="158"/>
      <c r="R1052" s="159"/>
      <c r="S1052" s="159"/>
      <c r="T1052" s="159"/>
      <c r="U1052" s="159"/>
      <c r="V1052" s="159"/>
      <c r="W1052" s="159"/>
      <c r="X1052" s="159"/>
      <c r="Y1052" s="159"/>
      <c r="Z1052" s="148"/>
      <c r="AA1052" s="148"/>
      <c r="AB1052" s="148"/>
      <c r="AC1052" s="148"/>
      <c r="AD1052" s="148"/>
      <c r="AE1052" s="148"/>
      <c r="AF1052" s="148"/>
      <c r="AG1052" s="148" t="s">
        <v>212</v>
      </c>
      <c r="AH1052" s="148"/>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3" x14ac:dyDescent="0.2">
      <c r="A1053" s="155"/>
      <c r="B1053" s="156"/>
      <c r="C1053" s="279" t="s">
        <v>800</v>
      </c>
      <c r="D1053" s="280"/>
      <c r="E1053" s="280"/>
      <c r="F1053" s="280"/>
      <c r="G1053" s="280"/>
      <c r="H1053" s="159"/>
      <c r="I1053" s="159"/>
      <c r="J1053" s="159"/>
      <c r="K1053" s="159"/>
      <c r="L1053" s="159"/>
      <c r="M1053" s="159"/>
      <c r="N1053" s="158"/>
      <c r="O1053" s="158"/>
      <c r="P1053" s="158"/>
      <c r="Q1053" s="158"/>
      <c r="R1053" s="159"/>
      <c r="S1053" s="159"/>
      <c r="T1053" s="159"/>
      <c r="U1053" s="159"/>
      <c r="V1053" s="159"/>
      <c r="W1053" s="159"/>
      <c r="X1053" s="159"/>
      <c r="Y1053" s="159"/>
      <c r="Z1053" s="148"/>
      <c r="AA1053" s="148"/>
      <c r="AB1053" s="148"/>
      <c r="AC1053" s="148"/>
      <c r="AD1053" s="148"/>
      <c r="AE1053" s="148"/>
      <c r="AF1053" s="148"/>
      <c r="AG1053" s="148" t="s">
        <v>212</v>
      </c>
      <c r="AH1053" s="148"/>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3" x14ac:dyDescent="0.2">
      <c r="A1054" s="155"/>
      <c r="B1054" s="156"/>
      <c r="C1054" s="279" t="s">
        <v>843</v>
      </c>
      <c r="D1054" s="280"/>
      <c r="E1054" s="280"/>
      <c r="F1054" s="280"/>
      <c r="G1054" s="280"/>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212</v>
      </c>
      <c r="AH1054" s="148"/>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3" x14ac:dyDescent="0.2">
      <c r="A1055" s="155"/>
      <c r="B1055" s="156"/>
      <c r="C1055" s="279" t="s">
        <v>802</v>
      </c>
      <c r="D1055" s="280"/>
      <c r="E1055" s="280"/>
      <c r="F1055" s="280"/>
      <c r="G1055" s="280"/>
      <c r="H1055" s="159"/>
      <c r="I1055" s="159"/>
      <c r="J1055" s="159"/>
      <c r="K1055" s="159"/>
      <c r="L1055" s="159"/>
      <c r="M1055" s="159"/>
      <c r="N1055" s="158"/>
      <c r="O1055" s="158"/>
      <c r="P1055" s="158"/>
      <c r="Q1055" s="158"/>
      <c r="R1055" s="159"/>
      <c r="S1055" s="159"/>
      <c r="T1055" s="159"/>
      <c r="U1055" s="159"/>
      <c r="V1055" s="159"/>
      <c r="W1055" s="159"/>
      <c r="X1055" s="159"/>
      <c r="Y1055" s="159"/>
      <c r="Z1055" s="148"/>
      <c r="AA1055" s="148"/>
      <c r="AB1055" s="148"/>
      <c r="AC1055" s="148"/>
      <c r="AD1055" s="148"/>
      <c r="AE1055" s="148"/>
      <c r="AF1055" s="148"/>
      <c r="AG1055" s="148" t="s">
        <v>212</v>
      </c>
      <c r="AH1055" s="148"/>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ht="22.5" outlineLevel="3" x14ac:dyDescent="0.2">
      <c r="A1056" s="155"/>
      <c r="B1056" s="156"/>
      <c r="C1056" s="279" t="s">
        <v>829</v>
      </c>
      <c r="D1056" s="280"/>
      <c r="E1056" s="280"/>
      <c r="F1056" s="280"/>
      <c r="G1056" s="280"/>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212</v>
      </c>
      <c r="AH1056" s="148"/>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81" t="str">
        <f>C1056</f>
        <v>POVRCHOVÁ ÚPRAVA DŘEVA: bezbarvý lak / celkové přebroušení, nový krycí nátěr s hedvábným leskem barevné provedení bude upřesněno po provedení vzorků</v>
      </c>
      <c r="BB1056" s="148"/>
      <c r="BC1056" s="148"/>
      <c r="BD1056" s="148"/>
      <c r="BE1056" s="148"/>
      <c r="BF1056" s="148"/>
      <c r="BG1056" s="148"/>
      <c r="BH1056" s="148"/>
    </row>
    <row r="1057" spans="1:60" outlineLevel="3" x14ac:dyDescent="0.2">
      <c r="A1057" s="155"/>
      <c r="B1057" s="156"/>
      <c r="C1057" s="279" t="s">
        <v>804</v>
      </c>
      <c r="D1057" s="280"/>
      <c r="E1057" s="280"/>
      <c r="F1057" s="280"/>
      <c r="G1057" s="280"/>
      <c r="H1057" s="159"/>
      <c r="I1057" s="159"/>
      <c r="J1057" s="159"/>
      <c r="K1057" s="159"/>
      <c r="L1057" s="159"/>
      <c r="M1057" s="159"/>
      <c r="N1057" s="158"/>
      <c r="O1057" s="158"/>
      <c r="P1057" s="158"/>
      <c r="Q1057" s="158"/>
      <c r="R1057" s="159"/>
      <c r="S1057" s="159"/>
      <c r="T1057" s="159"/>
      <c r="U1057" s="159"/>
      <c r="V1057" s="159"/>
      <c r="W1057" s="159"/>
      <c r="X1057" s="159"/>
      <c r="Y1057" s="159"/>
      <c r="Z1057" s="148"/>
      <c r="AA1057" s="148"/>
      <c r="AB1057" s="148"/>
      <c r="AC1057" s="148"/>
      <c r="AD1057" s="148"/>
      <c r="AE1057" s="148"/>
      <c r="AF1057" s="148"/>
      <c r="AG1057" s="148" t="s">
        <v>212</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2" x14ac:dyDescent="0.2">
      <c r="A1058" s="155"/>
      <c r="B1058" s="156"/>
      <c r="C1058" s="204" t="s">
        <v>727</v>
      </c>
      <c r="D1058" s="195"/>
      <c r="E1058" s="196"/>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257</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3" x14ac:dyDescent="0.2">
      <c r="A1059" s="155"/>
      <c r="B1059" s="156"/>
      <c r="C1059" s="204" t="s">
        <v>872</v>
      </c>
      <c r="D1059" s="195"/>
      <c r="E1059" s="196">
        <v>1</v>
      </c>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8"/>
      <c r="AA1059" s="148"/>
      <c r="AB1059" s="148"/>
      <c r="AC1059" s="148"/>
      <c r="AD1059" s="148"/>
      <c r="AE1059" s="148"/>
      <c r="AF1059" s="148"/>
      <c r="AG1059" s="148" t="s">
        <v>257</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ht="22.5" outlineLevel="1" x14ac:dyDescent="0.2">
      <c r="A1060" s="174">
        <v>120</v>
      </c>
      <c r="B1060" s="175" t="s">
        <v>873</v>
      </c>
      <c r="C1060" s="190" t="s">
        <v>874</v>
      </c>
      <c r="D1060" s="176" t="s">
        <v>400</v>
      </c>
      <c r="E1060" s="177">
        <v>1</v>
      </c>
      <c r="F1060" s="178"/>
      <c r="G1060" s="179">
        <f>ROUND(E1060*F1060,2)</f>
        <v>0</v>
      </c>
      <c r="H1060" s="178"/>
      <c r="I1060" s="179">
        <f>ROUND(E1060*H1060,2)</f>
        <v>0</v>
      </c>
      <c r="J1060" s="178"/>
      <c r="K1060" s="179">
        <f>ROUND(E1060*J1060,2)</f>
        <v>0</v>
      </c>
      <c r="L1060" s="179">
        <v>21</v>
      </c>
      <c r="M1060" s="179">
        <f>G1060*(1+L1060/100)</f>
        <v>0</v>
      </c>
      <c r="N1060" s="177">
        <v>0</v>
      </c>
      <c r="O1060" s="177">
        <f>ROUND(E1060*N1060,2)</f>
        <v>0</v>
      </c>
      <c r="P1060" s="177">
        <v>0</v>
      </c>
      <c r="Q1060" s="177">
        <f>ROUND(E1060*P1060,2)</f>
        <v>0</v>
      </c>
      <c r="R1060" s="179"/>
      <c r="S1060" s="179" t="s">
        <v>228</v>
      </c>
      <c r="T1060" s="180" t="s">
        <v>208</v>
      </c>
      <c r="U1060" s="159">
        <v>0</v>
      </c>
      <c r="V1060" s="159">
        <f>ROUND(E1060*U1060,2)</f>
        <v>0</v>
      </c>
      <c r="W1060" s="159"/>
      <c r="X1060" s="159" t="s">
        <v>252</v>
      </c>
      <c r="Y1060" s="159" t="s">
        <v>210</v>
      </c>
      <c r="Z1060" s="148"/>
      <c r="AA1060" s="148"/>
      <c r="AB1060" s="148"/>
      <c r="AC1060" s="148"/>
      <c r="AD1060" s="148"/>
      <c r="AE1060" s="148"/>
      <c r="AF1060" s="148"/>
      <c r="AG1060" s="148" t="s">
        <v>253</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2" x14ac:dyDescent="0.2">
      <c r="A1061" s="155"/>
      <c r="B1061" s="156"/>
      <c r="C1061" s="277" t="s">
        <v>778</v>
      </c>
      <c r="D1061" s="278"/>
      <c r="E1061" s="278"/>
      <c r="F1061" s="278"/>
      <c r="G1061" s="278"/>
      <c r="H1061" s="159"/>
      <c r="I1061" s="159"/>
      <c r="J1061" s="159"/>
      <c r="K1061" s="159"/>
      <c r="L1061" s="159"/>
      <c r="M1061" s="159"/>
      <c r="N1061" s="158"/>
      <c r="O1061" s="158"/>
      <c r="P1061" s="158"/>
      <c r="Q1061" s="158"/>
      <c r="R1061" s="159"/>
      <c r="S1061" s="159"/>
      <c r="T1061" s="159"/>
      <c r="U1061" s="159"/>
      <c r="V1061" s="159"/>
      <c r="W1061" s="159"/>
      <c r="X1061" s="159"/>
      <c r="Y1061" s="159"/>
      <c r="Z1061" s="148"/>
      <c r="AA1061" s="148"/>
      <c r="AB1061" s="148"/>
      <c r="AC1061" s="148"/>
      <c r="AD1061" s="148"/>
      <c r="AE1061" s="148"/>
      <c r="AF1061" s="148"/>
      <c r="AG1061" s="148" t="s">
        <v>212</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3" x14ac:dyDescent="0.2">
      <c r="A1062" s="155"/>
      <c r="B1062" s="156"/>
      <c r="C1062" s="279" t="s">
        <v>779</v>
      </c>
      <c r="D1062" s="280"/>
      <c r="E1062" s="280"/>
      <c r="F1062" s="280"/>
      <c r="G1062" s="280"/>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212</v>
      </c>
      <c r="AH1062" s="148"/>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3" x14ac:dyDescent="0.2">
      <c r="A1063" s="155"/>
      <c r="B1063" s="156"/>
      <c r="C1063" s="279" t="s">
        <v>780</v>
      </c>
      <c r="D1063" s="280"/>
      <c r="E1063" s="280"/>
      <c r="F1063" s="280"/>
      <c r="G1063" s="280"/>
      <c r="H1063" s="159"/>
      <c r="I1063" s="159"/>
      <c r="J1063" s="159"/>
      <c r="K1063" s="159"/>
      <c r="L1063" s="159"/>
      <c r="M1063" s="159"/>
      <c r="N1063" s="158"/>
      <c r="O1063" s="158"/>
      <c r="P1063" s="158"/>
      <c r="Q1063" s="158"/>
      <c r="R1063" s="159"/>
      <c r="S1063" s="159"/>
      <c r="T1063" s="159"/>
      <c r="U1063" s="159"/>
      <c r="V1063" s="159"/>
      <c r="W1063" s="159"/>
      <c r="X1063" s="159"/>
      <c r="Y1063" s="159"/>
      <c r="Z1063" s="148"/>
      <c r="AA1063" s="148"/>
      <c r="AB1063" s="148"/>
      <c r="AC1063" s="148"/>
      <c r="AD1063" s="148"/>
      <c r="AE1063" s="148"/>
      <c r="AF1063" s="148"/>
      <c r="AG1063" s="148" t="s">
        <v>212</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3" x14ac:dyDescent="0.2">
      <c r="A1064" s="155"/>
      <c r="B1064" s="156"/>
      <c r="C1064" s="279" t="s">
        <v>781</v>
      </c>
      <c r="D1064" s="280"/>
      <c r="E1064" s="280"/>
      <c r="F1064" s="280"/>
      <c r="G1064" s="280"/>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212</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3" x14ac:dyDescent="0.2">
      <c r="A1065" s="155"/>
      <c r="B1065" s="156"/>
      <c r="C1065" s="279" t="s">
        <v>782</v>
      </c>
      <c r="D1065" s="280"/>
      <c r="E1065" s="280"/>
      <c r="F1065" s="280"/>
      <c r="G1065" s="280"/>
      <c r="H1065" s="159"/>
      <c r="I1065" s="159"/>
      <c r="J1065" s="159"/>
      <c r="K1065" s="159"/>
      <c r="L1065" s="159"/>
      <c r="M1065" s="159"/>
      <c r="N1065" s="158"/>
      <c r="O1065" s="158"/>
      <c r="P1065" s="158"/>
      <c r="Q1065" s="158"/>
      <c r="R1065" s="159"/>
      <c r="S1065" s="159"/>
      <c r="T1065" s="159"/>
      <c r="U1065" s="159"/>
      <c r="V1065" s="159"/>
      <c r="W1065" s="159"/>
      <c r="X1065" s="159"/>
      <c r="Y1065" s="159"/>
      <c r="Z1065" s="148"/>
      <c r="AA1065" s="148"/>
      <c r="AB1065" s="148"/>
      <c r="AC1065" s="148"/>
      <c r="AD1065" s="148"/>
      <c r="AE1065" s="148"/>
      <c r="AF1065" s="148"/>
      <c r="AG1065" s="148" t="s">
        <v>212</v>
      </c>
      <c r="AH1065" s="148"/>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3" x14ac:dyDescent="0.2">
      <c r="A1066" s="155"/>
      <c r="B1066" s="156"/>
      <c r="C1066" s="279" t="s">
        <v>839</v>
      </c>
      <c r="D1066" s="280"/>
      <c r="E1066" s="280"/>
      <c r="F1066" s="280"/>
      <c r="G1066" s="280"/>
      <c r="H1066" s="159"/>
      <c r="I1066" s="159"/>
      <c r="J1066" s="159"/>
      <c r="K1066" s="159"/>
      <c r="L1066" s="159"/>
      <c r="M1066" s="159"/>
      <c r="N1066" s="158"/>
      <c r="O1066" s="158"/>
      <c r="P1066" s="158"/>
      <c r="Q1066" s="158"/>
      <c r="R1066" s="159"/>
      <c r="S1066" s="159"/>
      <c r="T1066" s="159"/>
      <c r="U1066" s="159"/>
      <c r="V1066" s="159"/>
      <c r="W1066" s="159"/>
      <c r="X1066" s="159"/>
      <c r="Y1066" s="159"/>
      <c r="Z1066" s="148"/>
      <c r="AA1066" s="148"/>
      <c r="AB1066" s="148"/>
      <c r="AC1066" s="148"/>
      <c r="AD1066" s="148"/>
      <c r="AE1066" s="148"/>
      <c r="AF1066" s="148"/>
      <c r="AG1066" s="148" t="s">
        <v>212</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3" x14ac:dyDescent="0.2">
      <c r="A1067" s="155"/>
      <c r="B1067" s="156"/>
      <c r="C1067" s="279" t="s">
        <v>784</v>
      </c>
      <c r="D1067" s="280"/>
      <c r="E1067" s="280"/>
      <c r="F1067" s="280"/>
      <c r="G1067" s="280"/>
      <c r="H1067" s="159"/>
      <c r="I1067" s="159"/>
      <c r="J1067" s="159"/>
      <c r="K1067" s="159"/>
      <c r="L1067" s="159"/>
      <c r="M1067" s="159"/>
      <c r="N1067" s="158"/>
      <c r="O1067" s="158"/>
      <c r="P1067" s="158"/>
      <c r="Q1067" s="158"/>
      <c r="R1067" s="159"/>
      <c r="S1067" s="159"/>
      <c r="T1067" s="159"/>
      <c r="U1067" s="159"/>
      <c r="V1067" s="159"/>
      <c r="W1067" s="159"/>
      <c r="X1067" s="159"/>
      <c r="Y1067" s="159"/>
      <c r="Z1067" s="148"/>
      <c r="AA1067" s="148"/>
      <c r="AB1067" s="148"/>
      <c r="AC1067" s="148"/>
      <c r="AD1067" s="148"/>
      <c r="AE1067" s="148"/>
      <c r="AF1067" s="148"/>
      <c r="AG1067" s="148" t="s">
        <v>212</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3" x14ac:dyDescent="0.2">
      <c r="A1068" s="155"/>
      <c r="B1068" s="156"/>
      <c r="C1068" s="279" t="s">
        <v>785</v>
      </c>
      <c r="D1068" s="280"/>
      <c r="E1068" s="280"/>
      <c r="F1068" s="280"/>
      <c r="G1068" s="280"/>
      <c r="H1068" s="159"/>
      <c r="I1068" s="159"/>
      <c r="J1068" s="159"/>
      <c r="K1068" s="159"/>
      <c r="L1068" s="159"/>
      <c r="M1068" s="159"/>
      <c r="N1068" s="158"/>
      <c r="O1068" s="158"/>
      <c r="P1068" s="158"/>
      <c r="Q1068" s="158"/>
      <c r="R1068" s="159"/>
      <c r="S1068" s="159"/>
      <c r="T1068" s="159"/>
      <c r="U1068" s="159"/>
      <c r="V1068" s="159"/>
      <c r="W1068" s="159"/>
      <c r="X1068" s="159"/>
      <c r="Y1068" s="159"/>
      <c r="Z1068" s="148"/>
      <c r="AA1068" s="148"/>
      <c r="AB1068" s="148"/>
      <c r="AC1068" s="148"/>
      <c r="AD1068" s="148"/>
      <c r="AE1068" s="148"/>
      <c r="AF1068" s="148"/>
      <c r="AG1068" s="148" t="s">
        <v>212</v>
      </c>
      <c r="AH1068" s="148"/>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81" t="str">
        <f>C1068</f>
        <v>POVRCHOVÁ ÚPRAVA DŘEVA: krycí nátěr s hedvábným leskem barevné provedení bude upřesněno po provedení vzorků</v>
      </c>
      <c r="BB1068" s="148"/>
      <c r="BC1068" s="148"/>
      <c r="BD1068" s="148"/>
      <c r="BE1068" s="148"/>
      <c r="BF1068" s="148"/>
      <c r="BG1068" s="148"/>
      <c r="BH1068" s="148"/>
    </row>
    <row r="1069" spans="1:60" outlineLevel="3" x14ac:dyDescent="0.2">
      <c r="A1069" s="155"/>
      <c r="B1069" s="156"/>
      <c r="C1069" s="279" t="s">
        <v>786</v>
      </c>
      <c r="D1069" s="280"/>
      <c r="E1069" s="280"/>
      <c r="F1069" s="280"/>
      <c r="G1069" s="280"/>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212</v>
      </c>
      <c r="AH1069" s="148"/>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2" x14ac:dyDescent="0.2">
      <c r="A1070" s="155"/>
      <c r="B1070" s="156"/>
      <c r="C1070" s="204" t="s">
        <v>727</v>
      </c>
      <c r="D1070" s="195"/>
      <c r="E1070" s="196"/>
      <c r="F1070" s="159"/>
      <c r="G1070" s="159"/>
      <c r="H1070" s="159"/>
      <c r="I1070" s="159"/>
      <c r="J1070" s="159"/>
      <c r="K1070" s="159"/>
      <c r="L1070" s="159"/>
      <c r="M1070" s="159"/>
      <c r="N1070" s="158"/>
      <c r="O1070" s="158"/>
      <c r="P1070" s="158"/>
      <c r="Q1070" s="158"/>
      <c r="R1070" s="159"/>
      <c r="S1070" s="159"/>
      <c r="T1070" s="159"/>
      <c r="U1070" s="159"/>
      <c r="V1070" s="159"/>
      <c r="W1070" s="159"/>
      <c r="X1070" s="159"/>
      <c r="Y1070" s="159"/>
      <c r="Z1070" s="148"/>
      <c r="AA1070" s="148"/>
      <c r="AB1070" s="148"/>
      <c r="AC1070" s="148"/>
      <c r="AD1070" s="148"/>
      <c r="AE1070" s="148"/>
      <c r="AF1070" s="148"/>
      <c r="AG1070" s="148" t="s">
        <v>257</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3" x14ac:dyDescent="0.2">
      <c r="A1071" s="155"/>
      <c r="B1071" s="156"/>
      <c r="C1071" s="204" t="s">
        <v>557</v>
      </c>
      <c r="D1071" s="195"/>
      <c r="E1071" s="196">
        <v>1</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8"/>
      <c r="AA1071" s="148"/>
      <c r="AB1071" s="148"/>
      <c r="AC1071" s="148"/>
      <c r="AD1071" s="148"/>
      <c r="AE1071" s="148"/>
      <c r="AF1071" s="148"/>
      <c r="AG1071" s="148" t="s">
        <v>257</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74">
        <v>121</v>
      </c>
      <c r="B1072" s="175" t="s">
        <v>875</v>
      </c>
      <c r="C1072" s="190" t="s">
        <v>876</v>
      </c>
      <c r="D1072" s="176" t="s">
        <v>400</v>
      </c>
      <c r="E1072" s="177">
        <v>1</v>
      </c>
      <c r="F1072" s="178"/>
      <c r="G1072" s="179">
        <f>ROUND(E1072*F1072,2)</f>
        <v>0</v>
      </c>
      <c r="H1072" s="178"/>
      <c r="I1072" s="179">
        <f>ROUND(E1072*H1072,2)</f>
        <v>0</v>
      </c>
      <c r="J1072" s="178"/>
      <c r="K1072" s="179">
        <f>ROUND(E1072*J1072,2)</f>
        <v>0</v>
      </c>
      <c r="L1072" s="179">
        <v>21</v>
      </c>
      <c r="M1072" s="179">
        <f>G1072*(1+L1072/100)</f>
        <v>0</v>
      </c>
      <c r="N1072" s="177">
        <v>0</v>
      </c>
      <c r="O1072" s="177">
        <f>ROUND(E1072*N1072,2)</f>
        <v>0</v>
      </c>
      <c r="P1072" s="177">
        <v>0</v>
      </c>
      <c r="Q1072" s="177">
        <f>ROUND(E1072*P1072,2)</f>
        <v>0</v>
      </c>
      <c r="R1072" s="179"/>
      <c r="S1072" s="179" t="s">
        <v>228</v>
      </c>
      <c r="T1072" s="180" t="s">
        <v>208</v>
      </c>
      <c r="U1072" s="159">
        <v>0</v>
      </c>
      <c r="V1072" s="159">
        <f>ROUND(E1072*U1072,2)</f>
        <v>0</v>
      </c>
      <c r="W1072" s="159"/>
      <c r="X1072" s="159" t="s">
        <v>252</v>
      </c>
      <c r="Y1072" s="159" t="s">
        <v>210</v>
      </c>
      <c r="Z1072" s="148"/>
      <c r="AA1072" s="148"/>
      <c r="AB1072" s="148"/>
      <c r="AC1072" s="148"/>
      <c r="AD1072" s="148"/>
      <c r="AE1072" s="148"/>
      <c r="AF1072" s="148"/>
      <c r="AG1072" s="148" t="s">
        <v>253</v>
      </c>
      <c r="AH1072" s="148"/>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2" x14ac:dyDescent="0.2">
      <c r="A1073" s="155"/>
      <c r="B1073" s="156"/>
      <c r="C1073" s="277" t="s">
        <v>741</v>
      </c>
      <c r="D1073" s="278"/>
      <c r="E1073" s="278"/>
      <c r="F1073" s="278"/>
      <c r="G1073" s="278"/>
      <c r="H1073" s="159"/>
      <c r="I1073" s="159"/>
      <c r="J1073" s="159"/>
      <c r="K1073" s="159"/>
      <c r="L1073" s="159"/>
      <c r="M1073" s="159"/>
      <c r="N1073" s="158"/>
      <c r="O1073" s="158"/>
      <c r="P1073" s="158"/>
      <c r="Q1073" s="158"/>
      <c r="R1073" s="159"/>
      <c r="S1073" s="159"/>
      <c r="T1073" s="159"/>
      <c r="U1073" s="159"/>
      <c r="V1073" s="159"/>
      <c r="W1073" s="159"/>
      <c r="X1073" s="159"/>
      <c r="Y1073" s="159"/>
      <c r="Z1073" s="148"/>
      <c r="AA1073" s="148"/>
      <c r="AB1073" s="148"/>
      <c r="AC1073" s="148"/>
      <c r="AD1073" s="148"/>
      <c r="AE1073" s="148"/>
      <c r="AF1073" s="148"/>
      <c r="AG1073" s="148" t="s">
        <v>212</v>
      </c>
      <c r="AH1073" s="148"/>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3" x14ac:dyDescent="0.2">
      <c r="A1074" s="155"/>
      <c r="B1074" s="156"/>
      <c r="C1074" s="279" t="s">
        <v>732</v>
      </c>
      <c r="D1074" s="280"/>
      <c r="E1074" s="280"/>
      <c r="F1074" s="280"/>
      <c r="G1074" s="280"/>
      <c r="H1074" s="159"/>
      <c r="I1074" s="159"/>
      <c r="J1074" s="159"/>
      <c r="K1074" s="159"/>
      <c r="L1074" s="159"/>
      <c r="M1074" s="159"/>
      <c r="N1074" s="158"/>
      <c r="O1074" s="158"/>
      <c r="P1074" s="158"/>
      <c r="Q1074" s="158"/>
      <c r="R1074" s="159"/>
      <c r="S1074" s="159"/>
      <c r="T1074" s="159"/>
      <c r="U1074" s="159"/>
      <c r="V1074" s="159"/>
      <c r="W1074" s="159"/>
      <c r="X1074" s="159"/>
      <c r="Y1074" s="159"/>
      <c r="Z1074" s="148"/>
      <c r="AA1074" s="148"/>
      <c r="AB1074" s="148"/>
      <c r="AC1074" s="148"/>
      <c r="AD1074" s="148"/>
      <c r="AE1074" s="148"/>
      <c r="AF1074" s="148"/>
      <c r="AG1074" s="148" t="s">
        <v>212</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3" x14ac:dyDescent="0.2">
      <c r="A1075" s="155"/>
      <c r="B1075" s="156"/>
      <c r="C1075" s="279" t="s">
        <v>719</v>
      </c>
      <c r="D1075" s="280"/>
      <c r="E1075" s="280"/>
      <c r="F1075" s="280"/>
      <c r="G1075" s="280"/>
      <c r="H1075" s="159"/>
      <c r="I1075" s="159"/>
      <c r="J1075" s="159"/>
      <c r="K1075" s="159"/>
      <c r="L1075" s="159"/>
      <c r="M1075" s="159"/>
      <c r="N1075" s="158"/>
      <c r="O1075" s="158"/>
      <c r="P1075" s="158"/>
      <c r="Q1075" s="158"/>
      <c r="R1075" s="159"/>
      <c r="S1075" s="159"/>
      <c r="T1075" s="159"/>
      <c r="U1075" s="159"/>
      <c r="V1075" s="159"/>
      <c r="W1075" s="159"/>
      <c r="X1075" s="159"/>
      <c r="Y1075" s="159"/>
      <c r="Z1075" s="148"/>
      <c r="AA1075" s="148"/>
      <c r="AB1075" s="148"/>
      <c r="AC1075" s="148"/>
      <c r="AD1075" s="148"/>
      <c r="AE1075" s="148"/>
      <c r="AF1075" s="148"/>
      <c r="AG1075" s="148" t="s">
        <v>212</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3" x14ac:dyDescent="0.2">
      <c r="A1076" s="155"/>
      <c r="B1076" s="156"/>
      <c r="C1076" s="279" t="s">
        <v>800</v>
      </c>
      <c r="D1076" s="280"/>
      <c r="E1076" s="280"/>
      <c r="F1076" s="280"/>
      <c r="G1076" s="280"/>
      <c r="H1076" s="159"/>
      <c r="I1076" s="159"/>
      <c r="J1076" s="159"/>
      <c r="K1076" s="159"/>
      <c r="L1076" s="159"/>
      <c r="M1076" s="159"/>
      <c r="N1076" s="158"/>
      <c r="O1076" s="158"/>
      <c r="P1076" s="158"/>
      <c r="Q1076" s="158"/>
      <c r="R1076" s="159"/>
      <c r="S1076" s="159"/>
      <c r="T1076" s="159"/>
      <c r="U1076" s="159"/>
      <c r="V1076" s="159"/>
      <c r="W1076" s="159"/>
      <c r="X1076" s="159"/>
      <c r="Y1076" s="159"/>
      <c r="Z1076" s="148"/>
      <c r="AA1076" s="148"/>
      <c r="AB1076" s="148"/>
      <c r="AC1076" s="148"/>
      <c r="AD1076" s="148"/>
      <c r="AE1076" s="148"/>
      <c r="AF1076" s="148"/>
      <c r="AG1076" s="148" t="s">
        <v>212</v>
      </c>
      <c r="AH1076" s="148"/>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3" x14ac:dyDescent="0.2">
      <c r="A1077" s="155"/>
      <c r="B1077" s="156"/>
      <c r="C1077" s="279" t="s">
        <v>843</v>
      </c>
      <c r="D1077" s="280"/>
      <c r="E1077" s="280"/>
      <c r="F1077" s="280"/>
      <c r="G1077" s="280"/>
      <c r="H1077" s="159"/>
      <c r="I1077" s="159"/>
      <c r="J1077" s="159"/>
      <c r="K1077" s="159"/>
      <c r="L1077" s="159"/>
      <c r="M1077" s="159"/>
      <c r="N1077" s="158"/>
      <c r="O1077" s="158"/>
      <c r="P1077" s="158"/>
      <c r="Q1077" s="158"/>
      <c r="R1077" s="159"/>
      <c r="S1077" s="159"/>
      <c r="T1077" s="159"/>
      <c r="U1077" s="159"/>
      <c r="V1077" s="159"/>
      <c r="W1077" s="159"/>
      <c r="X1077" s="159"/>
      <c r="Y1077" s="159"/>
      <c r="Z1077" s="148"/>
      <c r="AA1077" s="148"/>
      <c r="AB1077" s="148"/>
      <c r="AC1077" s="148"/>
      <c r="AD1077" s="148"/>
      <c r="AE1077" s="148"/>
      <c r="AF1077" s="148"/>
      <c r="AG1077" s="148" t="s">
        <v>212</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3" x14ac:dyDescent="0.2">
      <c r="A1078" s="155"/>
      <c r="B1078" s="156"/>
      <c r="C1078" s="279" t="s">
        <v>802</v>
      </c>
      <c r="D1078" s="280"/>
      <c r="E1078" s="280"/>
      <c r="F1078" s="280"/>
      <c r="G1078" s="280"/>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212</v>
      </c>
      <c r="AH1078" s="148"/>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ht="22.5" outlineLevel="3" x14ac:dyDescent="0.2">
      <c r="A1079" s="155"/>
      <c r="B1079" s="156"/>
      <c r="C1079" s="279" t="s">
        <v>829</v>
      </c>
      <c r="D1079" s="280"/>
      <c r="E1079" s="280"/>
      <c r="F1079" s="280"/>
      <c r="G1079" s="280"/>
      <c r="H1079" s="159"/>
      <c r="I1079" s="159"/>
      <c r="J1079" s="159"/>
      <c r="K1079" s="159"/>
      <c r="L1079" s="159"/>
      <c r="M1079" s="159"/>
      <c r="N1079" s="158"/>
      <c r="O1079" s="158"/>
      <c r="P1079" s="158"/>
      <c r="Q1079" s="158"/>
      <c r="R1079" s="159"/>
      <c r="S1079" s="159"/>
      <c r="T1079" s="159"/>
      <c r="U1079" s="159"/>
      <c r="V1079" s="159"/>
      <c r="W1079" s="159"/>
      <c r="X1079" s="159"/>
      <c r="Y1079" s="159"/>
      <c r="Z1079" s="148"/>
      <c r="AA1079" s="148"/>
      <c r="AB1079" s="148"/>
      <c r="AC1079" s="148"/>
      <c r="AD1079" s="148"/>
      <c r="AE1079" s="148"/>
      <c r="AF1079" s="148"/>
      <c r="AG1079" s="148" t="s">
        <v>212</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81" t="str">
        <f>C1079</f>
        <v>POVRCHOVÁ ÚPRAVA DŘEVA: bezbarvý lak / celkové přebroušení, nový krycí nátěr s hedvábným leskem barevné provedení bude upřesněno po provedení vzorků</v>
      </c>
      <c r="BB1079" s="148"/>
      <c r="BC1079" s="148"/>
      <c r="BD1079" s="148"/>
      <c r="BE1079" s="148"/>
      <c r="BF1079" s="148"/>
      <c r="BG1079" s="148"/>
      <c r="BH1079" s="148"/>
    </row>
    <row r="1080" spans="1:60" outlineLevel="3" x14ac:dyDescent="0.2">
      <c r="A1080" s="155"/>
      <c r="B1080" s="156"/>
      <c r="C1080" s="279" t="s">
        <v>804</v>
      </c>
      <c r="D1080" s="280"/>
      <c r="E1080" s="280"/>
      <c r="F1080" s="280"/>
      <c r="G1080" s="280"/>
      <c r="H1080" s="159"/>
      <c r="I1080" s="159"/>
      <c r="J1080" s="159"/>
      <c r="K1080" s="159"/>
      <c r="L1080" s="159"/>
      <c r="M1080" s="159"/>
      <c r="N1080" s="158"/>
      <c r="O1080" s="158"/>
      <c r="P1080" s="158"/>
      <c r="Q1080" s="158"/>
      <c r="R1080" s="159"/>
      <c r="S1080" s="159"/>
      <c r="T1080" s="159"/>
      <c r="U1080" s="159"/>
      <c r="V1080" s="159"/>
      <c r="W1080" s="159"/>
      <c r="X1080" s="159"/>
      <c r="Y1080" s="159"/>
      <c r="Z1080" s="148"/>
      <c r="AA1080" s="148"/>
      <c r="AB1080" s="148"/>
      <c r="AC1080" s="148"/>
      <c r="AD1080" s="148"/>
      <c r="AE1080" s="148"/>
      <c r="AF1080" s="148"/>
      <c r="AG1080" s="148" t="s">
        <v>212</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204" t="s">
        <v>727</v>
      </c>
      <c r="D1081" s="195"/>
      <c r="E1081" s="196"/>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257</v>
      </c>
      <c r="AH1081" s="148">
        <v>0</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3" x14ac:dyDescent="0.2">
      <c r="A1082" s="155"/>
      <c r="B1082" s="156"/>
      <c r="C1082" s="204" t="s">
        <v>877</v>
      </c>
      <c r="D1082" s="195"/>
      <c r="E1082" s="196">
        <v>1</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8"/>
      <c r="AA1082" s="148"/>
      <c r="AB1082" s="148"/>
      <c r="AC1082" s="148"/>
      <c r="AD1082" s="148"/>
      <c r="AE1082" s="148"/>
      <c r="AF1082" s="148"/>
      <c r="AG1082" s="148" t="s">
        <v>257</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ht="22.5" outlineLevel="1" x14ac:dyDescent="0.2">
      <c r="A1083" s="174">
        <v>122</v>
      </c>
      <c r="B1083" s="175" t="s">
        <v>878</v>
      </c>
      <c r="C1083" s="190" t="s">
        <v>879</v>
      </c>
      <c r="D1083" s="176" t="s">
        <v>400</v>
      </c>
      <c r="E1083" s="177">
        <v>18</v>
      </c>
      <c r="F1083" s="178"/>
      <c r="G1083" s="179">
        <f>ROUND(E1083*F1083,2)</f>
        <v>0</v>
      </c>
      <c r="H1083" s="178"/>
      <c r="I1083" s="179">
        <f>ROUND(E1083*H1083,2)</f>
        <v>0</v>
      </c>
      <c r="J1083" s="178"/>
      <c r="K1083" s="179">
        <f>ROUND(E1083*J1083,2)</f>
        <v>0</v>
      </c>
      <c r="L1083" s="179">
        <v>21</v>
      </c>
      <c r="M1083" s="179">
        <f>G1083*(1+L1083/100)</f>
        <v>0</v>
      </c>
      <c r="N1083" s="177">
        <v>0</v>
      </c>
      <c r="O1083" s="177">
        <f>ROUND(E1083*N1083,2)</f>
        <v>0</v>
      </c>
      <c r="P1083" s="177">
        <v>0</v>
      </c>
      <c r="Q1083" s="177">
        <f>ROUND(E1083*P1083,2)</f>
        <v>0</v>
      </c>
      <c r="R1083" s="179"/>
      <c r="S1083" s="179" t="s">
        <v>228</v>
      </c>
      <c r="T1083" s="180" t="s">
        <v>208</v>
      </c>
      <c r="U1083" s="159">
        <v>0</v>
      </c>
      <c r="V1083" s="159">
        <f>ROUND(E1083*U1083,2)</f>
        <v>0</v>
      </c>
      <c r="W1083" s="159"/>
      <c r="X1083" s="159" t="s">
        <v>252</v>
      </c>
      <c r="Y1083" s="159" t="s">
        <v>210</v>
      </c>
      <c r="Z1083" s="148"/>
      <c r="AA1083" s="148"/>
      <c r="AB1083" s="148"/>
      <c r="AC1083" s="148"/>
      <c r="AD1083" s="148"/>
      <c r="AE1083" s="148"/>
      <c r="AF1083" s="148"/>
      <c r="AG1083" s="148" t="s">
        <v>253</v>
      </c>
      <c r="AH1083" s="148"/>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2" x14ac:dyDescent="0.2">
      <c r="A1084" s="155"/>
      <c r="B1084" s="156"/>
      <c r="C1084" s="277" t="s">
        <v>778</v>
      </c>
      <c r="D1084" s="278"/>
      <c r="E1084" s="278"/>
      <c r="F1084" s="278"/>
      <c r="G1084" s="278"/>
      <c r="H1084" s="159"/>
      <c r="I1084" s="159"/>
      <c r="J1084" s="159"/>
      <c r="K1084" s="159"/>
      <c r="L1084" s="159"/>
      <c r="M1084" s="159"/>
      <c r="N1084" s="158"/>
      <c r="O1084" s="158"/>
      <c r="P1084" s="158"/>
      <c r="Q1084" s="158"/>
      <c r="R1084" s="159"/>
      <c r="S1084" s="159"/>
      <c r="T1084" s="159"/>
      <c r="U1084" s="159"/>
      <c r="V1084" s="159"/>
      <c r="W1084" s="159"/>
      <c r="X1084" s="159"/>
      <c r="Y1084" s="159"/>
      <c r="Z1084" s="148"/>
      <c r="AA1084" s="148"/>
      <c r="AB1084" s="148"/>
      <c r="AC1084" s="148"/>
      <c r="AD1084" s="148"/>
      <c r="AE1084" s="148"/>
      <c r="AF1084" s="148"/>
      <c r="AG1084" s="148" t="s">
        <v>212</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3" x14ac:dyDescent="0.2">
      <c r="A1085" s="155"/>
      <c r="B1085" s="156"/>
      <c r="C1085" s="279" t="s">
        <v>880</v>
      </c>
      <c r="D1085" s="280"/>
      <c r="E1085" s="280"/>
      <c r="F1085" s="280"/>
      <c r="G1085" s="280"/>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212</v>
      </c>
      <c r="AH1085" s="148"/>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3" x14ac:dyDescent="0.2">
      <c r="A1086" s="155"/>
      <c r="B1086" s="156"/>
      <c r="C1086" s="279" t="s">
        <v>881</v>
      </c>
      <c r="D1086" s="280"/>
      <c r="E1086" s="280"/>
      <c r="F1086" s="280"/>
      <c r="G1086" s="280"/>
      <c r="H1086" s="159"/>
      <c r="I1086" s="159"/>
      <c r="J1086" s="159"/>
      <c r="K1086" s="159"/>
      <c r="L1086" s="159"/>
      <c r="M1086" s="159"/>
      <c r="N1086" s="158"/>
      <c r="O1086" s="158"/>
      <c r="P1086" s="158"/>
      <c r="Q1086" s="158"/>
      <c r="R1086" s="159"/>
      <c r="S1086" s="159"/>
      <c r="T1086" s="159"/>
      <c r="U1086" s="159"/>
      <c r="V1086" s="159"/>
      <c r="W1086" s="159"/>
      <c r="X1086" s="159"/>
      <c r="Y1086" s="159"/>
      <c r="Z1086" s="148"/>
      <c r="AA1086" s="148"/>
      <c r="AB1086" s="148"/>
      <c r="AC1086" s="148"/>
      <c r="AD1086" s="148"/>
      <c r="AE1086" s="148"/>
      <c r="AF1086" s="148"/>
      <c r="AG1086" s="148" t="s">
        <v>212</v>
      </c>
      <c r="AH1086" s="148"/>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3" x14ac:dyDescent="0.2">
      <c r="A1087" s="155"/>
      <c r="B1087" s="156"/>
      <c r="C1087" s="279" t="s">
        <v>780</v>
      </c>
      <c r="D1087" s="280"/>
      <c r="E1087" s="280"/>
      <c r="F1087" s="280"/>
      <c r="G1087" s="280"/>
      <c r="H1087" s="159"/>
      <c r="I1087" s="159"/>
      <c r="J1087" s="159"/>
      <c r="K1087" s="159"/>
      <c r="L1087" s="159"/>
      <c r="M1087" s="159"/>
      <c r="N1087" s="158"/>
      <c r="O1087" s="158"/>
      <c r="P1087" s="158"/>
      <c r="Q1087" s="158"/>
      <c r="R1087" s="159"/>
      <c r="S1087" s="159"/>
      <c r="T1087" s="159"/>
      <c r="U1087" s="159"/>
      <c r="V1087" s="159"/>
      <c r="W1087" s="159"/>
      <c r="X1087" s="159"/>
      <c r="Y1087" s="159"/>
      <c r="Z1087" s="148"/>
      <c r="AA1087" s="148"/>
      <c r="AB1087" s="148"/>
      <c r="AC1087" s="148"/>
      <c r="AD1087" s="148"/>
      <c r="AE1087" s="148"/>
      <c r="AF1087" s="148"/>
      <c r="AG1087" s="148" t="s">
        <v>212</v>
      </c>
      <c r="AH1087" s="148"/>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3" x14ac:dyDescent="0.2">
      <c r="A1088" s="155"/>
      <c r="B1088" s="156"/>
      <c r="C1088" s="279" t="s">
        <v>781</v>
      </c>
      <c r="D1088" s="280"/>
      <c r="E1088" s="280"/>
      <c r="F1088" s="280"/>
      <c r="G1088" s="280"/>
      <c r="H1088" s="159"/>
      <c r="I1088" s="159"/>
      <c r="J1088" s="159"/>
      <c r="K1088" s="159"/>
      <c r="L1088" s="159"/>
      <c r="M1088" s="159"/>
      <c r="N1088" s="158"/>
      <c r="O1088" s="158"/>
      <c r="P1088" s="158"/>
      <c r="Q1088" s="158"/>
      <c r="R1088" s="159"/>
      <c r="S1088" s="159"/>
      <c r="T1088" s="159"/>
      <c r="U1088" s="159"/>
      <c r="V1088" s="159"/>
      <c r="W1088" s="159"/>
      <c r="X1088" s="159"/>
      <c r="Y1088" s="159"/>
      <c r="Z1088" s="148"/>
      <c r="AA1088" s="148"/>
      <c r="AB1088" s="148"/>
      <c r="AC1088" s="148"/>
      <c r="AD1088" s="148"/>
      <c r="AE1088" s="148"/>
      <c r="AF1088" s="148"/>
      <c r="AG1088" s="148" t="s">
        <v>212</v>
      </c>
      <c r="AH1088" s="148"/>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3" x14ac:dyDescent="0.2">
      <c r="A1089" s="155"/>
      <c r="B1089" s="156"/>
      <c r="C1089" s="279" t="s">
        <v>782</v>
      </c>
      <c r="D1089" s="280"/>
      <c r="E1089" s="280"/>
      <c r="F1089" s="280"/>
      <c r="G1089" s="280"/>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212</v>
      </c>
      <c r="AH1089" s="148"/>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3" x14ac:dyDescent="0.2">
      <c r="A1090" s="155"/>
      <c r="B1090" s="156"/>
      <c r="C1090" s="279" t="s">
        <v>882</v>
      </c>
      <c r="D1090" s="280"/>
      <c r="E1090" s="280"/>
      <c r="F1090" s="280"/>
      <c r="G1090" s="280"/>
      <c r="H1090" s="159"/>
      <c r="I1090" s="159"/>
      <c r="J1090" s="159"/>
      <c r="K1090" s="159"/>
      <c r="L1090" s="159"/>
      <c r="M1090" s="159"/>
      <c r="N1090" s="158"/>
      <c r="O1090" s="158"/>
      <c r="P1090" s="158"/>
      <c r="Q1090" s="158"/>
      <c r="R1090" s="159"/>
      <c r="S1090" s="159"/>
      <c r="T1090" s="159"/>
      <c r="U1090" s="159"/>
      <c r="V1090" s="159"/>
      <c r="W1090" s="159"/>
      <c r="X1090" s="159"/>
      <c r="Y1090" s="159"/>
      <c r="Z1090" s="148"/>
      <c r="AA1090" s="148"/>
      <c r="AB1090" s="148"/>
      <c r="AC1090" s="148"/>
      <c r="AD1090" s="148"/>
      <c r="AE1090" s="148"/>
      <c r="AF1090" s="148"/>
      <c r="AG1090" s="148" t="s">
        <v>212</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3" x14ac:dyDescent="0.2">
      <c r="A1091" s="155"/>
      <c r="B1091" s="156"/>
      <c r="C1091" s="279" t="s">
        <v>784</v>
      </c>
      <c r="D1091" s="280"/>
      <c r="E1091" s="280"/>
      <c r="F1091" s="280"/>
      <c r="G1091" s="280"/>
      <c r="H1091" s="159"/>
      <c r="I1091" s="159"/>
      <c r="J1091" s="159"/>
      <c r="K1091" s="159"/>
      <c r="L1091" s="159"/>
      <c r="M1091" s="159"/>
      <c r="N1091" s="158"/>
      <c r="O1091" s="158"/>
      <c r="P1091" s="158"/>
      <c r="Q1091" s="158"/>
      <c r="R1091" s="159"/>
      <c r="S1091" s="159"/>
      <c r="T1091" s="159"/>
      <c r="U1091" s="159"/>
      <c r="V1091" s="159"/>
      <c r="W1091" s="159"/>
      <c r="X1091" s="159"/>
      <c r="Y1091" s="159"/>
      <c r="Z1091" s="148"/>
      <c r="AA1091" s="148"/>
      <c r="AB1091" s="148"/>
      <c r="AC1091" s="148"/>
      <c r="AD1091" s="148"/>
      <c r="AE1091" s="148"/>
      <c r="AF1091" s="148"/>
      <c r="AG1091" s="148" t="s">
        <v>212</v>
      </c>
      <c r="AH1091" s="148"/>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3" x14ac:dyDescent="0.2">
      <c r="A1092" s="155"/>
      <c r="B1092" s="156"/>
      <c r="C1092" s="279" t="s">
        <v>785</v>
      </c>
      <c r="D1092" s="280"/>
      <c r="E1092" s="280"/>
      <c r="F1092" s="280"/>
      <c r="G1092" s="280"/>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212</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81" t="str">
        <f>C1092</f>
        <v>POVRCHOVÁ ÚPRAVA DŘEVA: krycí nátěr s hedvábným leskem barevné provedení bude upřesněno po provedení vzorků</v>
      </c>
      <c r="BB1092" s="148"/>
      <c r="BC1092" s="148"/>
      <c r="BD1092" s="148"/>
      <c r="BE1092" s="148"/>
      <c r="BF1092" s="148"/>
      <c r="BG1092" s="148"/>
      <c r="BH1092" s="148"/>
    </row>
    <row r="1093" spans="1:60" outlineLevel="3" x14ac:dyDescent="0.2">
      <c r="A1093" s="155"/>
      <c r="B1093" s="156"/>
      <c r="C1093" s="279" t="s">
        <v>786</v>
      </c>
      <c r="D1093" s="280"/>
      <c r="E1093" s="280"/>
      <c r="F1093" s="280"/>
      <c r="G1093" s="280"/>
      <c r="H1093" s="159"/>
      <c r="I1093" s="159"/>
      <c r="J1093" s="159"/>
      <c r="K1093" s="159"/>
      <c r="L1093" s="159"/>
      <c r="M1093" s="159"/>
      <c r="N1093" s="158"/>
      <c r="O1093" s="158"/>
      <c r="P1093" s="158"/>
      <c r="Q1093" s="158"/>
      <c r="R1093" s="159"/>
      <c r="S1093" s="159"/>
      <c r="T1093" s="159"/>
      <c r="U1093" s="159"/>
      <c r="V1093" s="159"/>
      <c r="W1093" s="159"/>
      <c r="X1093" s="159"/>
      <c r="Y1093" s="159"/>
      <c r="Z1093" s="148"/>
      <c r="AA1093" s="148"/>
      <c r="AB1093" s="148"/>
      <c r="AC1093" s="148"/>
      <c r="AD1093" s="148"/>
      <c r="AE1093" s="148"/>
      <c r="AF1093" s="148"/>
      <c r="AG1093" s="148" t="s">
        <v>212</v>
      </c>
      <c r="AH1093" s="148"/>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2" x14ac:dyDescent="0.2">
      <c r="A1094" s="155"/>
      <c r="B1094" s="156"/>
      <c r="C1094" s="204" t="s">
        <v>727</v>
      </c>
      <c r="D1094" s="195"/>
      <c r="E1094" s="196"/>
      <c r="F1094" s="159"/>
      <c r="G1094" s="159"/>
      <c r="H1094" s="159"/>
      <c r="I1094" s="159"/>
      <c r="J1094" s="159"/>
      <c r="K1094" s="159"/>
      <c r="L1094" s="159"/>
      <c r="M1094" s="159"/>
      <c r="N1094" s="158"/>
      <c r="O1094" s="158"/>
      <c r="P1094" s="158"/>
      <c r="Q1094" s="158"/>
      <c r="R1094" s="159"/>
      <c r="S1094" s="159"/>
      <c r="T1094" s="159"/>
      <c r="U1094" s="159"/>
      <c r="V1094" s="159"/>
      <c r="W1094" s="159"/>
      <c r="X1094" s="159"/>
      <c r="Y1094" s="159"/>
      <c r="Z1094" s="148"/>
      <c r="AA1094" s="148"/>
      <c r="AB1094" s="148"/>
      <c r="AC1094" s="148"/>
      <c r="AD1094" s="148"/>
      <c r="AE1094" s="148"/>
      <c r="AF1094" s="148"/>
      <c r="AG1094" s="148" t="s">
        <v>257</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3" x14ac:dyDescent="0.2">
      <c r="A1095" s="155"/>
      <c r="B1095" s="156"/>
      <c r="C1095" s="204" t="s">
        <v>883</v>
      </c>
      <c r="D1095" s="195"/>
      <c r="E1095" s="196">
        <v>18</v>
      </c>
      <c r="F1095" s="159"/>
      <c r="G1095" s="159"/>
      <c r="H1095" s="159"/>
      <c r="I1095" s="159"/>
      <c r="J1095" s="159"/>
      <c r="K1095" s="159"/>
      <c r="L1095" s="159"/>
      <c r="M1095" s="159"/>
      <c r="N1095" s="158"/>
      <c r="O1095" s="158"/>
      <c r="P1095" s="158"/>
      <c r="Q1095" s="158"/>
      <c r="R1095" s="159"/>
      <c r="S1095" s="159"/>
      <c r="T1095" s="159"/>
      <c r="U1095" s="159"/>
      <c r="V1095" s="159"/>
      <c r="W1095" s="159"/>
      <c r="X1095" s="159"/>
      <c r="Y1095" s="159"/>
      <c r="Z1095" s="148"/>
      <c r="AA1095" s="148"/>
      <c r="AB1095" s="148"/>
      <c r="AC1095" s="148"/>
      <c r="AD1095" s="148"/>
      <c r="AE1095" s="148"/>
      <c r="AF1095" s="148"/>
      <c r="AG1095" s="148" t="s">
        <v>257</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ht="22.5" outlineLevel="1" x14ac:dyDescent="0.2">
      <c r="A1096" s="174">
        <v>123</v>
      </c>
      <c r="B1096" s="175" t="s">
        <v>884</v>
      </c>
      <c r="C1096" s="190" t="s">
        <v>885</v>
      </c>
      <c r="D1096" s="176" t="s">
        <v>400</v>
      </c>
      <c r="E1096" s="177">
        <v>18</v>
      </c>
      <c r="F1096" s="178"/>
      <c r="G1096" s="179">
        <f>ROUND(E1096*F1096,2)</f>
        <v>0</v>
      </c>
      <c r="H1096" s="178"/>
      <c r="I1096" s="179">
        <f>ROUND(E1096*H1096,2)</f>
        <v>0</v>
      </c>
      <c r="J1096" s="178"/>
      <c r="K1096" s="179">
        <f>ROUND(E1096*J1096,2)</f>
        <v>0</v>
      </c>
      <c r="L1096" s="179">
        <v>21</v>
      </c>
      <c r="M1096" s="179">
        <f>G1096*(1+L1096/100)</f>
        <v>0</v>
      </c>
      <c r="N1096" s="177">
        <v>0</v>
      </c>
      <c r="O1096" s="177">
        <f>ROUND(E1096*N1096,2)</f>
        <v>0</v>
      </c>
      <c r="P1096" s="177">
        <v>0</v>
      </c>
      <c r="Q1096" s="177">
        <f>ROUND(E1096*P1096,2)</f>
        <v>0</v>
      </c>
      <c r="R1096" s="179"/>
      <c r="S1096" s="179" t="s">
        <v>228</v>
      </c>
      <c r="T1096" s="180" t="s">
        <v>208</v>
      </c>
      <c r="U1096" s="159">
        <v>0</v>
      </c>
      <c r="V1096" s="159">
        <f>ROUND(E1096*U1096,2)</f>
        <v>0</v>
      </c>
      <c r="W1096" s="159"/>
      <c r="X1096" s="159" t="s">
        <v>252</v>
      </c>
      <c r="Y1096" s="159" t="s">
        <v>210</v>
      </c>
      <c r="Z1096" s="148"/>
      <c r="AA1096" s="148"/>
      <c r="AB1096" s="148"/>
      <c r="AC1096" s="148"/>
      <c r="AD1096" s="148"/>
      <c r="AE1096" s="148"/>
      <c r="AF1096" s="148"/>
      <c r="AG1096" s="148" t="s">
        <v>253</v>
      </c>
      <c r="AH1096" s="148"/>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2" x14ac:dyDescent="0.2">
      <c r="A1097" s="155"/>
      <c r="B1097" s="156"/>
      <c r="C1097" s="277" t="s">
        <v>741</v>
      </c>
      <c r="D1097" s="278"/>
      <c r="E1097" s="278"/>
      <c r="F1097" s="278"/>
      <c r="G1097" s="278"/>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212</v>
      </c>
      <c r="AH1097" s="148"/>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279" t="s">
        <v>732</v>
      </c>
      <c r="D1098" s="280"/>
      <c r="E1098" s="280"/>
      <c r="F1098" s="280"/>
      <c r="G1098" s="280"/>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212</v>
      </c>
      <c r="AH1098" s="148"/>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3" x14ac:dyDescent="0.2">
      <c r="A1099" s="155"/>
      <c r="B1099" s="156"/>
      <c r="C1099" s="279" t="s">
        <v>719</v>
      </c>
      <c r="D1099" s="280"/>
      <c r="E1099" s="280"/>
      <c r="F1099" s="280"/>
      <c r="G1099" s="280"/>
      <c r="H1099" s="159"/>
      <c r="I1099" s="159"/>
      <c r="J1099" s="159"/>
      <c r="K1099" s="159"/>
      <c r="L1099" s="159"/>
      <c r="M1099" s="159"/>
      <c r="N1099" s="158"/>
      <c r="O1099" s="158"/>
      <c r="P1099" s="158"/>
      <c r="Q1099" s="158"/>
      <c r="R1099" s="159"/>
      <c r="S1099" s="159"/>
      <c r="T1099" s="159"/>
      <c r="U1099" s="159"/>
      <c r="V1099" s="159"/>
      <c r="W1099" s="159"/>
      <c r="X1099" s="159"/>
      <c r="Y1099" s="159"/>
      <c r="Z1099" s="148"/>
      <c r="AA1099" s="148"/>
      <c r="AB1099" s="148"/>
      <c r="AC1099" s="148"/>
      <c r="AD1099" s="148"/>
      <c r="AE1099" s="148"/>
      <c r="AF1099" s="148"/>
      <c r="AG1099" s="148" t="s">
        <v>212</v>
      </c>
      <c r="AH1099" s="148"/>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3" x14ac:dyDescent="0.2">
      <c r="A1100" s="155"/>
      <c r="B1100" s="156"/>
      <c r="C1100" s="279" t="s">
        <v>800</v>
      </c>
      <c r="D1100" s="280"/>
      <c r="E1100" s="280"/>
      <c r="F1100" s="280"/>
      <c r="G1100" s="280"/>
      <c r="H1100" s="159"/>
      <c r="I1100" s="159"/>
      <c r="J1100" s="159"/>
      <c r="K1100" s="159"/>
      <c r="L1100" s="159"/>
      <c r="M1100" s="159"/>
      <c r="N1100" s="158"/>
      <c r="O1100" s="158"/>
      <c r="P1100" s="158"/>
      <c r="Q1100" s="158"/>
      <c r="R1100" s="159"/>
      <c r="S1100" s="159"/>
      <c r="T1100" s="159"/>
      <c r="U1100" s="159"/>
      <c r="V1100" s="159"/>
      <c r="W1100" s="159"/>
      <c r="X1100" s="159"/>
      <c r="Y1100" s="159"/>
      <c r="Z1100" s="148"/>
      <c r="AA1100" s="148"/>
      <c r="AB1100" s="148"/>
      <c r="AC1100" s="148"/>
      <c r="AD1100" s="148"/>
      <c r="AE1100" s="148"/>
      <c r="AF1100" s="148"/>
      <c r="AG1100" s="148" t="s">
        <v>212</v>
      </c>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3" x14ac:dyDescent="0.2">
      <c r="A1101" s="155"/>
      <c r="B1101" s="156"/>
      <c r="C1101" s="279" t="s">
        <v>886</v>
      </c>
      <c r="D1101" s="280"/>
      <c r="E1101" s="280"/>
      <c r="F1101" s="280"/>
      <c r="G1101" s="280"/>
      <c r="H1101" s="159"/>
      <c r="I1101" s="159"/>
      <c r="J1101" s="159"/>
      <c r="K1101" s="159"/>
      <c r="L1101" s="159"/>
      <c r="M1101" s="159"/>
      <c r="N1101" s="158"/>
      <c r="O1101" s="158"/>
      <c r="P1101" s="158"/>
      <c r="Q1101" s="158"/>
      <c r="R1101" s="159"/>
      <c r="S1101" s="159"/>
      <c r="T1101" s="159"/>
      <c r="U1101" s="159"/>
      <c r="V1101" s="159"/>
      <c r="W1101" s="159"/>
      <c r="X1101" s="159"/>
      <c r="Y1101" s="159"/>
      <c r="Z1101" s="148"/>
      <c r="AA1101" s="148"/>
      <c r="AB1101" s="148"/>
      <c r="AC1101" s="148"/>
      <c r="AD1101" s="148"/>
      <c r="AE1101" s="148"/>
      <c r="AF1101" s="148"/>
      <c r="AG1101" s="148" t="s">
        <v>212</v>
      </c>
      <c r="AH1101" s="148"/>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3" x14ac:dyDescent="0.2">
      <c r="A1102" s="155"/>
      <c r="B1102" s="156"/>
      <c r="C1102" s="279" t="s">
        <v>802</v>
      </c>
      <c r="D1102" s="280"/>
      <c r="E1102" s="280"/>
      <c r="F1102" s="280"/>
      <c r="G1102" s="280"/>
      <c r="H1102" s="159"/>
      <c r="I1102" s="159"/>
      <c r="J1102" s="159"/>
      <c r="K1102" s="159"/>
      <c r="L1102" s="159"/>
      <c r="M1102" s="159"/>
      <c r="N1102" s="158"/>
      <c r="O1102" s="158"/>
      <c r="P1102" s="158"/>
      <c r="Q1102" s="158"/>
      <c r="R1102" s="159"/>
      <c r="S1102" s="159"/>
      <c r="T1102" s="159"/>
      <c r="U1102" s="159"/>
      <c r="V1102" s="159"/>
      <c r="W1102" s="159"/>
      <c r="X1102" s="159"/>
      <c r="Y1102" s="159"/>
      <c r="Z1102" s="148"/>
      <c r="AA1102" s="148"/>
      <c r="AB1102" s="148"/>
      <c r="AC1102" s="148"/>
      <c r="AD1102" s="148"/>
      <c r="AE1102" s="148"/>
      <c r="AF1102" s="148"/>
      <c r="AG1102" s="148" t="s">
        <v>212</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ht="22.5" outlineLevel="3" x14ac:dyDescent="0.2">
      <c r="A1103" s="155"/>
      <c r="B1103" s="156"/>
      <c r="C1103" s="279" t="s">
        <v>829</v>
      </c>
      <c r="D1103" s="280"/>
      <c r="E1103" s="280"/>
      <c r="F1103" s="280"/>
      <c r="G1103" s="280"/>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212</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81" t="str">
        <f>C1103</f>
        <v>POVRCHOVÁ ÚPRAVA DŘEVA: bezbarvý lak / celkové přebroušení, nový krycí nátěr s hedvábným leskem barevné provedení bude upřesněno po provedení vzorků</v>
      </c>
      <c r="BB1103" s="148"/>
      <c r="BC1103" s="148"/>
      <c r="BD1103" s="148"/>
      <c r="BE1103" s="148"/>
      <c r="BF1103" s="148"/>
      <c r="BG1103" s="148"/>
      <c r="BH1103" s="148"/>
    </row>
    <row r="1104" spans="1:60" outlineLevel="3" x14ac:dyDescent="0.2">
      <c r="A1104" s="155"/>
      <c r="B1104" s="156"/>
      <c r="C1104" s="279" t="s">
        <v>804</v>
      </c>
      <c r="D1104" s="280"/>
      <c r="E1104" s="280"/>
      <c r="F1104" s="280"/>
      <c r="G1104" s="280"/>
      <c r="H1104" s="159"/>
      <c r="I1104" s="159"/>
      <c r="J1104" s="159"/>
      <c r="K1104" s="159"/>
      <c r="L1104" s="159"/>
      <c r="M1104" s="159"/>
      <c r="N1104" s="158"/>
      <c r="O1104" s="158"/>
      <c r="P1104" s="158"/>
      <c r="Q1104" s="158"/>
      <c r="R1104" s="159"/>
      <c r="S1104" s="159"/>
      <c r="T1104" s="159"/>
      <c r="U1104" s="159"/>
      <c r="V1104" s="159"/>
      <c r="W1104" s="159"/>
      <c r="X1104" s="159"/>
      <c r="Y1104" s="159"/>
      <c r="Z1104" s="148"/>
      <c r="AA1104" s="148"/>
      <c r="AB1104" s="148"/>
      <c r="AC1104" s="148"/>
      <c r="AD1104" s="148"/>
      <c r="AE1104" s="148"/>
      <c r="AF1104" s="148"/>
      <c r="AG1104" s="148" t="s">
        <v>212</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3" x14ac:dyDescent="0.2">
      <c r="A1105" s="155"/>
      <c r="B1105" s="156"/>
      <c r="C1105" s="279" t="s">
        <v>844</v>
      </c>
      <c r="D1105" s="280"/>
      <c r="E1105" s="280"/>
      <c r="F1105" s="280"/>
      <c r="G1105" s="280"/>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212</v>
      </c>
      <c r="AH1105" s="148"/>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2" x14ac:dyDescent="0.2">
      <c r="A1106" s="155"/>
      <c r="B1106" s="156"/>
      <c r="C1106" s="204" t="s">
        <v>727</v>
      </c>
      <c r="D1106" s="195"/>
      <c r="E1106" s="196"/>
      <c r="F1106" s="159"/>
      <c r="G1106" s="159"/>
      <c r="H1106" s="159"/>
      <c r="I1106" s="159"/>
      <c r="J1106" s="159"/>
      <c r="K1106" s="159"/>
      <c r="L1106" s="159"/>
      <c r="M1106" s="159"/>
      <c r="N1106" s="158"/>
      <c r="O1106" s="158"/>
      <c r="P1106" s="158"/>
      <c r="Q1106" s="158"/>
      <c r="R1106" s="159"/>
      <c r="S1106" s="159"/>
      <c r="T1106" s="159"/>
      <c r="U1106" s="159"/>
      <c r="V1106" s="159"/>
      <c r="W1106" s="159"/>
      <c r="X1106" s="159"/>
      <c r="Y1106" s="159"/>
      <c r="Z1106" s="148"/>
      <c r="AA1106" s="148"/>
      <c r="AB1106" s="148"/>
      <c r="AC1106" s="148"/>
      <c r="AD1106" s="148"/>
      <c r="AE1106" s="148"/>
      <c r="AF1106" s="148"/>
      <c r="AG1106" s="148" t="s">
        <v>257</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3" x14ac:dyDescent="0.2">
      <c r="A1107" s="155"/>
      <c r="B1107" s="156"/>
      <c r="C1107" s="204" t="s">
        <v>887</v>
      </c>
      <c r="D1107" s="195"/>
      <c r="E1107" s="196">
        <v>18</v>
      </c>
      <c r="F1107" s="159"/>
      <c r="G1107" s="159"/>
      <c r="H1107" s="159"/>
      <c r="I1107" s="159"/>
      <c r="J1107" s="159"/>
      <c r="K1107" s="159"/>
      <c r="L1107" s="159"/>
      <c r="M1107" s="159"/>
      <c r="N1107" s="158"/>
      <c r="O1107" s="158"/>
      <c r="P1107" s="158"/>
      <c r="Q1107" s="158"/>
      <c r="R1107" s="159"/>
      <c r="S1107" s="159"/>
      <c r="T1107" s="159"/>
      <c r="U1107" s="159"/>
      <c r="V1107" s="159"/>
      <c r="W1107" s="159"/>
      <c r="X1107" s="159"/>
      <c r="Y1107" s="159"/>
      <c r="Z1107" s="148"/>
      <c r="AA1107" s="148"/>
      <c r="AB1107" s="148"/>
      <c r="AC1107" s="148"/>
      <c r="AD1107" s="148"/>
      <c r="AE1107" s="148"/>
      <c r="AF1107" s="148"/>
      <c r="AG1107" s="148" t="s">
        <v>257</v>
      </c>
      <c r="AH1107" s="148">
        <v>0</v>
      </c>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ht="22.5" outlineLevel="1" x14ac:dyDescent="0.2">
      <c r="A1108" s="174">
        <v>124</v>
      </c>
      <c r="B1108" s="175" t="s">
        <v>888</v>
      </c>
      <c r="C1108" s="190" t="s">
        <v>889</v>
      </c>
      <c r="D1108" s="176" t="s">
        <v>400</v>
      </c>
      <c r="E1108" s="177">
        <v>11</v>
      </c>
      <c r="F1108" s="178"/>
      <c r="G1108" s="179">
        <f>ROUND(E1108*F1108,2)</f>
        <v>0</v>
      </c>
      <c r="H1108" s="178"/>
      <c r="I1108" s="179">
        <f>ROUND(E1108*H1108,2)</f>
        <v>0</v>
      </c>
      <c r="J1108" s="178"/>
      <c r="K1108" s="179">
        <f>ROUND(E1108*J1108,2)</f>
        <v>0</v>
      </c>
      <c r="L1108" s="179">
        <v>21</v>
      </c>
      <c r="M1108" s="179">
        <f>G1108*(1+L1108/100)</f>
        <v>0</v>
      </c>
      <c r="N1108" s="177">
        <v>0</v>
      </c>
      <c r="O1108" s="177">
        <f>ROUND(E1108*N1108,2)</f>
        <v>0</v>
      </c>
      <c r="P1108" s="177">
        <v>0</v>
      </c>
      <c r="Q1108" s="177">
        <f>ROUND(E1108*P1108,2)</f>
        <v>0</v>
      </c>
      <c r="R1108" s="179"/>
      <c r="S1108" s="179" t="s">
        <v>228</v>
      </c>
      <c r="T1108" s="180" t="s">
        <v>208</v>
      </c>
      <c r="U1108" s="159">
        <v>0</v>
      </c>
      <c r="V1108" s="159">
        <f>ROUND(E1108*U1108,2)</f>
        <v>0</v>
      </c>
      <c r="W1108" s="159"/>
      <c r="X1108" s="159" t="s">
        <v>252</v>
      </c>
      <c r="Y1108" s="159" t="s">
        <v>210</v>
      </c>
      <c r="Z1108" s="148"/>
      <c r="AA1108" s="148"/>
      <c r="AB1108" s="148"/>
      <c r="AC1108" s="148"/>
      <c r="AD1108" s="148"/>
      <c r="AE1108" s="148"/>
      <c r="AF1108" s="148"/>
      <c r="AG1108" s="148" t="s">
        <v>253</v>
      </c>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2" x14ac:dyDescent="0.2">
      <c r="A1109" s="155"/>
      <c r="B1109" s="156"/>
      <c r="C1109" s="277" t="s">
        <v>890</v>
      </c>
      <c r="D1109" s="278"/>
      <c r="E1109" s="278"/>
      <c r="F1109" s="278"/>
      <c r="G1109" s="278"/>
      <c r="H1109" s="159"/>
      <c r="I1109" s="159"/>
      <c r="J1109" s="159"/>
      <c r="K1109" s="159"/>
      <c r="L1109" s="159"/>
      <c r="M1109" s="159"/>
      <c r="N1109" s="158"/>
      <c r="O1109" s="158"/>
      <c r="P1109" s="158"/>
      <c r="Q1109" s="158"/>
      <c r="R1109" s="159"/>
      <c r="S1109" s="159"/>
      <c r="T1109" s="159"/>
      <c r="U1109" s="159"/>
      <c r="V1109" s="159"/>
      <c r="W1109" s="159"/>
      <c r="X1109" s="159"/>
      <c r="Y1109" s="159"/>
      <c r="Z1109" s="148"/>
      <c r="AA1109" s="148"/>
      <c r="AB1109" s="148"/>
      <c r="AC1109" s="148"/>
      <c r="AD1109" s="148"/>
      <c r="AE1109" s="148"/>
      <c r="AF1109" s="148"/>
      <c r="AG1109" s="148" t="s">
        <v>212</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3" x14ac:dyDescent="0.2">
      <c r="A1110" s="155"/>
      <c r="B1110" s="156"/>
      <c r="C1110" s="279" t="s">
        <v>880</v>
      </c>
      <c r="D1110" s="280"/>
      <c r="E1110" s="280"/>
      <c r="F1110" s="280"/>
      <c r="G1110" s="280"/>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212</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3" x14ac:dyDescent="0.2">
      <c r="A1111" s="155"/>
      <c r="B1111" s="156"/>
      <c r="C1111" s="279" t="s">
        <v>881</v>
      </c>
      <c r="D1111" s="280"/>
      <c r="E1111" s="280"/>
      <c r="F1111" s="280"/>
      <c r="G1111" s="280"/>
      <c r="H1111" s="159"/>
      <c r="I1111" s="159"/>
      <c r="J1111" s="159"/>
      <c r="K1111" s="159"/>
      <c r="L1111" s="159"/>
      <c r="M1111" s="159"/>
      <c r="N1111" s="158"/>
      <c r="O1111" s="158"/>
      <c r="P1111" s="158"/>
      <c r="Q1111" s="158"/>
      <c r="R1111" s="159"/>
      <c r="S1111" s="159"/>
      <c r="T1111" s="159"/>
      <c r="U1111" s="159"/>
      <c r="V1111" s="159"/>
      <c r="W1111" s="159"/>
      <c r="X1111" s="159"/>
      <c r="Y1111" s="159"/>
      <c r="Z1111" s="148"/>
      <c r="AA1111" s="148"/>
      <c r="AB1111" s="148"/>
      <c r="AC1111" s="148"/>
      <c r="AD1111" s="148"/>
      <c r="AE1111" s="148"/>
      <c r="AF1111" s="148"/>
      <c r="AG1111" s="148" t="s">
        <v>212</v>
      </c>
      <c r="AH1111" s="148"/>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ht="22.5" outlineLevel="3" x14ac:dyDescent="0.2">
      <c r="A1112" s="155"/>
      <c r="B1112" s="156"/>
      <c r="C1112" s="279" t="s">
        <v>891</v>
      </c>
      <c r="D1112" s="280"/>
      <c r="E1112" s="280"/>
      <c r="F1112" s="280"/>
      <c r="G1112" s="280"/>
      <c r="H1112" s="159"/>
      <c r="I1112" s="159"/>
      <c r="J1112" s="159"/>
      <c r="K1112" s="159"/>
      <c r="L1112" s="159"/>
      <c r="M1112" s="159"/>
      <c r="N1112" s="158"/>
      <c r="O1112" s="158"/>
      <c r="P1112" s="158"/>
      <c r="Q1112" s="158"/>
      <c r="R1112" s="159"/>
      <c r="S1112" s="159"/>
      <c r="T1112" s="159"/>
      <c r="U1112" s="159"/>
      <c r="V1112" s="159"/>
      <c r="W1112" s="159"/>
      <c r="X1112" s="159"/>
      <c r="Y1112" s="159"/>
      <c r="Z1112" s="148"/>
      <c r="AA1112" s="148"/>
      <c r="AB1112" s="148"/>
      <c r="AC1112" s="148"/>
      <c r="AD1112" s="148"/>
      <c r="AE1112" s="148"/>
      <c r="AF1112" s="148"/>
      <c r="AG1112" s="148" t="s">
        <v>212</v>
      </c>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81" t="str">
        <f>C1112</f>
        <v>PŘED ZAHÁJENÍM VÝROBY BUDE ZHOTOVEN PROTOTYP, NA KTERÉM BUDE PROVĚŘENO A ODSOUHLASENO TVAROVÉ, ROZMĚROVÉ A BAREVNÉ PROVEDENÍ</v>
      </c>
      <c r="BB1112" s="148"/>
      <c r="BC1112" s="148"/>
      <c r="BD1112" s="148"/>
      <c r="BE1112" s="148"/>
      <c r="BF1112" s="148"/>
      <c r="BG1112" s="148"/>
      <c r="BH1112" s="148"/>
    </row>
    <row r="1113" spans="1:60" outlineLevel="3" x14ac:dyDescent="0.2">
      <c r="A1113" s="155"/>
      <c r="B1113" s="156"/>
      <c r="C1113" s="279" t="s">
        <v>892</v>
      </c>
      <c r="D1113" s="280"/>
      <c r="E1113" s="280"/>
      <c r="F1113" s="280"/>
      <c r="G1113" s="280"/>
      <c r="H1113" s="159"/>
      <c r="I1113" s="159"/>
      <c r="J1113" s="159"/>
      <c r="K1113" s="159"/>
      <c r="L1113" s="159"/>
      <c r="M1113" s="159"/>
      <c r="N1113" s="158"/>
      <c r="O1113" s="158"/>
      <c r="P1113" s="158"/>
      <c r="Q1113" s="158"/>
      <c r="R1113" s="159"/>
      <c r="S1113" s="159"/>
      <c r="T1113" s="159"/>
      <c r="U1113" s="159"/>
      <c r="V1113" s="159"/>
      <c r="W1113" s="159"/>
      <c r="X1113" s="159"/>
      <c r="Y1113" s="159"/>
      <c r="Z1113" s="148"/>
      <c r="AA1113" s="148"/>
      <c r="AB1113" s="148"/>
      <c r="AC1113" s="148"/>
      <c r="AD1113" s="148"/>
      <c r="AE1113" s="148"/>
      <c r="AF1113" s="148"/>
      <c r="AG1113" s="148" t="s">
        <v>212</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ht="22.5" outlineLevel="3" x14ac:dyDescent="0.2">
      <c r="A1114" s="155"/>
      <c r="B1114" s="156"/>
      <c r="C1114" s="279" t="s">
        <v>893</v>
      </c>
      <c r="D1114" s="280"/>
      <c r="E1114" s="280"/>
      <c r="F1114" s="280"/>
      <c r="G1114" s="280"/>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212</v>
      </c>
      <c r="AH1114" s="148"/>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81" t="str">
        <f>C1114</f>
        <v>KŘÍDLO: Dubový masiv vyschlý bez suků a jiných vad, čistý průřez 46/46mm (stojka s rozvorou 46/67mm), Příčky v křídlech - čistý průřez 24/34mm</v>
      </c>
      <c r="BB1114" s="148"/>
      <c r="BC1114" s="148"/>
      <c r="BD1114" s="148"/>
      <c r="BE1114" s="148"/>
      <c r="BF1114" s="148"/>
      <c r="BG1114" s="148"/>
      <c r="BH1114" s="148"/>
    </row>
    <row r="1115" spans="1:60" outlineLevel="3" x14ac:dyDescent="0.2">
      <c r="A1115" s="155"/>
      <c r="B1115" s="156"/>
      <c r="C1115" s="279" t="s">
        <v>782</v>
      </c>
      <c r="D1115" s="280"/>
      <c r="E1115" s="280"/>
      <c r="F1115" s="280"/>
      <c r="G1115" s="280"/>
      <c r="H1115" s="159"/>
      <c r="I1115" s="159"/>
      <c r="J1115" s="159"/>
      <c r="K1115" s="159"/>
      <c r="L1115" s="159"/>
      <c r="M1115" s="159"/>
      <c r="N1115" s="158"/>
      <c r="O1115" s="158"/>
      <c r="P1115" s="158"/>
      <c r="Q1115" s="158"/>
      <c r="R1115" s="159"/>
      <c r="S1115" s="159"/>
      <c r="T1115" s="159"/>
      <c r="U1115" s="159"/>
      <c r="V1115" s="159"/>
      <c r="W1115" s="159"/>
      <c r="X1115" s="159"/>
      <c r="Y1115" s="159"/>
      <c r="Z1115" s="148"/>
      <c r="AA1115" s="148"/>
      <c r="AB1115" s="148"/>
      <c r="AC1115" s="148"/>
      <c r="AD1115" s="148"/>
      <c r="AE1115" s="148"/>
      <c r="AF1115" s="148"/>
      <c r="AG1115" s="148" t="s">
        <v>212</v>
      </c>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3" x14ac:dyDescent="0.2">
      <c r="A1116" s="155"/>
      <c r="B1116" s="156"/>
      <c r="C1116" s="279" t="s">
        <v>882</v>
      </c>
      <c r="D1116" s="280"/>
      <c r="E1116" s="280"/>
      <c r="F1116" s="280"/>
      <c r="G1116" s="280"/>
      <c r="H1116" s="159"/>
      <c r="I1116" s="159"/>
      <c r="J1116" s="159"/>
      <c r="K1116" s="159"/>
      <c r="L1116" s="159"/>
      <c r="M1116" s="159"/>
      <c r="N1116" s="158"/>
      <c r="O1116" s="158"/>
      <c r="P1116" s="158"/>
      <c r="Q1116" s="158"/>
      <c r="R1116" s="159"/>
      <c r="S1116" s="159"/>
      <c r="T1116" s="159"/>
      <c r="U1116" s="159"/>
      <c r="V1116" s="159"/>
      <c r="W1116" s="159"/>
      <c r="X1116" s="159"/>
      <c r="Y1116" s="159"/>
      <c r="Z1116" s="148"/>
      <c r="AA1116" s="148"/>
      <c r="AB1116" s="148"/>
      <c r="AC1116" s="148"/>
      <c r="AD1116" s="148"/>
      <c r="AE1116" s="148"/>
      <c r="AF1116" s="148"/>
      <c r="AG1116" s="148" t="s">
        <v>212</v>
      </c>
      <c r="AH1116" s="148"/>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3" x14ac:dyDescent="0.2">
      <c r="A1117" s="155"/>
      <c r="B1117" s="156"/>
      <c r="C1117" s="279" t="s">
        <v>784</v>
      </c>
      <c r="D1117" s="280"/>
      <c r="E1117" s="280"/>
      <c r="F1117" s="280"/>
      <c r="G1117" s="280"/>
      <c r="H1117" s="159"/>
      <c r="I1117" s="159"/>
      <c r="J1117" s="159"/>
      <c r="K1117" s="159"/>
      <c r="L1117" s="159"/>
      <c r="M1117" s="159"/>
      <c r="N1117" s="158"/>
      <c r="O1117" s="158"/>
      <c r="P1117" s="158"/>
      <c r="Q1117" s="158"/>
      <c r="R1117" s="159"/>
      <c r="S1117" s="159"/>
      <c r="T1117" s="159"/>
      <c r="U1117" s="159"/>
      <c r="V1117" s="159"/>
      <c r="W1117" s="159"/>
      <c r="X1117" s="159"/>
      <c r="Y1117" s="159"/>
      <c r="Z1117" s="148"/>
      <c r="AA1117" s="148"/>
      <c r="AB1117" s="148"/>
      <c r="AC1117" s="148"/>
      <c r="AD1117" s="148"/>
      <c r="AE1117" s="148"/>
      <c r="AF1117" s="148"/>
      <c r="AG1117" s="148" t="s">
        <v>212</v>
      </c>
      <c r="AH1117" s="148"/>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3" x14ac:dyDescent="0.2">
      <c r="A1118" s="155"/>
      <c r="B1118" s="156"/>
      <c r="C1118" s="279" t="s">
        <v>785</v>
      </c>
      <c r="D1118" s="280"/>
      <c r="E1118" s="280"/>
      <c r="F1118" s="280"/>
      <c r="G1118" s="280"/>
      <c r="H1118" s="159"/>
      <c r="I1118" s="159"/>
      <c r="J1118" s="159"/>
      <c r="K1118" s="159"/>
      <c r="L1118" s="159"/>
      <c r="M1118" s="159"/>
      <c r="N1118" s="158"/>
      <c r="O1118" s="158"/>
      <c r="P1118" s="158"/>
      <c r="Q1118" s="158"/>
      <c r="R1118" s="159"/>
      <c r="S1118" s="159"/>
      <c r="T1118" s="159"/>
      <c r="U1118" s="159"/>
      <c r="V1118" s="159"/>
      <c r="W1118" s="159"/>
      <c r="X1118" s="159"/>
      <c r="Y1118" s="159"/>
      <c r="Z1118" s="148"/>
      <c r="AA1118" s="148"/>
      <c r="AB1118" s="148"/>
      <c r="AC1118" s="148"/>
      <c r="AD1118" s="148"/>
      <c r="AE1118" s="148"/>
      <c r="AF1118" s="148"/>
      <c r="AG1118" s="148" t="s">
        <v>212</v>
      </c>
      <c r="AH1118" s="148"/>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81" t="str">
        <f>C1118</f>
        <v>POVRCHOVÁ ÚPRAVA DŘEVA: krycí nátěr s hedvábným leskem barevné provedení bude upřesněno po provedení vzorků</v>
      </c>
      <c r="BB1118" s="148"/>
      <c r="BC1118" s="148"/>
      <c r="BD1118" s="148"/>
      <c r="BE1118" s="148"/>
      <c r="BF1118" s="148"/>
      <c r="BG1118" s="148"/>
      <c r="BH1118" s="148"/>
    </row>
    <row r="1119" spans="1:60" outlineLevel="3" x14ac:dyDescent="0.2">
      <c r="A1119" s="155"/>
      <c r="B1119" s="156"/>
      <c r="C1119" s="279" t="s">
        <v>894</v>
      </c>
      <c r="D1119" s="280"/>
      <c r="E1119" s="280"/>
      <c r="F1119" s="280"/>
      <c r="G1119" s="280"/>
      <c r="H1119" s="159"/>
      <c r="I1119" s="159"/>
      <c r="J1119" s="159"/>
      <c r="K1119" s="159"/>
      <c r="L1119" s="159"/>
      <c r="M1119" s="159"/>
      <c r="N1119" s="158"/>
      <c r="O1119" s="158"/>
      <c r="P1119" s="158"/>
      <c r="Q1119" s="158"/>
      <c r="R1119" s="159"/>
      <c r="S1119" s="159"/>
      <c r="T1119" s="159"/>
      <c r="U1119" s="159"/>
      <c r="V1119" s="159"/>
      <c r="W1119" s="159"/>
      <c r="X1119" s="159"/>
      <c r="Y1119" s="159"/>
      <c r="Z1119" s="148"/>
      <c r="AA1119" s="148"/>
      <c r="AB1119" s="148"/>
      <c r="AC1119" s="148"/>
      <c r="AD1119" s="148"/>
      <c r="AE1119" s="148"/>
      <c r="AF1119" s="148"/>
      <c r="AG1119" s="148" t="s">
        <v>212</v>
      </c>
      <c r="AH1119" s="148"/>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81" t="str">
        <f>C1119</f>
        <v>POVRCHOVÁ ÚPRAVA KOVU: Antikorozní nátěr barevné provedení bude upřesněno na základě barevnosti křídel</v>
      </c>
      <c r="BB1119" s="148"/>
      <c r="BC1119" s="148"/>
      <c r="BD1119" s="148"/>
      <c r="BE1119" s="148"/>
      <c r="BF1119" s="148"/>
      <c r="BG1119" s="148"/>
      <c r="BH1119" s="148"/>
    </row>
    <row r="1120" spans="1:60" outlineLevel="2" x14ac:dyDescent="0.2">
      <c r="A1120" s="155"/>
      <c r="B1120" s="156"/>
      <c r="C1120" s="204" t="s">
        <v>727</v>
      </c>
      <c r="D1120" s="195"/>
      <c r="E1120" s="196"/>
      <c r="F1120" s="159"/>
      <c r="G1120" s="159"/>
      <c r="H1120" s="159"/>
      <c r="I1120" s="159"/>
      <c r="J1120" s="159"/>
      <c r="K1120" s="159"/>
      <c r="L1120" s="159"/>
      <c r="M1120" s="159"/>
      <c r="N1120" s="158"/>
      <c r="O1120" s="158"/>
      <c r="P1120" s="158"/>
      <c r="Q1120" s="158"/>
      <c r="R1120" s="159"/>
      <c r="S1120" s="159"/>
      <c r="T1120" s="159"/>
      <c r="U1120" s="159"/>
      <c r="V1120" s="159"/>
      <c r="W1120" s="159"/>
      <c r="X1120" s="159"/>
      <c r="Y1120" s="159"/>
      <c r="Z1120" s="148"/>
      <c r="AA1120" s="148"/>
      <c r="AB1120" s="148"/>
      <c r="AC1120" s="148"/>
      <c r="AD1120" s="148"/>
      <c r="AE1120" s="148"/>
      <c r="AF1120" s="148"/>
      <c r="AG1120" s="148" t="s">
        <v>257</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3" x14ac:dyDescent="0.2">
      <c r="A1121" s="155"/>
      <c r="B1121" s="156"/>
      <c r="C1121" s="204" t="s">
        <v>895</v>
      </c>
      <c r="D1121" s="195"/>
      <c r="E1121" s="196">
        <v>1</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257</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3" x14ac:dyDescent="0.2">
      <c r="A1122" s="155"/>
      <c r="B1122" s="156"/>
      <c r="C1122" s="204" t="s">
        <v>896</v>
      </c>
      <c r="D1122" s="195"/>
      <c r="E1122" s="196">
        <v>10</v>
      </c>
      <c r="F1122" s="159"/>
      <c r="G1122" s="159"/>
      <c r="H1122" s="159"/>
      <c r="I1122" s="159"/>
      <c r="J1122" s="159"/>
      <c r="K1122" s="159"/>
      <c r="L1122" s="159"/>
      <c r="M1122" s="159"/>
      <c r="N1122" s="158"/>
      <c r="O1122" s="158"/>
      <c r="P1122" s="158"/>
      <c r="Q1122" s="158"/>
      <c r="R1122" s="159"/>
      <c r="S1122" s="159"/>
      <c r="T1122" s="159"/>
      <c r="U1122" s="159"/>
      <c r="V1122" s="159"/>
      <c r="W1122" s="159"/>
      <c r="X1122" s="159"/>
      <c r="Y1122" s="159"/>
      <c r="Z1122" s="148"/>
      <c r="AA1122" s="148"/>
      <c r="AB1122" s="148"/>
      <c r="AC1122" s="148"/>
      <c r="AD1122" s="148"/>
      <c r="AE1122" s="148"/>
      <c r="AF1122" s="148"/>
      <c r="AG1122" s="148" t="s">
        <v>257</v>
      </c>
      <c r="AH1122" s="148">
        <v>0</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ht="22.5" outlineLevel="1" x14ac:dyDescent="0.2">
      <c r="A1123" s="174">
        <v>125</v>
      </c>
      <c r="B1123" s="175" t="s">
        <v>897</v>
      </c>
      <c r="C1123" s="190" t="s">
        <v>889</v>
      </c>
      <c r="D1123" s="176" t="s">
        <v>400</v>
      </c>
      <c r="E1123" s="177">
        <v>10</v>
      </c>
      <c r="F1123" s="178"/>
      <c r="G1123" s="179">
        <f>ROUND(E1123*F1123,2)</f>
        <v>0</v>
      </c>
      <c r="H1123" s="178"/>
      <c r="I1123" s="179">
        <f>ROUND(E1123*H1123,2)</f>
        <v>0</v>
      </c>
      <c r="J1123" s="178"/>
      <c r="K1123" s="179">
        <f>ROUND(E1123*J1123,2)</f>
        <v>0</v>
      </c>
      <c r="L1123" s="179">
        <v>21</v>
      </c>
      <c r="M1123" s="179">
        <f>G1123*(1+L1123/100)</f>
        <v>0</v>
      </c>
      <c r="N1123" s="177">
        <v>0</v>
      </c>
      <c r="O1123" s="177">
        <f>ROUND(E1123*N1123,2)</f>
        <v>0</v>
      </c>
      <c r="P1123" s="177">
        <v>0</v>
      </c>
      <c r="Q1123" s="177">
        <f>ROUND(E1123*P1123,2)</f>
        <v>0</v>
      </c>
      <c r="R1123" s="179"/>
      <c r="S1123" s="179" t="s">
        <v>228</v>
      </c>
      <c r="T1123" s="180" t="s">
        <v>208</v>
      </c>
      <c r="U1123" s="159">
        <v>0</v>
      </c>
      <c r="V1123" s="159">
        <f>ROUND(E1123*U1123,2)</f>
        <v>0</v>
      </c>
      <c r="W1123" s="159"/>
      <c r="X1123" s="159" t="s">
        <v>252</v>
      </c>
      <c r="Y1123" s="159" t="s">
        <v>210</v>
      </c>
      <c r="Z1123" s="148"/>
      <c r="AA1123" s="148"/>
      <c r="AB1123" s="148"/>
      <c r="AC1123" s="148"/>
      <c r="AD1123" s="148"/>
      <c r="AE1123" s="148"/>
      <c r="AF1123" s="148"/>
      <c r="AG1123" s="148" t="s">
        <v>253</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2" x14ac:dyDescent="0.2">
      <c r="A1124" s="155"/>
      <c r="B1124" s="156"/>
      <c r="C1124" s="277" t="s">
        <v>890</v>
      </c>
      <c r="D1124" s="278"/>
      <c r="E1124" s="278"/>
      <c r="F1124" s="278"/>
      <c r="G1124" s="278"/>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212</v>
      </c>
      <c r="AH1124" s="148"/>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3" x14ac:dyDescent="0.2">
      <c r="A1125" s="155"/>
      <c r="B1125" s="156"/>
      <c r="C1125" s="279" t="s">
        <v>880</v>
      </c>
      <c r="D1125" s="280"/>
      <c r="E1125" s="280"/>
      <c r="F1125" s="280"/>
      <c r="G1125" s="280"/>
      <c r="H1125" s="159"/>
      <c r="I1125" s="159"/>
      <c r="J1125" s="159"/>
      <c r="K1125" s="159"/>
      <c r="L1125" s="159"/>
      <c r="M1125" s="159"/>
      <c r="N1125" s="158"/>
      <c r="O1125" s="158"/>
      <c r="P1125" s="158"/>
      <c r="Q1125" s="158"/>
      <c r="R1125" s="159"/>
      <c r="S1125" s="159"/>
      <c r="T1125" s="159"/>
      <c r="U1125" s="159"/>
      <c r="V1125" s="159"/>
      <c r="W1125" s="159"/>
      <c r="X1125" s="159"/>
      <c r="Y1125" s="159"/>
      <c r="Z1125" s="148"/>
      <c r="AA1125" s="148"/>
      <c r="AB1125" s="148"/>
      <c r="AC1125" s="148"/>
      <c r="AD1125" s="148"/>
      <c r="AE1125" s="148"/>
      <c r="AF1125" s="148"/>
      <c r="AG1125" s="148" t="s">
        <v>212</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3" x14ac:dyDescent="0.2">
      <c r="A1126" s="155"/>
      <c r="B1126" s="156"/>
      <c r="C1126" s="279" t="s">
        <v>881</v>
      </c>
      <c r="D1126" s="280"/>
      <c r="E1126" s="280"/>
      <c r="F1126" s="280"/>
      <c r="G1126" s="280"/>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212</v>
      </c>
      <c r="AH1126" s="148"/>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3" x14ac:dyDescent="0.2">
      <c r="A1127" s="155"/>
      <c r="B1127" s="156"/>
      <c r="C1127" s="279" t="s">
        <v>892</v>
      </c>
      <c r="D1127" s="280"/>
      <c r="E1127" s="280"/>
      <c r="F1127" s="280"/>
      <c r="G1127" s="280"/>
      <c r="H1127" s="159"/>
      <c r="I1127" s="159"/>
      <c r="J1127" s="159"/>
      <c r="K1127" s="159"/>
      <c r="L1127" s="159"/>
      <c r="M1127" s="159"/>
      <c r="N1127" s="158"/>
      <c r="O1127" s="158"/>
      <c r="P1127" s="158"/>
      <c r="Q1127" s="158"/>
      <c r="R1127" s="159"/>
      <c r="S1127" s="159"/>
      <c r="T1127" s="159"/>
      <c r="U1127" s="159"/>
      <c r="V1127" s="159"/>
      <c r="W1127" s="159"/>
      <c r="X1127" s="159"/>
      <c r="Y1127" s="159"/>
      <c r="Z1127" s="148"/>
      <c r="AA1127" s="148"/>
      <c r="AB1127" s="148"/>
      <c r="AC1127" s="148"/>
      <c r="AD1127" s="148"/>
      <c r="AE1127" s="148"/>
      <c r="AF1127" s="148"/>
      <c r="AG1127" s="148" t="s">
        <v>212</v>
      </c>
      <c r="AH1127" s="148"/>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ht="22.5" outlineLevel="3" x14ac:dyDescent="0.2">
      <c r="A1128" s="155"/>
      <c r="B1128" s="156"/>
      <c r="C1128" s="279" t="s">
        <v>893</v>
      </c>
      <c r="D1128" s="280"/>
      <c r="E1128" s="280"/>
      <c r="F1128" s="280"/>
      <c r="G1128" s="280"/>
      <c r="H1128" s="159"/>
      <c r="I1128" s="159"/>
      <c r="J1128" s="159"/>
      <c r="K1128" s="159"/>
      <c r="L1128" s="159"/>
      <c r="M1128" s="159"/>
      <c r="N1128" s="158"/>
      <c r="O1128" s="158"/>
      <c r="P1128" s="158"/>
      <c r="Q1128" s="158"/>
      <c r="R1128" s="159"/>
      <c r="S1128" s="159"/>
      <c r="T1128" s="159"/>
      <c r="U1128" s="159"/>
      <c r="V1128" s="159"/>
      <c r="W1128" s="159"/>
      <c r="X1128" s="159"/>
      <c r="Y1128" s="159"/>
      <c r="Z1128" s="148"/>
      <c r="AA1128" s="148"/>
      <c r="AB1128" s="148"/>
      <c r="AC1128" s="148"/>
      <c r="AD1128" s="148"/>
      <c r="AE1128" s="148"/>
      <c r="AF1128" s="148"/>
      <c r="AG1128" s="148" t="s">
        <v>212</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81" t="str">
        <f>C1128</f>
        <v>KŘÍDLO: Dubový masiv vyschlý bez suků a jiných vad, čistý průřez 46/46mm (stojka s rozvorou 46/67mm), Příčky v křídlech - čistý průřez 24/34mm</v>
      </c>
      <c r="BB1128" s="148"/>
      <c r="BC1128" s="148"/>
      <c r="BD1128" s="148"/>
      <c r="BE1128" s="148"/>
      <c r="BF1128" s="148"/>
      <c r="BG1128" s="148"/>
      <c r="BH1128" s="148"/>
    </row>
    <row r="1129" spans="1:60" outlineLevel="3" x14ac:dyDescent="0.2">
      <c r="A1129" s="155"/>
      <c r="B1129" s="156"/>
      <c r="C1129" s="279" t="s">
        <v>898</v>
      </c>
      <c r="D1129" s="280"/>
      <c r="E1129" s="280"/>
      <c r="F1129" s="280"/>
      <c r="G1129" s="280"/>
      <c r="H1129" s="159"/>
      <c r="I1129" s="159"/>
      <c r="J1129" s="159"/>
      <c r="K1129" s="159"/>
      <c r="L1129" s="159"/>
      <c r="M1129" s="159"/>
      <c r="N1129" s="158"/>
      <c r="O1129" s="158"/>
      <c r="P1129" s="158"/>
      <c r="Q1129" s="158"/>
      <c r="R1129" s="159"/>
      <c r="S1129" s="159"/>
      <c r="T1129" s="159"/>
      <c r="U1129" s="159"/>
      <c r="V1129" s="159"/>
      <c r="W1129" s="159"/>
      <c r="X1129" s="159"/>
      <c r="Y1129" s="159"/>
      <c r="Z1129" s="148"/>
      <c r="AA1129" s="148"/>
      <c r="AB1129" s="148"/>
      <c r="AC1129" s="148"/>
      <c r="AD1129" s="148"/>
      <c r="AE1129" s="148"/>
      <c r="AF1129" s="148"/>
      <c r="AG1129" s="148" t="s">
        <v>212</v>
      </c>
      <c r="AH1129" s="148"/>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3" x14ac:dyDescent="0.2">
      <c r="A1130" s="155"/>
      <c r="B1130" s="156"/>
      <c r="C1130" s="279" t="s">
        <v>882</v>
      </c>
      <c r="D1130" s="280"/>
      <c r="E1130" s="280"/>
      <c r="F1130" s="280"/>
      <c r="G1130" s="280"/>
      <c r="H1130" s="159"/>
      <c r="I1130" s="159"/>
      <c r="J1130" s="159"/>
      <c r="K1130" s="159"/>
      <c r="L1130" s="159"/>
      <c r="M1130" s="159"/>
      <c r="N1130" s="158"/>
      <c r="O1130" s="158"/>
      <c r="P1130" s="158"/>
      <c r="Q1130" s="158"/>
      <c r="R1130" s="159"/>
      <c r="S1130" s="159"/>
      <c r="T1130" s="159"/>
      <c r="U1130" s="159"/>
      <c r="V1130" s="159"/>
      <c r="W1130" s="159"/>
      <c r="X1130" s="159"/>
      <c r="Y1130" s="159"/>
      <c r="Z1130" s="148"/>
      <c r="AA1130" s="148"/>
      <c r="AB1130" s="148"/>
      <c r="AC1130" s="148"/>
      <c r="AD1130" s="148"/>
      <c r="AE1130" s="148"/>
      <c r="AF1130" s="148"/>
      <c r="AG1130" s="148" t="s">
        <v>212</v>
      </c>
      <c r="AH1130" s="148"/>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3" x14ac:dyDescent="0.2">
      <c r="A1131" s="155"/>
      <c r="B1131" s="156"/>
      <c r="C1131" s="279" t="s">
        <v>784</v>
      </c>
      <c r="D1131" s="280"/>
      <c r="E1131" s="280"/>
      <c r="F1131" s="280"/>
      <c r="G1131" s="280"/>
      <c r="H1131" s="159"/>
      <c r="I1131" s="159"/>
      <c r="J1131" s="159"/>
      <c r="K1131" s="159"/>
      <c r="L1131" s="159"/>
      <c r="M1131" s="159"/>
      <c r="N1131" s="158"/>
      <c r="O1131" s="158"/>
      <c r="P1131" s="158"/>
      <c r="Q1131" s="158"/>
      <c r="R1131" s="159"/>
      <c r="S1131" s="159"/>
      <c r="T1131" s="159"/>
      <c r="U1131" s="159"/>
      <c r="V1131" s="159"/>
      <c r="W1131" s="159"/>
      <c r="X1131" s="159"/>
      <c r="Y1131" s="159"/>
      <c r="Z1131" s="148"/>
      <c r="AA1131" s="148"/>
      <c r="AB1131" s="148"/>
      <c r="AC1131" s="148"/>
      <c r="AD1131" s="148"/>
      <c r="AE1131" s="148"/>
      <c r="AF1131" s="148"/>
      <c r="AG1131" s="148" t="s">
        <v>212</v>
      </c>
      <c r="AH1131" s="148"/>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3" x14ac:dyDescent="0.2">
      <c r="A1132" s="155"/>
      <c r="B1132" s="156"/>
      <c r="C1132" s="279" t="s">
        <v>785</v>
      </c>
      <c r="D1132" s="280"/>
      <c r="E1132" s="280"/>
      <c r="F1132" s="280"/>
      <c r="G1132" s="280"/>
      <c r="H1132" s="159"/>
      <c r="I1132" s="159"/>
      <c r="J1132" s="159"/>
      <c r="K1132" s="159"/>
      <c r="L1132" s="159"/>
      <c r="M1132" s="159"/>
      <c r="N1132" s="158"/>
      <c r="O1132" s="158"/>
      <c r="P1132" s="158"/>
      <c r="Q1132" s="158"/>
      <c r="R1132" s="159"/>
      <c r="S1132" s="159"/>
      <c r="T1132" s="159"/>
      <c r="U1132" s="159"/>
      <c r="V1132" s="159"/>
      <c r="W1132" s="159"/>
      <c r="X1132" s="159"/>
      <c r="Y1132" s="159"/>
      <c r="Z1132" s="148"/>
      <c r="AA1132" s="148"/>
      <c r="AB1132" s="148"/>
      <c r="AC1132" s="148"/>
      <c r="AD1132" s="148"/>
      <c r="AE1132" s="148"/>
      <c r="AF1132" s="148"/>
      <c r="AG1132" s="148" t="s">
        <v>212</v>
      </c>
      <c r="AH1132" s="148"/>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81" t="str">
        <f>C1132</f>
        <v>POVRCHOVÁ ÚPRAVA DŘEVA: krycí nátěr s hedvábným leskem barevné provedení bude upřesněno po provedení vzorků</v>
      </c>
      <c r="BB1132" s="148"/>
      <c r="BC1132" s="148"/>
      <c r="BD1132" s="148"/>
      <c r="BE1132" s="148"/>
      <c r="BF1132" s="148"/>
      <c r="BG1132" s="148"/>
      <c r="BH1132" s="148"/>
    </row>
    <row r="1133" spans="1:60" outlineLevel="3" x14ac:dyDescent="0.2">
      <c r="A1133" s="155"/>
      <c r="B1133" s="156"/>
      <c r="C1133" s="279" t="s">
        <v>894</v>
      </c>
      <c r="D1133" s="280"/>
      <c r="E1133" s="280"/>
      <c r="F1133" s="280"/>
      <c r="G1133" s="280"/>
      <c r="H1133" s="159"/>
      <c r="I1133" s="159"/>
      <c r="J1133" s="159"/>
      <c r="K1133" s="159"/>
      <c r="L1133" s="159"/>
      <c r="M1133" s="159"/>
      <c r="N1133" s="158"/>
      <c r="O1133" s="158"/>
      <c r="P1133" s="158"/>
      <c r="Q1133" s="158"/>
      <c r="R1133" s="159"/>
      <c r="S1133" s="159"/>
      <c r="T1133" s="159"/>
      <c r="U1133" s="159"/>
      <c r="V1133" s="159"/>
      <c r="W1133" s="159"/>
      <c r="X1133" s="159"/>
      <c r="Y1133" s="159"/>
      <c r="Z1133" s="148"/>
      <c r="AA1133" s="148"/>
      <c r="AB1133" s="148"/>
      <c r="AC1133" s="148"/>
      <c r="AD1133" s="148"/>
      <c r="AE1133" s="148"/>
      <c r="AF1133" s="148"/>
      <c r="AG1133" s="148" t="s">
        <v>212</v>
      </c>
      <c r="AH1133" s="148"/>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81" t="str">
        <f>C1133</f>
        <v>POVRCHOVÁ ÚPRAVA KOVU: Antikorozní nátěr barevné provedení bude upřesněno na základě barevnosti křídel</v>
      </c>
      <c r="BB1133" s="148"/>
      <c r="BC1133" s="148"/>
      <c r="BD1133" s="148"/>
      <c r="BE1133" s="148"/>
      <c r="BF1133" s="148"/>
      <c r="BG1133" s="148"/>
      <c r="BH1133" s="148"/>
    </row>
    <row r="1134" spans="1:60" outlineLevel="2" x14ac:dyDescent="0.2">
      <c r="A1134" s="155"/>
      <c r="B1134" s="156"/>
      <c r="C1134" s="204" t="s">
        <v>727</v>
      </c>
      <c r="D1134" s="195"/>
      <c r="E1134" s="196"/>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8"/>
      <c r="AA1134" s="148"/>
      <c r="AB1134" s="148"/>
      <c r="AC1134" s="148"/>
      <c r="AD1134" s="148"/>
      <c r="AE1134" s="148"/>
      <c r="AF1134" s="148"/>
      <c r="AG1134" s="148" t="s">
        <v>257</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3" x14ac:dyDescent="0.2">
      <c r="A1135" s="155"/>
      <c r="B1135" s="156"/>
      <c r="C1135" s="204" t="s">
        <v>899</v>
      </c>
      <c r="D1135" s="195"/>
      <c r="E1135" s="196">
        <v>10</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257</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74">
        <v>126</v>
      </c>
      <c r="B1136" s="175" t="s">
        <v>900</v>
      </c>
      <c r="C1136" s="190" t="s">
        <v>901</v>
      </c>
      <c r="D1136" s="176" t="s">
        <v>400</v>
      </c>
      <c r="E1136" s="177">
        <v>6</v>
      </c>
      <c r="F1136" s="178"/>
      <c r="G1136" s="179">
        <f>ROUND(E1136*F1136,2)</f>
        <v>0</v>
      </c>
      <c r="H1136" s="178"/>
      <c r="I1136" s="179">
        <f>ROUND(E1136*H1136,2)</f>
        <v>0</v>
      </c>
      <c r="J1136" s="178"/>
      <c r="K1136" s="179">
        <f>ROUND(E1136*J1136,2)</f>
        <v>0</v>
      </c>
      <c r="L1136" s="179">
        <v>21</v>
      </c>
      <c r="M1136" s="179">
        <f>G1136*(1+L1136/100)</f>
        <v>0</v>
      </c>
      <c r="N1136" s="177">
        <v>0</v>
      </c>
      <c r="O1136" s="177">
        <f>ROUND(E1136*N1136,2)</f>
        <v>0</v>
      </c>
      <c r="P1136" s="177">
        <v>0</v>
      </c>
      <c r="Q1136" s="177">
        <f>ROUND(E1136*P1136,2)</f>
        <v>0</v>
      </c>
      <c r="R1136" s="179"/>
      <c r="S1136" s="179" t="s">
        <v>228</v>
      </c>
      <c r="T1136" s="180" t="s">
        <v>208</v>
      </c>
      <c r="U1136" s="159">
        <v>0</v>
      </c>
      <c r="V1136" s="159">
        <f>ROUND(E1136*U1136,2)</f>
        <v>0</v>
      </c>
      <c r="W1136" s="159"/>
      <c r="X1136" s="159" t="s">
        <v>252</v>
      </c>
      <c r="Y1136" s="159" t="s">
        <v>210</v>
      </c>
      <c r="Z1136" s="148"/>
      <c r="AA1136" s="148"/>
      <c r="AB1136" s="148"/>
      <c r="AC1136" s="148"/>
      <c r="AD1136" s="148"/>
      <c r="AE1136" s="148"/>
      <c r="AF1136" s="148"/>
      <c r="AG1136" s="148" t="s">
        <v>253</v>
      </c>
      <c r="AH1136" s="148"/>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2" x14ac:dyDescent="0.2">
      <c r="A1137" s="155"/>
      <c r="B1137" s="156"/>
      <c r="C1137" s="277" t="s">
        <v>741</v>
      </c>
      <c r="D1137" s="278"/>
      <c r="E1137" s="278"/>
      <c r="F1137" s="278"/>
      <c r="G1137" s="278"/>
      <c r="H1137" s="159"/>
      <c r="I1137" s="159"/>
      <c r="J1137" s="159"/>
      <c r="K1137" s="159"/>
      <c r="L1137" s="159"/>
      <c r="M1137" s="159"/>
      <c r="N1137" s="158"/>
      <c r="O1137" s="158"/>
      <c r="P1137" s="158"/>
      <c r="Q1137" s="158"/>
      <c r="R1137" s="159"/>
      <c r="S1137" s="159"/>
      <c r="T1137" s="159"/>
      <c r="U1137" s="159"/>
      <c r="V1137" s="159"/>
      <c r="W1137" s="159"/>
      <c r="X1137" s="159"/>
      <c r="Y1137" s="159"/>
      <c r="Z1137" s="148"/>
      <c r="AA1137" s="148"/>
      <c r="AB1137" s="148"/>
      <c r="AC1137" s="148"/>
      <c r="AD1137" s="148"/>
      <c r="AE1137" s="148"/>
      <c r="AF1137" s="148"/>
      <c r="AG1137" s="148" t="s">
        <v>212</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3" x14ac:dyDescent="0.2">
      <c r="A1138" s="155"/>
      <c r="B1138" s="156"/>
      <c r="C1138" s="279" t="s">
        <v>732</v>
      </c>
      <c r="D1138" s="280"/>
      <c r="E1138" s="280"/>
      <c r="F1138" s="280"/>
      <c r="G1138" s="280"/>
      <c r="H1138" s="159"/>
      <c r="I1138" s="159"/>
      <c r="J1138" s="159"/>
      <c r="K1138" s="159"/>
      <c r="L1138" s="159"/>
      <c r="M1138" s="159"/>
      <c r="N1138" s="158"/>
      <c r="O1138" s="158"/>
      <c r="P1138" s="158"/>
      <c r="Q1138" s="158"/>
      <c r="R1138" s="159"/>
      <c r="S1138" s="159"/>
      <c r="T1138" s="159"/>
      <c r="U1138" s="159"/>
      <c r="V1138" s="159"/>
      <c r="W1138" s="159"/>
      <c r="X1138" s="159"/>
      <c r="Y1138" s="159"/>
      <c r="Z1138" s="148"/>
      <c r="AA1138" s="148"/>
      <c r="AB1138" s="148"/>
      <c r="AC1138" s="148"/>
      <c r="AD1138" s="148"/>
      <c r="AE1138" s="148"/>
      <c r="AF1138" s="148"/>
      <c r="AG1138" s="148" t="s">
        <v>212</v>
      </c>
      <c r="AH1138" s="148"/>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3" x14ac:dyDescent="0.2">
      <c r="A1139" s="155"/>
      <c r="B1139" s="156"/>
      <c r="C1139" s="279" t="s">
        <v>719</v>
      </c>
      <c r="D1139" s="280"/>
      <c r="E1139" s="280"/>
      <c r="F1139" s="280"/>
      <c r="G1139" s="280"/>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212</v>
      </c>
      <c r="AH1139" s="148"/>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279" t="s">
        <v>902</v>
      </c>
      <c r="D1140" s="280"/>
      <c r="E1140" s="280"/>
      <c r="F1140" s="280"/>
      <c r="G1140" s="280"/>
      <c r="H1140" s="159"/>
      <c r="I1140" s="159"/>
      <c r="J1140" s="159"/>
      <c r="K1140" s="159"/>
      <c r="L1140" s="159"/>
      <c r="M1140" s="159"/>
      <c r="N1140" s="158"/>
      <c r="O1140" s="158"/>
      <c r="P1140" s="158"/>
      <c r="Q1140" s="158"/>
      <c r="R1140" s="159"/>
      <c r="S1140" s="159"/>
      <c r="T1140" s="159"/>
      <c r="U1140" s="159"/>
      <c r="V1140" s="159"/>
      <c r="W1140" s="159"/>
      <c r="X1140" s="159"/>
      <c r="Y1140" s="159"/>
      <c r="Z1140" s="148"/>
      <c r="AA1140" s="148"/>
      <c r="AB1140" s="148"/>
      <c r="AC1140" s="148"/>
      <c r="AD1140" s="148"/>
      <c r="AE1140" s="148"/>
      <c r="AF1140" s="148"/>
      <c r="AG1140" s="148" t="s">
        <v>212</v>
      </c>
      <c r="AH1140" s="148"/>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3" x14ac:dyDescent="0.2">
      <c r="A1141" s="155"/>
      <c r="B1141" s="156"/>
      <c r="C1141" s="279" t="s">
        <v>903</v>
      </c>
      <c r="D1141" s="280"/>
      <c r="E1141" s="280"/>
      <c r="F1141" s="280"/>
      <c r="G1141" s="280"/>
      <c r="H1141" s="159"/>
      <c r="I1141" s="159"/>
      <c r="J1141" s="159"/>
      <c r="K1141" s="159"/>
      <c r="L1141" s="159"/>
      <c r="M1141" s="159"/>
      <c r="N1141" s="158"/>
      <c r="O1141" s="158"/>
      <c r="P1141" s="158"/>
      <c r="Q1141" s="158"/>
      <c r="R1141" s="159"/>
      <c r="S1141" s="159"/>
      <c r="T1141" s="159"/>
      <c r="U1141" s="159"/>
      <c r="V1141" s="159"/>
      <c r="W1141" s="159"/>
      <c r="X1141" s="159"/>
      <c r="Y1141" s="159"/>
      <c r="Z1141" s="148"/>
      <c r="AA1141" s="148"/>
      <c r="AB1141" s="148"/>
      <c r="AC1141" s="148"/>
      <c r="AD1141" s="148"/>
      <c r="AE1141" s="148"/>
      <c r="AF1141" s="148"/>
      <c r="AG1141" s="148" t="s">
        <v>212</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3" x14ac:dyDescent="0.2">
      <c r="A1142" s="155"/>
      <c r="B1142" s="156"/>
      <c r="C1142" s="279" t="s">
        <v>904</v>
      </c>
      <c r="D1142" s="280"/>
      <c r="E1142" s="280"/>
      <c r="F1142" s="280"/>
      <c r="G1142" s="280"/>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212</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81" t="str">
        <f>C1142</f>
        <v>VÝPLŇ: čiré tabulové sklo vitrážové / výměna - čiré tabulové sklo imitující vlastnosti ručně foukaného skla, vitrážové provedení</v>
      </c>
      <c r="BB1142" s="148"/>
      <c r="BC1142" s="148"/>
      <c r="BD1142" s="148"/>
      <c r="BE1142" s="148"/>
      <c r="BF1142" s="148"/>
      <c r="BG1142" s="148"/>
      <c r="BH1142" s="148"/>
    </row>
    <row r="1143" spans="1:60" ht="22.5" outlineLevel="3" x14ac:dyDescent="0.2">
      <c r="A1143" s="155"/>
      <c r="B1143" s="156"/>
      <c r="C1143" s="279" t="s">
        <v>803</v>
      </c>
      <c r="D1143" s="280"/>
      <c r="E1143" s="280"/>
      <c r="F1143" s="280"/>
      <c r="G1143" s="280"/>
      <c r="H1143" s="159"/>
      <c r="I1143" s="159"/>
      <c r="J1143" s="159"/>
      <c r="K1143" s="159"/>
      <c r="L1143" s="159"/>
      <c r="M1143" s="159"/>
      <c r="N1143" s="158"/>
      <c r="O1143" s="158"/>
      <c r="P1143" s="158"/>
      <c r="Q1143" s="158"/>
      <c r="R1143" s="159"/>
      <c r="S1143" s="159"/>
      <c r="T1143" s="159"/>
      <c r="U1143" s="159"/>
      <c r="V1143" s="159"/>
      <c r="W1143" s="159"/>
      <c r="X1143" s="159"/>
      <c r="Y1143" s="159"/>
      <c r="Z1143" s="148"/>
      <c r="AA1143" s="148"/>
      <c r="AB1143" s="148"/>
      <c r="AC1143" s="148"/>
      <c r="AD1143" s="148"/>
      <c r="AE1143" s="148"/>
      <c r="AF1143" s="148"/>
      <c r="AG1143" s="148" t="s">
        <v>212</v>
      </c>
      <c r="AH1143" s="148"/>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81" t="str">
        <f>C1143</f>
        <v>POVRCHOVÁ ÚPRAVA DŘEVA: krycí nátěr odstínu čokoládové hnědě / celkové přebroušení, nový krycí nátěr s hedvábným leskem barevné provedení bude upřesněno po provedení vzorků</v>
      </c>
      <c r="BB1143" s="148"/>
      <c r="BC1143" s="148"/>
      <c r="BD1143" s="148"/>
      <c r="BE1143" s="148"/>
      <c r="BF1143" s="148"/>
      <c r="BG1143" s="148"/>
      <c r="BH1143" s="148"/>
    </row>
    <row r="1144" spans="1:60" outlineLevel="3" x14ac:dyDescent="0.2">
      <c r="A1144" s="155"/>
      <c r="B1144" s="156"/>
      <c r="C1144" s="279" t="s">
        <v>905</v>
      </c>
      <c r="D1144" s="280"/>
      <c r="E1144" s="280"/>
      <c r="F1144" s="280"/>
      <c r="G1144" s="280"/>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212</v>
      </c>
      <c r="AH1144" s="148"/>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2" x14ac:dyDescent="0.2">
      <c r="A1145" s="155"/>
      <c r="B1145" s="156"/>
      <c r="C1145" s="204" t="s">
        <v>727</v>
      </c>
      <c r="D1145" s="195"/>
      <c r="E1145" s="196"/>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8"/>
      <c r="AA1145" s="148"/>
      <c r="AB1145" s="148"/>
      <c r="AC1145" s="148"/>
      <c r="AD1145" s="148"/>
      <c r="AE1145" s="148"/>
      <c r="AF1145" s="148"/>
      <c r="AG1145" s="148" t="s">
        <v>257</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3" x14ac:dyDescent="0.2">
      <c r="A1146" s="155"/>
      <c r="B1146" s="156"/>
      <c r="C1146" s="204" t="s">
        <v>906</v>
      </c>
      <c r="D1146" s="195"/>
      <c r="E1146" s="196">
        <v>6</v>
      </c>
      <c r="F1146" s="159"/>
      <c r="G1146" s="159"/>
      <c r="H1146" s="159"/>
      <c r="I1146" s="159"/>
      <c r="J1146" s="159"/>
      <c r="K1146" s="159"/>
      <c r="L1146" s="159"/>
      <c r="M1146" s="159"/>
      <c r="N1146" s="158"/>
      <c r="O1146" s="158"/>
      <c r="P1146" s="158"/>
      <c r="Q1146" s="158"/>
      <c r="R1146" s="159"/>
      <c r="S1146" s="159"/>
      <c r="T1146" s="159"/>
      <c r="U1146" s="159"/>
      <c r="V1146" s="159"/>
      <c r="W1146" s="159"/>
      <c r="X1146" s="159"/>
      <c r="Y1146" s="159"/>
      <c r="Z1146" s="148"/>
      <c r="AA1146" s="148"/>
      <c r="AB1146" s="148"/>
      <c r="AC1146" s="148"/>
      <c r="AD1146" s="148"/>
      <c r="AE1146" s="148"/>
      <c r="AF1146" s="148"/>
      <c r="AG1146" s="148" t="s">
        <v>257</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74">
        <v>127</v>
      </c>
      <c r="B1147" s="175" t="s">
        <v>907</v>
      </c>
      <c r="C1147" s="190" t="s">
        <v>908</v>
      </c>
      <c r="D1147" s="176" t="s">
        <v>400</v>
      </c>
      <c r="E1147" s="177">
        <v>2</v>
      </c>
      <c r="F1147" s="178"/>
      <c r="G1147" s="179">
        <f>ROUND(E1147*F1147,2)</f>
        <v>0</v>
      </c>
      <c r="H1147" s="178"/>
      <c r="I1147" s="179">
        <f>ROUND(E1147*H1147,2)</f>
        <v>0</v>
      </c>
      <c r="J1147" s="178"/>
      <c r="K1147" s="179">
        <f>ROUND(E1147*J1147,2)</f>
        <v>0</v>
      </c>
      <c r="L1147" s="179">
        <v>21</v>
      </c>
      <c r="M1147" s="179">
        <f>G1147*(1+L1147/100)</f>
        <v>0</v>
      </c>
      <c r="N1147" s="177">
        <v>0</v>
      </c>
      <c r="O1147" s="177">
        <f>ROUND(E1147*N1147,2)</f>
        <v>0</v>
      </c>
      <c r="P1147" s="177">
        <v>0</v>
      </c>
      <c r="Q1147" s="177">
        <f>ROUND(E1147*P1147,2)</f>
        <v>0</v>
      </c>
      <c r="R1147" s="179"/>
      <c r="S1147" s="179" t="s">
        <v>228</v>
      </c>
      <c r="T1147" s="180" t="s">
        <v>208</v>
      </c>
      <c r="U1147" s="159">
        <v>0</v>
      </c>
      <c r="V1147" s="159">
        <f>ROUND(E1147*U1147,2)</f>
        <v>0</v>
      </c>
      <c r="W1147" s="159"/>
      <c r="X1147" s="159" t="s">
        <v>252</v>
      </c>
      <c r="Y1147" s="159" t="s">
        <v>210</v>
      </c>
      <c r="Z1147" s="148"/>
      <c r="AA1147" s="148"/>
      <c r="AB1147" s="148"/>
      <c r="AC1147" s="148"/>
      <c r="AD1147" s="148"/>
      <c r="AE1147" s="148"/>
      <c r="AF1147" s="148"/>
      <c r="AG1147" s="148" t="s">
        <v>253</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2" x14ac:dyDescent="0.2">
      <c r="A1148" s="155"/>
      <c r="B1148" s="156"/>
      <c r="C1148" s="277" t="s">
        <v>741</v>
      </c>
      <c r="D1148" s="278"/>
      <c r="E1148" s="278"/>
      <c r="F1148" s="278"/>
      <c r="G1148" s="278"/>
      <c r="H1148" s="159"/>
      <c r="I1148" s="159"/>
      <c r="J1148" s="159"/>
      <c r="K1148" s="159"/>
      <c r="L1148" s="159"/>
      <c r="M1148" s="159"/>
      <c r="N1148" s="158"/>
      <c r="O1148" s="158"/>
      <c r="P1148" s="158"/>
      <c r="Q1148" s="158"/>
      <c r="R1148" s="159"/>
      <c r="S1148" s="159"/>
      <c r="T1148" s="159"/>
      <c r="U1148" s="159"/>
      <c r="V1148" s="159"/>
      <c r="W1148" s="159"/>
      <c r="X1148" s="159"/>
      <c r="Y1148" s="159"/>
      <c r="Z1148" s="148"/>
      <c r="AA1148" s="148"/>
      <c r="AB1148" s="148"/>
      <c r="AC1148" s="148"/>
      <c r="AD1148" s="148"/>
      <c r="AE1148" s="148"/>
      <c r="AF1148" s="148"/>
      <c r="AG1148" s="148" t="s">
        <v>212</v>
      </c>
      <c r="AH1148" s="148"/>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3" x14ac:dyDescent="0.2">
      <c r="A1149" s="155"/>
      <c r="B1149" s="156"/>
      <c r="C1149" s="279" t="s">
        <v>732</v>
      </c>
      <c r="D1149" s="280"/>
      <c r="E1149" s="280"/>
      <c r="F1149" s="280"/>
      <c r="G1149" s="280"/>
      <c r="H1149" s="159"/>
      <c r="I1149" s="159"/>
      <c r="J1149" s="159"/>
      <c r="K1149" s="159"/>
      <c r="L1149" s="159"/>
      <c r="M1149" s="159"/>
      <c r="N1149" s="158"/>
      <c r="O1149" s="158"/>
      <c r="P1149" s="158"/>
      <c r="Q1149" s="158"/>
      <c r="R1149" s="159"/>
      <c r="S1149" s="159"/>
      <c r="T1149" s="159"/>
      <c r="U1149" s="159"/>
      <c r="V1149" s="159"/>
      <c r="W1149" s="159"/>
      <c r="X1149" s="159"/>
      <c r="Y1149" s="159"/>
      <c r="Z1149" s="148"/>
      <c r="AA1149" s="148"/>
      <c r="AB1149" s="148"/>
      <c r="AC1149" s="148"/>
      <c r="AD1149" s="148"/>
      <c r="AE1149" s="148"/>
      <c r="AF1149" s="148"/>
      <c r="AG1149" s="148" t="s">
        <v>212</v>
      </c>
      <c r="AH1149" s="148"/>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3" x14ac:dyDescent="0.2">
      <c r="A1150" s="155"/>
      <c r="B1150" s="156"/>
      <c r="C1150" s="279" t="s">
        <v>719</v>
      </c>
      <c r="D1150" s="280"/>
      <c r="E1150" s="280"/>
      <c r="F1150" s="280"/>
      <c r="G1150" s="280"/>
      <c r="H1150" s="159"/>
      <c r="I1150" s="159"/>
      <c r="J1150" s="159"/>
      <c r="K1150" s="159"/>
      <c r="L1150" s="159"/>
      <c r="M1150" s="159"/>
      <c r="N1150" s="158"/>
      <c r="O1150" s="158"/>
      <c r="P1150" s="158"/>
      <c r="Q1150" s="158"/>
      <c r="R1150" s="159"/>
      <c r="S1150" s="159"/>
      <c r="T1150" s="159"/>
      <c r="U1150" s="159"/>
      <c r="V1150" s="159"/>
      <c r="W1150" s="159"/>
      <c r="X1150" s="159"/>
      <c r="Y1150" s="159"/>
      <c r="Z1150" s="148"/>
      <c r="AA1150" s="148"/>
      <c r="AB1150" s="148"/>
      <c r="AC1150" s="148"/>
      <c r="AD1150" s="148"/>
      <c r="AE1150" s="148"/>
      <c r="AF1150" s="148"/>
      <c r="AG1150" s="148" t="s">
        <v>212</v>
      </c>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3" x14ac:dyDescent="0.2">
      <c r="A1151" s="155"/>
      <c r="B1151" s="156"/>
      <c r="C1151" s="279" t="s">
        <v>800</v>
      </c>
      <c r="D1151" s="280"/>
      <c r="E1151" s="280"/>
      <c r="F1151" s="280"/>
      <c r="G1151" s="280"/>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212</v>
      </c>
      <c r="AH1151" s="148"/>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3" x14ac:dyDescent="0.2">
      <c r="A1152" s="155"/>
      <c r="B1152" s="156"/>
      <c r="C1152" s="279" t="s">
        <v>909</v>
      </c>
      <c r="D1152" s="280"/>
      <c r="E1152" s="280"/>
      <c r="F1152" s="280"/>
      <c r="G1152" s="280"/>
      <c r="H1152" s="159"/>
      <c r="I1152" s="159"/>
      <c r="J1152" s="159"/>
      <c r="K1152" s="159"/>
      <c r="L1152" s="159"/>
      <c r="M1152" s="159"/>
      <c r="N1152" s="158"/>
      <c r="O1152" s="158"/>
      <c r="P1152" s="158"/>
      <c r="Q1152" s="158"/>
      <c r="R1152" s="159"/>
      <c r="S1152" s="159"/>
      <c r="T1152" s="159"/>
      <c r="U1152" s="159"/>
      <c r="V1152" s="159"/>
      <c r="W1152" s="159"/>
      <c r="X1152" s="159"/>
      <c r="Y1152" s="159"/>
      <c r="Z1152" s="148"/>
      <c r="AA1152" s="148"/>
      <c r="AB1152" s="148"/>
      <c r="AC1152" s="148"/>
      <c r="AD1152" s="148"/>
      <c r="AE1152" s="148"/>
      <c r="AF1152" s="148"/>
      <c r="AG1152" s="148" t="s">
        <v>212</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3" x14ac:dyDescent="0.2">
      <c r="A1153" s="155"/>
      <c r="B1153" s="156"/>
      <c r="C1153" s="279" t="s">
        <v>833</v>
      </c>
      <c r="D1153" s="280"/>
      <c r="E1153" s="280"/>
      <c r="F1153" s="280"/>
      <c r="G1153" s="280"/>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212</v>
      </c>
      <c r="AH1153" s="148"/>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81" t="str">
        <f>C1153</f>
        <v>VÝPLŇ: čiré tabulové sklo vitrážové / výměna - čiré tabulové sklo imitující vlastnosti ručně foukaného skla</v>
      </c>
      <c r="BB1153" s="148"/>
      <c r="BC1153" s="148"/>
      <c r="BD1153" s="148"/>
      <c r="BE1153" s="148"/>
      <c r="BF1153" s="148"/>
      <c r="BG1153" s="148"/>
      <c r="BH1153" s="148"/>
    </row>
    <row r="1154" spans="1:60" ht="22.5" outlineLevel="3" x14ac:dyDescent="0.2">
      <c r="A1154" s="155"/>
      <c r="B1154" s="156"/>
      <c r="C1154" s="279" t="s">
        <v>910</v>
      </c>
      <c r="D1154" s="280"/>
      <c r="E1154" s="280"/>
      <c r="F1154" s="280"/>
      <c r="G1154" s="280"/>
      <c r="H1154" s="159"/>
      <c r="I1154" s="159"/>
      <c r="J1154" s="159"/>
      <c r="K1154" s="159"/>
      <c r="L1154" s="159"/>
      <c r="M1154" s="159"/>
      <c r="N1154" s="158"/>
      <c r="O1154" s="158"/>
      <c r="P1154" s="158"/>
      <c r="Q1154" s="158"/>
      <c r="R1154" s="159"/>
      <c r="S1154" s="159"/>
      <c r="T1154" s="159"/>
      <c r="U1154" s="159"/>
      <c r="V1154" s="159"/>
      <c r="W1154" s="159"/>
      <c r="X1154" s="159"/>
      <c r="Y1154" s="159"/>
      <c r="Z1154" s="148"/>
      <c r="AA1154" s="148"/>
      <c r="AB1154" s="148"/>
      <c r="AC1154" s="148"/>
      <c r="AD1154" s="148"/>
      <c r="AE1154" s="148"/>
      <c r="AF1154" s="148"/>
      <c r="AG1154" s="148" t="s">
        <v>212</v>
      </c>
      <c r="AH1154" s="148"/>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81" t="str">
        <f>C1154</f>
        <v>POVRCHOVÁ ÚPRAVA DŘEVA: krycí nátěr odstínu čokoládové hnědě / celkové přebroušení, nový krycí nátěr s hedvábným leskem, barevné provedení bude upřesněno po provedení vzorků</v>
      </c>
      <c r="BB1154" s="148"/>
      <c r="BC1154" s="148"/>
      <c r="BD1154" s="148"/>
      <c r="BE1154" s="148"/>
      <c r="BF1154" s="148"/>
      <c r="BG1154" s="148"/>
      <c r="BH1154" s="148"/>
    </row>
    <row r="1155" spans="1:60" outlineLevel="3" x14ac:dyDescent="0.2">
      <c r="A1155" s="155"/>
      <c r="B1155" s="156"/>
      <c r="C1155" s="279" t="s">
        <v>804</v>
      </c>
      <c r="D1155" s="280"/>
      <c r="E1155" s="280"/>
      <c r="F1155" s="280"/>
      <c r="G1155" s="280"/>
      <c r="H1155" s="159"/>
      <c r="I1155" s="159"/>
      <c r="J1155" s="159"/>
      <c r="K1155" s="159"/>
      <c r="L1155" s="159"/>
      <c r="M1155" s="159"/>
      <c r="N1155" s="158"/>
      <c r="O1155" s="158"/>
      <c r="P1155" s="158"/>
      <c r="Q1155" s="158"/>
      <c r="R1155" s="159"/>
      <c r="S1155" s="159"/>
      <c r="T1155" s="159"/>
      <c r="U1155" s="159"/>
      <c r="V1155" s="159"/>
      <c r="W1155" s="159"/>
      <c r="X1155" s="159"/>
      <c r="Y1155" s="159"/>
      <c r="Z1155" s="148"/>
      <c r="AA1155" s="148"/>
      <c r="AB1155" s="148"/>
      <c r="AC1155" s="148"/>
      <c r="AD1155" s="148"/>
      <c r="AE1155" s="148"/>
      <c r="AF1155" s="148"/>
      <c r="AG1155" s="148" t="s">
        <v>212</v>
      </c>
      <c r="AH1155" s="148"/>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3" x14ac:dyDescent="0.2">
      <c r="A1156" s="155"/>
      <c r="B1156" s="156"/>
      <c r="C1156" s="279" t="s">
        <v>911</v>
      </c>
      <c r="D1156" s="280"/>
      <c r="E1156" s="280"/>
      <c r="F1156" s="280"/>
      <c r="G1156" s="280"/>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212</v>
      </c>
      <c r="AH1156" s="148"/>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2" x14ac:dyDescent="0.2">
      <c r="A1157" s="155"/>
      <c r="B1157" s="156"/>
      <c r="C1157" s="204" t="s">
        <v>727</v>
      </c>
      <c r="D1157" s="195"/>
      <c r="E1157" s="196"/>
      <c r="F1157" s="159"/>
      <c r="G1157" s="159"/>
      <c r="H1157" s="159"/>
      <c r="I1157" s="159"/>
      <c r="J1157" s="159"/>
      <c r="K1157" s="159"/>
      <c r="L1157" s="159"/>
      <c r="M1157" s="159"/>
      <c r="N1157" s="158"/>
      <c r="O1157" s="158"/>
      <c r="P1157" s="158"/>
      <c r="Q1157" s="158"/>
      <c r="R1157" s="159"/>
      <c r="S1157" s="159"/>
      <c r="T1157" s="159"/>
      <c r="U1157" s="159"/>
      <c r="V1157" s="159"/>
      <c r="W1157" s="159"/>
      <c r="X1157" s="159"/>
      <c r="Y1157" s="159"/>
      <c r="Z1157" s="148"/>
      <c r="AA1157" s="148"/>
      <c r="AB1157" s="148"/>
      <c r="AC1157" s="148"/>
      <c r="AD1157" s="148"/>
      <c r="AE1157" s="148"/>
      <c r="AF1157" s="148"/>
      <c r="AG1157" s="148" t="s">
        <v>257</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3" x14ac:dyDescent="0.2">
      <c r="A1158" s="155"/>
      <c r="B1158" s="156"/>
      <c r="C1158" s="204" t="s">
        <v>912</v>
      </c>
      <c r="D1158" s="195"/>
      <c r="E1158" s="196">
        <v>2</v>
      </c>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8"/>
      <c r="AA1158" s="148"/>
      <c r="AB1158" s="148"/>
      <c r="AC1158" s="148"/>
      <c r="AD1158" s="148"/>
      <c r="AE1158" s="148"/>
      <c r="AF1158" s="148"/>
      <c r="AG1158" s="148" t="s">
        <v>257</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22.5" outlineLevel="1" x14ac:dyDescent="0.2">
      <c r="A1159" s="174">
        <v>128</v>
      </c>
      <c r="B1159" s="175" t="s">
        <v>913</v>
      </c>
      <c r="C1159" s="190" t="s">
        <v>914</v>
      </c>
      <c r="D1159" s="176" t="s">
        <v>400</v>
      </c>
      <c r="E1159" s="177">
        <v>8</v>
      </c>
      <c r="F1159" s="178"/>
      <c r="G1159" s="179">
        <f>ROUND(E1159*F1159,2)</f>
        <v>0</v>
      </c>
      <c r="H1159" s="178"/>
      <c r="I1159" s="179">
        <f>ROUND(E1159*H1159,2)</f>
        <v>0</v>
      </c>
      <c r="J1159" s="178"/>
      <c r="K1159" s="179">
        <f>ROUND(E1159*J1159,2)</f>
        <v>0</v>
      </c>
      <c r="L1159" s="179">
        <v>21</v>
      </c>
      <c r="M1159" s="179">
        <f>G1159*(1+L1159/100)</f>
        <v>0</v>
      </c>
      <c r="N1159" s="177">
        <v>0</v>
      </c>
      <c r="O1159" s="177">
        <f>ROUND(E1159*N1159,2)</f>
        <v>0</v>
      </c>
      <c r="P1159" s="177">
        <v>0</v>
      </c>
      <c r="Q1159" s="177">
        <f>ROUND(E1159*P1159,2)</f>
        <v>0</v>
      </c>
      <c r="R1159" s="179"/>
      <c r="S1159" s="179" t="s">
        <v>228</v>
      </c>
      <c r="T1159" s="180" t="s">
        <v>208</v>
      </c>
      <c r="U1159" s="159">
        <v>0</v>
      </c>
      <c r="V1159" s="159">
        <f>ROUND(E1159*U1159,2)</f>
        <v>0</v>
      </c>
      <c r="W1159" s="159"/>
      <c r="X1159" s="159" t="s">
        <v>252</v>
      </c>
      <c r="Y1159" s="159" t="s">
        <v>210</v>
      </c>
      <c r="Z1159" s="148"/>
      <c r="AA1159" s="148"/>
      <c r="AB1159" s="148"/>
      <c r="AC1159" s="148"/>
      <c r="AD1159" s="148"/>
      <c r="AE1159" s="148"/>
      <c r="AF1159" s="148"/>
      <c r="AG1159" s="148" t="s">
        <v>253</v>
      </c>
      <c r="AH1159" s="148"/>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2" x14ac:dyDescent="0.2">
      <c r="A1160" s="155"/>
      <c r="B1160" s="156"/>
      <c r="C1160" s="277" t="s">
        <v>778</v>
      </c>
      <c r="D1160" s="278"/>
      <c r="E1160" s="278"/>
      <c r="F1160" s="278"/>
      <c r="G1160" s="278"/>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212</v>
      </c>
      <c r="AH1160" s="148"/>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3" x14ac:dyDescent="0.2">
      <c r="A1161" s="155"/>
      <c r="B1161" s="156"/>
      <c r="C1161" s="279" t="s">
        <v>880</v>
      </c>
      <c r="D1161" s="280"/>
      <c r="E1161" s="280"/>
      <c r="F1161" s="280"/>
      <c r="G1161" s="280"/>
      <c r="H1161" s="159"/>
      <c r="I1161" s="159"/>
      <c r="J1161" s="159"/>
      <c r="K1161" s="159"/>
      <c r="L1161" s="159"/>
      <c r="M1161" s="159"/>
      <c r="N1161" s="158"/>
      <c r="O1161" s="158"/>
      <c r="P1161" s="158"/>
      <c r="Q1161" s="158"/>
      <c r="R1161" s="159"/>
      <c r="S1161" s="159"/>
      <c r="T1161" s="159"/>
      <c r="U1161" s="159"/>
      <c r="V1161" s="159"/>
      <c r="W1161" s="159"/>
      <c r="X1161" s="159"/>
      <c r="Y1161" s="159"/>
      <c r="Z1161" s="148"/>
      <c r="AA1161" s="148"/>
      <c r="AB1161" s="148"/>
      <c r="AC1161" s="148"/>
      <c r="AD1161" s="148"/>
      <c r="AE1161" s="148"/>
      <c r="AF1161" s="148"/>
      <c r="AG1161" s="148" t="s">
        <v>212</v>
      </c>
      <c r="AH1161" s="148"/>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3" x14ac:dyDescent="0.2">
      <c r="A1162" s="155"/>
      <c r="B1162" s="156"/>
      <c r="C1162" s="279" t="s">
        <v>881</v>
      </c>
      <c r="D1162" s="280"/>
      <c r="E1162" s="280"/>
      <c r="F1162" s="280"/>
      <c r="G1162" s="280"/>
      <c r="H1162" s="159"/>
      <c r="I1162" s="159"/>
      <c r="J1162" s="159"/>
      <c r="K1162" s="159"/>
      <c r="L1162" s="159"/>
      <c r="M1162" s="159"/>
      <c r="N1162" s="158"/>
      <c r="O1162" s="158"/>
      <c r="P1162" s="158"/>
      <c r="Q1162" s="158"/>
      <c r="R1162" s="159"/>
      <c r="S1162" s="159"/>
      <c r="T1162" s="159"/>
      <c r="U1162" s="159"/>
      <c r="V1162" s="159"/>
      <c r="W1162" s="159"/>
      <c r="X1162" s="159"/>
      <c r="Y1162" s="159"/>
      <c r="Z1162" s="148"/>
      <c r="AA1162" s="148"/>
      <c r="AB1162" s="148"/>
      <c r="AC1162" s="148"/>
      <c r="AD1162" s="148"/>
      <c r="AE1162" s="148"/>
      <c r="AF1162" s="148"/>
      <c r="AG1162" s="148" t="s">
        <v>212</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3" x14ac:dyDescent="0.2">
      <c r="A1163" s="155"/>
      <c r="B1163" s="156"/>
      <c r="C1163" s="279" t="s">
        <v>780</v>
      </c>
      <c r="D1163" s="280"/>
      <c r="E1163" s="280"/>
      <c r="F1163" s="280"/>
      <c r="G1163" s="280"/>
      <c r="H1163" s="159"/>
      <c r="I1163" s="159"/>
      <c r="J1163" s="159"/>
      <c r="K1163" s="159"/>
      <c r="L1163" s="159"/>
      <c r="M1163" s="159"/>
      <c r="N1163" s="158"/>
      <c r="O1163" s="158"/>
      <c r="P1163" s="158"/>
      <c r="Q1163" s="158"/>
      <c r="R1163" s="159"/>
      <c r="S1163" s="159"/>
      <c r="T1163" s="159"/>
      <c r="U1163" s="159"/>
      <c r="V1163" s="159"/>
      <c r="W1163" s="159"/>
      <c r="X1163" s="159"/>
      <c r="Y1163" s="159"/>
      <c r="Z1163" s="148"/>
      <c r="AA1163" s="148"/>
      <c r="AB1163" s="148"/>
      <c r="AC1163" s="148"/>
      <c r="AD1163" s="148"/>
      <c r="AE1163" s="148"/>
      <c r="AF1163" s="148"/>
      <c r="AG1163" s="148" t="s">
        <v>212</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3" x14ac:dyDescent="0.2">
      <c r="A1164" s="155"/>
      <c r="B1164" s="156"/>
      <c r="C1164" s="279" t="s">
        <v>781</v>
      </c>
      <c r="D1164" s="280"/>
      <c r="E1164" s="280"/>
      <c r="F1164" s="280"/>
      <c r="G1164" s="280"/>
      <c r="H1164" s="159"/>
      <c r="I1164" s="159"/>
      <c r="J1164" s="159"/>
      <c r="K1164" s="159"/>
      <c r="L1164" s="159"/>
      <c r="M1164" s="159"/>
      <c r="N1164" s="158"/>
      <c r="O1164" s="158"/>
      <c r="P1164" s="158"/>
      <c r="Q1164" s="158"/>
      <c r="R1164" s="159"/>
      <c r="S1164" s="159"/>
      <c r="T1164" s="159"/>
      <c r="U1164" s="159"/>
      <c r="V1164" s="159"/>
      <c r="W1164" s="159"/>
      <c r="X1164" s="159"/>
      <c r="Y1164" s="159"/>
      <c r="Z1164" s="148"/>
      <c r="AA1164" s="148"/>
      <c r="AB1164" s="148"/>
      <c r="AC1164" s="148"/>
      <c r="AD1164" s="148"/>
      <c r="AE1164" s="148"/>
      <c r="AF1164" s="148"/>
      <c r="AG1164" s="148" t="s">
        <v>212</v>
      </c>
      <c r="AH1164" s="148"/>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3" x14ac:dyDescent="0.2">
      <c r="A1165" s="155"/>
      <c r="B1165" s="156"/>
      <c r="C1165" s="279" t="s">
        <v>782</v>
      </c>
      <c r="D1165" s="280"/>
      <c r="E1165" s="280"/>
      <c r="F1165" s="280"/>
      <c r="G1165" s="280"/>
      <c r="H1165" s="159"/>
      <c r="I1165" s="159"/>
      <c r="J1165" s="159"/>
      <c r="K1165" s="159"/>
      <c r="L1165" s="159"/>
      <c r="M1165" s="159"/>
      <c r="N1165" s="158"/>
      <c r="O1165" s="158"/>
      <c r="P1165" s="158"/>
      <c r="Q1165" s="158"/>
      <c r="R1165" s="159"/>
      <c r="S1165" s="159"/>
      <c r="T1165" s="159"/>
      <c r="U1165" s="159"/>
      <c r="V1165" s="159"/>
      <c r="W1165" s="159"/>
      <c r="X1165" s="159"/>
      <c r="Y1165" s="159"/>
      <c r="Z1165" s="148"/>
      <c r="AA1165" s="148"/>
      <c r="AB1165" s="148"/>
      <c r="AC1165" s="148"/>
      <c r="AD1165" s="148"/>
      <c r="AE1165" s="148"/>
      <c r="AF1165" s="148"/>
      <c r="AG1165" s="148" t="s">
        <v>212</v>
      </c>
      <c r="AH1165" s="148"/>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3" x14ac:dyDescent="0.2">
      <c r="A1166" s="155"/>
      <c r="B1166" s="156"/>
      <c r="C1166" s="279" t="s">
        <v>882</v>
      </c>
      <c r="D1166" s="280"/>
      <c r="E1166" s="280"/>
      <c r="F1166" s="280"/>
      <c r="G1166" s="280"/>
      <c r="H1166" s="159"/>
      <c r="I1166" s="159"/>
      <c r="J1166" s="159"/>
      <c r="K1166" s="159"/>
      <c r="L1166" s="159"/>
      <c r="M1166" s="159"/>
      <c r="N1166" s="158"/>
      <c r="O1166" s="158"/>
      <c r="P1166" s="158"/>
      <c r="Q1166" s="158"/>
      <c r="R1166" s="159"/>
      <c r="S1166" s="159"/>
      <c r="T1166" s="159"/>
      <c r="U1166" s="159"/>
      <c r="V1166" s="159"/>
      <c r="W1166" s="159"/>
      <c r="X1166" s="159"/>
      <c r="Y1166" s="159"/>
      <c r="Z1166" s="148"/>
      <c r="AA1166" s="148"/>
      <c r="AB1166" s="148"/>
      <c r="AC1166" s="148"/>
      <c r="AD1166" s="148"/>
      <c r="AE1166" s="148"/>
      <c r="AF1166" s="148"/>
      <c r="AG1166" s="148" t="s">
        <v>212</v>
      </c>
      <c r="AH1166" s="148"/>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outlineLevel="3" x14ac:dyDescent="0.2">
      <c r="A1167" s="155"/>
      <c r="B1167" s="156"/>
      <c r="C1167" s="279" t="s">
        <v>784</v>
      </c>
      <c r="D1167" s="280"/>
      <c r="E1167" s="280"/>
      <c r="F1167" s="280"/>
      <c r="G1167" s="280"/>
      <c r="H1167" s="159"/>
      <c r="I1167" s="159"/>
      <c r="J1167" s="159"/>
      <c r="K1167" s="159"/>
      <c r="L1167" s="159"/>
      <c r="M1167" s="159"/>
      <c r="N1167" s="158"/>
      <c r="O1167" s="158"/>
      <c r="P1167" s="158"/>
      <c r="Q1167" s="158"/>
      <c r="R1167" s="159"/>
      <c r="S1167" s="159"/>
      <c r="T1167" s="159"/>
      <c r="U1167" s="159"/>
      <c r="V1167" s="159"/>
      <c r="W1167" s="159"/>
      <c r="X1167" s="159"/>
      <c r="Y1167" s="159"/>
      <c r="Z1167" s="148"/>
      <c r="AA1167" s="148"/>
      <c r="AB1167" s="148"/>
      <c r="AC1167" s="148"/>
      <c r="AD1167" s="148"/>
      <c r="AE1167" s="148"/>
      <c r="AF1167" s="148"/>
      <c r="AG1167" s="148" t="s">
        <v>212</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3" x14ac:dyDescent="0.2">
      <c r="A1168" s="155"/>
      <c r="B1168" s="156"/>
      <c r="C1168" s="279" t="s">
        <v>785</v>
      </c>
      <c r="D1168" s="280"/>
      <c r="E1168" s="280"/>
      <c r="F1168" s="280"/>
      <c r="G1168" s="280"/>
      <c r="H1168" s="159"/>
      <c r="I1168" s="159"/>
      <c r="J1168" s="159"/>
      <c r="K1168" s="159"/>
      <c r="L1168" s="159"/>
      <c r="M1168" s="159"/>
      <c r="N1168" s="158"/>
      <c r="O1168" s="158"/>
      <c r="P1168" s="158"/>
      <c r="Q1168" s="158"/>
      <c r="R1168" s="159"/>
      <c r="S1168" s="159"/>
      <c r="T1168" s="159"/>
      <c r="U1168" s="159"/>
      <c r="V1168" s="159"/>
      <c r="W1168" s="159"/>
      <c r="X1168" s="159"/>
      <c r="Y1168" s="159"/>
      <c r="Z1168" s="148"/>
      <c r="AA1168" s="148"/>
      <c r="AB1168" s="148"/>
      <c r="AC1168" s="148"/>
      <c r="AD1168" s="148"/>
      <c r="AE1168" s="148"/>
      <c r="AF1168" s="148"/>
      <c r="AG1168" s="148" t="s">
        <v>212</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81" t="str">
        <f>C1168</f>
        <v>POVRCHOVÁ ÚPRAVA DŘEVA: krycí nátěr s hedvábným leskem barevné provedení bude upřesněno po provedení vzorků</v>
      </c>
      <c r="BB1168" s="148"/>
      <c r="BC1168" s="148"/>
      <c r="BD1168" s="148"/>
      <c r="BE1168" s="148"/>
      <c r="BF1168" s="148"/>
      <c r="BG1168" s="148"/>
      <c r="BH1168" s="148"/>
    </row>
    <row r="1169" spans="1:60" outlineLevel="3" x14ac:dyDescent="0.2">
      <c r="A1169" s="155"/>
      <c r="B1169" s="156"/>
      <c r="C1169" s="279" t="s">
        <v>786</v>
      </c>
      <c r="D1169" s="280"/>
      <c r="E1169" s="280"/>
      <c r="F1169" s="280"/>
      <c r="G1169" s="280"/>
      <c r="H1169" s="159"/>
      <c r="I1169" s="159"/>
      <c r="J1169" s="159"/>
      <c r="K1169" s="159"/>
      <c r="L1169" s="159"/>
      <c r="M1169" s="159"/>
      <c r="N1169" s="158"/>
      <c r="O1169" s="158"/>
      <c r="P1169" s="158"/>
      <c r="Q1169" s="158"/>
      <c r="R1169" s="159"/>
      <c r="S1169" s="159"/>
      <c r="T1169" s="159"/>
      <c r="U1169" s="159"/>
      <c r="V1169" s="159"/>
      <c r="W1169" s="159"/>
      <c r="X1169" s="159"/>
      <c r="Y1169" s="159"/>
      <c r="Z1169" s="148"/>
      <c r="AA1169" s="148"/>
      <c r="AB1169" s="148"/>
      <c r="AC1169" s="148"/>
      <c r="AD1169" s="148"/>
      <c r="AE1169" s="148"/>
      <c r="AF1169" s="148"/>
      <c r="AG1169" s="148" t="s">
        <v>212</v>
      </c>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2" x14ac:dyDescent="0.2">
      <c r="A1170" s="155"/>
      <c r="B1170" s="156"/>
      <c r="C1170" s="204" t="s">
        <v>727</v>
      </c>
      <c r="D1170" s="195"/>
      <c r="E1170" s="196"/>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8"/>
      <c r="AA1170" s="148"/>
      <c r="AB1170" s="148"/>
      <c r="AC1170" s="148"/>
      <c r="AD1170" s="148"/>
      <c r="AE1170" s="148"/>
      <c r="AF1170" s="148"/>
      <c r="AG1170" s="148" t="s">
        <v>257</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3" x14ac:dyDescent="0.2">
      <c r="A1171" s="155"/>
      <c r="B1171" s="156"/>
      <c r="C1171" s="204" t="s">
        <v>915</v>
      </c>
      <c r="D1171" s="195"/>
      <c r="E1171" s="196">
        <v>8</v>
      </c>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8"/>
      <c r="AA1171" s="148"/>
      <c r="AB1171" s="148"/>
      <c r="AC1171" s="148"/>
      <c r="AD1171" s="148"/>
      <c r="AE1171" s="148"/>
      <c r="AF1171" s="148"/>
      <c r="AG1171" s="148" t="s">
        <v>257</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ht="22.5" outlineLevel="1" x14ac:dyDescent="0.2">
      <c r="A1172" s="174">
        <v>129</v>
      </c>
      <c r="B1172" s="175" t="s">
        <v>916</v>
      </c>
      <c r="C1172" s="190" t="s">
        <v>917</v>
      </c>
      <c r="D1172" s="176" t="s">
        <v>400</v>
      </c>
      <c r="E1172" s="177">
        <v>8</v>
      </c>
      <c r="F1172" s="178"/>
      <c r="G1172" s="179">
        <f>ROUND(E1172*F1172,2)</f>
        <v>0</v>
      </c>
      <c r="H1172" s="178"/>
      <c r="I1172" s="179">
        <f>ROUND(E1172*H1172,2)</f>
        <v>0</v>
      </c>
      <c r="J1172" s="178"/>
      <c r="K1172" s="179">
        <f>ROUND(E1172*J1172,2)</f>
        <v>0</v>
      </c>
      <c r="L1172" s="179">
        <v>21</v>
      </c>
      <c r="M1172" s="179">
        <f>G1172*(1+L1172/100)</f>
        <v>0</v>
      </c>
      <c r="N1172" s="177">
        <v>0</v>
      </c>
      <c r="O1172" s="177">
        <f>ROUND(E1172*N1172,2)</f>
        <v>0</v>
      </c>
      <c r="P1172" s="177">
        <v>0</v>
      </c>
      <c r="Q1172" s="177">
        <f>ROUND(E1172*P1172,2)</f>
        <v>0</v>
      </c>
      <c r="R1172" s="179"/>
      <c r="S1172" s="179" t="s">
        <v>228</v>
      </c>
      <c r="T1172" s="180" t="s">
        <v>208</v>
      </c>
      <c r="U1172" s="159">
        <v>0</v>
      </c>
      <c r="V1172" s="159">
        <f>ROUND(E1172*U1172,2)</f>
        <v>0</v>
      </c>
      <c r="W1172" s="159"/>
      <c r="X1172" s="159" t="s">
        <v>252</v>
      </c>
      <c r="Y1172" s="159" t="s">
        <v>210</v>
      </c>
      <c r="Z1172" s="148"/>
      <c r="AA1172" s="148"/>
      <c r="AB1172" s="148"/>
      <c r="AC1172" s="148"/>
      <c r="AD1172" s="148"/>
      <c r="AE1172" s="148"/>
      <c r="AF1172" s="148"/>
      <c r="AG1172" s="148" t="s">
        <v>253</v>
      </c>
      <c r="AH1172" s="148"/>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2" x14ac:dyDescent="0.2">
      <c r="A1173" s="155"/>
      <c r="B1173" s="156"/>
      <c r="C1173" s="277" t="s">
        <v>741</v>
      </c>
      <c r="D1173" s="278"/>
      <c r="E1173" s="278"/>
      <c r="F1173" s="278"/>
      <c r="G1173" s="278"/>
      <c r="H1173" s="159"/>
      <c r="I1173" s="159"/>
      <c r="J1173" s="159"/>
      <c r="K1173" s="159"/>
      <c r="L1173" s="159"/>
      <c r="M1173" s="159"/>
      <c r="N1173" s="158"/>
      <c r="O1173" s="158"/>
      <c r="P1173" s="158"/>
      <c r="Q1173" s="158"/>
      <c r="R1173" s="159"/>
      <c r="S1173" s="159"/>
      <c r="T1173" s="159"/>
      <c r="U1173" s="159"/>
      <c r="V1173" s="159"/>
      <c r="W1173" s="159"/>
      <c r="X1173" s="159"/>
      <c r="Y1173" s="159"/>
      <c r="Z1173" s="148"/>
      <c r="AA1173" s="148"/>
      <c r="AB1173" s="148"/>
      <c r="AC1173" s="148"/>
      <c r="AD1173" s="148"/>
      <c r="AE1173" s="148"/>
      <c r="AF1173" s="148"/>
      <c r="AG1173" s="148" t="s">
        <v>212</v>
      </c>
      <c r="AH1173" s="148"/>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3" x14ac:dyDescent="0.2">
      <c r="A1174" s="155"/>
      <c r="B1174" s="156"/>
      <c r="C1174" s="279" t="s">
        <v>732</v>
      </c>
      <c r="D1174" s="280"/>
      <c r="E1174" s="280"/>
      <c r="F1174" s="280"/>
      <c r="G1174" s="280"/>
      <c r="H1174" s="159"/>
      <c r="I1174" s="159"/>
      <c r="J1174" s="159"/>
      <c r="K1174" s="159"/>
      <c r="L1174" s="159"/>
      <c r="M1174" s="159"/>
      <c r="N1174" s="158"/>
      <c r="O1174" s="158"/>
      <c r="P1174" s="158"/>
      <c r="Q1174" s="158"/>
      <c r="R1174" s="159"/>
      <c r="S1174" s="159"/>
      <c r="T1174" s="159"/>
      <c r="U1174" s="159"/>
      <c r="V1174" s="159"/>
      <c r="W1174" s="159"/>
      <c r="X1174" s="159"/>
      <c r="Y1174" s="159"/>
      <c r="Z1174" s="148"/>
      <c r="AA1174" s="148"/>
      <c r="AB1174" s="148"/>
      <c r="AC1174" s="148"/>
      <c r="AD1174" s="148"/>
      <c r="AE1174" s="148"/>
      <c r="AF1174" s="148"/>
      <c r="AG1174" s="148" t="s">
        <v>212</v>
      </c>
      <c r="AH1174" s="148"/>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3" x14ac:dyDescent="0.2">
      <c r="A1175" s="155"/>
      <c r="B1175" s="156"/>
      <c r="C1175" s="279" t="s">
        <v>719</v>
      </c>
      <c r="D1175" s="280"/>
      <c r="E1175" s="280"/>
      <c r="F1175" s="280"/>
      <c r="G1175" s="280"/>
      <c r="H1175" s="159"/>
      <c r="I1175" s="159"/>
      <c r="J1175" s="159"/>
      <c r="K1175" s="159"/>
      <c r="L1175" s="159"/>
      <c r="M1175" s="159"/>
      <c r="N1175" s="158"/>
      <c r="O1175" s="158"/>
      <c r="P1175" s="158"/>
      <c r="Q1175" s="158"/>
      <c r="R1175" s="159"/>
      <c r="S1175" s="159"/>
      <c r="T1175" s="159"/>
      <c r="U1175" s="159"/>
      <c r="V1175" s="159"/>
      <c r="W1175" s="159"/>
      <c r="X1175" s="159"/>
      <c r="Y1175" s="159"/>
      <c r="Z1175" s="148"/>
      <c r="AA1175" s="148"/>
      <c r="AB1175" s="148"/>
      <c r="AC1175" s="148"/>
      <c r="AD1175" s="148"/>
      <c r="AE1175" s="148"/>
      <c r="AF1175" s="148"/>
      <c r="AG1175" s="148" t="s">
        <v>212</v>
      </c>
      <c r="AH1175" s="148"/>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outlineLevel="3" x14ac:dyDescent="0.2">
      <c r="A1176" s="155"/>
      <c r="B1176" s="156"/>
      <c r="C1176" s="279" t="s">
        <v>800</v>
      </c>
      <c r="D1176" s="280"/>
      <c r="E1176" s="280"/>
      <c r="F1176" s="280"/>
      <c r="G1176" s="280"/>
      <c r="H1176" s="159"/>
      <c r="I1176" s="159"/>
      <c r="J1176" s="159"/>
      <c r="K1176" s="159"/>
      <c r="L1176" s="159"/>
      <c r="M1176" s="159"/>
      <c r="N1176" s="158"/>
      <c r="O1176" s="158"/>
      <c r="P1176" s="158"/>
      <c r="Q1176" s="158"/>
      <c r="R1176" s="159"/>
      <c r="S1176" s="159"/>
      <c r="T1176" s="159"/>
      <c r="U1176" s="159"/>
      <c r="V1176" s="159"/>
      <c r="W1176" s="159"/>
      <c r="X1176" s="159"/>
      <c r="Y1176" s="159"/>
      <c r="Z1176" s="148"/>
      <c r="AA1176" s="148"/>
      <c r="AB1176" s="148"/>
      <c r="AC1176" s="148"/>
      <c r="AD1176" s="148"/>
      <c r="AE1176" s="148"/>
      <c r="AF1176" s="148"/>
      <c r="AG1176" s="148" t="s">
        <v>212</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3" x14ac:dyDescent="0.2">
      <c r="A1177" s="155"/>
      <c r="B1177" s="156"/>
      <c r="C1177" s="279" t="s">
        <v>918</v>
      </c>
      <c r="D1177" s="280"/>
      <c r="E1177" s="280"/>
      <c r="F1177" s="280"/>
      <c r="G1177" s="280"/>
      <c r="H1177" s="159"/>
      <c r="I1177" s="159"/>
      <c r="J1177" s="159"/>
      <c r="K1177" s="159"/>
      <c r="L1177" s="159"/>
      <c r="M1177" s="159"/>
      <c r="N1177" s="158"/>
      <c r="O1177" s="158"/>
      <c r="P1177" s="158"/>
      <c r="Q1177" s="158"/>
      <c r="R1177" s="159"/>
      <c r="S1177" s="159"/>
      <c r="T1177" s="159"/>
      <c r="U1177" s="159"/>
      <c r="V1177" s="159"/>
      <c r="W1177" s="159"/>
      <c r="X1177" s="159"/>
      <c r="Y1177" s="159"/>
      <c r="Z1177" s="148"/>
      <c r="AA1177" s="148"/>
      <c r="AB1177" s="148"/>
      <c r="AC1177" s="148"/>
      <c r="AD1177" s="148"/>
      <c r="AE1177" s="148"/>
      <c r="AF1177" s="148"/>
      <c r="AG1177" s="148" t="s">
        <v>212</v>
      </c>
      <c r="AH1177" s="148"/>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3" x14ac:dyDescent="0.2">
      <c r="A1178" s="155"/>
      <c r="B1178" s="156"/>
      <c r="C1178" s="279" t="s">
        <v>802</v>
      </c>
      <c r="D1178" s="280"/>
      <c r="E1178" s="280"/>
      <c r="F1178" s="280"/>
      <c r="G1178" s="280"/>
      <c r="H1178" s="159"/>
      <c r="I1178" s="159"/>
      <c r="J1178" s="159"/>
      <c r="K1178" s="159"/>
      <c r="L1178" s="159"/>
      <c r="M1178" s="159"/>
      <c r="N1178" s="158"/>
      <c r="O1178" s="158"/>
      <c r="P1178" s="158"/>
      <c r="Q1178" s="158"/>
      <c r="R1178" s="159"/>
      <c r="S1178" s="159"/>
      <c r="T1178" s="159"/>
      <c r="U1178" s="159"/>
      <c r="V1178" s="159"/>
      <c r="W1178" s="159"/>
      <c r="X1178" s="159"/>
      <c r="Y1178" s="159"/>
      <c r="Z1178" s="148"/>
      <c r="AA1178" s="148"/>
      <c r="AB1178" s="148"/>
      <c r="AC1178" s="148"/>
      <c r="AD1178" s="148"/>
      <c r="AE1178" s="148"/>
      <c r="AF1178" s="148"/>
      <c r="AG1178" s="148" t="s">
        <v>212</v>
      </c>
      <c r="AH1178" s="148"/>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ht="22.5" outlineLevel="3" x14ac:dyDescent="0.2">
      <c r="A1179" s="155"/>
      <c r="B1179" s="156"/>
      <c r="C1179" s="279" t="s">
        <v>829</v>
      </c>
      <c r="D1179" s="280"/>
      <c r="E1179" s="280"/>
      <c r="F1179" s="280"/>
      <c r="G1179" s="280"/>
      <c r="H1179" s="159"/>
      <c r="I1179" s="159"/>
      <c r="J1179" s="159"/>
      <c r="K1179" s="159"/>
      <c r="L1179" s="159"/>
      <c r="M1179" s="159"/>
      <c r="N1179" s="158"/>
      <c r="O1179" s="158"/>
      <c r="P1179" s="158"/>
      <c r="Q1179" s="158"/>
      <c r="R1179" s="159"/>
      <c r="S1179" s="159"/>
      <c r="T1179" s="159"/>
      <c r="U1179" s="159"/>
      <c r="V1179" s="159"/>
      <c r="W1179" s="159"/>
      <c r="X1179" s="159"/>
      <c r="Y1179" s="159"/>
      <c r="Z1179" s="148"/>
      <c r="AA1179" s="148"/>
      <c r="AB1179" s="148"/>
      <c r="AC1179" s="148"/>
      <c r="AD1179" s="148"/>
      <c r="AE1179" s="148"/>
      <c r="AF1179" s="148"/>
      <c r="AG1179" s="148" t="s">
        <v>212</v>
      </c>
      <c r="AH1179" s="148"/>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81" t="str">
        <f>C1179</f>
        <v>POVRCHOVÁ ÚPRAVA DŘEVA: bezbarvý lak / celkové přebroušení, nový krycí nátěr s hedvábným leskem barevné provedení bude upřesněno po provedení vzorků</v>
      </c>
      <c r="BB1179" s="148"/>
      <c r="BC1179" s="148"/>
      <c r="BD1179" s="148"/>
      <c r="BE1179" s="148"/>
      <c r="BF1179" s="148"/>
      <c r="BG1179" s="148"/>
      <c r="BH1179" s="148"/>
    </row>
    <row r="1180" spans="1:60" outlineLevel="3" x14ac:dyDescent="0.2">
      <c r="A1180" s="155"/>
      <c r="B1180" s="156"/>
      <c r="C1180" s="279" t="s">
        <v>804</v>
      </c>
      <c r="D1180" s="280"/>
      <c r="E1180" s="280"/>
      <c r="F1180" s="280"/>
      <c r="G1180" s="280"/>
      <c r="H1180" s="159"/>
      <c r="I1180" s="159"/>
      <c r="J1180" s="159"/>
      <c r="K1180" s="159"/>
      <c r="L1180" s="159"/>
      <c r="M1180" s="159"/>
      <c r="N1180" s="158"/>
      <c r="O1180" s="158"/>
      <c r="P1180" s="158"/>
      <c r="Q1180" s="158"/>
      <c r="R1180" s="159"/>
      <c r="S1180" s="159"/>
      <c r="T1180" s="159"/>
      <c r="U1180" s="159"/>
      <c r="V1180" s="159"/>
      <c r="W1180" s="159"/>
      <c r="X1180" s="159"/>
      <c r="Y1180" s="159"/>
      <c r="Z1180" s="148"/>
      <c r="AA1180" s="148"/>
      <c r="AB1180" s="148"/>
      <c r="AC1180" s="148"/>
      <c r="AD1180" s="148"/>
      <c r="AE1180" s="148"/>
      <c r="AF1180" s="148"/>
      <c r="AG1180" s="148" t="s">
        <v>212</v>
      </c>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3" x14ac:dyDescent="0.2">
      <c r="A1181" s="155"/>
      <c r="B1181" s="156"/>
      <c r="C1181" s="279" t="s">
        <v>844</v>
      </c>
      <c r="D1181" s="280"/>
      <c r="E1181" s="280"/>
      <c r="F1181" s="280"/>
      <c r="G1181" s="280"/>
      <c r="H1181" s="159"/>
      <c r="I1181" s="159"/>
      <c r="J1181" s="159"/>
      <c r="K1181" s="159"/>
      <c r="L1181" s="159"/>
      <c r="M1181" s="159"/>
      <c r="N1181" s="158"/>
      <c r="O1181" s="158"/>
      <c r="P1181" s="158"/>
      <c r="Q1181" s="158"/>
      <c r="R1181" s="159"/>
      <c r="S1181" s="159"/>
      <c r="T1181" s="159"/>
      <c r="U1181" s="159"/>
      <c r="V1181" s="159"/>
      <c r="W1181" s="159"/>
      <c r="X1181" s="159"/>
      <c r="Y1181" s="159"/>
      <c r="Z1181" s="148"/>
      <c r="AA1181" s="148"/>
      <c r="AB1181" s="148"/>
      <c r="AC1181" s="148"/>
      <c r="AD1181" s="148"/>
      <c r="AE1181" s="148"/>
      <c r="AF1181" s="148"/>
      <c r="AG1181" s="148" t="s">
        <v>212</v>
      </c>
      <c r="AH1181" s="148"/>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2" x14ac:dyDescent="0.2">
      <c r="A1182" s="155"/>
      <c r="B1182" s="156"/>
      <c r="C1182" s="204" t="s">
        <v>727</v>
      </c>
      <c r="D1182" s="195"/>
      <c r="E1182" s="196"/>
      <c r="F1182" s="159"/>
      <c r="G1182" s="159"/>
      <c r="H1182" s="159"/>
      <c r="I1182" s="159"/>
      <c r="J1182" s="159"/>
      <c r="K1182" s="159"/>
      <c r="L1182" s="159"/>
      <c r="M1182" s="159"/>
      <c r="N1182" s="158"/>
      <c r="O1182" s="158"/>
      <c r="P1182" s="158"/>
      <c r="Q1182" s="158"/>
      <c r="R1182" s="159"/>
      <c r="S1182" s="159"/>
      <c r="T1182" s="159"/>
      <c r="U1182" s="159"/>
      <c r="V1182" s="159"/>
      <c r="W1182" s="159"/>
      <c r="X1182" s="159"/>
      <c r="Y1182" s="159"/>
      <c r="Z1182" s="148"/>
      <c r="AA1182" s="148"/>
      <c r="AB1182" s="148"/>
      <c r="AC1182" s="148"/>
      <c r="AD1182" s="148"/>
      <c r="AE1182" s="148"/>
      <c r="AF1182" s="148"/>
      <c r="AG1182" s="148" t="s">
        <v>257</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3" x14ac:dyDescent="0.2">
      <c r="A1183" s="155"/>
      <c r="B1183" s="156"/>
      <c r="C1183" s="204" t="s">
        <v>919</v>
      </c>
      <c r="D1183" s="195"/>
      <c r="E1183" s="196">
        <v>8</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8"/>
      <c r="AA1183" s="148"/>
      <c r="AB1183" s="148"/>
      <c r="AC1183" s="148"/>
      <c r="AD1183" s="148"/>
      <c r="AE1183" s="148"/>
      <c r="AF1183" s="148"/>
      <c r="AG1183" s="148" t="s">
        <v>257</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ht="22.5" outlineLevel="1" x14ac:dyDescent="0.2">
      <c r="A1184" s="174">
        <v>130</v>
      </c>
      <c r="B1184" s="175" t="s">
        <v>920</v>
      </c>
      <c r="C1184" s="190" t="s">
        <v>921</v>
      </c>
      <c r="D1184" s="176" t="s">
        <v>400</v>
      </c>
      <c r="E1184" s="177">
        <v>1</v>
      </c>
      <c r="F1184" s="178"/>
      <c r="G1184" s="179">
        <f>ROUND(E1184*F1184,2)</f>
        <v>0</v>
      </c>
      <c r="H1184" s="178"/>
      <c r="I1184" s="179">
        <f>ROUND(E1184*H1184,2)</f>
        <v>0</v>
      </c>
      <c r="J1184" s="178"/>
      <c r="K1184" s="179">
        <f>ROUND(E1184*J1184,2)</f>
        <v>0</v>
      </c>
      <c r="L1184" s="179">
        <v>21</v>
      </c>
      <c r="M1184" s="179">
        <f>G1184*(1+L1184/100)</f>
        <v>0</v>
      </c>
      <c r="N1184" s="177">
        <v>0</v>
      </c>
      <c r="O1184" s="177">
        <f>ROUND(E1184*N1184,2)</f>
        <v>0</v>
      </c>
      <c r="P1184" s="177">
        <v>0</v>
      </c>
      <c r="Q1184" s="177">
        <f>ROUND(E1184*P1184,2)</f>
        <v>0</v>
      </c>
      <c r="R1184" s="179"/>
      <c r="S1184" s="179" t="s">
        <v>228</v>
      </c>
      <c r="T1184" s="180" t="s">
        <v>208</v>
      </c>
      <c r="U1184" s="159">
        <v>0</v>
      </c>
      <c r="V1184" s="159">
        <f>ROUND(E1184*U1184,2)</f>
        <v>0</v>
      </c>
      <c r="W1184" s="159"/>
      <c r="X1184" s="159" t="s">
        <v>252</v>
      </c>
      <c r="Y1184" s="159" t="s">
        <v>210</v>
      </c>
      <c r="Z1184" s="148"/>
      <c r="AA1184" s="148"/>
      <c r="AB1184" s="148"/>
      <c r="AC1184" s="148"/>
      <c r="AD1184" s="148"/>
      <c r="AE1184" s="148"/>
      <c r="AF1184" s="148"/>
      <c r="AG1184" s="148" t="s">
        <v>253</v>
      </c>
      <c r="AH1184" s="148"/>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2" x14ac:dyDescent="0.2">
      <c r="A1185" s="155"/>
      <c r="B1185" s="156"/>
      <c r="C1185" s="277" t="s">
        <v>778</v>
      </c>
      <c r="D1185" s="278"/>
      <c r="E1185" s="278"/>
      <c r="F1185" s="278"/>
      <c r="G1185" s="278"/>
      <c r="H1185" s="159"/>
      <c r="I1185" s="159"/>
      <c r="J1185" s="159"/>
      <c r="K1185" s="159"/>
      <c r="L1185" s="159"/>
      <c r="M1185" s="159"/>
      <c r="N1185" s="158"/>
      <c r="O1185" s="158"/>
      <c r="P1185" s="158"/>
      <c r="Q1185" s="158"/>
      <c r="R1185" s="159"/>
      <c r="S1185" s="159"/>
      <c r="T1185" s="159"/>
      <c r="U1185" s="159"/>
      <c r="V1185" s="159"/>
      <c r="W1185" s="159"/>
      <c r="X1185" s="159"/>
      <c r="Y1185" s="159"/>
      <c r="Z1185" s="148"/>
      <c r="AA1185" s="148"/>
      <c r="AB1185" s="148"/>
      <c r="AC1185" s="148"/>
      <c r="AD1185" s="148"/>
      <c r="AE1185" s="148"/>
      <c r="AF1185" s="148"/>
      <c r="AG1185" s="148" t="s">
        <v>212</v>
      </c>
      <c r="AH1185" s="148"/>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3" x14ac:dyDescent="0.2">
      <c r="A1186" s="155"/>
      <c r="B1186" s="156"/>
      <c r="C1186" s="279" t="s">
        <v>880</v>
      </c>
      <c r="D1186" s="280"/>
      <c r="E1186" s="280"/>
      <c r="F1186" s="280"/>
      <c r="G1186" s="280"/>
      <c r="H1186" s="159"/>
      <c r="I1186" s="159"/>
      <c r="J1186" s="159"/>
      <c r="K1186" s="159"/>
      <c r="L1186" s="159"/>
      <c r="M1186" s="159"/>
      <c r="N1186" s="158"/>
      <c r="O1186" s="158"/>
      <c r="P1186" s="158"/>
      <c r="Q1186" s="158"/>
      <c r="R1186" s="159"/>
      <c r="S1186" s="159"/>
      <c r="T1186" s="159"/>
      <c r="U1186" s="159"/>
      <c r="V1186" s="159"/>
      <c r="W1186" s="159"/>
      <c r="X1186" s="159"/>
      <c r="Y1186" s="159"/>
      <c r="Z1186" s="148"/>
      <c r="AA1186" s="148"/>
      <c r="AB1186" s="148"/>
      <c r="AC1186" s="148"/>
      <c r="AD1186" s="148"/>
      <c r="AE1186" s="148"/>
      <c r="AF1186" s="148"/>
      <c r="AG1186" s="148" t="s">
        <v>212</v>
      </c>
      <c r="AH1186" s="148"/>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outlineLevel="3" x14ac:dyDescent="0.2">
      <c r="A1187" s="155"/>
      <c r="B1187" s="156"/>
      <c r="C1187" s="279" t="s">
        <v>881</v>
      </c>
      <c r="D1187" s="280"/>
      <c r="E1187" s="280"/>
      <c r="F1187" s="280"/>
      <c r="G1187" s="280"/>
      <c r="H1187" s="159"/>
      <c r="I1187" s="159"/>
      <c r="J1187" s="159"/>
      <c r="K1187" s="159"/>
      <c r="L1187" s="159"/>
      <c r="M1187" s="159"/>
      <c r="N1187" s="158"/>
      <c r="O1187" s="158"/>
      <c r="P1187" s="158"/>
      <c r="Q1187" s="158"/>
      <c r="R1187" s="159"/>
      <c r="S1187" s="159"/>
      <c r="T1187" s="159"/>
      <c r="U1187" s="159"/>
      <c r="V1187" s="159"/>
      <c r="W1187" s="159"/>
      <c r="X1187" s="159"/>
      <c r="Y1187" s="159"/>
      <c r="Z1187" s="148"/>
      <c r="AA1187" s="148"/>
      <c r="AB1187" s="148"/>
      <c r="AC1187" s="148"/>
      <c r="AD1187" s="148"/>
      <c r="AE1187" s="148"/>
      <c r="AF1187" s="148"/>
      <c r="AG1187" s="148" t="s">
        <v>212</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3" x14ac:dyDescent="0.2">
      <c r="A1188" s="155"/>
      <c r="B1188" s="156"/>
      <c r="C1188" s="279" t="s">
        <v>780</v>
      </c>
      <c r="D1188" s="280"/>
      <c r="E1188" s="280"/>
      <c r="F1188" s="280"/>
      <c r="G1188" s="280"/>
      <c r="H1188" s="159"/>
      <c r="I1188" s="159"/>
      <c r="J1188" s="159"/>
      <c r="K1188" s="159"/>
      <c r="L1188" s="159"/>
      <c r="M1188" s="159"/>
      <c r="N1188" s="158"/>
      <c r="O1188" s="158"/>
      <c r="P1188" s="158"/>
      <c r="Q1188" s="158"/>
      <c r="R1188" s="159"/>
      <c r="S1188" s="159"/>
      <c r="T1188" s="159"/>
      <c r="U1188" s="159"/>
      <c r="V1188" s="159"/>
      <c r="W1188" s="159"/>
      <c r="X1188" s="159"/>
      <c r="Y1188" s="159"/>
      <c r="Z1188" s="148"/>
      <c r="AA1188" s="148"/>
      <c r="AB1188" s="148"/>
      <c r="AC1188" s="148"/>
      <c r="AD1188" s="148"/>
      <c r="AE1188" s="148"/>
      <c r="AF1188" s="148"/>
      <c r="AG1188" s="148" t="s">
        <v>212</v>
      </c>
      <c r="AH1188" s="148"/>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outlineLevel="3" x14ac:dyDescent="0.2">
      <c r="A1189" s="155"/>
      <c r="B1189" s="156"/>
      <c r="C1189" s="279" t="s">
        <v>781</v>
      </c>
      <c r="D1189" s="280"/>
      <c r="E1189" s="280"/>
      <c r="F1189" s="280"/>
      <c r="G1189" s="280"/>
      <c r="H1189" s="159"/>
      <c r="I1189" s="159"/>
      <c r="J1189" s="159"/>
      <c r="K1189" s="159"/>
      <c r="L1189" s="159"/>
      <c r="M1189" s="159"/>
      <c r="N1189" s="158"/>
      <c r="O1189" s="158"/>
      <c r="P1189" s="158"/>
      <c r="Q1189" s="158"/>
      <c r="R1189" s="159"/>
      <c r="S1189" s="159"/>
      <c r="T1189" s="159"/>
      <c r="U1189" s="159"/>
      <c r="V1189" s="159"/>
      <c r="W1189" s="159"/>
      <c r="X1189" s="159"/>
      <c r="Y1189" s="159"/>
      <c r="Z1189" s="148"/>
      <c r="AA1189" s="148"/>
      <c r="AB1189" s="148"/>
      <c r="AC1189" s="148"/>
      <c r="AD1189" s="148"/>
      <c r="AE1189" s="148"/>
      <c r="AF1189" s="148"/>
      <c r="AG1189" s="148" t="s">
        <v>212</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3" x14ac:dyDescent="0.2">
      <c r="A1190" s="155"/>
      <c r="B1190" s="156"/>
      <c r="C1190" s="279" t="s">
        <v>782</v>
      </c>
      <c r="D1190" s="280"/>
      <c r="E1190" s="280"/>
      <c r="F1190" s="280"/>
      <c r="G1190" s="280"/>
      <c r="H1190" s="159"/>
      <c r="I1190" s="159"/>
      <c r="J1190" s="159"/>
      <c r="K1190" s="159"/>
      <c r="L1190" s="159"/>
      <c r="M1190" s="159"/>
      <c r="N1190" s="158"/>
      <c r="O1190" s="158"/>
      <c r="P1190" s="158"/>
      <c r="Q1190" s="158"/>
      <c r="R1190" s="159"/>
      <c r="S1190" s="159"/>
      <c r="T1190" s="159"/>
      <c r="U1190" s="159"/>
      <c r="V1190" s="159"/>
      <c r="W1190" s="159"/>
      <c r="X1190" s="159"/>
      <c r="Y1190" s="159"/>
      <c r="Z1190" s="148"/>
      <c r="AA1190" s="148"/>
      <c r="AB1190" s="148"/>
      <c r="AC1190" s="148"/>
      <c r="AD1190" s="148"/>
      <c r="AE1190" s="148"/>
      <c r="AF1190" s="148"/>
      <c r="AG1190" s="148" t="s">
        <v>212</v>
      </c>
      <c r="AH1190" s="148"/>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outlineLevel="3" x14ac:dyDescent="0.2">
      <c r="A1191" s="155"/>
      <c r="B1191" s="156"/>
      <c r="C1191" s="279" t="s">
        <v>839</v>
      </c>
      <c r="D1191" s="280"/>
      <c r="E1191" s="280"/>
      <c r="F1191" s="280"/>
      <c r="G1191" s="280"/>
      <c r="H1191" s="159"/>
      <c r="I1191" s="159"/>
      <c r="J1191" s="159"/>
      <c r="K1191" s="159"/>
      <c r="L1191" s="159"/>
      <c r="M1191" s="159"/>
      <c r="N1191" s="158"/>
      <c r="O1191" s="158"/>
      <c r="P1191" s="158"/>
      <c r="Q1191" s="158"/>
      <c r="R1191" s="159"/>
      <c r="S1191" s="159"/>
      <c r="T1191" s="159"/>
      <c r="U1191" s="159"/>
      <c r="V1191" s="159"/>
      <c r="W1191" s="159"/>
      <c r="X1191" s="159"/>
      <c r="Y1191" s="159"/>
      <c r="Z1191" s="148"/>
      <c r="AA1191" s="148"/>
      <c r="AB1191" s="148"/>
      <c r="AC1191" s="148"/>
      <c r="AD1191" s="148"/>
      <c r="AE1191" s="148"/>
      <c r="AF1191" s="148"/>
      <c r="AG1191" s="148" t="s">
        <v>212</v>
      </c>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3" x14ac:dyDescent="0.2">
      <c r="A1192" s="155"/>
      <c r="B1192" s="156"/>
      <c r="C1192" s="279" t="s">
        <v>784</v>
      </c>
      <c r="D1192" s="280"/>
      <c r="E1192" s="280"/>
      <c r="F1192" s="280"/>
      <c r="G1192" s="280"/>
      <c r="H1192" s="159"/>
      <c r="I1192" s="159"/>
      <c r="J1192" s="159"/>
      <c r="K1192" s="159"/>
      <c r="L1192" s="159"/>
      <c r="M1192" s="159"/>
      <c r="N1192" s="158"/>
      <c r="O1192" s="158"/>
      <c r="P1192" s="158"/>
      <c r="Q1192" s="158"/>
      <c r="R1192" s="159"/>
      <c r="S1192" s="159"/>
      <c r="T1192" s="159"/>
      <c r="U1192" s="159"/>
      <c r="V1192" s="159"/>
      <c r="W1192" s="159"/>
      <c r="X1192" s="159"/>
      <c r="Y1192" s="159"/>
      <c r="Z1192" s="148"/>
      <c r="AA1192" s="148"/>
      <c r="AB1192" s="148"/>
      <c r="AC1192" s="148"/>
      <c r="AD1192" s="148"/>
      <c r="AE1192" s="148"/>
      <c r="AF1192" s="148"/>
      <c r="AG1192" s="148" t="s">
        <v>212</v>
      </c>
      <c r="AH1192" s="148"/>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3" x14ac:dyDescent="0.2">
      <c r="A1193" s="155"/>
      <c r="B1193" s="156"/>
      <c r="C1193" s="279" t="s">
        <v>785</v>
      </c>
      <c r="D1193" s="280"/>
      <c r="E1193" s="280"/>
      <c r="F1193" s="280"/>
      <c r="G1193" s="280"/>
      <c r="H1193" s="159"/>
      <c r="I1193" s="159"/>
      <c r="J1193" s="159"/>
      <c r="K1193" s="159"/>
      <c r="L1193" s="159"/>
      <c r="M1193" s="159"/>
      <c r="N1193" s="158"/>
      <c r="O1193" s="158"/>
      <c r="P1193" s="158"/>
      <c r="Q1193" s="158"/>
      <c r="R1193" s="159"/>
      <c r="S1193" s="159"/>
      <c r="T1193" s="159"/>
      <c r="U1193" s="159"/>
      <c r="V1193" s="159"/>
      <c r="W1193" s="159"/>
      <c r="X1193" s="159"/>
      <c r="Y1193" s="159"/>
      <c r="Z1193" s="148"/>
      <c r="AA1193" s="148"/>
      <c r="AB1193" s="148"/>
      <c r="AC1193" s="148"/>
      <c r="AD1193" s="148"/>
      <c r="AE1193" s="148"/>
      <c r="AF1193" s="148"/>
      <c r="AG1193" s="148" t="s">
        <v>212</v>
      </c>
      <c r="AH1193" s="148"/>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81" t="str">
        <f>C1193</f>
        <v>POVRCHOVÁ ÚPRAVA DŘEVA: krycí nátěr s hedvábným leskem barevné provedení bude upřesněno po provedení vzorků</v>
      </c>
      <c r="BB1193" s="148"/>
      <c r="BC1193" s="148"/>
      <c r="BD1193" s="148"/>
      <c r="BE1193" s="148"/>
      <c r="BF1193" s="148"/>
      <c r="BG1193" s="148"/>
      <c r="BH1193" s="148"/>
    </row>
    <row r="1194" spans="1:60" outlineLevel="3" x14ac:dyDescent="0.2">
      <c r="A1194" s="155"/>
      <c r="B1194" s="156"/>
      <c r="C1194" s="279" t="s">
        <v>786</v>
      </c>
      <c r="D1194" s="280"/>
      <c r="E1194" s="280"/>
      <c r="F1194" s="280"/>
      <c r="G1194" s="280"/>
      <c r="H1194" s="159"/>
      <c r="I1194" s="159"/>
      <c r="J1194" s="159"/>
      <c r="K1194" s="159"/>
      <c r="L1194" s="159"/>
      <c r="M1194" s="159"/>
      <c r="N1194" s="158"/>
      <c r="O1194" s="158"/>
      <c r="P1194" s="158"/>
      <c r="Q1194" s="158"/>
      <c r="R1194" s="159"/>
      <c r="S1194" s="159"/>
      <c r="T1194" s="159"/>
      <c r="U1194" s="159"/>
      <c r="V1194" s="159"/>
      <c r="W1194" s="159"/>
      <c r="X1194" s="159"/>
      <c r="Y1194" s="159"/>
      <c r="Z1194" s="148"/>
      <c r="AA1194" s="148"/>
      <c r="AB1194" s="148"/>
      <c r="AC1194" s="148"/>
      <c r="AD1194" s="148"/>
      <c r="AE1194" s="148"/>
      <c r="AF1194" s="148"/>
      <c r="AG1194" s="148" t="s">
        <v>212</v>
      </c>
      <c r="AH1194" s="148"/>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2" x14ac:dyDescent="0.2">
      <c r="A1195" s="155"/>
      <c r="B1195" s="156"/>
      <c r="C1195" s="204" t="s">
        <v>727</v>
      </c>
      <c r="D1195" s="195"/>
      <c r="E1195" s="196"/>
      <c r="F1195" s="159"/>
      <c r="G1195" s="159"/>
      <c r="H1195" s="159"/>
      <c r="I1195" s="159"/>
      <c r="J1195" s="159"/>
      <c r="K1195" s="159"/>
      <c r="L1195" s="159"/>
      <c r="M1195" s="159"/>
      <c r="N1195" s="158"/>
      <c r="O1195" s="158"/>
      <c r="P1195" s="158"/>
      <c r="Q1195" s="158"/>
      <c r="R1195" s="159"/>
      <c r="S1195" s="159"/>
      <c r="T1195" s="159"/>
      <c r="U1195" s="159"/>
      <c r="V1195" s="159"/>
      <c r="W1195" s="159"/>
      <c r="X1195" s="159"/>
      <c r="Y1195" s="159"/>
      <c r="Z1195" s="148"/>
      <c r="AA1195" s="148"/>
      <c r="AB1195" s="148"/>
      <c r="AC1195" s="148"/>
      <c r="AD1195" s="148"/>
      <c r="AE1195" s="148"/>
      <c r="AF1195" s="148"/>
      <c r="AG1195" s="148" t="s">
        <v>257</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outlineLevel="3" x14ac:dyDescent="0.2">
      <c r="A1196" s="155"/>
      <c r="B1196" s="156"/>
      <c r="C1196" s="204" t="s">
        <v>922</v>
      </c>
      <c r="D1196" s="195"/>
      <c r="E1196" s="196">
        <v>1</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8"/>
      <c r="AA1196" s="148"/>
      <c r="AB1196" s="148"/>
      <c r="AC1196" s="148"/>
      <c r="AD1196" s="148"/>
      <c r="AE1196" s="148"/>
      <c r="AF1196" s="148"/>
      <c r="AG1196" s="148" t="s">
        <v>257</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1" x14ac:dyDescent="0.2">
      <c r="A1197" s="174">
        <v>131</v>
      </c>
      <c r="B1197" s="175" t="s">
        <v>923</v>
      </c>
      <c r="C1197" s="190" t="s">
        <v>924</v>
      </c>
      <c r="D1197" s="176" t="s">
        <v>400</v>
      </c>
      <c r="E1197" s="177">
        <v>1</v>
      </c>
      <c r="F1197" s="178"/>
      <c r="G1197" s="179">
        <f>ROUND(E1197*F1197,2)</f>
        <v>0</v>
      </c>
      <c r="H1197" s="178"/>
      <c r="I1197" s="179">
        <f>ROUND(E1197*H1197,2)</f>
        <v>0</v>
      </c>
      <c r="J1197" s="178"/>
      <c r="K1197" s="179">
        <f>ROUND(E1197*J1197,2)</f>
        <v>0</v>
      </c>
      <c r="L1197" s="179">
        <v>21</v>
      </c>
      <c r="M1197" s="179">
        <f>G1197*(1+L1197/100)</f>
        <v>0</v>
      </c>
      <c r="N1197" s="177">
        <v>0</v>
      </c>
      <c r="O1197" s="177">
        <f>ROUND(E1197*N1197,2)</f>
        <v>0</v>
      </c>
      <c r="P1197" s="177">
        <v>0</v>
      </c>
      <c r="Q1197" s="177">
        <f>ROUND(E1197*P1197,2)</f>
        <v>0</v>
      </c>
      <c r="R1197" s="179"/>
      <c r="S1197" s="179" t="s">
        <v>228</v>
      </c>
      <c r="T1197" s="180" t="s">
        <v>208</v>
      </c>
      <c r="U1197" s="159">
        <v>0</v>
      </c>
      <c r="V1197" s="159">
        <f>ROUND(E1197*U1197,2)</f>
        <v>0</v>
      </c>
      <c r="W1197" s="159"/>
      <c r="X1197" s="159" t="s">
        <v>252</v>
      </c>
      <c r="Y1197" s="159" t="s">
        <v>210</v>
      </c>
      <c r="Z1197" s="148"/>
      <c r="AA1197" s="148"/>
      <c r="AB1197" s="148"/>
      <c r="AC1197" s="148"/>
      <c r="AD1197" s="148"/>
      <c r="AE1197" s="148"/>
      <c r="AF1197" s="148"/>
      <c r="AG1197" s="148" t="s">
        <v>253</v>
      </c>
      <c r="AH1197" s="148"/>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2" x14ac:dyDescent="0.2">
      <c r="A1198" s="155"/>
      <c r="B1198" s="156"/>
      <c r="C1198" s="277" t="s">
        <v>741</v>
      </c>
      <c r="D1198" s="278"/>
      <c r="E1198" s="278"/>
      <c r="F1198" s="278"/>
      <c r="G1198" s="278"/>
      <c r="H1198" s="159"/>
      <c r="I1198" s="159"/>
      <c r="J1198" s="159"/>
      <c r="K1198" s="159"/>
      <c r="L1198" s="159"/>
      <c r="M1198" s="159"/>
      <c r="N1198" s="158"/>
      <c r="O1198" s="158"/>
      <c r="P1198" s="158"/>
      <c r="Q1198" s="158"/>
      <c r="R1198" s="159"/>
      <c r="S1198" s="159"/>
      <c r="T1198" s="159"/>
      <c r="U1198" s="159"/>
      <c r="V1198" s="159"/>
      <c r="W1198" s="159"/>
      <c r="X1198" s="159"/>
      <c r="Y1198" s="159"/>
      <c r="Z1198" s="148"/>
      <c r="AA1198" s="148"/>
      <c r="AB1198" s="148"/>
      <c r="AC1198" s="148"/>
      <c r="AD1198" s="148"/>
      <c r="AE1198" s="148"/>
      <c r="AF1198" s="148"/>
      <c r="AG1198" s="148" t="s">
        <v>212</v>
      </c>
      <c r="AH1198" s="148"/>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3" x14ac:dyDescent="0.2">
      <c r="A1199" s="155"/>
      <c r="B1199" s="156"/>
      <c r="C1199" s="279" t="s">
        <v>732</v>
      </c>
      <c r="D1199" s="280"/>
      <c r="E1199" s="280"/>
      <c r="F1199" s="280"/>
      <c r="G1199" s="280"/>
      <c r="H1199" s="159"/>
      <c r="I1199" s="159"/>
      <c r="J1199" s="159"/>
      <c r="K1199" s="159"/>
      <c r="L1199" s="159"/>
      <c r="M1199" s="159"/>
      <c r="N1199" s="158"/>
      <c r="O1199" s="158"/>
      <c r="P1199" s="158"/>
      <c r="Q1199" s="158"/>
      <c r="R1199" s="159"/>
      <c r="S1199" s="159"/>
      <c r="T1199" s="159"/>
      <c r="U1199" s="159"/>
      <c r="V1199" s="159"/>
      <c r="W1199" s="159"/>
      <c r="X1199" s="159"/>
      <c r="Y1199" s="159"/>
      <c r="Z1199" s="148"/>
      <c r="AA1199" s="148"/>
      <c r="AB1199" s="148"/>
      <c r="AC1199" s="148"/>
      <c r="AD1199" s="148"/>
      <c r="AE1199" s="148"/>
      <c r="AF1199" s="148"/>
      <c r="AG1199" s="148" t="s">
        <v>212</v>
      </c>
      <c r="AH1199" s="148"/>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3" x14ac:dyDescent="0.2">
      <c r="A1200" s="155"/>
      <c r="B1200" s="156"/>
      <c r="C1200" s="279" t="s">
        <v>719</v>
      </c>
      <c r="D1200" s="280"/>
      <c r="E1200" s="280"/>
      <c r="F1200" s="280"/>
      <c r="G1200" s="280"/>
      <c r="H1200" s="159"/>
      <c r="I1200" s="159"/>
      <c r="J1200" s="159"/>
      <c r="K1200" s="159"/>
      <c r="L1200" s="159"/>
      <c r="M1200" s="159"/>
      <c r="N1200" s="158"/>
      <c r="O1200" s="158"/>
      <c r="P1200" s="158"/>
      <c r="Q1200" s="158"/>
      <c r="R1200" s="159"/>
      <c r="S1200" s="159"/>
      <c r="T1200" s="159"/>
      <c r="U1200" s="159"/>
      <c r="V1200" s="159"/>
      <c r="W1200" s="159"/>
      <c r="X1200" s="159"/>
      <c r="Y1200" s="159"/>
      <c r="Z1200" s="148"/>
      <c r="AA1200" s="148"/>
      <c r="AB1200" s="148"/>
      <c r="AC1200" s="148"/>
      <c r="AD1200" s="148"/>
      <c r="AE1200" s="148"/>
      <c r="AF1200" s="148"/>
      <c r="AG1200" s="148" t="s">
        <v>212</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3" x14ac:dyDescent="0.2">
      <c r="A1201" s="155"/>
      <c r="B1201" s="156"/>
      <c r="C1201" s="279" t="s">
        <v>800</v>
      </c>
      <c r="D1201" s="280"/>
      <c r="E1201" s="280"/>
      <c r="F1201" s="280"/>
      <c r="G1201" s="280"/>
      <c r="H1201" s="159"/>
      <c r="I1201" s="159"/>
      <c r="J1201" s="159"/>
      <c r="K1201" s="159"/>
      <c r="L1201" s="159"/>
      <c r="M1201" s="159"/>
      <c r="N1201" s="158"/>
      <c r="O1201" s="158"/>
      <c r="P1201" s="158"/>
      <c r="Q1201" s="158"/>
      <c r="R1201" s="159"/>
      <c r="S1201" s="159"/>
      <c r="T1201" s="159"/>
      <c r="U1201" s="159"/>
      <c r="V1201" s="159"/>
      <c r="W1201" s="159"/>
      <c r="X1201" s="159"/>
      <c r="Y1201" s="159"/>
      <c r="Z1201" s="148"/>
      <c r="AA1201" s="148"/>
      <c r="AB1201" s="148"/>
      <c r="AC1201" s="148"/>
      <c r="AD1201" s="148"/>
      <c r="AE1201" s="148"/>
      <c r="AF1201" s="148"/>
      <c r="AG1201" s="148" t="s">
        <v>212</v>
      </c>
      <c r="AH1201" s="148"/>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3" x14ac:dyDescent="0.2">
      <c r="A1202" s="155"/>
      <c r="B1202" s="156"/>
      <c r="C1202" s="279" t="s">
        <v>925</v>
      </c>
      <c r="D1202" s="280"/>
      <c r="E1202" s="280"/>
      <c r="F1202" s="280"/>
      <c r="G1202" s="280"/>
      <c r="H1202" s="159"/>
      <c r="I1202" s="159"/>
      <c r="J1202" s="159"/>
      <c r="K1202" s="159"/>
      <c r="L1202" s="159"/>
      <c r="M1202" s="159"/>
      <c r="N1202" s="158"/>
      <c r="O1202" s="158"/>
      <c r="P1202" s="158"/>
      <c r="Q1202" s="158"/>
      <c r="R1202" s="159"/>
      <c r="S1202" s="159"/>
      <c r="T1202" s="159"/>
      <c r="U1202" s="159"/>
      <c r="V1202" s="159"/>
      <c r="W1202" s="159"/>
      <c r="X1202" s="159"/>
      <c r="Y1202" s="159"/>
      <c r="Z1202" s="148"/>
      <c r="AA1202" s="148"/>
      <c r="AB1202" s="148"/>
      <c r="AC1202" s="148"/>
      <c r="AD1202" s="148"/>
      <c r="AE1202" s="148"/>
      <c r="AF1202" s="148"/>
      <c r="AG1202" s="148" t="s">
        <v>212</v>
      </c>
      <c r="AH1202" s="148"/>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3" x14ac:dyDescent="0.2">
      <c r="A1203" s="155"/>
      <c r="B1203" s="156"/>
      <c r="C1203" s="279" t="s">
        <v>802</v>
      </c>
      <c r="D1203" s="280"/>
      <c r="E1203" s="280"/>
      <c r="F1203" s="280"/>
      <c r="G1203" s="280"/>
      <c r="H1203" s="159"/>
      <c r="I1203" s="159"/>
      <c r="J1203" s="159"/>
      <c r="K1203" s="159"/>
      <c r="L1203" s="159"/>
      <c r="M1203" s="159"/>
      <c r="N1203" s="158"/>
      <c r="O1203" s="158"/>
      <c r="P1203" s="158"/>
      <c r="Q1203" s="158"/>
      <c r="R1203" s="159"/>
      <c r="S1203" s="159"/>
      <c r="T1203" s="159"/>
      <c r="U1203" s="159"/>
      <c r="V1203" s="159"/>
      <c r="W1203" s="159"/>
      <c r="X1203" s="159"/>
      <c r="Y1203" s="159"/>
      <c r="Z1203" s="148"/>
      <c r="AA1203" s="148"/>
      <c r="AB1203" s="148"/>
      <c r="AC1203" s="148"/>
      <c r="AD1203" s="148"/>
      <c r="AE1203" s="148"/>
      <c r="AF1203" s="148"/>
      <c r="AG1203" s="148" t="s">
        <v>212</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ht="22.5" outlineLevel="3" x14ac:dyDescent="0.2">
      <c r="A1204" s="155"/>
      <c r="B1204" s="156"/>
      <c r="C1204" s="279" t="s">
        <v>829</v>
      </c>
      <c r="D1204" s="280"/>
      <c r="E1204" s="280"/>
      <c r="F1204" s="280"/>
      <c r="G1204" s="280"/>
      <c r="H1204" s="159"/>
      <c r="I1204" s="159"/>
      <c r="J1204" s="159"/>
      <c r="K1204" s="159"/>
      <c r="L1204" s="159"/>
      <c r="M1204" s="159"/>
      <c r="N1204" s="158"/>
      <c r="O1204" s="158"/>
      <c r="P1204" s="158"/>
      <c r="Q1204" s="158"/>
      <c r="R1204" s="159"/>
      <c r="S1204" s="159"/>
      <c r="T1204" s="159"/>
      <c r="U1204" s="159"/>
      <c r="V1204" s="159"/>
      <c r="W1204" s="159"/>
      <c r="X1204" s="159"/>
      <c r="Y1204" s="159"/>
      <c r="Z1204" s="148"/>
      <c r="AA1204" s="148"/>
      <c r="AB1204" s="148"/>
      <c r="AC1204" s="148"/>
      <c r="AD1204" s="148"/>
      <c r="AE1204" s="148"/>
      <c r="AF1204" s="148"/>
      <c r="AG1204" s="148" t="s">
        <v>212</v>
      </c>
      <c r="AH1204" s="148"/>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81" t="str">
        <f>C1204</f>
        <v>POVRCHOVÁ ÚPRAVA DŘEVA: bezbarvý lak / celkové přebroušení, nový krycí nátěr s hedvábným leskem barevné provedení bude upřesněno po provedení vzorků</v>
      </c>
      <c r="BB1204" s="148"/>
      <c r="BC1204" s="148"/>
      <c r="BD1204" s="148"/>
      <c r="BE1204" s="148"/>
      <c r="BF1204" s="148"/>
      <c r="BG1204" s="148"/>
      <c r="BH1204" s="148"/>
    </row>
    <row r="1205" spans="1:60" outlineLevel="3" x14ac:dyDescent="0.2">
      <c r="A1205" s="155"/>
      <c r="B1205" s="156"/>
      <c r="C1205" s="279" t="s">
        <v>804</v>
      </c>
      <c r="D1205" s="280"/>
      <c r="E1205" s="280"/>
      <c r="F1205" s="280"/>
      <c r="G1205" s="280"/>
      <c r="H1205" s="159"/>
      <c r="I1205" s="159"/>
      <c r="J1205" s="159"/>
      <c r="K1205" s="159"/>
      <c r="L1205" s="159"/>
      <c r="M1205" s="159"/>
      <c r="N1205" s="158"/>
      <c r="O1205" s="158"/>
      <c r="P1205" s="158"/>
      <c r="Q1205" s="158"/>
      <c r="R1205" s="159"/>
      <c r="S1205" s="159"/>
      <c r="T1205" s="159"/>
      <c r="U1205" s="159"/>
      <c r="V1205" s="159"/>
      <c r="W1205" s="159"/>
      <c r="X1205" s="159"/>
      <c r="Y1205" s="159"/>
      <c r="Z1205" s="148"/>
      <c r="AA1205" s="148"/>
      <c r="AB1205" s="148"/>
      <c r="AC1205" s="148"/>
      <c r="AD1205" s="148"/>
      <c r="AE1205" s="148"/>
      <c r="AF1205" s="148"/>
      <c r="AG1205" s="148" t="s">
        <v>212</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3" x14ac:dyDescent="0.2">
      <c r="A1206" s="155"/>
      <c r="B1206" s="156"/>
      <c r="C1206" s="279" t="s">
        <v>844</v>
      </c>
      <c r="D1206" s="280"/>
      <c r="E1206" s="280"/>
      <c r="F1206" s="280"/>
      <c r="G1206" s="280"/>
      <c r="H1206" s="159"/>
      <c r="I1206" s="159"/>
      <c r="J1206" s="159"/>
      <c r="K1206" s="159"/>
      <c r="L1206" s="159"/>
      <c r="M1206" s="159"/>
      <c r="N1206" s="158"/>
      <c r="O1206" s="158"/>
      <c r="P1206" s="158"/>
      <c r="Q1206" s="158"/>
      <c r="R1206" s="159"/>
      <c r="S1206" s="159"/>
      <c r="T1206" s="159"/>
      <c r="U1206" s="159"/>
      <c r="V1206" s="159"/>
      <c r="W1206" s="159"/>
      <c r="X1206" s="159"/>
      <c r="Y1206" s="159"/>
      <c r="Z1206" s="148"/>
      <c r="AA1206" s="148"/>
      <c r="AB1206" s="148"/>
      <c r="AC1206" s="148"/>
      <c r="AD1206" s="148"/>
      <c r="AE1206" s="148"/>
      <c r="AF1206" s="148"/>
      <c r="AG1206" s="148" t="s">
        <v>212</v>
      </c>
      <c r="AH1206" s="148"/>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outlineLevel="2" x14ac:dyDescent="0.2">
      <c r="A1207" s="155"/>
      <c r="B1207" s="156"/>
      <c r="C1207" s="204" t="s">
        <v>727</v>
      </c>
      <c r="D1207" s="195"/>
      <c r="E1207" s="196"/>
      <c r="F1207" s="159"/>
      <c r="G1207" s="159"/>
      <c r="H1207" s="159"/>
      <c r="I1207" s="159"/>
      <c r="J1207" s="159"/>
      <c r="K1207" s="159"/>
      <c r="L1207" s="159"/>
      <c r="M1207" s="159"/>
      <c r="N1207" s="158"/>
      <c r="O1207" s="158"/>
      <c r="P1207" s="158"/>
      <c r="Q1207" s="158"/>
      <c r="R1207" s="159"/>
      <c r="S1207" s="159"/>
      <c r="T1207" s="159"/>
      <c r="U1207" s="159"/>
      <c r="V1207" s="159"/>
      <c r="W1207" s="159"/>
      <c r="X1207" s="159"/>
      <c r="Y1207" s="159"/>
      <c r="Z1207" s="148"/>
      <c r="AA1207" s="148"/>
      <c r="AB1207" s="148"/>
      <c r="AC1207" s="148"/>
      <c r="AD1207" s="148"/>
      <c r="AE1207" s="148"/>
      <c r="AF1207" s="148"/>
      <c r="AG1207" s="148" t="s">
        <v>257</v>
      </c>
      <c r="AH1207" s="148">
        <v>0</v>
      </c>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3" x14ac:dyDescent="0.2">
      <c r="A1208" s="155"/>
      <c r="B1208" s="156"/>
      <c r="C1208" s="204" t="s">
        <v>926</v>
      </c>
      <c r="D1208" s="195"/>
      <c r="E1208" s="196">
        <v>1</v>
      </c>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8"/>
      <c r="AA1208" s="148"/>
      <c r="AB1208" s="148"/>
      <c r="AC1208" s="148"/>
      <c r="AD1208" s="148"/>
      <c r="AE1208" s="148"/>
      <c r="AF1208" s="148"/>
      <c r="AG1208" s="148" t="s">
        <v>257</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ht="22.5" outlineLevel="1" x14ac:dyDescent="0.2">
      <c r="A1209" s="174">
        <v>132</v>
      </c>
      <c r="B1209" s="175" t="s">
        <v>927</v>
      </c>
      <c r="C1209" s="190" t="s">
        <v>928</v>
      </c>
      <c r="D1209" s="176" t="s">
        <v>400</v>
      </c>
      <c r="E1209" s="177">
        <v>1</v>
      </c>
      <c r="F1209" s="178"/>
      <c r="G1209" s="179">
        <f>ROUND(E1209*F1209,2)</f>
        <v>0</v>
      </c>
      <c r="H1209" s="178"/>
      <c r="I1209" s="179">
        <f>ROUND(E1209*H1209,2)</f>
        <v>0</v>
      </c>
      <c r="J1209" s="178"/>
      <c r="K1209" s="179">
        <f>ROUND(E1209*J1209,2)</f>
        <v>0</v>
      </c>
      <c r="L1209" s="179">
        <v>21</v>
      </c>
      <c r="M1209" s="179">
        <f>G1209*(1+L1209/100)</f>
        <v>0</v>
      </c>
      <c r="N1209" s="177">
        <v>0</v>
      </c>
      <c r="O1209" s="177">
        <f>ROUND(E1209*N1209,2)</f>
        <v>0</v>
      </c>
      <c r="P1209" s="177">
        <v>0</v>
      </c>
      <c r="Q1209" s="177">
        <f>ROUND(E1209*P1209,2)</f>
        <v>0</v>
      </c>
      <c r="R1209" s="179"/>
      <c r="S1209" s="179" t="s">
        <v>228</v>
      </c>
      <c r="T1209" s="180" t="s">
        <v>208</v>
      </c>
      <c r="U1209" s="159">
        <v>0</v>
      </c>
      <c r="V1209" s="159">
        <f>ROUND(E1209*U1209,2)</f>
        <v>0</v>
      </c>
      <c r="W1209" s="159"/>
      <c r="X1209" s="159" t="s">
        <v>252</v>
      </c>
      <c r="Y1209" s="159" t="s">
        <v>210</v>
      </c>
      <c r="Z1209" s="148"/>
      <c r="AA1209" s="148"/>
      <c r="AB1209" s="148"/>
      <c r="AC1209" s="148"/>
      <c r="AD1209" s="148"/>
      <c r="AE1209" s="148"/>
      <c r="AF1209" s="148"/>
      <c r="AG1209" s="148" t="s">
        <v>253</v>
      </c>
      <c r="AH1209" s="148"/>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2" x14ac:dyDescent="0.2">
      <c r="A1210" s="155"/>
      <c r="B1210" s="156"/>
      <c r="C1210" s="277" t="s">
        <v>778</v>
      </c>
      <c r="D1210" s="278"/>
      <c r="E1210" s="278"/>
      <c r="F1210" s="278"/>
      <c r="G1210" s="278"/>
      <c r="H1210" s="159"/>
      <c r="I1210" s="159"/>
      <c r="J1210" s="159"/>
      <c r="K1210" s="159"/>
      <c r="L1210" s="159"/>
      <c r="M1210" s="159"/>
      <c r="N1210" s="158"/>
      <c r="O1210" s="158"/>
      <c r="P1210" s="158"/>
      <c r="Q1210" s="158"/>
      <c r="R1210" s="159"/>
      <c r="S1210" s="159"/>
      <c r="T1210" s="159"/>
      <c r="U1210" s="159"/>
      <c r="V1210" s="159"/>
      <c r="W1210" s="159"/>
      <c r="X1210" s="159"/>
      <c r="Y1210" s="159"/>
      <c r="Z1210" s="148"/>
      <c r="AA1210" s="148"/>
      <c r="AB1210" s="148"/>
      <c r="AC1210" s="148"/>
      <c r="AD1210" s="148"/>
      <c r="AE1210" s="148"/>
      <c r="AF1210" s="148"/>
      <c r="AG1210" s="148" t="s">
        <v>212</v>
      </c>
      <c r="AH1210" s="148"/>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3" x14ac:dyDescent="0.2">
      <c r="A1211" s="155"/>
      <c r="B1211" s="156"/>
      <c r="C1211" s="279" t="s">
        <v>880</v>
      </c>
      <c r="D1211" s="280"/>
      <c r="E1211" s="280"/>
      <c r="F1211" s="280"/>
      <c r="G1211" s="280"/>
      <c r="H1211" s="159"/>
      <c r="I1211" s="159"/>
      <c r="J1211" s="159"/>
      <c r="K1211" s="159"/>
      <c r="L1211" s="159"/>
      <c r="M1211" s="159"/>
      <c r="N1211" s="158"/>
      <c r="O1211" s="158"/>
      <c r="P1211" s="158"/>
      <c r="Q1211" s="158"/>
      <c r="R1211" s="159"/>
      <c r="S1211" s="159"/>
      <c r="T1211" s="159"/>
      <c r="U1211" s="159"/>
      <c r="V1211" s="159"/>
      <c r="W1211" s="159"/>
      <c r="X1211" s="159"/>
      <c r="Y1211" s="159"/>
      <c r="Z1211" s="148"/>
      <c r="AA1211" s="148"/>
      <c r="AB1211" s="148"/>
      <c r="AC1211" s="148"/>
      <c r="AD1211" s="148"/>
      <c r="AE1211" s="148"/>
      <c r="AF1211" s="148"/>
      <c r="AG1211" s="148" t="s">
        <v>212</v>
      </c>
      <c r="AH1211" s="148"/>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3" x14ac:dyDescent="0.2">
      <c r="A1212" s="155"/>
      <c r="B1212" s="156"/>
      <c r="C1212" s="279" t="s">
        <v>881</v>
      </c>
      <c r="D1212" s="280"/>
      <c r="E1212" s="280"/>
      <c r="F1212" s="280"/>
      <c r="G1212" s="280"/>
      <c r="H1212" s="159"/>
      <c r="I1212" s="159"/>
      <c r="J1212" s="159"/>
      <c r="K1212" s="159"/>
      <c r="L1212" s="159"/>
      <c r="M1212" s="159"/>
      <c r="N1212" s="158"/>
      <c r="O1212" s="158"/>
      <c r="P1212" s="158"/>
      <c r="Q1212" s="158"/>
      <c r="R1212" s="159"/>
      <c r="S1212" s="159"/>
      <c r="T1212" s="159"/>
      <c r="U1212" s="159"/>
      <c r="V1212" s="159"/>
      <c r="W1212" s="159"/>
      <c r="X1212" s="159"/>
      <c r="Y1212" s="159"/>
      <c r="Z1212" s="148"/>
      <c r="AA1212" s="148"/>
      <c r="AB1212" s="148"/>
      <c r="AC1212" s="148"/>
      <c r="AD1212" s="148"/>
      <c r="AE1212" s="148"/>
      <c r="AF1212" s="148"/>
      <c r="AG1212" s="148" t="s">
        <v>212</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3" x14ac:dyDescent="0.2">
      <c r="A1213" s="155"/>
      <c r="B1213" s="156"/>
      <c r="C1213" s="279" t="s">
        <v>780</v>
      </c>
      <c r="D1213" s="280"/>
      <c r="E1213" s="280"/>
      <c r="F1213" s="280"/>
      <c r="G1213" s="280"/>
      <c r="H1213" s="159"/>
      <c r="I1213" s="159"/>
      <c r="J1213" s="159"/>
      <c r="K1213" s="159"/>
      <c r="L1213" s="159"/>
      <c r="M1213" s="159"/>
      <c r="N1213" s="158"/>
      <c r="O1213" s="158"/>
      <c r="P1213" s="158"/>
      <c r="Q1213" s="158"/>
      <c r="R1213" s="159"/>
      <c r="S1213" s="159"/>
      <c r="T1213" s="159"/>
      <c r="U1213" s="159"/>
      <c r="V1213" s="159"/>
      <c r="W1213" s="159"/>
      <c r="X1213" s="159"/>
      <c r="Y1213" s="159"/>
      <c r="Z1213" s="148"/>
      <c r="AA1213" s="148"/>
      <c r="AB1213" s="148"/>
      <c r="AC1213" s="148"/>
      <c r="AD1213" s="148"/>
      <c r="AE1213" s="148"/>
      <c r="AF1213" s="148"/>
      <c r="AG1213" s="148" t="s">
        <v>212</v>
      </c>
      <c r="AH1213" s="148"/>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3" x14ac:dyDescent="0.2">
      <c r="A1214" s="155"/>
      <c r="B1214" s="156"/>
      <c r="C1214" s="279" t="s">
        <v>781</v>
      </c>
      <c r="D1214" s="280"/>
      <c r="E1214" s="280"/>
      <c r="F1214" s="280"/>
      <c r="G1214" s="280"/>
      <c r="H1214" s="159"/>
      <c r="I1214" s="159"/>
      <c r="J1214" s="159"/>
      <c r="K1214" s="159"/>
      <c r="L1214" s="159"/>
      <c r="M1214" s="159"/>
      <c r="N1214" s="158"/>
      <c r="O1214" s="158"/>
      <c r="P1214" s="158"/>
      <c r="Q1214" s="158"/>
      <c r="R1214" s="159"/>
      <c r="S1214" s="159"/>
      <c r="T1214" s="159"/>
      <c r="U1214" s="159"/>
      <c r="V1214" s="159"/>
      <c r="W1214" s="159"/>
      <c r="X1214" s="159"/>
      <c r="Y1214" s="159"/>
      <c r="Z1214" s="148"/>
      <c r="AA1214" s="148"/>
      <c r="AB1214" s="148"/>
      <c r="AC1214" s="148"/>
      <c r="AD1214" s="148"/>
      <c r="AE1214" s="148"/>
      <c r="AF1214" s="148"/>
      <c r="AG1214" s="148" t="s">
        <v>212</v>
      </c>
      <c r="AH1214" s="148"/>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3" x14ac:dyDescent="0.2">
      <c r="A1215" s="155"/>
      <c r="B1215" s="156"/>
      <c r="C1215" s="279" t="s">
        <v>782</v>
      </c>
      <c r="D1215" s="280"/>
      <c r="E1215" s="280"/>
      <c r="F1215" s="280"/>
      <c r="G1215" s="280"/>
      <c r="H1215" s="159"/>
      <c r="I1215" s="159"/>
      <c r="J1215" s="159"/>
      <c r="K1215" s="159"/>
      <c r="L1215" s="159"/>
      <c r="M1215" s="159"/>
      <c r="N1215" s="158"/>
      <c r="O1215" s="158"/>
      <c r="P1215" s="158"/>
      <c r="Q1215" s="158"/>
      <c r="R1215" s="159"/>
      <c r="S1215" s="159"/>
      <c r="T1215" s="159"/>
      <c r="U1215" s="159"/>
      <c r="V1215" s="159"/>
      <c r="W1215" s="159"/>
      <c r="X1215" s="159"/>
      <c r="Y1215" s="159"/>
      <c r="Z1215" s="148"/>
      <c r="AA1215" s="148"/>
      <c r="AB1215" s="148"/>
      <c r="AC1215" s="148"/>
      <c r="AD1215" s="148"/>
      <c r="AE1215" s="148"/>
      <c r="AF1215" s="148"/>
      <c r="AG1215" s="148" t="s">
        <v>212</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3" x14ac:dyDescent="0.2">
      <c r="A1216" s="155"/>
      <c r="B1216" s="156"/>
      <c r="C1216" s="279" t="s">
        <v>882</v>
      </c>
      <c r="D1216" s="280"/>
      <c r="E1216" s="280"/>
      <c r="F1216" s="280"/>
      <c r="G1216" s="280"/>
      <c r="H1216" s="159"/>
      <c r="I1216" s="159"/>
      <c r="J1216" s="159"/>
      <c r="K1216" s="159"/>
      <c r="L1216" s="159"/>
      <c r="M1216" s="159"/>
      <c r="N1216" s="158"/>
      <c r="O1216" s="158"/>
      <c r="P1216" s="158"/>
      <c r="Q1216" s="158"/>
      <c r="R1216" s="159"/>
      <c r="S1216" s="159"/>
      <c r="T1216" s="159"/>
      <c r="U1216" s="159"/>
      <c r="V1216" s="159"/>
      <c r="W1216" s="159"/>
      <c r="X1216" s="159"/>
      <c r="Y1216" s="159"/>
      <c r="Z1216" s="148"/>
      <c r="AA1216" s="148"/>
      <c r="AB1216" s="148"/>
      <c r="AC1216" s="148"/>
      <c r="AD1216" s="148"/>
      <c r="AE1216" s="148"/>
      <c r="AF1216" s="148"/>
      <c r="AG1216" s="148" t="s">
        <v>212</v>
      </c>
      <c r="AH1216" s="148"/>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3" x14ac:dyDescent="0.2">
      <c r="A1217" s="155"/>
      <c r="B1217" s="156"/>
      <c r="C1217" s="279" t="s">
        <v>784</v>
      </c>
      <c r="D1217" s="280"/>
      <c r="E1217" s="280"/>
      <c r="F1217" s="280"/>
      <c r="G1217" s="280"/>
      <c r="H1217" s="159"/>
      <c r="I1217" s="159"/>
      <c r="J1217" s="159"/>
      <c r="K1217" s="159"/>
      <c r="L1217" s="159"/>
      <c r="M1217" s="159"/>
      <c r="N1217" s="158"/>
      <c r="O1217" s="158"/>
      <c r="P1217" s="158"/>
      <c r="Q1217" s="158"/>
      <c r="R1217" s="159"/>
      <c r="S1217" s="159"/>
      <c r="T1217" s="159"/>
      <c r="U1217" s="159"/>
      <c r="V1217" s="159"/>
      <c r="W1217" s="159"/>
      <c r="X1217" s="159"/>
      <c r="Y1217" s="159"/>
      <c r="Z1217" s="148"/>
      <c r="AA1217" s="148"/>
      <c r="AB1217" s="148"/>
      <c r="AC1217" s="148"/>
      <c r="AD1217" s="148"/>
      <c r="AE1217" s="148"/>
      <c r="AF1217" s="148"/>
      <c r="AG1217" s="148" t="s">
        <v>212</v>
      </c>
      <c r="AH1217" s="148"/>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3" x14ac:dyDescent="0.2">
      <c r="A1218" s="155"/>
      <c r="B1218" s="156"/>
      <c r="C1218" s="279" t="s">
        <v>785</v>
      </c>
      <c r="D1218" s="280"/>
      <c r="E1218" s="280"/>
      <c r="F1218" s="280"/>
      <c r="G1218" s="280"/>
      <c r="H1218" s="159"/>
      <c r="I1218" s="159"/>
      <c r="J1218" s="159"/>
      <c r="K1218" s="159"/>
      <c r="L1218" s="159"/>
      <c r="M1218" s="159"/>
      <c r="N1218" s="158"/>
      <c r="O1218" s="158"/>
      <c r="P1218" s="158"/>
      <c r="Q1218" s="158"/>
      <c r="R1218" s="159"/>
      <c r="S1218" s="159"/>
      <c r="T1218" s="159"/>
      <c r="U1218" s="159"/>
      <c r="V1218" s="159"/>
      <c r="W1218" s="159"/>
      <c r="X1218" s="159"/>
      <c r="Y1218" s="159"/>
      <c r="Z1218" s="148"/>
      <c r="AA1218" s="148"/>
      <c r="AB1218" s="148"/>
      <c r="AC1218" s="148"/>
      <c r="AD1218" s="148"/>
      <c r="AE1218" s="148"/>
      <c r="AF1218" s="148"/>
      <c r="AG1218" s="148" t="s">
        <v>212</v>
      </c>
      <c r="AH1218" s="148"/>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81" t="str">
        <f>C1218</f>
        <v>POVRCHOVÁ ÚPRAVA DŘEVA: krycí nátěr s hedvábným leskem barevné provedení bude upřesněno po provedení vzorků</v>
      </c>
      <c r="BB1218" s="148"/>
      <c r="BC1218" s="148"/>
      <c r="BD1218" s="148"/>
      <c r="BE1218" s="148"/>
      <c r="BF1218" s="148"/>
      <c r="BG1218" s="148"/>
      <c r="BH1218" s="148"/>
    </row>
    <row r="1219" spans="1:60" outlineLevel="3" x14ac:dyDescent="0.2">
      <c r="A1219" s="155"/>
      <c r="B1219" s="156"/>
      <c r="C1219" s="279" t="s">
        <v>786</v>
      </c>
      <c r="D1219" s="280"/>
      <c r="E1219" s="280"/>
      <c r="F1219" s="280"/>
      <c r="G1219" s="280"/>
      <c r="H1219" s="159"/>
      <c r="I1219" s="159"/>
      <c r="J1219" s="159"/>
      <c r="K1219" s="159"/>
      <c r="L1219" s="159"/>
      <c r="M1219" s="159"/>
      <c r="N1219" s="158"/>
      <c r="O1219" s="158"/>
      <c r="P1219" s="158"/>
      <c r="Q1219" s="158"/>
      <c r="R1219" s="159"/>
      <c r="S1219" s="159"/>
      <c r="T1219" s="159"/>
      <c r="U1219" s="159"/>
      <c r="V1219" s="159"/>
      <c r="W1219" s="159"/>
      <c r="X1219" s="159"/>
      <c r="Y1219" s="159"/>
      <c r="Z1219" s="148"/>
      <c r="AA1219" s="148"/>
      <c r="AB1219" s="148"/>
      <c r="AC1219" s="148"/>
      <c r="AD1219" s="148"/>
      <c r="AE1219" s="148"/>
      <c r="AF1219" s="148"/>
      <c r="AG1219" s="148" t="s">
        <v>212</v>
      </c>
      <c r="AH1219" s="148"/>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2" x14ac:dyDescent="0.2">
      <c r="A1220" s="155"/>
      <c r="B1220" s="156"/>
      <c r="C1220" s="204" t="s">
        <v>727</v>
      </c>
      <c r="D1220" s="195"/>
      <c r="E1220" s="196"/>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8"/>
      <c r="AA1220" s="148"/>
      <c r="AB1220" s="148"/>
      <c r="AC1220" s="148"/>
      <c r="AD1220" s="148"/>
      <c r="AE1220" s="148"/>
      <c r="AF1220" s="148"/>
      <c r="AG1220" s="148" t="s">
        <v>257</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3" x14ac:dyDescent="0.2">
      <c r="A1221" s="155"/>
      <c r="B1221" s="156"/>
      <c r="C1221" s="204" t="s">
        <v>929</v>
      </c>
      <c r="D1221" s="195"/>
      <c r="E1221" s="196">
        <v>1</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8"/>
      <c r="AA1221" s="148"/>
      <c r="AB1221" s="148"/>
      <c r="AC1221" s="148"/>
      <c r="AD1221" s="148"/>
      <c r="AE1221" s="148"/>
      <c r="AF1221" s="148"/>
      <c r="AG1221" s="148" t="s">
        <v>257</v>
      </c>
      <c r="AH1221" s="148">
        <v>0</v>
      </c>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ht="22.5" outlineLevel="1" x14ac:dyDescent="0.2">
      <c r="A1222" s="174">
        <v>133</v>
      </c>
      <c r="B1222" s="175" t="s">
        <v>930</v>
      </c>
      <c r="C1222" s="190" t="s">
        <v>931</v>
      </c>
      <c r="D1222" s="176" t="s">
        <v>400</v>
      </c>
      <c r="E1222" s="177">
        <v>1</v>
      </c>
      <c r="F1222" s="178"/>
      <c r="G1222" s="179">
        <f>ROUND(E1222*F1222,2)</f>
        <v>0</v>
      </c>
      <c r="H1222" s="178"/>
      <c r="I1222" s="179">
        <f>ROUND(E1222*H1222,2)</f>
        <v>0</v>
      </c>
      <c r="J1222" s="178"/>
      <c r="K1222" s="179">
        <f>ROUND(E1222*J1222,2)</f>
        <v>0</v>
      </c>
      <c r="L1222" s="179">
        <v>21</v>
      </c>
      <c r="M1222" s="179">
        <f>G1222*(1+L1222/100)</f>
        <v>0</v>
      </c>
      <c r="N1222" s="177">
        <v>0</v>
      </c>
      <c r="O1222" s="177">
        <f>ROUND(E1222*N1222,2)</f>
        <v>0</v>
      </c>
      <c r="P1222" s="177">
        <v>0</v>
      </c>
      <c r="Q1222" s="177">
        <f>ROUND(E1222*P1222,2)</f>
        <v>0</v>
      </c>
      <c r="R1222" s="179"/>
      <c r="S1222" s="179" t="s">
        <v>228</v>
      </c>
      <c r="T1222" s="180" t="s">
        <v>208</v>
      </c>
      <c r="U1222" s="159">
        <v>0</v>
      </c>
      <c r="V1222" s="159">
        <f>ROUND(E1222*U1222,2)</f>
        <v>0</v>
      </c>
      <c r="W1222" s="159"/>
      <c r="X1222" s="159" t="s">
        <v>252</v>
      </c>
      <c r="Y1222" s="159" t="s">
        <v>210</v>
      </c>
      <c r="Z1222" s="148"/>
      <c r="AA1222" s="148"/>
      <c r="AB1222" s="148"/>
      <c r="AC1222" s="148"/>
      <c r="AD1222" s="148"/>
      <c r="AE1222" s="148"/>
      <c r="AF1222" s="148"/>
      <c r="AG1222" s="148" t="s">
        <v>253</v>
      </c>
      <c r="AH1222" s="148"/>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2" x14ac:dyDescent="0.2">
      <c r="A1223" s="155"/>
      <c r="B1223" s="156"/>
      <c r="C1223" s="277" t="s">
        <v>741</v>
      </c>
      <c r="D1223" s="278"/>
      <c r="E1223" s="278"/>
      <c r="F1223" s="278"/>
      <c r="G1223" s="278"/>
      <c r="H1223" s="159"/>
      <c r="I1223" s="159"/>
      <c r="J1223" s="159"/>
      <c r="K1223" s="159"/>
      <c r="L1223" s="159"/>
      <c r="M1223" s="159"/>
      <c r="N1223" s="158"/>
      <c r="O1223" s="158"/>
      <c r="P1223" s="158"/>
      <c r="Q1223" s="158"/>
      <c r="R1223" s="159"/>
      <c r="S1223" s="159"/>
      <c r="T1223" s="159"/>
      <c r="U1223" s="159"/>
      <c r="V1223" s="159"/>
      <c r="W1223" s="159"/>
      <c r="X1223" s="159"/>
      <c r="Y1223" s="159"/>
      <c r="Z1223" s="148"/>
      <c r="AA1223" s="148"/>
      <c r="AB1223" s="148"/>
      <c r="AC1223" s="148"/>
      <c r="AD1223" s="148"/>
      <c r="AE1223" s="148"/>
      <c r="AF1223" s="148"/>
      <c r="AG1223" s="148" t="s">
        <v>212</v>
      </c>
      <c r="AH1223" s="148"/>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3" x14ac:dyDescent="0.2">
      <c r="A1224" s="155"/>
      <c r="B1224" s="156"/>
      <c r="C1224" s="279" t="s">
        <v>732</v>
      </c>
      <c r="D1224" s="280"/>
      <c r="E1224" s="280"/>
      <c r="F1224" s="280"/>
      <c r="G1224" s="280"/>
      <c r="H1224" s="159"/>
      <c r="I1224" s="159"/>
      <c r="J1224" s="159"/>
      <c r="K1224" s="159"/>
      <c r="L1224" s="159"/>
      <c r="M1224" s="159"/>
      <c r="N1224" s="158"/>
      <c r="O1224" s="158"/>
      <c r="P1224" s="158"/>
      <c r="Q1224" s="158"/>
      <c r="R1224" s="159"/>
      <c r="S1224" s="159"/>
      <c r="T1224" s="159"/>
      <c r="U1224" s="159"/>
      <c r="V1224" s="159"/>
      <c r="W1224" s="159"/>
      <c r="X1224" s="159"/>
      <c r="Y1224" s="159"/>
      <c r="Z1224" s="148"/>
      <c r="AA1224" s="148"/>
      <c r="AB1224" s="148"/>
      <c r="AC1224" s="148"/>
      <c r="AD1224" s="148"/>
      <c r="AE1224" s="148"/>
      <c r="AF1224" s="148"/>
      <c r="AG1224" s="148" t="s">
        <v>212</v>
      </c>
      <c r="AH1224" s="148"/>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3" x14ac:dyDescent="0.2">
      <c r="A1225" s="155"/>
      <c r="B1225" s="156"/>
      <c r="C1225" s="279" t="s">
        <v>719</v>
      </c>
      <c r="D1225" s="280"/>
      <c r="E1225" s="280"/>
      <c r="F1225" s="280"/>
      <c r="G1225" s="280"/>
      <c r="H1225" s="159"/>
      <c r="I1225" s="159"/>
      <c r="J1225" s="159"/>
      <c r="K1225" s="159"/>
      <c r="L1225" s="159"/>
      <c r="M1225" s="159"/>
      <c r="N1225" s="158"/>
      <c r="O1225" s="158"/>
      <c r="P1225" s="158"/>
      <c r="Q1225" s="158"/>
      <c r="R1225" s="159"/>
      <c r="S1225" s="159"/>
      <c r="T1225" s="159"/>
      <c r="U1225" s="159"/>
      <c r="V1225" s="159"/>
      <c r="W1225" s="159"/>
      <c r="X1225" s="159"/>
      <c r="Y1225" s="159"/>
      <c r="Z1225" s="148"/>
      <c r="AA1225" s="148"/>
      <c r="AB1225" s="148"/>
      <c r="AC1225" s="148"/>
      <c r="AD1225" s="148"/>
      <c r="AE1225" s="148"/>
      <c r="AF1225" s="148"/>
      <c r="AG1225" s="148" t="s">
        <v>212</v>
      </c>
      <c r="AH1225" s="148"/>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3" x14ac:dyDescent="0.2">
      <c r="A1226" s="155"/>
      <c r="B1226" s="156"/>
      <c r="C1226" s="279" t="s">
        <v>800</v>
      </c>
      <c r="D1226" s="280"/>
      <c r="E1226" s="280"/>
      <c r="F1226" s="280"/>
      <c r="G1226" s="280"/>
      <c r="H1226" s="159"/>
      <c r="I1226" s="159"/>
      <c r="J1226" s="159"/>
      <c r="K1226" s="159"/>
      <c r="L1226" s="159"/>
      <c r="M1226" s="159"/>
      <c r="N1226" s="158"/>
      <c r="O1226" s="158"/>
      <c r="P1226" s="158"/>
      <c r="Q1226" s="158"/>
      <c r="R1226" s="159"/>
      <c r="S1226" s="159"/>
      <c r="T1226" s="159"/>
      <c r="U1226" s="159"/>
      <c r="V1226" s="159"/>
      <c r="W1226" s="159"/>
      <c r="X1226" s="159"/>
      <c r="Y1226" s="159"/>
      <c r="Z1226" s="148"/>
      <c r="AA1226" s="148"/>
      <c r="AB1226" s="148"/>
      <c r="AC1226" s="148"/>
      <c r="AD1226" s="148"/>
      <c r="AE1226" s="148"/>
      <c r="AF1226" s="148"/>
      <c r="AG1226" s="148" t="s">
        <v>212</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3" x14ac:dyDescent="0.2">
      <c r="A1227" s="155"/>
      <c r="B1227" s="156"/>
      <c r="C1227" s="279" t="s">
        <v>925</v>
      </c>
      <c r="D1227" s="280"/>
      <c r="E1227" s="280"/>
      <c r="F1227" s="280"/>
      <c r="G1227" s="280"/>
      <c r="H1227" s="159"/>
      <c r="I1227" s="159"/>
      <c r="J1227" s="159"/>
      <c r="K1227" s="159"/>
      <c r="L1227" s="159"/>
      <c r="M1227" s="159"/>
      <c r="N1227" s="158"/>
      <c r="O1227" s="158"/>
      <c r="P1227" s="158"/>
      <c r="Q1227" s="158"/>
      <c r="R1227" s="159"/>
      <c r="S1227" s="159"/>
      <c r="T1227" s="159"/>
      <c r="U1227" s="159"/>
      <c r="V1227" s="159"/>
      <c r="W1227" s="159"/>
      <c r="X1227" s="159"/>
      <c r="Y1227" s="159"/>
      <c r="Z1227" s="148"/>
      <c r="AA1227" s="148"/>
      <c r="AB1227" s="148"/>
      <c r="AC1227" s="148"/>
      <c r="AD1227" s="148"/>
      <c r="AE1227" s="148"/>
      <c r="AF1227" s="148"/>
      <c r="AG1227" s="148" t="s">
        <v>212</v>
      </c>
      <c r="AH1227" s="148"/>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3" x14ac:dyDescent="0.2">
      <c r="A1228" s="155"/>
      <c r="B1228" s="156"/>
      <c r="C1228" s="279" t="s">
        <v>932</v>
      </c>
      <c r="D1228" s="280"/>
      <c r="E1228" s="280"/>
      <c r="F1228" s="280"/>
      <c r="G1228" s="280"/>
      <c r="H1228" s="159"/>
      <c r="I1228" s="159"/>
      <c r="J1228" s="159"/>
      <c r="K1228" s="159"/>
      <c r="L1228" s="159"/>
      <c r="M1228" s="159"/>
      <c r="N1228" s="158"/>
      <c r="O1228" s="158"/>
      <c r="P1228" s="158"/>
      <c r="Q1228" s="158"/>
      <c r="R1228" s="159"/>
      <c r="S1228" s="159"/>
      <c r="T1228" s="159"/>
      <c r="U1228" s="159"/>
      <c r="V1228" s="159"/>
      <c r="W1228" s="159"/>
      <c r="X1228" s="159"/>
      <c r="Y1228" s="159"/>
      <c r="Z1228" s="148"/>
      <c r="AA1228" s="148"/>
      <c r="AB1228" s="148"/>
      <c r="AC1228" s="148"/>
      <c r="AD1228" s="148"/>
      <c r="AE1228" s="148"/>
      <c r="AF1228" s="148"/>
      <c r="AG1228" s="148" t="s">
        <v>212</v>
      </c>
      <c r="AH1228" s="148"/>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ht="22.5" outlineLevel="3" x14ac:dyDescent="0.2">
      <c r="A1229" s="155"/>
      <c r="B1229" s="156"/>
      <c r="C1229" s="279" t="s">
        <v>829</v>
      </c>
      <c r="D1229" s="280"/>
      <c r="E1229" s="280"/>
      <c r="F1229" s="280"/>
      <c r="G1229" s="280"/>
      <c r="H1229" s="159"/>
      <c r="I1229" s="159"/>
      <c r="J1229" s="159"/>
      <c r="K1229" s="159"/>
      <c r="L1229" s="159"/>
      <c r="M1229" s="159"/>
      <c r="N1229" s="158"/>
      <c r="O1229" s="158"/>
      <c r="P1229" s="158"/>
      <c r="Q1229" s="158"/>
      <c r="R1229" s="159"/>
      <c r="S1229" s="159"/>
      <c r="T1229" s="159"/>
      <c r="U1229" s="159"/>
      <c r="V1229" s="159"/>
      <c r="W1229" s="159"/>
      <c r="X1229" s="159"/>
      <c r="Y1229" s="159"/>
      <c r="Z1229" s="148"/>
      <c r="AA1229" s="148"/>
      <c r="AB1229" s="148"/>
      <c r="AC1229" s="148"/>
      <c r="AD1229" s="148"/>
      <c r="AE1229" s="148"/>
      <c r="AF1229" s="148"/>
      <c r="AG1229" s="148" t="s">
        <v>212</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81" t="str">
        <f>C1229</f>
        <v>POVRCHOVÁ ÚPRAVA DŘEVA: bezbarvý lak / celkové přebroušení, nový krycí nátěr s hedvábným leskem barevné provedení bude upřesněno po provedení vzorků</v>
      </c>
      <c r="BB1229" s="148"/>
      <c r="BC1229" s="148"/>
      <c r="BD1229" s="148"/>
      <c r="BE1229" s="148"/>
      <c r="BF1229" s="148"/>
      <c r="BG1229" s="148"/>
      <c r="BH1229" s="148"/>
    </row>
    <row r="1230" spans="1:60" outlineLevel="3" x14ac:dyDescent="0.2">
      <c r="A1230" s="155"/>
      <c r="B1230" s="156"/>
      <c r="C1230" s="279" t="s">
        <v>804</v>
      </c>
      <c r="D1230" s="280"/>
      <c r="E1230" s="280"/>
      <c r="F1230" s="280"/>
      <c r="G1230" s="280"/>
      <c r="H1230" s="159"/>
      <c r="I1230" s="159"/>
      <c r="J1230" s="159"/>
      <c r="K1230" s="159"/>
      <c r="L1230" s="159"/>
      <c r="M1230" s="159"/>
      <c r="N1230" s="158"/>
      <c r="O1230" s="158"/>
      <c r="P1230" s="158"/>
      <c r="Q1230" s="158"/>
      <c r="R1230" s="159"/>
      <c r="S1230" s="159"/>
      <c r="T1230" s="159"/>
      <c r="U1230" s="159"/>
      <c r="V1230" s="159"/>
      <c r="W1230" s="159"/>
      <c r="X1230" s="159"/>
      <c r="Y1230" s="159"/>
      <c r="Z1230" s="148"/>
      <c r="AA1230" s="148"/>
      <c r="AB1230" s="148"/>
      <c r="AC1230" s="148"/>
      <c r="AD1230" s="148"/>
      <c r="AE1230" s="148"/>
      <c r="AF1230" s="148"/>
      <c r="AG1230" s="148" t="s">
        <v>212</v>
      </c>
      <c r="AH1230" s="148"/>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3" x14ac:dyDescent="0.2">
      <c r="A1231" s="155"/>
      <c r="B1231" s="156"/>
      <c r="C1231" s="279" t="s">
        <v>844</v>
      </c>
      <c r="D1231" s="280"/>
      <c r="E1231" s="280"/>
      <c r="F1231" s="280"/>
      <c r="G1231" s="280"/>
      <c r="H1231" s="159"/>
      <c r="I1231" s="159"/>
      <c r="J1231" s="159"/>
      <c r="K1231" s="159"/>
      <c r="L1231" s="159"/>
      <c r="M1231" s="159"/>
      <c r="N1231" s="158"/>
      <c r="O1231" s="158"/>
      <c r="P1231" s="158"/>
      <c r="Q1231" s="158"/>
      <c r="R1231" s="159"/>
      <c r="S1231" s="159"/>
      <c r="T1231" s="159"/>
      <c r="U1231" s="159"/>
      <c r="V1231" s="159"/>
      <c r="W1231" s="159"/>
      <c r="X1231" s="159"/>
      <c r="Y1231" s="159"/>
      <c r="Z1231" s="148"/>
      <c r="AA1231" s="148"/>
      <c r="AB1231" s="148"/>
      <c r="AC1231" s="148"/>
      <c r="AD1231" s="148"/>
      <c r="AE1231" s="148"/>
      <c r="AF1231" s="148"/>
      <c r="AG1231" s="148" t="s">
        <v>212</v>
      </c>
      <c r="AH1231" s="148"/>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2" x14ac:dyDescent="0.2">
      <c r="A1232" s="155"/>
      <c r="B1232" s="156"/>
      <c r="C1232" s="204" t="s">
        <v>727</v>
      </c>
      <c r="D1232" s="195"/>
      <c r="E1232" s="196"/>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8"/>
      <c r="AA1232" s="148"/>
      <c r="AB1232" s="148"/>
      <c r="AC1232" s="148"/>
      <c r="AD1232" s="148"/>
      <c r="AE1232" s="148"/>
      <c r="AF1232" s="148"/>
      <c r="AG1232" s="148" t="s">
        <v>257</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3" x14ac:dyDescent="0.2">
      <c r="A1233" s="155"/>
      <c r="B1233" s="156"/>
      <c r="C1233" s="204" t="s">
        <v>933</v>
      </c>
      <c r="D1233" s="195"/>
      <c r="E1233" s="196">
        <v>1</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8"/>
      <c r="AA1233" s="148"/>
      <c r="AB1233" s="148"/>
      <c r="AC1233" s="148"/>
      <c r="AD1233" s="148"/>
      <c r="AE1233" s="148"/>
      <c r="AF1233" s="148"/>
      <c r="AG1233" s="148" t="s">
        <v>257</v>
      </c>
      <c r="AH1233" s="148">
        <v>0</v>
      </c>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ht="22.5" outlineLevel="1" x14ac:dyDescent="0.2">
      <c r="A1234" s="174">
        <v>134</v>
      </c>
      <c r="B1234" s="175" t="s">
        <v>934</v>
      </c>
      <c r="C1234" s="190" t="s">
        <v>935</v>
      </c>
      <c r="D1234" s="176" t="s">
        <v>400</v>
      </c>
      <c r="E1234" s="177">
        <v>1</v>
      </c>
      <c r="F1234" s="178"/>
      <c r="G1234" s="179">
        <f>ROUND(E1234*F1234,2)</f>
        <v>0</v>
      </c>
      <c r="H1234" s="178"/>
      <c r="I1234" s="179">
        <f>ROUND(E1234*H1234,2)</f>
        <v>0</v>
      </c>
      <c r="J1234" s="178"/>
      <c r="K1234" s="179">
        <f>ROUND(E1234*J1234,2)</f>
        <v>0</v>
      </c>
      <c r="L1234" s="179">
        <v>21</v>
      </c>
      <c r="M1234" s="179">
        <f>G1234*(1+L1234/100)</f>
        <v>0</v>
      </c>
      <c r="N1234" s="177">
        <v>0</v>
      </c>
      <c r="O1234" s="177">
        <f>ROUND(E1234*N1234,2)</f>
        <v>0</v>
      </c>
      <c r="P1234" s="177">
        <v>0</v>
      </c>
      <c r="Q1234" s="177">
        <f>ROUND(E1234*P1234,2)</f>
        <v>0</v>
      </c>
      <c r="R1234" s="179"/>
      <c r="S1234" s="179" t="s">
        <v>228</v>
      </c>
      <c r="T1234" s="180" t="s">
        <v>208</v>
      </c>
      <c r="U1234" s="159">
        <v>0</v>
      </c>
      <c r="V1234" s="159">
        <f>ROUND(E1234*U1234,2)</f>
        <v>0</v>
      </c>
      <c r="W1234" s="159"/>
      <c r="X1234" s="159" t="s">
        <v>252</v>
      </c>
      <c r="Y1234" s="159" t="s">
        <v>210</v>
      </c>
      <c r="Z1234" s="148"/>
      <c r="AA1234" s="148"/>
      <c r="AB1234" s="148"/>
      <c r="AC1234" s="148"/>
      <c r="AD1234" s="148"/>
      <c r="AE1234" s="148"/>
      <c r="AF1234" s="148"/>
      <c r="AG1234" s="148" t="s">
        <v>253</v>
      </c>
      <c r="AH1234" s="148"/>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2" x14ac:dyDescent="0.2">
      <c r="A1235" s="155"/>
      <c r="B1235" s="156"/>
      <c r="C1235" s="277" t="s">
        <v>778</v>
      </c>
      <c r="D1235" s="278"/>
      <c r="E1235" s="278"/>
      <c r="F1235" s="278"/>
      <c r="G1235" s="278"/>
      <c r="H1235" s="159"/>
      <c r="I1235" s="159"/>
      <c r="J1235" s="159"/>
      <c r="K1235" s="159"/>
      <c r="L1235" s="159"/>
      <c r="M1235" s="159"/>
      <c r="N1235" s="158"/>
      <c r="O1235" s="158"/>
      <c r="P1235" s="158"/>
      <c r="Q1235" s="158"/>
      <c r="R1235" s="159"/>
      <c r="S1235" s="159"/>
      <c r="T1235" s="159"/>
      <c r="U1235" s="159"/>
      <c r="V1235" s="159"/>
      <c r="W1235" s="159"/>
      <c r="X1235" s="159"/>
      <c r="Y1235" s="159"/>
      <c r="Z1235" s="148"/>
      <c r="AA1235" s="148"/>
      <c r="AB1235" s="148"/>
      <c r="AC1235" s="148"/>
      <c r="AD1235" s="148"/>
      <c r="AE1235" s="148"/>
      <c r="AF1235" s="148"/>
      <c r="AG1235" s="148" t="s">
        <v>212</v>
      </c>
      <c r="AH1235" s="148"/>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3" x14ac:dyDescent="0.2">
      <c r="A1236" s="155"/>
      <c r="B1236" s="156"/>
      <c r="C1236" s="279" t="s">
        <v>880</v>
      </c>
      <c r="D1236" s="280"/>
      <c r="E1236" s="280"/>
      <c r="F1236" s="280"/>
      <c r="G1236" s="280"/>
      <c r="H1236" s="159"/>
      <c r="I1236" s="159"/>
      <c r="J1236" s="159"/>
      <c r="K1236" s="159"/>
      <c r="L1236" s="159"/>
      <c r="M1236" s="159"/>
      <c r="N1236" s="158"/>
      <c r="O1236" s="158"/>
      <c r="P1236" s="158"/>
      <c r="Q1236" s="158"/>
      <c r="R1236" s="159"/>
      <c r="S1236" s="159"/>
      <c r="T1236" s="159"/>
      <c r="U1236" s="159"/>
      <c r="V1236" s="159"/>
      <c r="W1236" s="159"/>
      <c r="X1236" s="159"/>
      <c r="Y1236" s="159"/>
      <c r="Z1236" s="148"/>
      <c r="AA1236" s="148"/>
      <c r="AB1236" s="148"/>
      <c r="AC1236" s="148"/>
      <c r="AD1236" s="148"/>
      <c r="AE1236" s="148"/>
      <c r="AF1236" s="148"/>
      <c r="AG1236" s="148" t="s">
        <v>212</v>
      </c>
      <c r="AH1236" s="148"/>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3" x14ac:dyDescent="0.2">
      <c r="A1237" s="155"/>
      <c r="B1237" s="156"/>
      <c r="C1237" s="279" t="s">
        <v>881</v>
      </c>
      <c r="D1237" s="280"/>
      <c r="E1237" s="280"/>
      <c r="F1237" s="280"/>
      <c r="G1237" s="280"/>
      <c r="H1237" s="159"/>
      <c r="I1237" s="159"/>
      <c r="J1237" s="159"/>
      <c r="K1237" s="159"/>
      <c r="L1237" s="159"/>
      <c r="M1237" s="159"/>
      <c r="N1237" s="158"/>
      <c r="O1237" s="158"/>
      <c r="P1237" s="158"/>
      <c r="Q1237" s="158"/>
      <c r="R1237" s="159"/>
      <c r="S1237" s="159"/>
      <c r="T1237" s="159"/>
      <c r="U1237" s="159"/>
      <c r="V1237" s="159"/>
      <c r="W1237" s="159"/>
      <c r="X1237" s="159"/>
      <c r="Y1237" s="159"/>
      <c r="Z1237" s="148"/>
      <c r="AA1237" s="148"/>
      <c r="AB1237" s="148"/>
      <c r="AC1237" s="148"/>
      <c r="AD1237" s="148"/>
      <c r="AE1237" s="148"/>
      <c r="AF1237" s="148"/>
      <c r="AG1237" s="148" t="s">
        <v>212</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3" x14ac:dyDescent="0.2">
      <c r="A1238" s="155"/>
      <c r="B1238" s="156"/>
      <c r="C1238" s="279" t="s">
        <v>780</v>
      </c>
      <c r="D1238" s="280"/>
      <c r="E1238" s="280"/>
      <c r="F1238" s="280"/>
      <c r="G1238" s="280"/>
      <c r="H1238" s="159"/>
      <c r="I1238" s="159"/>
      <c r="J1238" s="159"/>
      <c r="K1238" s="159"/>
      <c r="L1238" s="159"/>
      <c r="M1238" s="159"/>
      <c r="N1238" s="158"/>
      <c r="O1238" s="158"/>
      <c r="P1238" s="158"/>
      <c r="Q1238" s="158"/>
      <c r="R1238" s="159"/>
      <c r="S1238" s="159"/>
      <c r="T1238" s="159"/>
      <c r="U1238" s="159"/>
      <c r="V1238" s="159"/>
      <c r="W1238" s="159"/>
      <c r="X1238" s="159"/>
      <c r="Y1238" s="159"/>
      <c r="Z1238" s="148"/>
      <c r="AA1238" s="148"/>
      <c r="AB1238" s="148"/>
      <c r="AC1238" s="148"/>
      <c r="AD1238" s="148"/>
      <c r="AE1238" s="148"/>
      <c r="AF1238" s="148"/>
      <c r="AG1238" s="148" t="s">
        <v>212</v>
      </c>
      <c r="AH1238" s="148"/>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3" x14ac:dyDescent="0.2">
      <c r="A1239" s="155"/>
      <c r="B1239" s="156"/>
      <c r="C1239" s="279" t="s">
        <v>781</v>
      </c>
      <c r="D1239" s="280"/>
      <c r="E1239" s="280"/>
      <c r="F1239" s="280"/>
      <c r="G1239" s="280"/>
      <c r="H1239" s="159"/>
      <c r="I1239" s="159"/>
      <c r="J1239" s="159"/>
      <c r="K1239" s="159"/>
      <c r="L1239" s="159"/>
      <c r="M1239" s="159"/>
      <c r="N1239" s="158"/>
      <c r="O1239" s="158"/>
      <c r="P1239" s="158"/>
      <c r="Q1239" s="158"/>
      <c r="R1239" s="159"/>
      <c r="S1239" s="159"/>
      <c r="T1239" s="159"/>
      <c r="U1239" s="159"/>
      <c r="V1239" s="159"/>
      <c r="W1239" s="159"/>
      <c r="X1239" s="159"/>
      <c r="Y1239" s="159"/>
      <c r="Z1239" s="148"/>
      <c r="AA1239" s="148"/>
      <c r="AB1239" s="148"/>
      <c r="AC1239" s="148"/>
      <c r="AD1239" s="148"/>
      <c r="AE1239" s="148"/>
      <c r="AF1239" s="148"/>
      <c r="AG1239" s="148" t="s">
        <v>212</v>
      </c>
      <c r="AH1239" s="148"/>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3" x14ac:dyDescent="0.2">
      <c r="A1240" s="155"/>
      <c r="B1240" s="156"/>
      <c r="C1240" s="279" t="s">
        <v>782</v>
      </c>
      <c r="D1240" s="280"/>
      <c r="E1240" s="280"/>
      <c r="F1240" s="280"/>
      <c r="G1240" s="280"/>
      <c r="H1240" s="159"/>
      <c r="I1240" s="159"/>
      <c r="J1240" s="159"/>
      <c r="K1240" s="159"/>
      <c r="L1240" s="159"/>
      <c r="M1240" s="159"/>
      <c r="N1240" s="158"/>
      <c r="O1240" s="158"/>
      <c r="P1240" s="158"/>
      <c r="Q1240" s="158"/>
      <c r="R1240" s="159"/>
      <c r="S1240" s="159"/>
      <c r="T1240" s="159"/>
      <c r="U1240" s="159"/>
      <c r="V1240" s="159"/>
      <c r="W1240" s="159"/>
      <c r="X1240" s="159"/>
      <c r="Y1240" s="159"/>
      <c r="Z1240" s="148"/>
      <c r="AA1240" s="148"/>
      <c r="AB1240" s="148"/>
      <c r="AC1240" s="148"/>
      <c r="AD1240" s="148"/>
      <c r="AE1240" s="148"/>
      <c r="AF1240" s="148"/>
      <c r="AG1240" s="148" t="s">
        <v>212</v>
      </c>
      <c r="AH1240" s="148"/>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3" x14ac:dyDescent="0.2">
      <c r="A1241" s="155"/>
      <c r="B1241" s="156"/>
      <c r="C1241" s="279" t="s">
        <v>882</v>
      </c>
      <c r="D1241" s="280"/>
      <c r="E1241" s="280"/>
      <c r="F1241" s="280"/>
      <c r="G1241" s="280"/>
      <c r="H1241" s="159"/>
      <c r="I1241" s="159"/>
      <c r="J1241" s="159"/>
      <c r="K1241" s="159"/>
      <c r="L1241" s="159"/>
      <c r="M1241" s="159"/>
      <c r="N1241" s="158"/>
      <c r="O1241" s="158"/>
      <c r="P1241" s="158"/>
      <c r="Q1241" s="158"/>
      <c r="R1241" s="159"/>
      <c r="S1241" s="159"/>
      <c r="T1241" s="159"/>
      <c r="U1241" s="159"/>
      <c r="V1241" s="159"/>
      <c r="W1241" s="159"/>
      <c r="X1241" s="159"/>
      <c r="Y1241" s="159"/>
      <c r="Z1241" s="148"/>
      <c r="AA1241" s="148"/>
      <c r="AB1241" s="148"/>
      <c r="AC1241" s="148"/>
      <c r="AD1241" s="148"/>
      <c r="AE1241" s="148"/>
      <c r="AF1241" s="148"/>
      <c r="AG1241" s="148" t="s">
        <v>212</v>
      </c>
      <c r="AH1241" s="148"/>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3" x14ac:dyDescent="0.2">
      <c r="A1242" s="155"/>
      <c r="B1242" s="156"/>
      <c r="C1242" s="279" t="s">
        <v>784</v>
      </c>
      <c r="D1242" s="280"/>
      <c r="E1242" s="280"/>
      <c r="F1242" s="280"/>
      <c r="G1242" s="280"/>
      <c r="H1242" s="159"/>
      <c r="I1242" s="159"/>
      <c r="J1242" s="159"/>
      <c r="K1242" s="159"/>
      <c r="L1242" s="159"/>
      <c r="M1242" s="159"/>
      <c r="N1242" s="158"/>
      <c r="O1242" s="158"/>
      <c r="P1242" s="158"/>
      <c r="Q1242" s="158"/>
      <c r="R1242" s="159"/>
      <c r="S1242" s="159"/>
      <c r="T1242" s="159"/>
      <c r="U1242" s="159"/>
      <c r="V1242" s="159"/>
      <c r="W1242" s="159"/>
      <c r="X1242" s="159"/>
      <c r="Y1242" s="159"/>
      <c r="Z1242" s="148"/>
      <c r="AA1242" s="148"/>
      <c r="AB1242" s="148"/>
      <c r="AC1242" s="148"/>
      <c r="AD1242" s="148"/>
      <c r="AE1242" s="148"/>
      <c r="AF1242" s="148"/>
      <c r="AG1242" s="148" t="s">
        <v>212</v>
      </c>
      <c r="AH1242" s="148"/>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3" x14ac:dyDescent="0.2">
      <c r="A1243" s="155"/>
      <c r="B1243" s="156"/>
      <c r="C1243" s="279" t="s">
        <v>785</v>
      </c>
      <c r="D1243" s="280"/>
      <c r="E1243" s="280"/>
      <c r="F1243" s="280"/>
      <c r="G1243" s="280"/>
      <c r="H1243" s="159"/>
      <c r="I1243" s="159"/>
      <c r="J1243" s="159"/>
      <c r="K1243" s="159"/>
      <c r="L1243" s="159"/>
      <c r="M1243" s="159"/>
      <c r="N1243" s="158"/>
      <c r="O1243" s="158"/>
      <c r="P1243" s="158"/>
      <c r="Q1243" s="158"/>
      <c r="R1243" s="159"/>
      <c r="S1243" s="159"/>
      <c r="T1243" s="159"/>
      <c r="U1243" s="159"/>
      <c r="V1243" s="159"/>
      <c r="W1243" s="159"/>
      <c r="X1243" s="159"/>
      <c r="Y1243" s="159"/>
      <c r="Z1243" s="148"/>
      <c r="AA1243" s="148"/>
      <c r="AB1243" s="148"/>
      <c r="AC1243" s="148"/>
      <c r="AD1243" s="148"/>
      <c r="AE1243" s="148"/>
      <c r="AF1243" s="148"/>
      <c r="AG1243" s="148" t="s">
        <v>212</v>
      </c>
      <c r="AH1243" s="148"/>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81" t="str">
        <f>C1243</f>
        <v>POVRCHOVÁ ÚPRAVA DŘEVA: krycí nátěr s hedvábným leskem barevné provedení bude upřesněno po provedení vzorků</v>
      </c>
      <c r="BB1243" s="148"/>
      <c r="BC1243" s="148"/>
      <c r="BD1243" s="148"/>
      <c r="BE1243" s="148"/>
      <c r="BF1243" s="148"/>
      <c r="BG1243" s="148"/>
      <c r="BH1243" s="148"/>
    </row>
    <row r="1244" spans="1:60" outlineLevel="3" x14ac:dyDescent="0.2">
      <c r="A1244" s="155"/>
      <c r="B1244" s="156"/>
      <c r="C1244" s="279" t="s">
        <v>786</v>
      </c>
      <c r="D1244" s="280"/>
      <c r="E1244" s="280"/>
      <c r="F1244" s="280"/>
      <c r="G1244" s="280"/>
      <c r="H1244" s="159"/>
      <c r="I1244" s="159"/>
      <c r="J1244" s="159"/>
      <c r="K1244" s="159"/>
      <c r="L1244" s="159"/>
      <c r="M1244" s="159"/>
      <c r="N1244" s="158"/>
      <c r="O1244" s="158"/>
      <c r="P1244" s="158"/>
      <c r="Q1244" s="158"/>
      <c r="R1244" s="159"/>
      <c r="S1244" s="159"/>
      <c r="T1244" s="159"/>
      <c r="U1244" s="159"/>
      <c r="V1244" s="159"/>
      <c r="W1244" s="159"/>
      <c r="X1244" s="159"/>
      <c r="Y1244" s="159"/>
      <c r="Z1244" s="148"/>
      <c r="AA1244" s="148"/>
      <c r="AB1244" s="148"/>
      <c r="AC1244" s="148"/>
      <c r="AD1244" s="148"/>
      <c r="AE1244" s="148"/>
      <c r="AF1244" s="148"/>
      <c r="AG1244" s="148" t="s">
        <v>212</v>
      </c>
      <c r="AH1244" s="148"/>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2" x14ac:dyDescent="0.2">
      <c r="A1245" s="155"/>
      <c r="B1245" s="156"/>
      <c r="C1245" s="204" t="s">
        <v>727</v>
      </c>
      <c r="D1245" s="195"/>
      <c r="E1245" s="196"/>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8"/>
      <c r="AA1245" s="148"/>
      <c r="AB1245" s="148"/>
      <c r="AC1245" s="148"/>
      <c r="AD1245" s="148"/>
      <c r="AE1245" s="148"/>
      <c r="AF1245" s="148"/>
      <c r="AG1245" s="148" t="s">
        <v>257</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3" x14ac:dyDescent="0.2">
      <c r="A1246" s="155"/>
      <c r="B1246" s="156"/>
      <c r="C1246" s="204" t="s">
        <v>936</v>
      </c>
      <c r="D1246" s="195"/>
      <c r="E1246" s="196">
        <v>1</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8"/>
      <c r="AA1246" s="148"/>
      <c r="AB1246" s="148"/>
      <c r="AC1246" s="148"/>
      <c r="AD1246" s="148"/>
      <c r="AE1246" s="148"/>
      <c r="AF1246" s="148"/>
      <c r="AG1246" s="148" t="s">
        <v>257</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ht="22.5" outlineLevel="1" x14ac:dyDescent="0.2">
      <c r="A1247" s="174">
        <v>135</v>
      </c>
      <c r="B1247" s="175" t="s">
        <v>937</v>
      </c>
      <c r="C1247" s="190" t="s">
        <v>938</v>
      </c>
      <c r="D1247" s="176" t="s">
        <v>400</v>
      </c>
      <c r="E1247" s="177">
        <v>1</v>
      </c>
      <c r="F1247" s="178"/>
      <c r="G1247" s="179">
        <f>ROUND(E1247*F1247,2)</f>
        <v>0</v>
      </c>
      <c r="H1247" s="178"/>
      <c r="I1247" s="179">
        <f>ROUND(E1247*H1247,2)</f>
        <v>0</v>
      </c>
      <c r="J1247" s="178"/>
      <c r="K1247" s="179">
        <f>ROUND(E1247*J1247,2)</f>
        <v>0</v>
      </c>
      <c r="L1247" s="179">
        <v>21</v>
      </c>
      <c r="M1247" s="179">
        <f>G1247*(1+L1247/100)</f>
        <v>0</v>
      </c>
      <c r="N1247" s="177">
        <v>0</v>
      </c>
      <c r="O1247" s="177">
        <f>ROUND(E1247*N1247,2)</f>
        <v>0</v>
      </c>
      <c r="P1247" s="177">
        <v>0</v>
      </c>
      <c r="Q1247" s="177">
        <f>ROUND(E1247*P1247,2)</f>
        <v>0</v>
      </c>
      <c r="R1247" s="179"/>
      <c r="S1247" s="179" t="s">
        <v>228</v>
      </c>
      <c r="T1247" s="180" t="s">
        <v>208</v>
      </c>
      <c r="U1247" s="159">
        <v>0</v>
      </c>
      <c r="V1247" s="159">
        <f>ROUND(E1247*U1247,2)</f>
        <v>0</v>
      </c>
      <c r="W1247" s="159"/>
      <c r="X1247" s="159" t="s">
        <v>252</v>
      </c>
      <c r="Y1247" s="159" t="s">
        <v>210</v>
      </c>
      <c r="Z1247" s="148"/>
      <c r="AA1247" s="148"/>
      <c r="AB1247" s="148"/>
      <c r="AC1247" s="148"/>
      <c r="AD1247" s="148"/>
      <c r="AE1247" s="148"/>
      <c r="AF1247" s="148"/>
      <c r="AG1247" s="148" t="s">
        <v>253</v>
      </c>
      <c r="AH1247" s="148"/>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2" x14ac:dyDescent="0.2">
      <c r="A1248" s="155"/>
      <c r="B1248" s="156"/>
      <c r="C1248" s="277" t="s">
        <v>741</v>
      </c>
      <c r="D1248" s="278"/>
      <c r="E1248" s="278"/>
      <c r="F1248" s="278"/>
      <c r="G1248" s="278"/>
      <c r="H1248" s="159"/>
      <c r="I1248" s="159"/>
      <c r="J1248" s="159"/>
      <c r="K1248" s="159"/>
      <c r="L1248" s="159"/>
      <c r="M1248" s="159"/>
      <c r="N1248" s="158"/>
      <c r="O1248" s="158"/>
      <c r="P1248" s="158"/>
      <c r="Q1248" s="158"/>
      <c r="R1248" s="159"/>
      <c r="S1248" s="159"/>
      <c r="T1248" s="159"/>
      <c r="U1248" s="159"/>
      <c r="V1248" s="159"/>
      <c r="W1248" s="159"/>
      <c r="X1248" s="159"/>
      <c r="Y1248" s="159"/>
      <c r="Z1248" s="148"/>
      <c r="AA1248" s="148"/>
      <c r="AB1248" s="148"/>
      <c r="AC1248" s="148"/>
      <c r="AD1248" s="148"/>
      <c r="AE1248" s="148"/>
      <c r="AF1248" s="148"/>
      <c r="AG1248" s="148" t="s">
        <v>212</v>
      </c>
      <c r="AH1248" s="148"/>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3" x14ac:dyDescent="0.2">
      <c r="A1249" s="155"/>
      <c r="B1249" s="156"/>
      <c r="C1249" s="279" t="s">
        <v>732</v>
      </c>
      <c r="D1249" s="280"/>
      <c r="E1249" s="280"/>
      <c r="F1249" s="280"/>
      <c r="G1249" s="280"/>
      <c r="H1249" s="159"/>
      <c r="I1249" s="159"/>
      <c r="J1249" s="159"/>
      <c r="K1249" s="159"/>
      <c r="L1249" s="159"/>
      <c r="M1249" s="159"/>
      <c r="N1249" s="158"/>
      <c r="O1249" s="158"/>
      <c r="P1249" s="158"/>
      <c r="Q1249" s="158"/>
      <c r="R1249" s="159"/>
      <c r="S1249" s="159"/>
      <c r="T1249" s="159"/>
      <c r="U1249" s="159"/>
      <c r="V1249" s="159"/>
      <c r="W1249" s="159"/>
      <c r="X1249" s="159"/>
      <c r="Y1249" s="159"/>
      <c r="Z1249" s="148"/>
      <c r="AA1249" s="148"/>
      <c r="AB1249" s="148"/>
      <c r="AC1249" s="148"/>
      <c r="AD1249" s="148"/>
      <c r="AE1249" s="148"/>
      <c r="AF1249" s="148"/>
      <c r="AG1249" s="148" t="s">
        <v>212</v>
      </c>
      <c r="AH1249" s="148"/>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3" x14ac:dyDescent="0.2">
      <c r="A1250" s="155"/>
      <c r="B1250" s="156"/>
      <c r="C1250" s="279" t="s">
        <v>719</v>
      </c>
      <c r="D1250" s="280"/>
      <c r="E1250" s="280"/>
      <c r="F1250" s="280"/>
      <c r="G1250" s="280"/>
      <c r="H1250" s="159"/>
      <c r="I1250" s="159"/>
      <c r="J1250" s="159"/>
      <c r="K1250" s="159"/>
      <c r="L1250" s="159"/>
      <c r="M1250" s="159"/>
      <c r="N1250" s="158"/>
      <c r="O1250" s="158"/>
      <c r="P1250" s="158"/>
      <c r="Q1250" s="158"/>
      <c r="R1250" s="159"/>
      <c r="S1250" s="159"/>
      <c r="T1250" s="159"/>
      <c r="U1250" s="159"/>
      <c r="V1250" s="159"/>
      <c r="W1250" s="159"/>
      <c r="X1250" s="159"/>
      <c r="Y1250" s="159"/>
      <c r="Z1250" s="148"/>
      <c r="AA1250" s="148"/>
      <c r="AB1250" s="148"/>
      <c r="AC1250" s="148"/>
      <c r="AD1250" s="148"/>
      <c r="AE1250" s="148"/>
      <c r="AF1250" s="148"/>
      <c r="AG1250" s="148" t="s">
        <v>212</v>
      </c>
      <c r="AH1250" s="148"/>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3" x14ac:dyDescent="0.2">
      <c r="A1251" s="155"/>
      <c r="B1251" s="156"/>
      <c r="C1251" s="279" t="s">
        <v>800</v>
      </c>
      <c r="D1251" s="280"/>
      <c r="E1251" s="280"/>
      <c r="F1251" s="280"/>
      <c r="G1251" s="280"/>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212</v>
      </c>
      <c r="AH1251" s="148"/>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3" x14ac:dyDescent="0.2">
      <c r="A1252" s="155"/>
      <c r="B1252" s="156"/>
      <c r="C1252" s="279" t="s">
        <v>925</v>
      </c>
      <c r="D1252" s="280"/>
      <c r="E1252" s="280"/>
      <c r="F1252" s="280"/>
      <c r="G1252" s="280"/>
      <c r="H1252" s="159"/>
      <c r="I1252" s="159"/>
      <c r="J1252" s="159"/>
      <c r="K1252" s="159"/>
      <c r="L1252" s="159"/>
      <c r="M1252" s="159"/>
      <c r="N1252" s="158"/>
      <c r="O1252" s="158"/>
      <c r="P1252" s="158"/>
      <c r="Q1252" s="158"/>
      <c r="R1252" s="159"/>
      <c r="S1252" s="159"/>
      <c r="T1252" s="159"/>
      <c r="U1252" s="159"/>
      <c r="V1252" s="159"/>
      <c r="W1252" s="159"/>
      <c r="X1252" s="159"/>
      <c r="Y1252" s="159"/>
      <c r="Z1252" s="148"/>
      <c r="AA1252" s="148"/>
      <c r="AB1252" s="148"/>
      <c r="AC1252" s="148"/>
      <c r="AD1252" s="148"/>
      <c r="AE1252" s="148"/>
      <c r="AF1252" s="148"/>
      <c r="AG1252" s="148" t="s">
        <v>212</v>
      </c>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3" x14ac:dyDescent="0.2">
      <c r="A1253" s="155"/>
      <c r="B1253" s="156"/>
      <c r="C1253" s="279" t="s">
        <v>904</v>
      </c>
      <c r="D1253" s="280"/>
      <c r="E1253" s="280"/>
      <c r="F1253" s="280"/>
      <c r="G1253" s="280"/>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212</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81" t="str">
        <f>C1253</f>
        <v>VÝPLŇ: čiré tabulové sklo vitrážové / výměna - čiré tabulové sklo imitující vlastnosti ručně foukaného skla, vitrážové provedení</v>
      </c>
      <c r="BB1253" s="148"/>
      <c r="BC1253" s="148"/>
      <c r="BD1253" s="148"/>
      <c r="BE1253" s="148"/>
      <c r="BF1253" s="148"/>
      <c r="BG1253" s="148"/>
      <c r="BH1253" s="148"/>
    </row>
    <row r="1254" spans="1:60" ht="22.5" outlineLevel="3" x14ac:dyDescent="0.2">
      <c r="A1254" s="155"/>
      <c r="B1254" s="156"/>
      <c r="C1254" s="279" t="s">
        <v>829</v>
      </c>
      <c r="D1254" s="280"/>
      <c r="E1254" s="280"/>
      <c r="F1254" s="280"/>
      <c r="G1254" s="280"/>
      <c r="H1254" s="159"/>
      <c r="I1254" s="159"/>
      <c r="J1254" s="159"/>
      <c r="K1254" s="159"/>
      <c r="L1254" s="159"/>
      <c r="M1254" s="159"/>
      <c r="N1254" s="158"/>
      <c r="O1254" s="158"/>
      <c r="P1254" s="158"/>
      <c r="Q1254" s="158"/>
      <c r="R1254" s="159"/>
      <c r="S1254" s="159"/>
      <c r="T1254" s="159"/>
      <c r="U1254" s="159"/>
      <c r="V1254" s="159"/>
      <c r="W1254" s="159"/>
      <c r="X1254" s="159"/>
      <c r="Y1254" s="159"/>
      <c r="Z1254" s="148"/>
      <c r="AA1254" s="148"/>
      <c r="AB1254" s="148"/>
      <c r="AC1254" s="148"/>
      <c r="AD1254" s="148"/>
      <c r="AE1254" s="148"/>
      <c r="AF1254" s="148"/>
      <c r="AG1254" s="148" t="s">
        <v>212</v>
      </c>
      <c r="AH1254" s="148"/>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81" t="str">
        <f>C1254</f>
        <v>POVRCHOVÁ ÚPRAVA DŘEVA: bezbarvý lak / celkové přebroušení, nový krycí nátěr s hedvábným leskem barevné provedení bude upřesněno po provedení vzorků</v>
      </c>
      <c r="BB1254" s="148"/>
      <c r="BC1254" s="148"/>
      <c r="BD1254" s="148"/>
      <c r="BE1254" s="148"/>
      <c r="BF1254" s="148"/>
      <c r="BG1254" s="148"/>
      <c r="BH1254" s="148"/>
    </row>
    <row r="1255" spans="1:60" outlineLevel="3" x14ac:dyDescent="0.2">
      <c r="A1255" s="155"/>
      <c r="B1255" s="156"/>
      <c r="C1255" s="279" t="s">
        <v>804</v>
      </c>
      <c r="D1255" s="280"/>
      <c r="E1255" s="280"/>
      <c r="F1255" s="280"/>
      <c r="G1255" s="280"/>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212</v>
      </c>
      <c r="AH1255" s="148"/>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279" t="s">
        <v>844</v>
      </c>
      <c r="D1256" s="280"/>
      <c r="E1256" s="280"/>
      <c r="F1256" s="280"/>
      <c r="G1256" s="280"/>
      <c r="H1256" s="159"/>
      <c r="I1256" s="159"/>
      <c r="J1256" s="159"/>
      <c r="K1256" s="159"/>
      <c r="L1256" s="159"/>
      <c r="M1256" s="159"/>
      <c r="N1256" s="158"/>
      <c r="O1256" s="158"/>
      <c r="P1256" s="158"/>
      <c r="Q1256" s="158"/>
      <c r="R1256" s="159"/>
      <c r="S1256" s="159"/>
      <c r="T1256" s="159"/>
      <c r="U1256" s="159"/>
      <c r="V1256" s="159"/>
      <c r="W1256" s="159"/>
      <c r="X1256" s="159"/>
      <c r="Y1256" s="159"/>
      <c r="Z1256" s="148"/>
      <c r="AA1256" s="148"/>
      <c r="AB1256" s="148"/>
      <c r="AC1256" s="148"/>
      <c r="AD1256" s="148"/>
      <c r="AE1256" s="148"/>
      <c r="AF1256" s="148"/>
      <c r="AG1256" s="148" t="s">
        <v>212</v>
      </c>
      <c r="AH1256" s="148"/>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2" x14ac:dyDescent="0.2">
      <c r="A1257" s="155"/>
      <c r="B1257" s="156"/>
      <c r="C1257" s="204" t="s">
        <v>727</v>
      </c>
      <c r="D1257" s="195"/>
      <c r="E1257" s="196"/>
      <c r="F1257" s="159"/>
      <c r="G1257" s="159"/>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257</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204" t="s">
        <v>939</v>
      </c>
      <c r="D1258" s="195"/>
      <c r="E1258" s="196">
        <v>1</v>
      </c>
      <c r="F1258" s="159"/>
      <c r="G1258" s="159"/>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257</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ht="22.5" outlineLevel="1" x14ac:dyDescent="0.2">
      <c r="A1259" s="174">
        <v>136</v>
      </c>
      <c r="B1259" s="175" t="s">
        <v>940</v>
      </c>
      <c r="C1259" s="190" t="s">
        <v>941</v>
      </c>
      <c r="D1259" s="176" t="s">
        <v>400</v>
      </c>
      <c r="E1259" s="177">
        <v>7</v>
      </c>
      <c r="F1259" s="178"/>
      <c r="G1259" s="179">
        <f>ROUND(E1259*F1259,2)</f>
        <v>0</v>
      </c>
      <c r="H1259" s="178"/>
      <c r="I1259" s="179">
        <f>ROUND(E1259*H1259,2)</f>
        <v>0</v>
      </c>
      <c r="J1259" s="178"/>
      <c r="K1259" s="179">
        <f>ROUND(E1259*J1259,2)</f>
        <v>0</v>
      </c>
      <c r="L1259" s="179">
        <v>21</v>
      </c>
      <c r="M1259" s="179">
        <f>G1259*(1+L1259/100)</f>
        <v>0</v>
      </c>
      <c r="N1259" s="177">
        <v>0</v>
      </c>
      <c r="O1259" s="177">
        <f>ROUND(E1259*N1259,2)</f>
        <v>0</v>
      </c>
      <c r="P1259" s="177">
        <v>0</v>
      </c>
      <c r="Q1259" s="177">
        <f>ROUND(E1259*P1259,2)</f>
        <v>0</v>
      </c>
      <c r="R1259" s="179"/>
      <c r="S1259" s="179" t="s">
        <v>228</v>
      </c>
      <c r="T1259" s="180" t="s">
        <v>208</v>
      </c>
      <c r="U1259" s="159">
        <v>0</v>
      </c>
      <c r="V1259" s="159">
        <f>ROUND(E1259*U1259,2)</f>
        <v>0</v>
      </c>
      <c r="W1259" s="159"/>
      <c r="X1259" s="159" t="s">
        <v>252</v>
      </c>
      <c r="Y1259" s="159" t="s">
        <v>210</v>
      </c>
      <c r="Z1259" s="148"/>
      <c r="AA1259" s="148"/>
      <c r="AB1259" s="148"/>
      <c r="AC1259" s="148"/>
      <c r="AD1259" s="148"/>
      <c r="AE1259" s="148"/>
      <c r="AF1259" s="148"/>
      <c r="AG1259" s="148" t="s">
        <v>253</v>
      </c>
      <c r="AH1259" s="148"/>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2" x14ac:dyDescent="0.2">
      <c r="A1260" s="155"/>
      <c r="B1260" s="156"/>
      <c r="C1260" s="277" t="s">
        <v>880</v>
      </c>
      <c r="D1260" s="278"/>
      <c r="E1260" s="278"/>
      <c r="F1260" s="278"/>
      <c r="G1260" s="278"/>
      <c r="H1260" s="159"/>
      <c r="I1260" s="159"/>
      <c r="J1260" s="159"/>
      <c r="K1260" s="159"/>
      <c r="L1260" s="159"/>
      <c r="M1260" s="159"/>
      <c r="N1260" s="158"/>
      <c r="O1260" s="158"/>
      <c r="P1260" s="158"/>
      <c r="Q1260" s="158"/>
      <c r="R1260" s="159"/>
      <c r="S1260" s="159"/>
      <c r="T1260" s="159"/>
      <c r="U1260" s="159"/>
      <c r="V1260" s="159"/>
      <c r="W1260" s="159"/>
      <c r="X1260" s="159"/>
      <c r="Y1260" s="159"/>
      <c r="Z1260" s="148"/>
      <c r="AA1260" s="148"/>
      <c r="AB1260" s="148"/>
      <c r="AC1260" s="148"/>
      <c r="AD1260" s="148"/>
      <c r="AE1260" s="148"/>
      <c r="AF1260" s="148"/>
      <c r="AG1260" s="148" t="s">
        <v>212</v>
      </c>
      <c r="AH1260" s="148"/>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3" x14ac:dyDescent="0.2">
      <c r="A1261" s="155"/>
      <c r="B1261" s="156"/>
      <c r="C1261" s="279" t="s">
        <v>881</v>
      </c>
      <c r="D1261" s="280"/>
      <c r="E1261" s="280"/>
      <c r="F1261" s="280"/>
      <c r="G1261" s="280"/>
      <c r="H1261" s="159"/>
      <c r="I1261" s="159"/>
      <c r="J1261" s="159"/>
      <c r="K1261" s="159"/>
      <c r="L1261" s="159"/>
      <c r="M1261" s="159"/>
      <c r="N1261" s="158"/>
      <c r="O1261" s="158"/>
      <c r="P1261" s="158"/>
      <c r="Q1261" s="158"/>
      <c r="R1261" s="159"/>
      <c r="S1261" s="159"/>
      <c r="T1261" s="159"/>
      <c r="U1261" s="159"/>
      <c r="V1261" s="159"/>
      <c r="W1261" s="159"/>
      <c r="X1261" s="159"/>
      <c r="Y1261" s="159"/>
      <c r="Z1261" s="148"/>
      <c r="AA1261" s="148"/>
      <c r="AB1261" s="148"/>
      <c r="AC1261" s="148"/>
      <c r="AD1261" s="148"/>
      <c r="AE1261" s="148"/>
      <c r="AF1261" s="148"/>
      <c r="AG1261" s="148" t="s">
        <v>212</v>
      </c>
      <c r="AH1261" s="148"/>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ht="22.5" outlineLevel="3" x14ac:dyDescent="0.2">
      <c r="A1262" s="155"/>
      <c r="B1262" s="156"/>
      <c r="C1262" s="279" t="s">
        <v>891</v>
      </c>
      <c r="D1262" s="280"/>
      <c r="E1262" s="280"/>
      <c r="F1262" s="280"/>
      <c r="G1262" s="280"/>
      <c r="H1262" s="159"/>
      <c r="I1262" s="159"/>
      <c r="J1262" s="159"/>
      <c r="K1262" s="159"/>
      <c r="L1262" s="159"/>
      <c r="M1262" s="159"/>
      <c r="N1262" s="158"/>
      <c r="O1262" s="158"/>
      <c r="P1262" s="158"/>
      <c r="Q1262" s="158"/>
      <c r="R1262" s="159"/>
      <c r="S1262" s="159"/>
      <c r="T1262" s="159"/>
      <c r="U1262" s="159"/>
      <c r="V1262" s="159"/>
      <c r="W1262" s="159"/>
      <c r="X1262" s="159"/>
      <c r="Y1262" s="159"/>
      <c r="Z1262" s="148"/>
      <c r="AA1262" s="148"/>
      <c r="AB1262" s="148"/>
      <c r="AC1262" s="148"/>
      <c r="AD1262" s="148"/>
      <c r="AE1262" s="148"/>
      <c r="AF1262" s="148"/>
      <c r="AG1262" s="148" t="s">
        <v>212</v>
      </c>
      <c r="AH1262" s="148"/>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81" t="str">
        <f>C1262</f>
        <v>PŘED ZAHÁJENÍM VÝROBY BUDE ZHOTOVEN PROTOTYP, NA KTERÉM BUDE PROVĚŘENO A ODSOUHLASENO TVAROVÉ, ROZMĚROVÉ A BAREVNÉ PROVEDENÍ</v>
      </c>
      <c r="BB1262" s="148"/>
      <c r="BC1262" s="148"/>
      <c r="BD1262" s="148"/>
      <c r="BE1262" s="148"/>
      <c r="BF1262" s="148"/>
      <c r="BG1262" s="148"/>
      <c r="BH1262" s="148"/>
    </row>
    <row r="1263" spans="1:60" outlineLevel="3" x14ac:dyDescent="0.2">
      <c r="A1263" s="155"/>
      <c r="B1263" s="156"/>
      <c r="C1263" s="279" t="s">
        <v>942</v>
      </c>
      <c r="D1263" s="280"/>
      <c r="E1263" s="280"/>
      <c r="F1263" s="280"/>
      <c r="G1263" s="280"/>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212</v>
      </c>
      <c r="AH1263" s="148"/>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3" x14ac:dyDescent="0.2">
      <c r="A1264" s="155"/>
      <c r="B1264" s="156"/>
      <c r="C1264" s="279" t="s">
        <v>943</v>
      </c>
      <c r="D1264" s="280"/>
      <c r="E1264" s="280"/>
      <c r="F1264" s="280"/>
      <c r="G1264" s="280"/>
      <c r="H1264" s="159"/>
      <c r="I1264" s="159"/>
      <c r="J1264" s="159"/>
      <c r="K1264" s="159"/>
      <c r="L1264" s="159"/>
      <c r="M1264" s="159"/>
      <c r="N1264" s="158"/>
      <c r="O1264" s="158"/>
      <c r="P1264" s="158"/>
      <c r="Q1264" s="158"/>
      <c r="R1264" s="159"/>
      <c r="S1264" s="159"/>
      <c r="T1264" s="159"/>
      <c r="U1264" s="159"/>
      <c r="V1264" s="159"/>
      <c r="W1264" s="159"/>
      <c r="X1264" s="159"/>
      <c r="Y1264" s="159"/>
      <c r="Z1264" s="148"/>
      <c r="AA1264" s="148"/>
      <c r="AB1264" s="148"/>
      <c r="AC1264" s="148"/>
      <c r="AD1264" s="148"/>
      <c r="AE1264" s="148"/>
      <c r="AF1264" s="148"/>
      <c r="AG1264" s="148" t="s">
        <v>212</v>
      </c>
      <c r="AH1264" s="148"/>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3" x14ac:dyDescent="0.2">
      <c r="A1265" s="155"/>
      <c r="B1265" s="156"/>
      <c r="C1265" s="279" t="s">
        <v>782</v>
      </c>
      <c r="D1265" s="280"/>
      <c r="E1265" s="280"/>
      <c r="F1265" s="280"/>
      <c r="G1265" s="280"/>
      <c r="H1265" s="159"/>
      <c r="I1265" s="159"/>
      <c r="J1265" s="159"/>
      <c r="K1265" s="159"/>
      <c r="L1265" s="159"/>
      <c r="M1265" s="159"/>
      <c r="N1265" s="158"/>
      <c r="O1265" s="158"/>
      <c r="P1265" s="158"/>
      <c r="Q1265" s="158"/>
      <c r="R1265" s="159"/>
      <c r="S1265" s="159"/>
      <c r="T1265" s="159"/>
      <c r="U1265" s="159"/>
      <c r="V1265" s="159"/>
      <c r="W1265" s="159"/>
      <c r="X1265" s="159"/>
      <c r="Y1265" s="159"/>
      <c r="Z1265" s="148"/>
      <c r="AA1265" s="148"/>
      <c r="AB1265" s="148"/>
      <c r="AC1265" s="148"/>
      <c r="AD1265" s="148"/>
      <c r="AE1265" s="148"/>
      <c r="AF1265" s="148"/>
      <c r="AG1265" s="148" t="s">
        <v>212</v>
      </c>
      <c r="AH1265" s="148"/>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3" x14ac:dyDescent="0.2">
      <c r="A1266" s="155"/>
      <c r="B1266" s="156"/>
      <c r="C1266" s="279" t="s">
        <v>719</v>
      </c>
      <c r="D1266" s="280"/>
      <c r="E1266" s="280"/>
      <c r="F1266" s="280"/>
      <c r="G1266" s="280"/>
      <c r="H1266" s="159"/>
      <c r="I1266" s="159"/>
      <c r="J1266" s="159"/>
      <c r="K1266" s="159"/>
      <c r="L1266" s="159"/>
      <c r="M1266" s="159"/>
      <c r="N1266" s="158"/>
      <c r="O1266" s="158"/>
      <c r="P1266" s="158"/>
      <c r="Q1266" s="158"/>
      <c r="R1266" s="159"/>
      <c r="S1266" s="159"/>
      <c r="T1266" s="159"/>
      <c r="U1266" s="159"/>
      <c r="V1266" s="159"/>
      <c r="W1266" s="159"/>
      <c r="X1266" s="159"/>
      <c r="Y1266" s="159"/>
      <c r="Z1266" s="148"/>
      <c r="AA1266" s="148"/>
      <c r="AB1266" s="148"/>
      <c r="AC1266" s="148"/>
      <c r="AD1266" s="148"/>
      <c r="AE1266" s="148"/>
      <c r="AF1266" s="148"/>
      <c r="AG1266" s="148" t="s">
        <v>212</v>
      </c>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3" x14ac:dyDescent="0.2">
      <c r="A1267" s="155"/>
      <c r="B1267" s="156"/>
      <c r="C1267" s="279" t="s">
        <v>944</v>
      </c>
      <c r="D1267" s="280"/>
      <c r="E1267" s="280"/>
      <c r="F1267" s="280"/>
      <c r="G1267" s="280"/>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212</v>
      </c>
      <c r="AH1267" s="148"/>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3" x14ac:dyDescent="0.2">
      <c r="A1268" s="155"/>
      <c r="B1268" s="156"/>
      <c r="C1268" s="279" t="s">
        <v>945</v>
      </c>
      <c r="D1268" s="280"/>
      <c r="E1268" s="280"/>
      <c r="F1268" s="280"/>
      <c r="G1268" s="280"/>
      <c r="H1268" s="159"/>
      <c r="I1268" s="159"/>
      <c r="J1268" s="159"/>
      <c r="K1268" s="159"/>
      <c r="L1268" s="159"/>
      <c r="M1268" s="159"/>
      <c r="N1268" s="158"/>
      <c r="O1268" s="158"/>
      <c r="P1268" s="158"/>
      <c r="Q1268" s="158"/>
      <c r="R1268" s="159"/>
      <c r="S1268" s="159"/>
      <c r="T1268" s="159"/>
      <c r="U1268" s="159"/>
      <c r="V1268" s="159"/>
      <c r="W1268" s="159"/>
      <c r="X1268" s="159"/>
      <c r="Y1268" s="159"/>
      <c r="Z1268" s="148"/>
      <c r="AA1268" s="148"/>
      <c r="AB1268" s="148"/>
      <c r="AC1268" s="148"/>
      <c r="AD1268" s="148"/>
      <c r="AE1268" s="148"/>
      <c r="AF1268" s="148"/>
      <c r="AG1268" s="148" t="s">
        <v>212</v>
      </c>
      <c r="AH1268" s="148"/>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3" x14ac:dyDescent="0.2">
      <c r="A1269" s="155"/>
      <c r="B1269" s="156"/>
      <c r="C1269" s="279" t="s">
        <v>946</v>
      </c>
      <c r="D1269" s="280"/>
      <c r="E1269" s="280"/>
      <c r="F1269" s="280"/>
      <c r="G1269" s="280"/>
      <c r="H1269" s="159"/>
      <c r="I1269" s="159"/>
      <c r="J1269" s="159"/>
      <c r="K1269" s="159"/>
      <c r="L1269" s="159"/>
      <c r="M1269" s="159"/>
      <c r="N1269" s="158"/>
      <c r="O1269" s="158"/>
      <c r="P1269" s="158"/>
      <c r="Q1269" s="158"/>
      <c r="R1269" s="159"/>
      <c r="S1269" s="159"/>
      <c r="T1269" s="159"/>
      <c r="U1269" s="159"/>
      <c r="V1269" s="159"/>
      <c r="W1269" s="159"/>
      <c r="X1269" s="159"/>
      <c r="Y1269" s="159"/>
      <c r="Z1269" s="148"/>
      <c r="AA1269" s="148"/>
      <c r="AB1269" s="148"/>
      <c r="AC1269" s="148"/>
      <c r="AD1269" s="148"/>
      <c r="AE1269" s="148"/>
      <c r="AF1269" s="148"/>
      <c r="AG1269" s="148" t="s">
        <v>212</v>
      </c>
      <c r="AH1269" s="148"/>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3" x14ac:dyDescent="0.2">
      <c r="A1270" s="155"/>
      <c r="B1270" s="156"/>
      <c r="C1270" s="279" t="s">
        <v>947</v>
      </c>
      <c r="D1270" s="280"/>
      <c r="E1270" s="280"/>
      <c r="F1270" s="280"/>
      <c r="G1270" s="280"/>
      <c r="H1270" s="159"/>
      <c r="I1270" s="159"/>
      <c r="J1270" s="159"/>
      <c r="K1270" s="159"/>
      <c r="L1270" s="159"/>
      <c r="M1270" s="159"/>
      <c r="N1270" s="158"/>
      <c r="O1270" s="158"/>
      <c r="P1270" s="158"/>
      <c r="Q1270" s="158"/>
      <c r="R1270" s="159"/>
      <c r="S1270" s="159"/>
      <c r="T1270" s="159"/>
      <c r="U1270" s="159"/>
      <c r="V1270" s="159"/>
      <c r="W1270" s="159"/>
      <c r="X1270" s="159"/>
      <c r="Y1270" s="159"/>
      <c r="Z1270" s="148"/>
      <c r="AA1270" s="148"/>
      <c r="AB1270" s="148"/>
      <c r="AC1270" s="148"/>
      <c r="AD1270" s="148"/>
      <c r="AE1270" s="148"/>
      <c r="AF1270" s="148"/>
      <c r="AG1270" s="148" t="s">
        <v>212</v>
      </c>
      <c r="AH1270" s="148"/>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81" t="str">
        <f>C1270</f>
        <v>POVRCHOVÁ ÚPRAVA DŘEVA: krycí nátěr s hedvábným leskem, barevné provedení bude upřesněno po provedení vzorků</v>
      </c>
      <c r="BB1270" s="148"/>
      <c r="BC1270" s="148"/>
      <c r="BD1270" s="148"/>
      <c r="BE1270" s="148"/>
      <c r="BF1270" s="148"/>
      <c r="BG1270" s="148"/>
      <c r="BH1270" s="148"/>
    </row>
    <row r="1271" spans="1:60" outlineLevel="3" x14ac:dyDescent="0.2">
      <c r="A1271" s="155"/>
      <c r="B1271" s="156"/>
      <c r="C1271" s="279" t="s">
        <v>948</v>
      </c>
      <c r="D1271" s="280"/>
      <c r="E1271" s="280"/>
      <c r="F1271" s="280"/>
      <c r="G1271" s="280"/>
      <c r="H1271" s="159"/>
      <c r="I1271" s="159"/>
      <c r="J1271" s="159"/>
      <c r="K1271" s="159"/>
      <c r="L1271" s="159"/>
      <c r="M1271" s="159"/>
      <c r="N1271" s="158"/>
      <c r="O1271" s="158"/>
      <c r="P1271" s="158"/>
      <c r="Q1271" s="158"/>
      <c r="R1271" s="159"/>
      <c r="S1271" s="159"/>
      <c r="T1271" s="159"/>
      <c r="U1271" s="159"/>
      <c r="V1271" s="159"/>
      <c r="W1271" s="159"/>
      <c r="X1271" s="159"/>
      <c r="Y1271" s="159"/>
      <c r="Z1271" s="148"/>
      <c r="AA1271" s="148"/>
      <c r="AB1271" s="148"/>
      <c r="AC1271" s="148"/>
      <c r="AD1271" s="148"/>
      <c r="AE1271" s="148"/>
      <c r="AF1271" s="148"/>
      <c r="AG1271" s="148" t="s">
        <v>212</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ht="22.5" outlineLevel="3" x14ac:dyDescent="0.2">
      <c r="A1272" s="155"/>
      <c r="B1272" s="156"/>
      <c r="C1272" s="279" t="s">
        <v>949</v>
      </c>
      <c r="D1272" s="280"/>
      <c r="E1272" s="280"/>
      <c r="F1272" s="280"/>
      <c r="G1272" s="280"/>
      <c r="H1272" s="159"/>
      <c r="I1272" s="159"/>
      <c r="J1272" s="159"/>
      <c r="K1272" s="159"/>
      <c r="L1272" s="159"/>
      <c r="M1272" s="159"/>
      <c r="N1272" s="158"/>
      <c r="O1272" s="158"/>
      <c r="P1272" s="158"/>
      <c r="Q1272" s="158"/>
      <c r="R1272" s="159"/>
      <c r="S1272" s="159"/>
      <c r="T1272" s="159"/>
      <c r="U1272" s="159"/>
      <c r="V1272" s="159"/>
      <c r="W1272" s="159"/>
      <c r="X1272" s="159"/>
      <c r="Y1272" s="159"/>
      <c r="Z1272" s="148"/>
      <c r="AA1272" s="148"/>
      <c r="AB1272" s="148"/>
      <c r="AC1272" s="148"/>
      <c r="AD1272" s="148"/>
      <c r="AE1272" s="148"/>
      <c r="AF1272" s="148"/>
      <c r="AG1272" s="148" t="s">
        <v>212</v>
      </c>
      <c r="AH1272" s="148"/>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81" t="str">
        <f>C1272</f>
        <v>POZNÁMKA: Šířku nutno upravit podle stavu a rozsahu případných kamenných ostění zjištěných po odstranění stávajících omítkových vrstev</v>
      </c>
      <c r="BB1272" s="148"/>
      <c r="BC1272" s="148"/>
      <c r="BD1272" s="148"/>
      <c r="BE1272" s="148"/>
      <c r="BF1272" s="148"/>
      <c r="BG1272" s="148"/>
      <c r="BH1272" s="148"/>
    </row>
    <row r="1273" spans="1:60" outlineLevel="2" x14ac:dyDescent="0.2">
      <c r="A1273" s="155"/>
      <c r="B1273" s="156"/>
      <c r="C1273" s="204" t="s">
        <v>727</v>
      </c>
      <c r="D1273" s="195"/>
      <c r="E1273" s="196"/>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8"/>
      <c r="AA1273" s="148"/>
      <c r="AB1273" s="148"/>
      <c r="AC1273" s="148"/>
      <c r="AD1273" s="148"/>
      <c r="AE1273" s="148"/>
      <c r="AF1273" s="148"/>
      <c r="AG1273" s="148" t="s">
        <v>257</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3" x14ac:dyDescent="0.2">
      <c r="A1274" s="155"/>
      <c r="B1274" s="156"/>
      <c r="C1274" s="204" t="s">
        <v>950</v>
      </c>
      <c r="D1274" s="195"/>
      <c r="E1274" s="196">
        <v>1</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8"/>
      <c r="AA1274" s="148"/>
      <c r="AB1274" s="148"/>
      <c r="AC1274" s="148"/>
      <c r="AD1274" s="148"/>
      <c r="AE1274" s="148"/>
      <c r="AF1274" s="148"/>
      <c r="AG1274" s="148" t="s">
        <v>257</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3" x14ac:dyDescent="0.2">
      <c r="A1275" s="155"/>
      <c r="B1275" s="156"/>
      <c r="C1275" s="204" t="s">
        <v>951</v>
      </c>
      <c r="D1275" s="195"/>
      <c r="E1275" s="196">
        <v>6</v>
      </c>
      <c r="F1275" s="159"/>
      <c r="G1275" s="159"/>
      <c r="H1275" s="159"/>
      <c r="I1275" s="159"/>
      <c r="J1275" s="159"/>
      <c r="K1275" s="159"/>
      <c r="L1275" s="159"/>
      <c r="M1275" s="159"/>
      <c r="N1275" s="158"/>
      <c r="O1275" s="158"/>
      <c r="P1275" s="158"/>
      <c r="Q1275" s="158"/>
      <c r="R1275" s="159"/>
      <c r="S1275" s="159"/>
      <c r="T1275" s="159"/>
      <c r="U1275" s="159"/>
      <c r="V1275" s="159"/>
      <c r="W1275" s="159"/>
      <c r="X1275" s="159"/>
      <c r="Y1275" s="159"/>
      <c r="Z1275" s="148"/>
      <c r="AA1275" s="148"/>
      <c r="AB1275" s="148"/>
      <c r="AC1275" s="148"/>
      <c r="AD1275" s="148"/>
      <c r="AE1275" s="148"/>
      <c r="AF1275" s="148"/>
      <c r="AG1275" s="148" t="s">
        <v>257</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55">
        <v>137</v>
      </c>
      <c r="B1276" s="156" t="s">
        <v>952</v>
      </c>
      <c r="C1276" s="205" t="s">
        <v>953</v>
      </c>
      <c r="D1276" s="157" t="s">
        <v>0</v>
      </c>
      <c r="E1276" s="203"/>
      <c r="F1276" s="160"/>
      <c r="G1276" s="159">
        <f>ROUND(E1276*F1276,2)</f>
        <v>0</v>
      </c>
      <c r="H1276" s="160"/>
      <c r="I1276" s="159">
        <f>ROUND(E1276*H1276,2)</f>
        <v>0</v>
      </c>
      <c r="J1276" s="160"/>
      <c r="K1276" s="159">
        <f>ROUND(E1276*J1276,2)</f>
        <v>0</v>
      </c>
      <c r="L1276" s="159">
        <v>21</v>
      </c>
      <c r="M1276" s="159">
        <f>G1276*(1+L1276/100)</f>
        <v>0</v>
      </c>
      <c r="N1276" s="158">
        <v>0</v>
      </c>
      <c r="O1276" s="158">
        <f>ROUND(E1276*N1276,2)</f>
        <v>0</v>
      </c>
      <c r="P1276" s="158">
        <v>0</v>
      </c>
      <c r="Q1276" s="158">
        <f>ROUND(E1276*P1276,2)</f>
        <v>0</v>
      </c>
      <c r="R1276" s="159" t="s">
        <v>954</v>
      </c>
      <c r="S1276" s="159" t="s">
        <v>207</v>
      </c>
      <c r="T1276" s="159" t="s">
        <v>207</v>
      </c>
      <c r="U1276" s="159">
        <v>0</v>
      </c>
      <c r="V1276" s="159">
        <f>ROUND(E1276*U1276,2)</f>
        <v>0</v>
      </c>
      <c r="W1276" s="159"/>
      <c r="X1276" s="159" t="s">
        <v>639</v>
      </c>
      <c r="Y1276" s="159" t="s">
        <v>210</v>
      </c>
      <c r="Z1276" s="148"/>
      <c r="AA1276" s="148"/>
      <c r="AB1276" s="148"/>
      <c r="AC1276" s="148"/>
      <c r="AD1276" s="148"/>
      <c r="AE1276" s="148"/>
      <c r="AF1276" s="148"/>
      <c r="AG1276" s="148" t="s">
        <v>640</v>
      </c>
      <c r="AH1276" s="148"/>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2" x14ac:dyDescent="0.2">
      <c r="A1277" s="155"/>
      <c r="B1277" s="156"/>
      <c r="C1277" s="288" t="s">
        <v>681</v>
      </c>
      <c r="D1277" s="289"/>
      <c r="E1277" s="289"/>
      <c r="F1277" s="289"/>
      <c r="G1277" s="289"/>
      <c r="H1277" s="159"/>
      <c r="I1277" s="159"/>
      <c r="J1277" s="159"/>
      <c r="K1277" s="159"/>
      <c r="L1277" s="159"/>
      <c r="M1277" s="159"/>
      <c r="N1277" s="158"/>
      <c r="O1277" s="158"/>
      <c r="P1277" s="158"/>
      <c r="Q1277" s="158"/>
      <c r="R1277" s="159"/>
      <c r="S1277" s="159"/>
      <c r="T1277" s="159"/>
      <c r="U1277" s="159"/>
      <c r="V1277" s="159"/>
      <c r="W1277" s="159"/>
      <c r="X1277" s="159"/>
      <c r="Y1277" s="159"/>
      <c r="Z1277" s="148"/>
      <c r="AA1277" s="148"/>
      <c r="AB1277" s="148"/>
      <c r="AC1277" s="148"/>
      <c r="AD1277" s="148"/>
      <c r="AE1277" s="148"/>
      <c r="AF1277" s="148"/>
      <c r="AG1277" s="148" t="s">
        <v>255</v>
      </c>
      <c r="AH1277" s="148"/>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ht="22.5" outlineLevel="1" x14ac:dyDescent="0.2">
      <c r="A1278" s="155">
        <v>138</v>
      </c>
      <c r="B1278" s="156" t="s">
        <v>955</v>
      </c>
      <c r="C1278" s="205" t="s">
        <v>956</v>
      </c>
      <c r="D1278" s="157" t="s">
        <v>0</v>
      </c>
      <c r="E1278" s="203"/>
      <c r="F1278" s="160"/>
      <c r="G1278" s="159">
        <f>ROUND(E1278*F1278,2)</f>
        <v>0</v>
      </c>
      <c r="H1278" s="160"/>
      <c r="I1278" s="159">
        <f>ROUND(E1278*H1278,2)</f>
        <v>0</v>
      </c>
      <c r="J1278" s="160"/>
      <c r="K1278" s="159">
        <f>ROUND(E1278*J1278,2)</f>
        <v>0</v>
      </c>
      <c r="L1278" s="159">
        <v>21</v>
      </c>
      <c r="M1278" s="159">
        <f>G1278*(1+L1278/100)</f>
        <v>0</v>
      </c>
      <c r="N1278" s="158">
        <v>0</v>
      </c>
      <c r="O1278" s="158">
        <f>ROUND(E1278*N1278,2)</f>
        <v>0</v>
      </c>
      <c r="P1278" s="158">
        <v>0</v>
      </c>
      <c r="Q1278" s="158">
        <f>ROUND(E1278*P1278,2)</f>
        <v>0</v>
      </c>
      <c r="R1278" s="159" t="s">
        <v>954</v>
      </c>
      <c r="S1278" s="159" t="s">
        <v>207</v>
      </c>
      <c r="T1278" s="159" t="s">
        <v>207</v>
      </c>
      <c r="U1278" s="159">
        <v>0</v>
      </c>
      <c r="V1278" s="159">
        <f>ROUND(E1278*U1278,2)</f>
        <v>0</v>
      </c>
      <c r="W1278" s="159"/>
      <c r="X1278" s="159" t="s">
        <v>639</v>
      </c>
      <c r="Y1278" s="159" t="s">
        <v>210</v>
      </c>
      <c r="Z1278" s="148"/>
      <c r="AA1278" s="148"/>
      <c r="AB1278" s="148"/>
      <c r="AC1278" s="148"/>
      <c r="AD1278" s="148"/>
      <c r="AE1278" s="148"/>
      <c r="AF1278" s="148"/>
      <c r="AG1278" s="148" t="s">
        <v>640</v>
      </c>
      <c r="AH1278" s="148"/>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2" x14ac:dyDescent="0.2">
      <c r="A1279" s="155"/>
      <c r="B1279" s="156"/>
      <c r="C1279" s="288" t="s">
        <v>681</v>
      </c>
      <c r="D1279" s="289"/>
      <c r="E1279" s="289"/>
      <c r="F1279" s="289"/>
      <c r="G1279" s="289"/>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255</v>
      </c>
      <c r="AH1279" s="148"/>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x14ac:dyDescent="0.2">
      <c r="A1280" s="151" t="s">
        <v>202</v>
      </c>
      <c r="B1280" s="152" t="s">
        <v>160</v>
      </c>
      <c r="C1280" s="193" t="s">
        <v>161</v>
      </c>
      <c r="D1280" s="170"/>
      <c r="E1280" s="171"/>
      <c r="F1280" s="172"/>
      <c r="G1280" s="172">
        <f>SUMIF(AG1281:AG1304,"&lt;&gt;NOR",G1281:G1304)</f>
        <v>0</v>
      </c>
      <c r="H1280" s="172"/>
      <c r="I1280" s="172">
        <f>SUM(I1281:I1304)</f>
        <v>0</v>
      </c>
      <c r="J1280" s="172"/>
      <c r="K1280" s="172">
        <f>SUM(K1281:K1304)</f>
        <v>0</v>
      </c>
      <c r="L1280" s="172"/>
      <c r="M1280" s="172">
        <f>SUM(M1281:M1304)</f>
        <v>0</v>
      </c>
      <c r="N1280" s="171"/>
      <c r="O1280" s="171">
        <f>SUM(O1281:O1304)</f>
        <v>0</v>
      </c>
      <c r="P1280" s="171"/>
      <c r="Q1280" s="171">
        <f>SUM(Q1281:Q1304)</f>
        <v>0</v>
      </c>
      <c r="R1280" s="172"/>
      <c r="S1280" s="172"/>
      <c r="T1280" s="173"/>
      <c r="U1280" s="163"/>
      <c r="V1280" s="163">
        <f>SUM(V1281:V1304)</f>
        <v>0</v>
      </c>
      <c r="W1280" s="163"/>
      <c r="X1280" s="163"/>
      <c r="Y1280" s="163"/>
      <c r="AG1280" t="s">
        <v>203</v>
      </c>
    </row>
    <row r="1281" spans="1:60" outlineLevel="1" x14ac:dyDescent="0.2">
      <c r="A1281" s="155"/>
      <c r="B1281" s="156"/>
      <c r="C1281" s="277" t="s">
        <v>957</v>
      </c>
      <c r="D1281" s="278"/>
      <c r="E1281" s="278"/>
      <c r="F1281" s="278"/>
      <c r="G1281" s="278"/>
      <c r="H1281" s="159"/>
      <c r="I1281" s="159"/>
      <c r="J1281" s="159"/>
      <c r="K1281" s="159"/>
      <c r="L1281" s="159"/>
      <c r="M1281" s="159"/>
      <c r="N1281" s="158"/>
      <c r="O1281" s="158"/>
      <c r="P1281" s="158"/>
      <c r="Q1281" s="158"/>
      <c r="R1281" s="159"/>
      <c r="S1281" s="159"/>
      <c r="T1281" s="159"/>
      <c r="U1281" s="159"/>
      <c r="V1281" s="159"/>
      <c r="W1281" s="159"/>
      <c r="X1281" s="159"/>
      <c r="Y1281" s="159"/>
      <c r="Z1281" s="148"/>
      <c r="AA1281" s="148"/>
      <c r="AB1281" s="148"/>
      <c r="AC1281" s="148"/>
      <c r="AD1281" s="148"/>
      <c r="AE1281" s="148"/>
      <c r="AF1281" s="148"/>
      <c r="AG1281" s="148" t="s">
        <v>212</v>
      </c>
      <c r="AH1281" s="148"/>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2" x14ac:dyDescent="0.2">
      <c r="A1282" s="155"/>
      <c r="B1282" s="156"/>
      <c r="C1282" s="279" t="s">
        <v>648</v>
      </c>
      <c r="D1282" s="280"/>
      <c r="E1282" s="280"/>
      <c r="F1282" s="280"/>
      <c r="G1282" s="280"/>
      <c r="H1282" s="159"/>
      <c r="I1282" s="159"/>
      <c r="J1282" s="159"/>
      <c r="K1282" s="159"/>
      <c r="L1282" s="159"/>
      <c r="M1282" s="159"/>
      <c r="N1282" s="158"/>
      <c r="O1282" s="158"/>
      <c r="P1282" s="158"/>
      <c r="Q1282" s="158"/>
      <c r="R1282" s="159"/>
      <c r="S1282" s="159"/>
      <c r="T1282" s="159"/>
      <c r="U1282" s="159"/>
      <c r="V1282" s="159"/>
      <c r="W1282" s="159"/>
      <c r="X1282" s="159"/>
      <c r="Y1282" s="159"/>
      <c r="Z1282" s="148"/>
      <c r="AA1282" s="148"/>
      <c r="AB1282" s="148"/>
      <c r="AC1282" s="148"/>
      <c r="AD1282" s="148"/>
      <c r="AE1282" s="148"/>
      <c r="AF1282" s="148"/>
      <c r="AG1282" s="148" t="s">
        <v>212</v>
      </c>
      <c r="AH1282" s="148"/>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81" t="str">
        <f>C1282</f>
        <v>Viz popis: Technické pokyny k provedení; Poznámky k provedení; Všeobecné požadavky na realizaci, materiálová specifikace.</v>
      </c>
      <c r="BB1282" s="148"/>
      <c r="BC1282" s="148"/>
      <c r="BD1282" s="148"/>
      <c r="BE1282" s="148"/>
      <c r="BF1282" s="148"/>
      <c r="BG1282" s="148"/>
      <c r="BH1282" s="148"/>
    </row>
    <row r="1283" spans="1:60" outlineLevel="1" x14ac:dyDescent="0.2">
      <c r="A1283" s="174">
        <v>139</v>
      </c>
      <c r="B1283" s="175" t="s">
        <v>958</v>
      </c>
      <c r="C1283" s="190" t="s">
        <v>959</v>
      </c>
      <c r="D1283" s="176" t="s">
        <v>400</v>
      </c>
      <c r="E1283" s="177">
        <v>1</v>
      </c>
      <c r="F1283" s="178"/>
      <c r="G1283" s="179">
        <f>ROUND(E1283*F1283,2)</f>
        <v>0</v>
      </c>
      <c r="H1283" s="178"/>
      <c r="I1283" s="179">
        <f>ROUND(E1283*H1283,2)</f>
        <v>0</v>
      </c>
      <c r="J1283" s="178"/>
      <c r="K1283" s="179">
        <f>ROUND(E1283*J1283,2)</f>
        <v>0</v>
      </c>
      <c r="L1283" s="179">
        <v>21</v>
      </c>
      <c r="M1283" s="179">
        <f>G1283*(1+L1283/100)</f>
        <v>0</v>
      </c>
      <c r="N1283" s="177">
        <v>0</v>
      </c>
      <c r="O1283" s="177">
        <f>ROUND(E1283*N1283,2)</f>
        <v>0</v>
      </c>
      <c r="P1283" s="177">
        <v>0</v>
      </c>
      <c r="Q1283" s="177">
        <f>ROUND(E1283*P1283,2)</f>
        <v>0</v>
      </c>
      <c r="R1283" s="179"/>
      <c r="S1283" s="179" t="s">
        <v>228</v>
      </c>
      <c r="T1283" s="180" t="s">
        <v>208</v>
      </c>
      <c r="U1283" s="159">
        <v>0</v>
      </c>
      <c r="V1283" s="159">
        <f>ROUND(E1283*U1283,2)</f>
        <v>0</v>
      </c>
      <c r="W1283" s="159"/>
      <c r="X1283" s="159" t="s">
        <v>252</v>
      </c>
      <c r="Y1283" s="159" t="s">
        <v>210</v>
      </c>
      <c r="Z1283" s="148"/>
      <c r="AA1283" s="148"/>
      <c r="AB1283" s="148"/>
      <c r="AC1283" s="148"/>
      <c r="AD1283" s="148"/>
      <c r="AE1283" s="148"/>
      <c r="AF1283" s="148"/>
      <c r="AG1283" s="148" t="s">
        <v>253</v>
      </c>
      <c r="AH1283" s="148"/>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2" x14ac:dyDescent="0.2">
      <c r="A1284" s="155"/>
      <c r="B1284" s="156"/>
      <c r="C1284" s="277" t="s">
        <v>960</v>
      </c>
      <c r="D1284" s="278"/>
      <c r="E1284" s="278"/>
      <c r="F1284" s="278"/>
      <c r="G1284" s="278"/>
      <c r="H1284" s="159"/>
      <c r="I1284" s="159"/>
      <c r="J1284" s="159"/>
      <c r="K1284" s="159"/>
      <c r="L1284" s="159"/>
      <c r="M1284" s="159"/>
      <c r="N1284" s="158"/>
      <c r="O1284" s="158"/>
      <c r="P1284" s="158"/>
      <c r="Q1284" s="158"/>
      <c r="R1284" s="159"/>
      <c r="S1284" s="159"/>
      <c r="T1284" s="159"/>
      <c r="U1284" s="159"/>
      <c r="V1284" s="159"/>
      <c r="W1284" s="159"/>
      <c r="X1284" s="159"/>
      <c r="Y1284" s="159"/>
      <c r="Z1284" s="148"/>
      <c r="AA1284" s="148"/>
      <c r="AB1284" s="148"/>
      <c r="AC1284" s="148"/>
      <c r="AD1284" s="148"/>
      <c r="AE1284" s="148"/>
      <c r="AF1284" s="148"/>
      <c r="AG1284" s="148" t="s">
        <v>212</v>
      </c>
      <c r="AH1284" s="148"/>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3" x14ac:dyDescent="0.2">
      <c r="A1285" s="155"/>
      <c r="B1285" s="156"/>
      <c r="C1285" s="279" t="s">
        <v>961</v>
      </c>
      <c r="D1285" s="280"/>
      <c r="E1285" s="280"/>
      <c r="F1285" s="280"/>
      <c r="G1285" s="280"/>
      <c r="H1285" s="159"/>
      <c r="I1285" s="159"/>
      <c r="J1285" s="159"/>
      <c r="K1285" s="159"/>
      <c r="L1285" s="159"/>
      <c r="M1285" s="159"/>
      <c r="N1285" s="158"/>
      <c r="O1285" s="158"/>
      <c r="P1285" s="158"/>
      <c r="Q1285" s="158"/>
      <c r="R1285" s="159"/>
      <c r="S1285" s="159"/>
      <c r="T1285" s="159"/>
      <c r="U1285" s="159"/>
      <c r="V1285" s="159"/>
      <c r="W1285" s="159"/>
      <c r="X1285" s="159"/>
      <c r="Y1285" s="159"/>
      <c r="Z1285" s="148"/>
      <c r="AA1285" s="148"/>
      <c r="AB1285" s="148"/>
      <c r="AC1285" s="148"/>
      <c r="AD1285" s="148"/>
      <c r="AE1285" s="148"/>
      <c r="AF1285" s="148"/>
      <c r="AG1285" s="148" t="s">
        <v>212</v>
      </c>
      <c r="AH1285" s="148"/>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3" x14ac:dyDescent="0.2">
      <c r="A1286" s="155"/>
      <c r="B1286" s="156"/>
      <c r="C1286" s="279" t="s">
        <v>962</v>
      </c>
      <c r="D1286" s="280"/>
      <c r="E1286" s="280"/>
      <c r="F1286" s="280"/>
      <c r="G1286" s="280"/>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212</v>
      </c>
      <c r="AH1286" s="148"/>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3" x14ac:dyDescent="0.2">
      <c r="A1287" s="155"/>
      <c r="B1287" s="156"/>
      <c r="C1287" s="279" t="s">
        <v>963</v>
      </c>
      <c r="D1287" s="280"/>
      <c r="E1287" s="280"/>
      <c r="F1287" s="280"/>
      <c r="G1287" s="280"/>
      <c r="H1287" s="159"/>
      <c r="I1287" s="159"/>
      <c r="J1287" s="159"/>
      <c r="K1287" s="159"/>
      <c r="L1287" s="159"/>
      <c r="M1287" s="159"/>
      <c r="N1287" s="158"/>
      <c r="O1287" s="158"/>
      <c r="P1287" s="158"/>
      <c r="Q1287" s="158"/>
      <c r="R1287" s="159"/>
      <c r="S1287" s="159"/>
      <c r="T1287" s="159"/>
      <c r="U1287" s="159"/>
      <c r="V1287" s="159"/>
      <c r="W1287" s="159"/>
      <c r="X1287" s="159"/>
      <c r="Y1287" s="159"/>
      <c r="Z1287" s="148"/>
      <c r="AA1287" s="148"/>
      <c r="AB1287" s="148"/>
      <c r="AC1287" s="148"/>
      <c r="AD1287" s="148"/>
      <c r="AE1287" s="148"/>
      <c r="AF1287" s="148"/>
      <c r="AG1287" s="148" t="s">
        <v>212</v>
      </c>
      <c r="AH1287" s="148"/>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3" x14ac:dyDescent="0.2">
      <c r="A1288" s="155"/>
      <c r="B1288" s="156"/>
      <c r="C1288" s="279" t="s">
        <v>964</v>
      </c>
      <c r="D1288" s="280"/>
      <c r="E1288" s="280"/>
      <c r="F1288" s="280"/>
      <c r="G1288" s="280"/>
      <c r="H1288" s="159"/>
      <c r="I1288" s="159"/>
      <c r="J1288" s="159"/>
      <c r="K1288" s="159"/>
      <c r="L1288" s="159"/>
      <c r="M1288" s="159"/>
      <c r="N1288" s="158"/>
      <c r="O1288" s="158"/>
      <c r="P1288" s="158"/>
      <c r="Q1288" s="158"/>
      <c r="R1288" s="159"/>
      <c r="S1288" s="159"/>
      <c r="T1288" s="159"/>
      <c r="U1288" s="159"/>
      <c r="V1288" s="159"/>
      <c r="W1288" s="159"/>
      <c r="X1288" s="159"/>
      <c r="Y1288" s="159"/>
      <c r="Z1288" s="148"/>
      <c r="AA1288" s="148"/>
      <c r="AB1288" s="148"/>
      <c r="AC1288" s="148"/>
      <c r="AD1288" s="148"/>
      <c r="AE1288" s="148"/>
      <c r="AF1288" s="148"/>
      <c r="AG1288" s="148" t="s">
        <v>212</v>
      </c>
      <c r="AH1288" s="148"/>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81" t="str">
        <f>C1288</f>
        <v>svislé prvky jsou zazděny do kamenného zdiva / spáry vyčistit a vyplnit trvale pružným, UV záření odolným PU tmelem</v>
      </c>
      <c r="BB1288" s="148"/>
      <c r="BC1288" s="148"/>
      <c r="BD1288" s="148"/>
      <c r="BE1288" s="148"/>
      <c r="BF1288" s="148"/>
      <c r="BG1288" s="148"/>
      <c r="BH1288" s="148"/>
    </row>
    <row r="1289" spans="1:60" outlineLevel="3" x14ac:dyDescent="0.2">
      <c r="A1289" s="155"/>
      <c r="B1289" s="156"/>
      <c r="C1289" s="279" t="s">
        <v>965</v>
      </c>
      <c r="D1289" s="280"/>
      <c r="E1289" s="280"/>
      <c r="F1289" s="280"/>
      <c r="G1289" s="280"/>
      <c r="H1289" s="159"/>
      <c r="I1289" s="159"/>
      <c r="J1289" s="159"/>
      <c r="K1289" s="159"/>
      <c r="L1289" s="159"/>
      <c r="M1289" s="159"/>
      <c r="N1289" s="158"/>
      <c r="O1289" s="158"/>
      <c r="P1289" s="158"/>
      <c r="Q1289" s="158"/>
      <c r="R1289" s="159"/>
      <c r="S1289" s="159"/>
      <c r="T1289" s="159"/>
      <c r="U1289" s="159"/>
      <c r="V1289" s="159"/>
      <c r="W1289" s="159"/>
      <c r="X1289" s="159"/>
      <c r="Y1289" s="159"/>
      <c r="Z1289" s="148"/>
      <c r="AA1289" s="148"/>
      <c r="AB1289" s="148"/>
      <c r="AC1289" s="148"/>
      <c r="AD1289" s="148"/>
      <c r="AE1289" s="148"/>
      <c r="AF1289" s="148"/>
      <c r="AG1289" s="148" t="s">
        <v>212</v>
      </c>
      <c r="AH1289" s="148"/>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81" t="str">
        <f>C1289</f>
        <v>vodorovné příčle jsou zazděny do kamenného zdiva / spáry vyčistit a vyplnit trvale pružným, UV záření odolným PU tmelem</v>
      </c>
      <c r="BB1289" s="148"/>
      <c r="BC1289" s="148"/>
      <c r="BD1289" s="148"/>
      <c r="BE1289" s="148"/>
      <c r="BF1289" s="148"/>
      <c r="BG1289" s="148"/>
      <c r="BH1289" s="148"/>
    </row>
    <row r="1290" spans="1:60" ht="22.5" outlineLevel="3" x14ac:dyDescent="0.2">
      <c r="A1290" s="155"/>
      <c r="B1290" s="156"/>
      <c r="C1290" s="279" t="s">
        <v>966</v>
      </c>
      <c r="D1290" s="280"/>
      <c r="E1290" s="280"/>
      <c r="F1290" s="280"/>
      <c r="G1290" s="280"/>
      <c r="H1290" s="159"/>
      <c r="I1290" s="159"/>
      <c r="J1290" s="159"/>
      <c r="K1290" s="159"/>
      <c r="L1290" s="159"/>
      <c r="M1290" s="159"/>
      <c r="N1290" s="158"/>
      <c r="O1290" s="158"/>
      <c r="P1290" s="158"/>
      <c r="Q1290" s="158"/>
      <c r="R1290" s="159"/>
      <c r="S1290" s="159"/>
      <c r="T1290" s="159"/>
      <c r="U1290" s="159"/>
      <c r="V1290" s="159"/>
      <c r="W1290" s="159"/>
      <c r="X1290" s="159"/>
      <c r="Y1290" s="159"/>
      <c r="Z1290" s="148"/>
      <c r="AA1290" s="148"/>
      <c r="AB1290" s="148"/>
      <c r="AC1290" s="148"/>
      <c r="AD1290" s="148"/>
      <c r="AE1290" s="148"/>
      <c r="AF1290" s="148"/>
      <c r="AG1290" s="148" t="s">
        <v>212</v>
      </c>
      <c r="AH1290" s="148"/>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81" t="str">
        <f>C1290</f>
        <v>POVRCHOVÁ ÚPRAVA: bez nátěru s výraznou povrchovou korozí / celkové přebroušení, odrezení a několikanásobný vrchní antikorozní nátěr s hedvábným leskem v odstínu barvy grafitová černá</v>
      </c>
      <c r="BB1290" s="148"/>
      <c r="BC1290" s="148"/>
      <c r="BD1290" s="148"/>
      <c r="BE1290" s="148"/>
      <c r="BF1290" s="148"/>
      <c r="BG1290" s="148"/>
      <c r="BH1290" s="148"/>
    </row>
    <row r="1291" spans="1:60" outlineLevel="3" x14ac:dyDescent="0.2">
      <c r="A1291" s="155"/>
      <c r="B1291" s="156"/>
      <c r="C1291" s="279" t="s">
        <v>967</v>
      </c>
      <c r="D1291" s="280"/>
      <c r="E1291" s="280"/>
      <c r="F1291" s="280"/>
      <c r="G1291" s="280"/>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212</v>
      </c>
      <c r="AH1291" s="148"/>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2" x14ac:dyDescent="0.2">
      <c r="A1292" s="155"/>
      <c r="B1292" s="156"/>
      <c r="C1292" s="204" t="s">
        <v>968</v>
      </c>
      <c r="D1292" s="195"/>
      <c r="E1292" s="196"/>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8"/>
      <c r="AA1292" s="148"/>
      <c r="AB1292" s="148"/>
      <c r="AC1292" s="148"/>
      <c r="AD1292" s="148"/>
      <c r="AE1292" s="148"/>
      <c r="AF1292" s="148"/>
      <c r="AG1292" s="148" t="s">
        <v>257</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x14ac:dyDescent="0.2">
      <c r="A1293" s="155"/>
      <c r="B1293" s="156"/>
      <c r="C1293" s="204" t="s">
        <v>969</v>
      </c>
      <c r="D1293" s="195"/>
      <c r="E1293" s="196">
        <v>1</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8"/>
      <c r="AA1293" s="148"/>
      <c r="AB1293" s="148"/>
      <c r="AC1293" s="148"/>
      <c r="AD1293" s="148"/>
      <c r="AE1293" s="148"/>
      <c r="AF1293" s="148"/>
      <c r="AG1293" s="148" t="s">
        <v>257</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1" x14ac:dyDescent="0.2">
      <c r="A1294" s="174">
        <v>140</v>
      </c>
      <c r="B1294" s="175" t="s">
        <v>970</v>
      </c>
      <c r="C1294" s="190" t="s">
        <v>971</v>
      </c>
      <c r="D1294" s="176" t="s">
        <v>400</v>
      </c>
      <c r="E1294" s="177">
        <v>1</v>
      </c>
      <c r="F1294" s="178"/>
      <c r="G1294" s="179">
        <f>ROUND(E1294*F1294,2)</f>
        <v>0</v>
      </c>
      <c r="H1294" s="178"/>
      <c r="I1294" s="179">
        <f>ROUND(E1294*H1294,2)</f>
        <v>0</v>
      </c>
      <c r="J1294" s="178"/>
      <c r="K1294" s="179">
        <f>ROUND(E1294*J1294,2)</f>
        <v>0</v>
      </c>
      <c r="L1294" s="179">
        <v>21</v>
      </c>
      <c r="M1294" s="179">
        <f>G1294*(1+L1294/100)</f>
        <v>0</v>
      </c>
      <c r="N1294" s="177">
        <v>0</v>
      </c>
      <c r="O1294" s="177">
        <f>ROUND(E1294*N1294,2)</f>
        <v>0</v>
      </c>
      <c r="P1294" s="177">
        <v>0</v>
      </c>
      <c r="Q1294" s="177">
        <f>ROUND(E1294*P1294,2)</f>
        <v>0</v>
      </c>
      <c r="R1294" s="179"/>
      <c r="S1294" s="179" t="s">
        <v>228</v>
      </c>
      <c r="T1294" s="180" t="s">
        <v>208</v>
      </c>
      <c r="U1294" s="159">
        <v>0</v>
      </c>
      <c r="V1294" s="159">
        <f>ROUND(E1294*U1294,2)</f>
        <v>0</v>
      </c>
      <c r="W1294" s="159"/>
      <c r="X1294" s="159" t="s">
        <v>252</v>
      </c>
      <c r="Y1294" s="159" t="s">
        <v>210</v>
      </c>
      <c r="Z1294" s="148"/>
      <c r="AA1294" s="148"/>
      <c r="AB1294" s="148"/>
      <c r="AC1294" s="148"/>
      <c r="AD1294" s="148"/>
      <c r="AE1294" s="148"/>
      <c r="AF1294" s="148"/>
      <c r="AG1294" s="148" t="s">
        <v>253</v>
      </c>
      <c r="AH1294" s="148"/>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2" x14ac:dyDescent="0.2">
      <c r="A1295" s="155"/>
      <c r="B1295" s="156"/>
      <c r="C1295" s="277" t="s">
        <v>972</v>
      </c>
      <c r="D1295" s="278"/>
      <c r="E1295" s="278"/>
      <c r="F1295" s="278"/>
      <c r="G1295" s="278"/>
      <c r="H1295" s="159"/>
      <c r="I1295" s="159"/>
      <c r="J1295" s="159"/>
      <c r="K1295" s="159"/>
      <c r="L1295" s="159"/>
      <c r="M1295" s="159"/>
      <c r="N1295" s="158"/>
      <c r="O1295" s="158"/>
      <c r="P1295" s="158"/>
      <c r="Q1295" s="158"/>
      <c r="R1295" s="159"/>
      <c r="S1295" s="159"/>
      <c r="T1295" s="159"/>
      <c r="U1295" s="159"/>
      <c r="V1295" s="159"/>
      <c r="W1295" s="159"/>
      <c r="X1295" s="159"/>
      <c r="Y1295" s="159"/>
      <c r="Z1295" s="148"/>
      <c r="AA1295" s="148"/>
      <c r="AB1295" s="148"/>
      <c r="AC1295" s="148"/>
      <c r="AD1295" s="148"/>
      <c r="AE1295" s="148"/>
      <c r="AF1295" s="148"/>
      <c r="AG1295" s="148" t="s">
        <v>212</v>
      </c>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81" t="str">
        <f>C1295</f>
        <v>MATERIÁL: Ocelová tyč kruhová pr. 32mm, kovářsky opracovaná včetně kovaných konzol tyč kruhová pr. 10mm s krycí rozetou pr.40mm</v>
      </c>
      <c r="BB1295" s="148"/>
      <c r="BC1295" s="148"/>
      <c r="BD1295" s="148"/>
      <c r="BE1295" s="148"/>
      <c r="BF1295" s="148"/>
      <c r="BG1295" s="148"/>
      <c r="BH1295" s="148"/>
    </row>
    <row r="1296" spans="1:60" outlineLevel="3" x14ac:dyDescent="0.2">
      <c r="A1296" s="155"/>
      <c r="B1296" s="156"/>
      <c r="C1296" s="279" t="s">
        <v>973</v>
      </c>
      <c r="D1296" s="280"/>
      <c r="E1296" s="280"/>
      <c r="F1296" s="280"/>
      <c r="G1296" s="280"/>
      <c r="H1296" s="159"/>
      <c r="I1296" s="159"/>
      <c r="J1296" s="159"/>
      <c r="K1296" s="159"/>
      <c r="L1296" s="159"/>
      <c r="M1296" s="159"/>
      <c r="N1296" s="158"/>
      <c r="O1296" s="158"/>
      <c r="P1296" s="158"/>
      <c r="Q1296" s="158"/>
      <c r="R1296" s="159"/>
      <c r="S1296" s="159"/>
      <c r="T1296" s="159"/>
      <c r="U1296" s="159"/>
      <c r="V1296" s="159"/>
      <c r="W1296" s="159"/>
      <c r="X1296" s="159"/>
      <c r="Y1296" s="159"/>
      <c r="Z1296" s="148"/>
      <c r="AA1296" s="148"/>
      <c r="AB1296" s="148"/>
      <c r="AC1296" s="148"/>
      <c r="AD1296" s="148"/>
      <c r="AE1296" s="148"/>
      <c r="AF1296" s="148"/>
      <c r="AG1296" s="148" t="s">
        <v>212</v>
      </c>
      <c r="AH1296" s="148"/>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81" t="str">
        <f>C1296</f>
        <v>OSAZENÍ: Konzoly budou osazeny do zdiva na chemické kotvy uložení min 250mm (rovnoměrné rozložení s max vzdáleností 1000mm)</v>
      </c>
      <c r="BB1296" s="148"/>
      <c r="BC1296" s="148"/>
      <c r="BD1296" s="148"/>
      <c r="BE1296" s="148"/>
      <c r="BF1296" s="148"/>
      <c r="BG1296" s="148"/>
      <c r="BH1296" s="148"/>
    </row>
    <row r="1297" spans="1:60" outlineLevel="3" x14ac:dyDescent="0.2">
      <c r="A1297" s="155"/>
      <c r="B1297" s="156"/>
      <c r="C1297" s="279" t="s">
        <v>974</v>
      </c>
      <c r="D1297" s="280"/>
      <c r="E1297" s="280"/>
      <c r="F1297" s="280"/>
      <c r="G1297" s="280"/>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212</v>
      </c>
      <c r="AH1297" s="148"/>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ht="22.5" outlineLevel="3" x14ac:dyDescent="0.2">
      <c r="A1298" s="155"/>
      <c r="B1298" s="156"/>
      <c r="C1298" s="279" t="s">
        <v>975</v>
      </c>
      <c r="D1298" s="280"/>
      <c r="E1298" s="280"/>
      <c r="F1298" s="280"/>
      <c r="G1298" s="280"/>
      <c r="H1298" s="159"/>
      <c r="I1298" s="159"/>
      <c r="J1298" s="159"/>
      <c r="K1298" s="159"/>
      <c r="L1298" s="159"/>
      <c r="M1298" s="159"/>
      <c r="N1298" s="158"/>
      <c r="O1298" s="158"/>
      <c r="P1298" s="158"/>
      <c r="Q1298" s="158"/>
      <c r="R1298" s="159"/>
      <c r="S1298" s="159"/>
      <c r="T1298" s="159"/>
      <c r="U1298" s="159"/>
      <c r="V1298" s="159"/>
      <c r="W1298" s="159"/>
      <c r="X1298" s="159"/>
      <c r="Y1298" s="159"/>
      <c r="Z1298" s="148"/>
      <c r="AA1298" s="148"/>
      <c r="AB1298" s="148"/>
      <c r="AC1298" s="148"/>
      <c r="AD1298" s="148"/>
      <c r="AE1298" s="148"/>
      <c r="AF1298" s="148"/>
      <c r="AG1298" s="148" t="s">
        <v>212</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81" t="str">
        <f>C1298</f>
        <v>POZNÁMKA: Rozměry nutno upravit dle skutečného stavu přímo na místě, před výrobou bude zpracována a odsouhlasena dodavatelská dokumentace, výrobek musí splňovat požadavky ČSN 743305</v>
      </c>
      <c r="BB1298" s="148"/>
      <c r="BC1298" s="148"/>
      <c r="BD1298" s="148"/>
      <c r="BE1298" s="148"/>
      <c r="BF1298" s="148"/>
      <c r="BG1298" s="148"/>
      <c r="BH1298" s="148"/>
    </row>
    <row r="1299" spans="1:60" outlineLevel="2" x14ac:dyDescent="0.2">
      <c r="A1299" s="155"/>
      <c r="B1299" s="156"/>
      <c r="C1299" s="204" t="s">
        <v>968</v>
      </c>
      <c r="D1299" s="195"/>
      <c r="E1299" s="196"/>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8"/>
      <c r="AA1299" s="148"/>
      <c r="AB1299" s="148"/>
      <c r="AC1299" s="148"/>
      <c r="AD1299" s="148"/>
      <c r="AE1299" s="148"/>
      <c r="AF1299" s="148"/>
      <c r="AG1299" s="148" t="s">
        <v>257</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3" x14ac:dyDescent="0.2">
      <c r="A1300" s="155"/>
      <c r="B1300" s="156"/>
      <c r="C1300" s="204" t="s">
        <v>976</v>
      </c>
      <c r="D1300" s="195"/>
      <c r="E1300" s="196">
        <v>1</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8"/>
      <c r="AA1300" s="148"/>
      <c r="AB1300" s="148"/>
      <c r="AC1300" s="148"/>
      <c r="AD1300" s="148"/>
      <c r="AE1300" s="148"/>
      <c r="AF1300" s="148"/>
      <c r="AG1300" s="148" t="s">
        <v>257</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55">
        <v>141</v>
      </c>
      <c r="B1301" s="156" t="s">
        <v>977</v>
      </c>
      <c r="C1301" s="205" t="s">
        <v>978</v>
      </c>
      <c r="D1301" s="157" t="s">
        <v>0</v>
      </c>
      <c r="E1301" s="203"/>
      <c r="F1301" s="160"/>
      <c r="G1301" s="159">
        <f>ROUND(E1301*F1301,2)</f>
        <v>0</v>
      </c>
      <c r="H1301" s="160"/>
      <c r="I1301" s="159">
        <f>ROUND(E1301*H1301,2)</f>
        <v>0</v>
      </c>
      <c r="J1301" s="160"/>
      <c r="K1301" s="159">
        <f>ROUND(E1301*J1301,2)</f>
        <v>0</v>
      </c>
      <c r="L1301" s="159">
        <v>21</v>
      </c>
      <c r="M1301" s="159">
        <f>G1301*(1+L1301/100)</f>
        <v>0</v>
      </c>
      <c r="N1301" s="158">
        <v>0</v>
      </c>
      <c r="O1301" s="158">
        <f>ROUND(E1301*N1301,2)</f>
        <v>0</v>
      </c>
      <c r="P1301" s="158">
        <v>0</v>
      </c>
      <c r="Q1301" s="158">
        <f>ROUND(E1301*P1301,2)</f>
        <v>0</v>
      </c>
      <c r="R1301" s="159" t="s">
        <v>979</v>
      </c>
      <c r="S1301" s="159" t="s">
        <v>207</v>
      </c>
      <c r="T1301" s="159" t="s">
        <v>207</v>
      </c>
      <c r="U1301" s="159">
        <v>0</v>
      </c>
      <c r="V1301" s="159">
        <f>ROUND(E1301*U1301,2)</f>
        <v>0</v>
      </c>
      <c r="W1301" s="159"/>
      <c r="X1301" s="159" t="s">
        <v>639</v>
      </c>
      <c r="Y1301" s="159" t="s">
        <v>210</v>
      </c>
      <c r="Z1301" s="148"/>
      <c r="AA1301" s="148"/>
      <c r="AB1301" s="148"/>
      <c r="AC1301" s="148"/>
      <c r="AD1301" s="148"/>
      <c r="AE1301" s="148"/>
      <c r="AF1301" s="148"/>
      <c r="AG1301" s="148" t="s">
        <v>640</v>
      </c>
      <c r="AH1301" s="148"/>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2" x14ac:dyDescent="0.2">
      <c r="A1302" s="155"/>
      <c r="B1302" s="156"/>
      <c r="C1302" s="288" t="s">
        <v>681</v>
      </c>
      <c r="D1302" s="289"/>
      <c r="E1302" s="289"/>
      <c r="F1302" s="289"/>
      <c r="G1302" s="289"/>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255</v>
      </c>
      <c r="AH1302" s="148"/>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ht="22.5" outlineLevel="1" x14ac:dyDescent="0.2">
      <c r="A1303" s="155">
        <v>142</v>
      </c>
      <c r="B1303" s="156" t="s">
        <v>980</v>
      </c>
      <c r="C1303" s="205" t="s">
        <v>981</v>
      </c>
      <c r="D1303" s="157" t="s">
        <v>0</v>
      </c>
      <c r="E1303" s="203"/>
      <c r="F1303" s="160"/>
      <c r="G1303" s="159">
        <f>ROUND(E1303*F1303,2)</f>
        <v>0</v>
      </c>
      <c r="H1303" s="160"/>
      <c r="I1303" s="159">
        <f>ROUND(E1303*H1303,2)</f>
        <v>0</v>
      </c>
      <c r="J1303" s="160"/>
      <c r="K1303" s="159">
        <f>ROUND(E1303*J1303,2)</f>
        <v>0</v>
      </c>
      <c r="L1303" s="159">
        <v>21</v>
      </c>
      <c r="M1303" s="159">
        <f>G1303*(1+L1303/100)</f>
        <v>0</v>
      </c>
      <c r="N1303" s="158">
        <v>0</v>
      </c>
      <c r="O1303" s="158">
        <f>ROUND(E1303*N1303,2)</f>
        <v>0</v>
      </c>
      <c r="P1303" s="158">
        <v>0</v>
      </c>
      <c r="Q1303" s="158">
        <f>ROUND(E1303*P1303,2)</f>
        <v>0</v>
      </c>
      <c r="R1303" s="159" t="s">
        <v>979</v>
      </c>
      <c r="S1303" s="159" t="s">
        <v>207</v>
      </c>
      <c r="T1303" s="159" t="s">
        <v>207</v>
      </c>
      <c r="U1303" s="159">
        <v>0</v>
      </c>
      <c r="V1303" s="159">
        <f>ROUND(E1303*U1303,2)</f>
        <v>0</v>
      </c>
      <c r="W1303" s="159"/>
      <c r="X1303" s="159" t="s">
        <v>639</v>
      </c>
      <c r="Y1303" s="159" t="s">
        <v>210</v>
      </c>
      <c r="Z1303" s="148"/>
      <c r="AA1303" s="148"/>
      <c r="AB1303" s="148"/>
      <c r="AC1303" s="148"/>
      <c r="AD1303" s="148"/>
      <c r="AE1303" s="148"/>
      <c r="AF1303" s="148"/>
      <c r="AG1303" s="148" t="s">
        <v>640</v>
      </c>
      <c r="AH1303" s="148"/>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2" x14ac:dyDescent="0.2">
      <c r="A1304" s="155"/>
      <c r="B1304" s="156"/>
      <c r="C1304" s="288" t="s">
        <v>681</v>
      </c>
      <c r="D1304" s="289"/>
      <c r="E1304" s="289"/>
      <c r="F1304" s="289"/>
      <c r="G1304" s="289"/>
      <c r="H1304" s="159"/>
      <c r="I1304" s="159"/>
      <c r="J1304" s="159"/>
      <c r="K1304" s="159"/>
      <c r="L1304" s="159"/>
      <c r="M1304" s="159"/>
      <c r="N1304" s="158"/>
      <c r="O1304" s="158"/>
      <c r="P1304" s="158"/>
      <c r="Q1304" s="158"/>
      <c r="R1304" s="159"/>
      <c r="S1304" s="159"/>
      <c r="T1304" s="159"/>
      <c r="U1304" s="159"/>
      <c r="V1304" s="159"/>
      <c r="W1304" s="159"/>
      <c r="X1304" s="159"/>
      <c r="Y1304" s="159"/>
      <c r="Z1304" s="148"/>
      <c r="AA1304" s="148"/>
      <c r="AB1304" s="148"/>
      <c r="AC1304" s="148"/>
      <c r="AD1304" s="148"/>
      <c r="AE1304" s="148"/>
      <c r="AF1304" s="148"/>
      <c r="AG1304" s="148" t="s">
        <v>255</v>
      </c>
      <c r="AH1304" s="148"/>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x14ac:dyDescent="0.2">
      <c r="A1305" s="151" t="s">
        <v>202</v>
      </c>
      <c r="B1305" s="152" t="s">
        <v>162</v>
      </c>
      <c r="C1305" s="193" t="s">
        <v>163</v>
      </c>
      <c r="D1305" s="170"/>
      <c r="E1305" s="171"/>
      <c r="F1305" s="172"/>
      <c r="G1305" s="172">
        <f>SUMIF(AG1306:AG1515,"&lt;&gt;NOR",G1306:G1515)</f>
        <v>0</v>
      </c>
      <c r="H1305" s="172"/>
      <c r="I1305" s="172">
        <f>SUM(I1306:I1515)</f>
        <v>0</v>
      </c>
      <c r="J1305" s="172"/>
      <c r="K1305" s="172">
        <f>SUM(K1306:K1515)</f>
        <v>0</v>
      </c>
      <c r="L1305" s="172"/>
      <c r="M1305" s="172">
        <f>SUM(M1306:M1515)</f>
        <v>0</v>
      </c>
      <c r="N1305" s="171"/>
      <c r="O1305" s="171">
        <f>SUM(O1306:O1515)</f>
        <v>0</v>
      </c>
      <c r="P1305" s="171"/>
      <c r="Q1305" s="171">
        <f>SUM(Q1306:Q1515)</f>
        <v>0</v>
      </c>
      <c r="R1305" s="172"/>
      <c r="S1305" s="172"/>
      <c r="T1305" s="173"/>
      <c r="U1305" s="163"/>
      <c r="V1305" s="163">
        <f>SUM(V1306:V1515)</f>
        <v>0</v>
      </c>
      <c r="W1305" s="163"/>
      <c r="X1305" s="163"/>
      <c r="Y1305" s="163"/>
      <c r="AG1305" t="s">
        <v>203</v>
      </c>
    </row>
    <row r="1306" spans="1:60" outlineLevel="1" x14ac:dyDescent="0.2">
      <c r="A1306" s="155"/>
      <c r="B1306" s="156"/>
      <c r="C1306" s="277" t="s">
        <v>982</v>
      </c>
      <c r="D1306" s="278"/>
      <c r="E1306" s="278"/>
      <c r="F1306" s="278"/>
      <c r="G1306" s="278"/>
      <c r="H1306" s="159"/>
      <c r="I1306" s="159"/>
      <c r="J1306" s="159"/>
      <c r="K1306" s="159"/>
      <c r="L1306" s="159"/>
      <c r="M1306" s="159"/>
      <c r="N1306" s="158"/>
      <c r="O1306" s="158"/>
      <c r="P1306" s="158"/>
      <c r="Q1306" s="158"/>
      <c r="R1306" s="159"/>
      <c r="S1306" s="159"/>
      <c r="T1306" s="159"/>
      <c r="U1306" s="159"/>
      <c r="V1306" s="159"/>
      <c r="W1306" s="159"/>
      <c r="X1306" s="159"/>
      <c r="Y1306" s="159"/>
      <c r="Z1306" s="148"/>
      <c r="AA1306" s="148"/>
      <c r="AB1306" s="148"/>
      <c r="AC1306" s="148"/>
      <c r="AD1306" s="148"/>
      <c r="AE1306" s="148"/>
      <c r="AF1306" s="148"/>
      <c r="AG1306" s="148" t="s">
        <v>212</v>
      </c>
      <c r="AH1306" s="148"/>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2" x14ac:dyDescent="0.2">
      <c r="A1307" s="155"/>
      <c r="B1307" s="156"/>
      <c r="C1307" s="279" t="s">
        <v>648</v>
      </c>
      <c r="D1307" s="280"/>
      <c r="E1307" s="280"/>
      <c r="F1307" s="280"/>
      <c r="G1307" s="280"/>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212</v>
      </c>
      <c r="AH1307" s="148"/>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81" t="str">
        <f>C1307</f>
        <v>Viz popis: Technické pokyny k provedení; Poznámky k provedení; Všeobecné požadavky na realizaci, materiálová specifikace.</v>
      </c>
      <c r="BB1307" s="148"/>
      <c r="BC1307" s="148"/>
      <c r="BD1307" s="148"/>
      <c r="BE1307" s="148"/>
      <c r="BF1307" s="148"/>
      <c r="BG1307" s="148"/>
      <c r="BH1307" s="148"/>
    </row>
    <row r="1308" spans="1:60" ht="22.5" outlineLevel="1" x14ac:dyDescent="0.2">
      <c r="A1308" s="174">
        <v>143</v>
      </c>
      <c r="B1308" s="175" t="s">
        <v>983</v>
      </c>
      <c r="C1308" s="190" t="s">
        <v>984</v>
      </c>
      <c r="D1308" s="176" t="s">
        <v>400</v>
      </c>
      <c r="E1308" s="177">
        <v>14</v>
      </c>
      <c r="F1308" s="178"/>
      <c r="G1308" s="179">
        <f>ROUND(E1308*F1308,2)</f>
        <v>0</v>
      </c>
      <c r="H1308" s="178"/>
      <c r="I1308" s="179">
        <f>ROUND(E1308*H1308,2)</f>
        <v>0</v>
      </c>
      <c r="J1308" s="178"/>
      <c r="K1308" s="179">
        <f>ROUND(E1308*J1308,2)</f>
        <v>0</v>
      </c>
      <c r="L1308" s="179">
        <v>21</v>
      </c>
      <c r="M1308" s="179">
        <f>G1308*(1+L1308/100)</f>
        <v>0</v>
      </c>
      <c r="N1308" s="177">
        <v>0</v>
      </c>
      <c r="O1308" s="177">
        <f>ROUND(E1308*N1308,2)</f>
        <v>0</v>
      </c>
      <c r="P1308" s="177">
        <v>0</v>
      </c>
      <c r="Q1308" s="177">
        <f>ROUND(E1308*P1308,2)</f>
        <v>0</v>
      </c>
      <c r="R1308" s="179"/>
      <c r="S1308" s="179" t="s">
        <v>228</v>
      </c>
      <c r="T1308" s="180" t="s">
        <v>208</v>
      </c>
      <c r="U1308" s="159">
        <v>0</v>
      </c>
      <c r="V1308" s="159">
        <f>ROUND(E1308*U1308,2)</f>
        <v>0</v>
      </c>
      <c r="W1308" s="159"/>
      <c r="X1308" s="159" t="s">
        <v>252</v>
      </c>
      <c r="Y1308" s="159" t="s">
        <v>210</v>
      </c>
      <c r="Z1308" s="148"/>
      <c r="AA1308" s="148"/>
      <c r="AB1308" s="148"/>
      <c r="AC1308" s="148"/>
      <c r="AD1308" s="148"/>
      <c r="AE1308" s="148"/>
      <c r="AF1308" s="148"/>
      <c r="AG1308" s="148" t="s">
        <v>253</v>
      </c>
      <c r="AH1308" s="148"/>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2" x14ac:dyDescent="0.2">
      <c r="A1309" s="155"/>
      <c r="B1309" s="156"/>
      <c r="C1309" s="277" t="s">
        <v>985</v>
      </c>
      <c r="D1309" s="278"/>
      <c r="E1309" s="278"/>
      <c r="F1309" s="278"/>
      <c r="G1309" s="278"/>
      <c r="H1309" s="159"/>
      <c r="I1309" s="159"/>
      <c r="J1309" s="159"/>
      <c r="K1309" s="159"/>
      <c r="L1309" s="159"/>
      <c r="M1309" s="159"/>
      <c r="N1309" s="158"/>
      <c r="O1309" s="158"/>
      <c r="P1309" s="158"/>
      <c r="Q1309" s="158"/>
      <c r="R1309" s="159"/>
      <c r="S1309" s="159"/>
      <c r="T1309" s="159"/>
      <c r="U1309" s="159"/>
      <c r="V1309" s="159"/>
      <c r="W1309" s="159"/>
      <c r="X1309" s="159"/>
      <c r="Y1309" s="159"/>
      <c r="Z1309" s="148"/>
      <c r="AA1309" s="148"/>
      <c r="AB1309" s="148"/>
      <c r="AC1309" s="148"/>
      <c r="AD1309" s="148"/>
      <c r="AE1309" s="148"/>
      <c r="AF1309" s="148"/>
      <c r="AG1309" s="148" t="s">
        <v>212</v>
      </c>
      <c r="AH1309" s="148"/>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3" x14ac:dyDescent="0.2">
      <c r="A1310" s="155"/>
      <c r="B1310" s="156"/>
      <c r="C1310" s="279" t="s">
        <v>986</v>
      </c>
      <c r="D1310" s="280"/>
      <c r="E1310" s="280"/>
      <c r="F1310" s="280"/>
      <c r="G1310" s="280"/>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212</v>
      </c>
      <c r="AH1310" s="148"/>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3" x14ac:dyDescent="0.2">
      <c r="A1311" s="155"/>
      <c r="B1311" s="156"/>
      <c r="C1311" s="279" t="s">
        <v>987</v>
      </c>
      <c r="D1311" s="280"/>
      <c r="E1311" s="280"/>
      <c r="F1311" s="280"/>
      <c r="G1311" s="280"/>
      <c r="H1311" s="159"/>
      <c r="I1311" s="159"/>
      <c r="J1311" s="159"/>
      <c r="K1311" s="159"/>
      <c r="L1311" s="159"/>
      <c r="M1311" s="159"/>
      <c r="N1311" s="158"/>
      <c r="O1311" s="158"/>
      <c r="P1311" s="158"/>
      <c r="Q1311" s="158"/>
      <c r="R1311" s="159"/>
      <c r="S1311" s="159"/>
      <c r="T1311" s="159"/>
      <c r="U1311" s="159"/>
      <c r="V1311" s="159"/>
      <c r="W1311" s="159"/>
      <c r="X1311" s="159"/>
      <c r="Y1311" s="159"/>
      <c r="Z1311" s="148"/>
      <c r="AA1311" s="148"/>
      <c r="AB1311" s="148"/>
      <c r="AC1311" s="148"/>
      <c r="AD1311" s="148"/>
      <c r="AE1311" s="148"/>
      <c r="AF1311" s="148"/>
      <c r="AG1311" s="148" t="s">
        <v>212</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3" x14ac:dyDescent="0.2">
      <c r="A1312" s="155"/>
      <c r="B1312" s="156"/>
      <c r="C1312" s="279" t="s">
        <v>988</v>
      </c>
      <c r="D1312" s="280"/>
      <c r="E1312" s="280"/>
      <c r="F1312" s="280"/>
      <c r="G1312" s="280"/>
      <c r="H1312" s="159"/>
      <c r="I1312" s="159"/>
      <c r="J1312" s="159"/>
      <c r="K1312" s="159"/>
      <c r="L1312" s="159"/>
      <c r="M1312" s="159"/>
      <c r="N1312" s="158"/>
      <c r="O1312" s="158"/>
      <c r="P1312" s="158"/>
      <c r="Q1312" s="158"/>
      <c r="R1312" s="159"/>
      <c r="S1312" s="159"/>
      <c r="T1312" s="159"/>
      <c r="U1312" s="159"/>
      <c r="V1312" s="159"/>
      <c r="W1312" s="159"/>
      <c r="X1312" s="159"/>
      <c r="Y1312" s="159"/>
      <c r="Z1312" s="148"/>
      <c r="AA1312" s="148"/>
      <c r="AB1312" s="148"/>
      <c r="AC1312" s="148"/>
      <c r="AD1312" s="148"/>
      <c r="AE1312" s="148"/>
      <c r="AF1312" s="148"/>
      <c r="AG1312" s="148" t="s">
        <v>212</v>
      </c>
      <c r="AH1312" s="148"/>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3" x14ac:dyDescent="0.2">
      <c r="A1313" s="155"/>
      <c r="B1313" s="156"/>
      <c r="C1313" s="279" t="s">
        <v>989</v>
      </c>
      <c r="D1313" s="280"/>
      <c r="E1313" s="280"/>
      <c r="F1313" s="280"/>
      <c r="G1313" s="280"/>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212</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3" x14ac:dyDescent="0.2">
      <c r="A1314" s="155"/>
      <c r="B1314" s="156"/>
      <c r="C1314" s="279" t="s">
        <v>990</v>
      </c>
      <c r="D1314" s="280"/>
      <c r="E1314" s="280"/>
      <c r="F1314" s="280"/>
      <c r="G1314" s="280"/>
      <c r="H1314" s="159"/>
      <c r="I1314" s="159"/>
      <c r="J1314" s="159"/>
      <c r="K1314" s="159"/>
      <c r="L1314" s="159"/>
      <c r="M1314" s="159"/>
      <c r="N1314" s="158"/>
      <c r="O1314" s="158"/>
      <c r="P1314" s="158"/>
      <c r="Q1314" s="158"/>
      <c r="R1314" s="159"/>
      <c r="S1314" s="159"/>
      <c r="T1314" s="159"/>
      <c r="U1314" s="159"/>
      <c r="V1314" s="159"/>
      <c r="W1314" s="159"/>
      <c r="X1314" s="159"/>
      <c r="Y1314" s="159"/>
      <c r="Z1314" s="148"/>
      <c r="AA1314" s="148"/>
      <c r="AB1314" s="148"/>
      <c r="AC1314" s="148"/>
      <c r="AD1314" s="148"/>
      <c r="AE1314" s="148"/>
      <c r="AF1314" s="148"/>
      <c r="AG1314" s="148" t="s">
        <v>212</v>
      </c>
      <c r="AH1314" s="148"/>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3" x14ac:dyDescent="0.2">
      <c r="A1315" s="155"/>
      <c r="B1315" s="156"/>
      <c r="C1315" s="279" t="s">
        <v>991</v>
      </c>
      <c r="D1315" s="280"/>
      <c r="E1315" s="280"/>
      <c r="F1315" s="280"/>
      <c r="G1315" s="280"/>
      <c r="H1315" s="159"/>
      <c r="I1315" s="159"/>
      <c r="J1315" s="159"/>
      <c r="K1315" s="159"/>
      <c r="L1315" s="159"/>
      <c r="M1315" s="159"/>
      <c r="N1315" s="158"/>
      <c r="O1315" s="158"/>
      <c r="P1315" s="158"/>
      <c r="Q1315" s="158"/>
      <c r="R1315" s="159"/>
      <c r="S1315" s="159"/>
      <c r="T1315" s="159"/>
      <c r="U1315" s="159"/>
      <c r="V1315" s="159"/>
      <c r="W1315" s="159"/>
      <c r="X1315" s="159"/>
      <c r="Y1315" s="159"/>
      <c r="Z1315" s="148"/>
      <c r="AA1315" s="148"/>
      <c r="AB1315" s="148"/>
      <c r="AC1315" s="148"/>
      <c r="AD1315" s="148"/>
      <c r="AE1315" s="148"/>
      <c r="AF1315" s="148"/>
      <c r="AG1315" s="148" t="s">
        <v>212</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3" x14ac:dyDescent="0.2">
      <c r="A1316" s="155"/>
      <c r="B1316" s="156"/>
      <c r="C1316" s="279" t="s">
        <v>992</v>
      </c>
      <c r="D1316" s="280"/>
      <c r="E1316" s="280"/>
      <c r="F1316" s="280"/>
      <c r="G1316" s="280"/>
      <c r="H1316" s="159"/>
      <c r="I1316" s="159"/>
      <c r="J1316" s="159"/>
      <c r="K1316" s="159"/>
      <c r="L1316" s="159"/>
      <c r="M1316" s="159"/>
      <c r="N1316" s="158"/>
      <c r="O1316" s="158"/>
      <c r="P1316" s="158"/>
      <c r="Q1316" s="158"/>
      <c r="R1316" s="159"/>
      <c r="S1316" s="159"/>
      <c r="T1316" s="159"/>
      <c r="U1316" s="159"/>
      <c r="V1316" s="159"/>
      <c r="W1316" s="159"/>
      <c r="X1316" s="159"/>
      <c r="Y1316" s="159"/>
      <c r="Z1316" s="148"/>
      <c r="AA1316" s="148"/>
      <c r="AB1316" s="148"/>
      <c r="AC1316" s="148"/>
      <c r="AD1316" s="148"/>
      <c r="AE1316" s="148"/>
      <c r="AF1316" s="148"/>
      <c r="AG1316" s="148" t="s">
        <v>212</v>
      </c>
      <c r="AH1316" s="148"/>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3" x14ac:dyDescent="0.2">
      <c r="A1317" s="155"/>
      <c r="B1317" s="156"/>
      <c r="C1317" s="279" t="s">
        <v>993</v>
      </c>
      <c r="D1317" s="280"/>
      <c r="E1317" s="280"/>
      <c r="F1317" s="280"/>
      <c r="G1317" s="280"/>
      <c r="H1317" s="159"/>
      <c r="I1317" s="159"/>
      <c r="J1317" s="159"/>
      <c r="K1317" s="159"/>
      <c r="L1317" s="159"/>
      <c r="M1317" s="159"/>
      <c r="N1317" s="158"/>
      <c r="O1317" s="158"/>
      <c r="P1317" s="158"/>
      <c r="Q1317" s="158"/>
      <c r="R1317" s="159"/>
      <c r="S1317" s="159"/>
      <c r="T1317" s="159"/>
      <c r="U1317" s="159"/>
      <c r="V1317" s="159"/>
      <c r="W1317" s="159"/>
      <c r="X1317" s="159"/>
      <c r="Y1317" s="159"/>
      <c r="Z1317" s="148"/>
      <c r="AA1317" s="148"/>
      <c r="AB1317" s="148"/>
      <c r="AC1317" s="148"/>
      <c r="AD1317" s="148"/>
      <c r="AE1317" s="148"/>
      <c r="AF1317" s="148"/>
      <c r="AG1317" s="148" t="s">
        <v>212</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3" x14ac:dyDescent="0.2">
      <c r="A1318" s="155"/>
      <c r="B1318" s="156"/>
      <c r="C1318" s="279" t="s">
        <v>994</v>
      </c>
      <c r="D1318" s="280"/>
      <c r="E1318" s="280"/>
      <c r="F1318" s="280"/>
      <c r="G1318" s="280"/>
      <c r="H1318" s="159"/>
      <c r="I1318" s="159"/>
      <c r="J1318" s="159"/>
      <c r="K1318" s="159"/>
      <c r="L1318" s="159"/>
      <c r="M1318" s="159"/>
      <c r="N1318" s="158"/>
      <c r="O1318" s="158"/>
      <c r="P1318" s="158"/>
      <c r="Q1318" s="158"/>
      <c r="R1318" s="159"/>
      <c r="S1318" s="159"/>
      <c r="T1318" s="159"/>
      <c r="U1318" s="159"/>
      <c r="V1318" s="159"/>
      <c r="W1318" s="159"/>
      <c r="X1318" s="159"/>
      <c r="Y1318" s="159"/>
      <c r="Z1318" s="148"/>
      <c r="AA1318" s="148"/>
      <c r="AB1318" s="148"/>
      <c r="AC1318" s="148"/>
      <c r="AD1318" s="148"/>
      <c r="AE1318" s="148"/>
      <c r="AF1318" s="148"/>
      <c r="AG1318" s="148" t="s">
        <v>212</v>
      </c>
      <c r="AH1318" s="148"/>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3" x14ac:dyDescent="0.2">
      <c r="A1319" s="155"/>
      <c r="B1319" s="156"/>
      <c r="C1319" s="279" t="s">
        <v>995</v>
      </c>
      <c r="D1319" s="280"/>
      <c r="E1319" s="280"/>
      <c r="F1319" s="280"/>
      <c r="G1319" s="280"/>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212</v>
      </c>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3" x14ac:dyDescent="0.2">
      <c r="A1320" s="155"/>
      <c r="B1320" s="156"/>
      <c r="C1320" s="279" t="s">
        <v>996</v>
      </c>
      <c r="D1320" s="280"/>
      <c r="E1320" s="280"/>
      <c r="F1320" s="280"/>
      <c r="G1320" s="280"/>
      <c r="H1320" s="159"/>
      <c r="I1320" s="159"/>
      <c r="J1320" s="159"/>
      <c r="K1320" s="159"/>
      <c r="L1320" s="159"/>
      <c r="M1320" s="159"/>
      <c r="N1320" s="158"/>
      <c r="O1320" s="158"/>
      <c r="P1320" s="158"/>
      <c r="Q1320" s="158"/>
      <c r="R1320" s="159"/>
      <c r="S1320" s="159"/>
      <c r="T1320" s="159"/>
      <c r="U1320" s="159"/>
      <c r="V1320" s="159"/>
      <c r="W1320" s="159"/>
      <c r="X1320" s="159"/>
      <c r="Y1320" s="159"/>
      <c r="Z1320" s="148"/>
      <c r="AA1320" s="148"/>
      <c r="AB1320" s="148"/>
      <c r="AC1320" s="148"/>
      <c r="AD1320" s="148"/>
      <c r="AE1320" s="148"/>
      <c r="AF1320" s="148"/>
      <c r="AG1320" s="148" t="s">
        <v>212</v>
      </c>
      <c r="AH1320" s="148"/>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3" x14ac:dyDescent="0.2">
      <c r="A1321" s="155"/>
      <c r="B1321" s="156"/>
      <c r="C1321" s="279" t="s">
        <v>997</v>
      </c>
      <c r="D1321" s="280"/>
      <c r="E1321" s="280"/>
      <c r="F1321" s="280"/>
      <c r="G1321" s="280"/>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212</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3" x14ac:dyDescent="0.2">
      <c r="A1322" s="155"/>
      <c r="B1322" s="156"/>
      <c r="C1322" s="279" t="s">
        <v>998</v>
      </c>
      <c r="D1322" s="280"/>
      <c r="E1322" s="280"/>
      <c r="F1322" s="280"/>
      <c r="G1322" s="280"/>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212</v>
      </c>
      <c r="AH1322" s="148"/>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3" x14ac:dyDescent="0.2">
      <c r="A1323" s="155"/>
      <c r="B1323" s="156"/>
      <c r="C1323" s="279" t="s">
        <v>999</v>
      </c>
      <c r="D1323" s="280"/>
      <c r="E1323" s="280"/>
      <c r="F1323" s="280"/>
      <c r="G1323" s="280"/>
      <c r="H1323" s="159"/>
      <c r="I1323" s="159"/>
      <c r="J1323" s="159"/>
      <c r="K1323" s="159"/>
      <c r="L1323" s="159"/>
      <c r="M1323" s="159"/>
      <c r="N1323" s="158"/>
      <c r="O1323" s="158"/>
      <c r="P1323" s="158"/>
      <c r="Q1323" s="158"/>
      <c r="R1323" s="159"/>
      <c r="S1323" s="159"/>
      <c r="T1323" s="159"/>
      <c r="U1323" s="159"/>
      <c r="V1323" s="159"/>
      <c r="W1323" s="159"/>
      <c r="X1323" s="159"/>
      <c r="Y1323" s="159"/>
      <c r="Z1323" s="148"/>
      <c r="AA1323" s="148"/>
      <c r="AB1323" s="148"/>
      <c r="AC1323" s="148"/>
      <c r="AD1323" s="148"/>
      <c r="AE1323" s="148"/>
      <c r="AF1323" s="148"/>
      <c r="AG1323" s="148" t="s">
        <v>212</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3" x14ac:dyDescent="0.2">
      <c r="A1324" s="155"/>
      <c r="B1324" s="156"/>
      <c r="C1324" s="279" t="s">
        <v>1000</v>
      </c>
      <c r="D1324" s="280"/>
      <c r="E1324" s="280"/>
      <c r="F1324" s="280"/>
      <c r="G1324" s="280"/>
      <c r="H1324" s="159"/>
      <c r="I1324" s="159"/>
      <c r="J1324" s="159"/>
      <c r="K1324" s="159"/>
      <c r="L1324" s="159"/>
      <c r="M1324" s="159"/>
      <c r="N1324" s="158"/>
      <c r="O1324" s="158"/>
      <c r="P1324" s="158"/>
      <c r="Q1324" s="158"/>
      <c r="R1324" s="159"/>
      <c r="S1324" s="159"/>
      <c r="T1324" s="159"/>
      <c r="U1324" s="159"/>
      <c r="V1324" s="159"/>
      <c r="W1324" s="159"/>
      <c r="X1324" s="159"/>
      <c r="Y1324" s="159"/>
      <c r="Z1324" s="148"/>
      <c r="AA1324" s="148"/>
      <c r="AB1324" s="148"/>
      <c r="AC1324" s="148"/>
      <c r="AD1324" s="148"/>
      <c r="AE1324" s="148"/>
      <c r="AF1324" s="148"/>
      <c r="AG1324" s="148" t="s">
        <v>212</v>
      </c>
      <c r="AH1324" s="148"/>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3" x14ac:dyDescent="0.2">
      <c r="A1325" s="155"/>
      <c r="B1325" s="156"/>
      <c r="C1325" s="279" t="s">
        <v>215</v>
      </c>
      <c r="D1325" s="280"/>
      <c r="E1325" s="280"/>
      <c r="F1325" s="280"/>
      <c r="G1325" s="280"/>
      <c r="H1325" s="159"/>
      <c r="I1325" s="159"/>
      <c r="J1325" s="159"/>
      <c r="K1325" s="159"/>
      <c r="L1325" s="159"/>
      <c r="M1325" s="159"/>
      <c r="N1325" s="158"/>
      <c r="O1325" s="158"/>
      <c r="P1325" s="158"/>
      <c r="Q1325" s="158"/>
      <c r="R1325" s="159"/>
      <c r="S1325" s="159"/>
      <c r="T1325" s="159"/>
      <c r="U1325" s="159"/>
      <c r="V1325" s="159"/>
      <c r="W1325" s="159"/>
      <c r="X1325" s="159"/>
      <c r="Y1325" s="159"/>
      <c r="Z1325" s="148"/>
      <c r="AA1325" s="148"/>
      <c r="AB1325" s="148"/>
      <c r="AC1325" s="148"/>
      <c r="AD1325" s="148"/>
      <c r="AE1325" s="148"/>
      <c r="AF1325" s="148"/>
      <c r="AG1325" s="148" t="s">
        <v>212</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3" x14ac:dyDescent="0.2">
      <c r="A1326" s="155"/>
      <c r="B1326" s="156"/>
      <c r="C1326" s="279" t="s">
        <v>1001</v>
      </c>
      <c r="D1326" s="280"/>
      <c r="E1326" s="280"/>
      <c r="F1326" s="280"/>
      <c r="G1326" s="280"/>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212</v>
      </c>
      <c r="AH1326" s="148"/>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81" t="str">
        <f>C1326</f>
        <v>pozn 4 - novodobé kamenné stupně povrchově otryskat a náskledně hydrofobně impregnovat - skladba sE 6</v>
      </c>
      <c r="BB1326" s="148"/>
      <c r="BC1326" s="148"/>
      <c r="BD1326" s="148"/>
      <c r="BE1326" s="148"/>
      <c r="BF1326" s="148"/>
      <c r="BG1326" s="148"/>
      <c r="BH1326" s="148"/>
    </row>
    <row r="1327" spans="1:60" outlineLevel="2" x14ac:dyDescent="0.2">
      <c r="A1327" s="155"/>
      <c r="B1327" s="156"/>
      <c r="C1327" s="204" t="s">
        <v>1002</v>
      </c>
      <c r="D1327" s="195"/>
      <c r="E1327" s="196"/>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257</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204" t="s">
        <v>1003</v>
      </c>
      <c r="D1328" s="195"/>
      <c r="E1328" s="196">
        <v>14</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8"/>
      <c r="AA1328" s="148"/>
      <c r="AB1328" s="148"/>
      <c r="AC1328" s="148"/>
      <c r="AD1328" s="148"/>
      <c r="AE1328" s="148"/>
      <c r="AF1328" s="148"/>
      <c r="AG1328" s="148" t="s">
        <v>257</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1" x14ac:dyDescent="0.2">
      <c r="A1329" s="174">
        <v>144</v>
      </c>
      <c r="B1329" s="175" t="s">
        <v>1004</v>
      </c>
      <c r="C1329" s="190" t="s">
        <v>1005</v>
      </c>
      <c r="D1329" s="176" t="s">
        <v>400</v>
      </c>
      <c r="E1329" s="177">
        <v>18</v>
      </c>
      <c r="F1329" s="178"/>
      <c r="G1329" s="179">
        <f>ROUND(E1329*F1329,2)</f>
        <v>0</v>
      </c>
      <c r="H1329" s="178"/>
      <c r="I1329" s="179">
        <f>ROUND(E1329*H1329,2)</f>
        <v>0</v>
      </c>
      <c r="J1329" s="178"/>
      <c r="K1329" s="179">
        <f>ROUND(E1329*J1329,2)</f>
        <v>0</v>
      </c>
      <c r="L1329" s="179">
        <v>21</v>
      </c>
      <c r="M1329" s="179">
        <f>G1329*(1+L1329/100)</f>
        <v>0</v>
      </c>
      <c r="N1329" s="177">
        <v>0</v>
      </c>
      <c r="O1329" s="177">
        <f>ROUND(E1329*N1329,2)</f>
        <v>0</v>
      </c>
      <c r="P1329" s="177">
        <v>0</v>
      </c>
      <c r="Q1329" s="177">
        <f>ROUND(E1329*P1329,2)</f>
        <v>0</v>
      </c>
      <c r="R1329" s="179"/>
      <c r="S1329" s="179" t="s">
        <v>228</v>
      </c>
      <c r="T1329" s="180" t="s">
        <v>208</v>
      </c>
      <c r="U1329" s="159">
        <v>0</v>
      </c>
      <c r="V1329" s="159">
        <f>ROUND(E1329*U1329,2)</f>
        <v>0</v>
      </c>
      <c r="W1329" s="159"/>
      <c r="X1329" s="159" t="s">
        <v>252</v>
      </c>
      <c r="Y1329" s="159" t="s">
        <v>210</v>
      </c>
      <c r="Z1329" s="148"/>
      <c r="AA1329" s="148"/>
      <c r="AB1329" s="148"/>
      <c r="AC1329" s="148"/>
      <c r="AD1329" s="148"/>
      <c r="AE1329" s="148"/>
      <c r="AF1329" s="148"/>
      <c r="AG1329" s="148" t="s">
        <v>253</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2" x14ac:dyDescent="0.2">
      <c r="A1330" s="155"/>
      <c r="B1330" s="156"/>
      <c r="C1330" s="277" t="s">
        <v>985</v>
      </c>
      <c r="D1330" s="278"/>
      <c r="E1330" s="278"/>
      <c r="F1330" s="278"/>
      <c r="G1330" s="278"/>
      <c r="H1330" s="159"/>
      <c r="I1330" s="159"/>
      <c r="J1330" s="159"/>
      <c r="K1330" s="159"/>
      <c r="L1330" s="159"/>
      <c r="M1330" s="159"/>
      <c r="N1330" s="158"/>
      <c r="O1330" s="158"/>
      <c r="P1330" s="158"/>
      <c r="Q1330" s="158"/>
      <c r="R1330" s="159"/>
      <c r="S1330" s="159"/>
      <c r="T1330" s="159"/>
      <c r="U1330" s="159"/>
      <c r="V1330" s="159"/>
      <c r="W1330" s="159"/>
      <c r="X1330" s="159"/>
      <c r="Y1330" s="159"/>
      <c r="Z1330" s="148"/>
      <c r="AA1330" s="148"/>
      <c r="AB1330" s="148"/>
      <c r="AC1330" s="148"/>
      <c r="AD1330" s="148"/>
      <c r="AE1330" s="148"/>
      <c r="AF1330" s="148"/>
      <c r="AG1330" s="148" t="s">
        <v>212</v>
      </c>
      <c r="AH1330" s="148"/>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279" t="s">
        <v>986</v>
      </c>
      <c r="D1331" s="280"/>
      <c r="E1331" s="280"/>
      <c r="F1331" s="280"/>
      <c r="G1331" s="280"/>
      <c r="H1331" s="159"/>
      <c r="I1331" s="159"/>
      <c r="J1331" s="159"/>
      <c r="K1331" s="159"/>
      <c r="L1331" s="159"/>
      <c r="M1331" s="159"/>
      <c r="N1331" s="158"/>
      <c r="O1331" s="158"/>
      <c r="P1331" s="158"/>
      <c r="Q1331" s="158"/>
      <c r="R1331" s="159"/>
      <c r="S1331" s="159"/>
      <c r="T1331" s="159"/>
      <c r="U1331" s="159"/>
      <c r="V1331" s="159"/>
      <c r="W1331" s="159"/>
      <c r="X1331" s="159"/>
      <c r="Y1331" s="159"/>
      <c r="Z1331" s="148"/>
      <c r="AA1331" s="148"/>
      <c r="AB1331" s="148"/>
      <c r="AC1331" s="148"/>
      <c r="AD1331" s="148"/>
      <c r="AE1331" s="148"/>
      <c r="AF1331" s="148"/>
      <c r="AG1331" s="148" t="s">
        <v>212</v>
      </c>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ht="22.5" outlineLevel="3" x14ac:dyDescent="0.2">
      <c r="A1332" s="155"/>
      <c r="B1332" s="156"/>
      <c r="C1332" s="279" t="s">
        <v>1006</v>
      </c>
      <c r="D1332" s="280"/>
      <c r="E1332" s="280"/>
      <c r="F1332" s="280"/>
      <c r="G1332" s="280"/>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212</v>
      </c>
      <c r="AH1332" s="148"/>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81" t="str">
        <f>C1332</f>
        <v>novodobé zákrytové kamenné desky koruny schodnicového zdiva otryskat, spáry mezi deskami proškrábnout a nově přespárovat spárovací maltou pro kamenné dlažby, povrch kamene následně hydrofobně impregnovat</v>
      </c>
      <c r="BB1332" s="148"/>
      <c r="BC1332" s="148"/>
      <c r="BD1332" s="148"/>
      <c r="BE1332" s="148"/>
      <c r="BF1332" s="148"/>
      <c r="BG1332" s="148"/>
      <c r="BH1332" s="148"/>
    </row>
    <row r="1333" spans="1:60" outlineLevel="3" x14ac:dyDescent="0.2">
      <c r="A1333" s="155"/>
      <c r="B1333" s="156"/>
      <c r="C1333" s="279" t="s">
        <v>988</v>
      </c>
      <c r="D1333" s="280"/>
      <c r="E1333" s="280"/>
      <c r="F1333" s="280"/>
      <c r="G1333" s="280"/>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212</v>
      </c>
      <c r="AH1333" s="148"/>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3" x14ac:dyDescent="0.2">
      <c r="A1334" s="155"/>
      <c r="B1334" s="156"/>
      <c r="C1334" s="279" t="s">
        <v>989</v>
      </c>
      <c r="D1334" s="280"/>
      <c r="E1334" s="280"/>
      <c r="F1334" s="280"/>
      <c r="G1334" s="280"/>
      <c r="H1334" s="159"/>
      <c r="I1334" s="159"/>
      <c r="J1334" s="159"/>
      <c r="K1334" s="159"/>
      <c r="L1334" s="159"/>
      <c r="M1334" s="159"/>
      <c r="N1334" s="158"/>
      <c r="O1334" s="158"/>
      <c r="P1334" s="158"/>
      <c r="Q1334" s="158"/>
      <c r="R1334" s="159"/>
      <c r="S1334" s="159"/>
      <c r="T1334" s="159"/>
      <c r="U1334" s="159"/>
      <c r="V1334" s="159"/>
      <c r="W1334" s="159"/>
      <c r="X1334" s="159"/>
      <c r="Y1334" s="159"/>
      <c r="Z1334" s="148"/>
      <c r="AA1334" s="148"/>
      <c r="AB1334" s="148"/>
      <c r="AC1334" s="148"/>
      <c r="AD1334" s="148"/>
      <c r="AE1334" s="148"/>
      <c r="AF1334" s="148"/>
      <c r="AG1334" s="148" t="s">
        <v>212</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3" x14ac:dyDescent="0.2">
      <c r="A1335" s="155"/>
      <c r="B1335" s="156"/>
      <c r="C1335" s="279" t="s">
        <v>990</v>
      </c>
      <c r="D1335" s="280"/>
      <c r="E1335" s="280"/>
      <c r="F1335" s="280"/>
      <c r="G1335" s="280"/>
      <c r="H1335" s="159"/>
      <c r="I1335" s="159"/>
      <c r="J1335" s="159"/>
      <c r="K1335" s="159"/>
      <c r="L1335" s="159"/>
      <c r="M1335" s="159"/>
      <c r="N1335" s="158"/>
      <c r="O1335" s="158"/>
      <c r="P1335" s="158"/>
      <c r="Q1335" s="158"/>
      <c r="R1335" s="159"/>
      <c r="S1335" s="159"/>
      <c r="T1335" s="159"/>
      <c r="U1335" s="159"/>
      <c r="V1335" s="159"/>
      <c r="W1335" s="159"/>
      <c r="X1335" s="159"/>
      <c r="Y1335" s="159"/>
      <c r="Z1335" s="148"/>
      <c r="AA1335" s="148"/>
      <c r="AB1335" s="148"/>
      <c r="AC1335" s="148"/>
      <c r="AD1335" s="148"/>
      <c r="AE1335" s="148"/>
      <c r="AF1335" s="148"/>
      <c r="AG1335" s="148" t="s">
        <v>212</v>
      </c>
      <c r="AH1335" s="148"/>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3" x14ac:dyDescent="0.2">
      <c r="A1336" s="155"/>
      <c r="B1336" s="156"/>
      <c r="C1336" s="279" t="s">
        <v>991</v>
      </c>
      <c r="D1336" s="280"/>
      <c r="E1336" s="280"/>
      <c r="F1336" s="280"/>
      <c r="G1336" s="280"/>
      <c r="H1336" s="159"/>
      <c r="I1336" s="159"/>
      <c r="J1336" s="159"/>
      <c r="K1336" s="159"/>
      <c r="L1336" s="159"/>
      <c r="M1336" s="159"/>
      <c r="N1336" s="158"/>
      <c r="O1336" s="158"/>
      <c r="P1336" s="158"/>
      <c r="Q1336" s="158"/>
      <c r="R1336" s="159"/>
      <c r="S1336" s="159"/>
      <c r="T1336" s="159"/>
      <c r="U1336" s="159"/>
      <c r="V1336" s="159"/>
      <c r="W1336" s="159"/>
      <c r="X1336" s="159"/>
      <c r="Y1336" s="159"/>
      <c r="Z1336" s="148"/>
      <c r="AA1336" s="148"/>
      <c r="AB1336" s="148"/>
      <c r="AC1336" s="148"/>
      <c r="AD1336" s="148"/>
      <c r="AE1336" s="148"/>
      <c r="AF1336" s="148"/>
      <c r="AG1336" s="148" t="s">
        <v>212</v>
      </c>
      <c r="AH1336" s="148"/>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3" x14ac:dyDescent="0.2">
      <c r="A1337" s="155"/>
      <c r="B1337" s="156"/>
      <c r="C1337" s="279" t="s">
        <v>992</v>
      </c>
      <c r="D1337" s="280"/>
      <c r="E1337" s="280"/>
      <c r="F1337" s="280"/>
      <c r="G1337" s="280"/>
      <c r="H1337" s="159"/>
      <c r="I1337" s="159"/>
      <c r="J1337" s="159"/>
      <c r="K1337" s="159"/>
      <c r="L1337" s="159"/>
      <c r="M1337" s="159"/>
      <c r="N1337" s="158"/>
      <c r="O1337" s="158"/>
      <c r="P1337" s="158"/>
      <c r="Q1337" s="158"/>
      <c r="R1337" s="159"/>
      <c r="S1337" s="159"/>
      <c r="T1337" s="159"/>
      <c r="U1337" s="159"/>
      <c r="V1337" s="159"/>
      <c r="W1337" s="159"/>
      <c r="X1337" s="159"/>
      <c r="Y1337" s="159"/>
      <c r="Z1337" s="148"/>
      <c r="AA1337" s="148"/>
      <c r="AB1337" s="148"/>
      <c r="AC1337" s="148"/>
      <c r="AD1337" s="148"/>
      <c r="AE1337" s="148"/>
      <c r="AF1337" s="148"/>
      <c r="AG1337" s="148" t="s">
        <v>212</v>
      </c>
      <c r="AH1337" s="148"/>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3" x14ac:dyDescent="0.2">
      <c r="A1338" s="155"/>
      <c r="B1338" s="156"/>
      <c r="C1338" s="279" t="s">
        <v>993</v>
      </c>
      <c r="D1338" s="280"/>
      <c r="E1338" s="280"/>
      <c r="F1338" s="280"/>
      <c r="G1338" s="280"/>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212</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x14ac:dyDescent="0.2">
      <c r="A1339" s="155"/>
      <c r="B1339" s="156"/>
      <c r="C1339" s="279" t="s">
        <v>994</v>
      </c>
      <c r="D1339" s="280"/>
      <c r="E1339" s="280"/>
      <c r="F1339" s="280"/>
      <c r="G1339" s="280"/>
      <c r="H1339" s="159"/>
      <c r="I1339" s="159"/>
      <c r="J1339" s="159"/>
      <c r="K1339" s="159"/>
      <c r="L1339" s="159"/>
      <c r="M1339" s="159"/>
      <c r="N1339" s="158"/>
      <c r="O1339" s="158"/>
      <c r="P1339" s="158"/>
      <c r="Q1339" s="158"/>
      <c r="R1339" s="159"/>
      <c r="S1339" s="159"/>
      <c r="T1339" s="159"/>
      <c r="U1339" s="159"/>
      <c r="V1339" s="159"/>
      <c r="W1339" s="159"/>
      <c r="X1339" s="159"/>
      <c r="Y1339" s="159"/>
      <c r="Z1339" s="148"/>
      <c r="AA1339" s="148"/>
      <c r="AB1339" s="148"/>
      <c r="AC1339" s="148"/>
      <c r="AD1339" s="148"/>
      <c r="AE1339" s="148"/>
      <c r="AF1339" s="148"/>
      <c r="AG1339" s="148" t="s">
        <v>212</v>
      </c>
      <c r="AH1339" s="148"/>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3" x14ac:dyDescent="0.2">
      <c r="A1340" s="155"/>
      <c r="B1340" s="156"/>
      <c r="C1340" s="279" t="s">
        <v>995</v>
      </c>
      <c r="D1340" s="280"/>
      <c r="E1340" s="280"/>
      <c r="F1340" s="280"/>
      <c r="G1340" s="280"/>
      <c r="H1340" s="159"/>
      <c r="I1340" s="159"/>
      <c r="J1340" s="159"/>
      <c r="K1340" s="159"/>
      <c r="L1340" s="159"/>
      <c r="M1340" s="159"/>
      <c r="N1340" s="158"/>
      <c r="O1340" s="158"/>
      <c r="P1340" s="158"/>
      <c r="Q1340" s="158"/>
      <c r="R1340" s="159"/>
      <c r="S1340" s="159"/>
      <c r="T1340" s="159"/>
      <c r="U1340" s="159"/>
      <c r="V1340" s="159"/>
      <c r="W1340" s="159"/>
      <c r="X1340" s="159"/>
      <c r="Y1340" s="159"/>
      <c r="Z1340" s="148"/>
      <c r="AA1340" s="148"/>
      <c r="AB1340" s="148"/>
      <c r="AC1340" s="148"/>
      <c r="AD1340" s="148"/>
      <c r="AE1340" s="148"/>
      <c r="AF1340" s="148"/>
      <c r="AG1340" s="148" t="s">
        <v>212</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3" x14ac:dyDescent="0.2">
      <c r="A1341" s="155"/>
      <c r="B1341" s="156"/>
      <c r="C1341" s="279" t="s">
        <v>996</v>
      </c>
      <c r="D1341" s="280"/>
      <c r="E1341" s="280"/>
      <c r="F1341" s="280"/>
      <c r="G1341" s="280"/>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212</v>
      </c>
      <c r="AH1341" s="148"/>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3" x14ac:dyDescent="0.2">
      <c r="A1342" s="155"/>
      <c r="B1342" s="156"/>
      <c r="C1342" s="279" t="s">
        <v>997</v>
      </c>
      <c r="D1342" s="280"/>
      <c r="E1342" s="280"/>
      <c r="F1342" s="280"/>
      <c r="G1342" s="280"/>
      <c r="H1342" s="159"/>
      <c r="I1342" s="159"/>
      <c r="J1342" s="159"/>
      <c r="K1342" s="159"/>
      <c r="L1342" s="159"/>
      <c r="M1342" s="159"/>
      <c r="N1342" s="158"/>
      <c r="O1342" s="158"/>
      <c r="P1342" s="158"/>
      <c r="Q1342" s="158"/>
      <c r="R1342" s="159"/>
      <c r="S1342" s="159"/>
      <c r="T1342" s="159"/>
      <c r="U1342" s="159"/>
      <c r="V1342" s="159"/>
      <c r="W1342" s="159"/>
      <c r="X1342" s="159"/>
      <c r="Y1342" s="159"/>
      <c r="Z1342" s="148"/>
      <c r="AA1342" s="148"/>
      <c r="AB1342" s="148"/>
      <c r="AC1342" s="148"/>
      <c r="AD1342" s="148"/>
      <c r="AE1342" s="148"/>
      <c r="AF1342" s="148"/>
      <c r="AG1342" s="148" t="s">
        <v>212</v>
      </c>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279" t="s">
        <v>998</v>
      </c>
      <c r="D1343" s="280"/>
      <c r="E1343" s="280"/>
      <c r="F1343" s="280"/>
      <c r="G1343" s="280"/>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212</v>
      </c>
      <c r="AH1343" s="148"/>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279" t="s">
        <v>999</v>
      </c>
      <c r="D1344" s="280"/>
      <c r="E1344" s="280"/>
      <c r="F1344" s="280"/>
      <c r="G1344" s="280"/>
      <c r="H1344" s="159"/>
      <c r="I1344" s="159"/>
      <c r="J1344" s="159"/>
      <c r="K1344" s="159"/>
      <c r="L1344" s="159"/>
      <c r="M1344" s="159"/>
      <c r="N1344" s="158"/>
      <c r="O1344" s="158"/>
      <c r="P1344" s="158"/>
      <c r="Q1344" s="158"/>
      <c r="R1344" s="159"/>
      <c r="S1344" s="159"/>
      <c r="T1344" s="159"/>
      <c r="U1344" s="159"/>
      <c r="V1344" s="159"/>
      <c r="W1344" s="159"/>
      <c r="X1344" s="159"/>
      <c r="Y1344" s="159"/>
      <c r="Z1344" s="148"/>
      <c r="AA1344" s="148"/>
      <c r="AB1344" s="148"/>
      <c r="AC1344" s="148"/>
      <c r="AD1344" s="148"/>
      <c r="AE1344" s="148"/>
      <c r="AF1344" s="148"/>
      <c r="AG1344" s="148" t="s">
        <v>212</v>
      </c>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279" t="s">
        <v>1000</v>
      </c>
      <c r="D1345" s="280"/>
      <c r="E1345" s="280"/>
      <c r="F1345" s="280"/>
      <c r="G1345" s="280"/>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212</v>
      </c>
      <c r="AH1345" s="148"/>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3" x14ac:dyDescent="0.2">
      <c r="A1346" s="155"/>
      <c r="B1346" s="156"/>
      <c r="C1346" s="279" t="s">
        <v>215</v>
      </c>
      <c r="D1346" s="280"/>
      <c r="E1346" s="280"/>
      <c r="F1346" s="280"/>
      <c r="G1346" s="280"/>
      <c r="H1346" s="159"/>
      <c r="I1346" s="159"/>
      <c r="J1346" s="159"/>
      <c r="K1346" s="159"/>
      <c r="L1346" s="159"/>
      <c r="M1346" s="159"/>
      <c r="N1346" s="158"/>
      <c r="O1346" s="158"/>
      <c r="P1346" s="158"/>
      <c r="Q1346" s="158"/>
      <c r="R1346" s="159"/>
      <c r="S1346" s="159"/>
      <c r="T1346" s="159"/>
      <c r="U1346" s="159"/>
      <c r="V1346" s="159"/>
      <c r="W1346" s="159"/>
      <c r="X1346" s="159"/>
      <c r="Y1346" s="159"/>
      <c r="Z1346" s="148"/>
      <c r="AA1346" s="148"/>
      <c r="AB1346" s="148"/>
      <c r="AC1346" s="148"/>
      <c r="AD1346" s="148"/>
      <c r="AE1346" s="148"/>
      <c r="AF1346" s="148"/>
      <c r="AG1346" s="148" t="s">
        <v>212</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ht="22.5" outlineLevel="3" x14ac:dyDescent="0.2">
      <c r="A1347" s="155"/>
      <c r="B1347" s="156"/>
      <c r="C1347" s="279" t="s">
        <v>1007</v>
      </c>
      <c r="D1347" s="280"/>
      <c r="E1347" s="280"/>
      <c r="F1347" s="280"/>
      <c r="G1347" s="280"/>
      <c r="H1347" s="159"/>
      <c r="I1347" s="159"/>
      <c r="J1347" s="159"/>
      <c r="K1347" s="159"/>
      <c r="L1347" s="159"/>
      <c r="M1347" s="159"/>
      <c r="N1347" s="158"/>
      <c r="O1347" s="158"/>
      <c r="P1347" s="158"/>
      <c r="Q1347" s="158"/>
      <c r="R1347" s="159"/>
      <c r="S1347" s="159"/>
      <c r="T1347" s="159"/>
      <c r="U1347" s="159"/>
      <c r="V1347" s="159"/>
      <c r="W1347" s="159"/>
      <c r="X1347" s="159"/>
      <c r="Y1347" s="159"/>
      <c r="Z1347" s="148"/>
      <c r="AA1347" s="148"/>
      <c r="AB1347" s="148"/>
      <c r="AC1347" s="148"/>
      <c r="AD1347" s="148"/>
      <c r="AE1347" s="148"/>
      <c r="AF1347" s="148"/>
      <c r="AG1347" s="148" t="s">
        <v>212</v>
      </c>
      <c r="AH1347" s="148"/>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81" t="str">
        <f>C1347</f>
        <v>pozn 2 - novodobé zákrytové kamenné desky koruny schodnicového zdiva otryskat, spáry mezi deskami proškrábnout a nově přespárovat spárovací maltou pro kamenné dlažby - povrch kamene následně hydrofobně impregnovat - skladba sE 6</v>
      </c>
      <c r="BB1347" s="148"/>
      <c r="BC1347" s="148"/>
      <c r="BD1347" s="148"/>
      <c r="BE1347" s="148"/>
      <c r="BF1347" s="148"/>
      <c r="BG1347" s="148"/>
      <c r="BH1347" s="148"/>
    </row>
    <row r="1348" spans="1:60" outlineLevel="2" x14ac:dyDescent="0.2">
      <c r="A1348" s="155"/>
      <c r="B1348" s="156"/>
      <c r="C1348" s="204" t="s">
        <v>1002</v>
      </c>
      <c r="D1348" s="195"/>
      <c r="E1348" s="196"/>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257</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3" x14ac:dyDescent="0.2">
      <c r="A1349" s="155"/>
      <c r="B1349" s="156"/>
      <c r="C1349" s="204" t="s">
        <v>1008</v>
      </c>
      <c r="D1349" s="195"/>
      <c r="E1349" s="196">
        <v>18</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8"/>
      <c r="AA1349" s="148"/>
      <c r="AB1349" s="148"/>
      <c r="AC1349" s="148"/>
      <c r="AD1349" s="148"/>
      <c r="AE1349" s="148"/>
      <c r="AF1349" s="148"/>
      <c r="AG1349" s="148" t="s">
        <v>257</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1" x14ac:dyDescent="0.2">
      <c r="A1350" s="174">
        <v>145</v>
      </c>
      <c r="B1350" s="175" t="s">
        <v>1009</v>
      </c>
      <c r="C1350" s="190" t="s">
        <v>1010</v>
      </c>
      <c r="D1350" s="176" t="s">
        <v>400</v>
      </c>
      <c r="E1350" s="177">
        <v>1</v>
      </c>
      <c r="F1350" s="178"/>
      <c r="G1350" s="179">
        <f>ROUND(E1350*F1350,2)</f>
        <v>0</v>
      </c>
      <c r="H1350" s="178"/>
      <c r="I1350" s="179">
        <f>ROUND(E1350*H1350,2)</f>
        <v>0</v>
      </c>
      <c r="J1350" s="178"/>
      <c r="K1350" s="179">
        <f>ROUND(E1350*J1350,2)</f>
        <v>0</v>
      </c>
      <c r="L1350" s="179">
        <v>21</v>
      </c>
      <c r="M1350" s="179">
        <f>G1350*(1+L1350/100)</f>
        <v>0</v>
      </c>
      <c r="N1350" s="177">
        <v>0</v>
      </c>
      <c r="O1350" s="177">
        <f>ROUND(E1350*N1350,2)</f>
        <v>0</v>
      </c>
      <c r="P1350" s="177">
        <v>0</v>
      </c>
      <c r="Q1350" s="177">
        <f>ROUND(E1350*P1350,2)</f>
        <v>0</v>
      </c>
      <c r="R1350" s="179"/>
      <c r="S1350" s="179" t="s">
        <v>228</v>
      </c>
      <c r="T1350" s="180" t="s">
        <v>208</v>
      </c>
      <c r="U1350" s="159">
        <v>0</v>
      </c>
      <c r="V1350" s="159">
        <f>ROUND(E1350*U1350,2)</f>
        <v>0</v>
      </c>
      <c r="W1350" s="159"/>
      <c r="X1350" s="159" t="s">
        <v>252</v>
      </c>
      <c r="Y1350" s="159" t="s">
        <v>210</v>
      </c>
      <c r="Z1350" s="148"/>
      <c r="AA1350" s="148"/>
      <c r="AB1350" s="148"/>
      <c r="AC1350" s="148"/>
      <c r="AD1350" s="148"/>
      <c r="AE1350" s="148"/>
      <c r="AF1350" s="148"/>
      <c r="AG1350" s="148" t="s">
        <v>253</v>
      </c>
      <c r="AH1350" s="148"/>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2" x14ac:dyDescent="0.2">
      <c r="A1351" s="155"/>
      <c r="B1351" s="156"/>
      <c r="C1351" s="277" t="s">
        <v>1011</v>
      </c>
      <c r="D1351" s="278"/>
      <c r="E1351" s="278"/>
      <c r="F1351" s="278"/>
      <c r="G1351" s="278"/>
      <c r="H1351" s="159"/>
      <c r="I1351" s="159"/>
      <c r="J1351" s="159"/>
      <c r="K1351" s="159"/>
      <c r="L1351" s="159"/>
      <c r="M1351" s="159"/>
      <c r="N1351" s="158"/>
      <c r="O1351" s="158"/>
      <c r="P1351" s="158"/>
      <c r="Q1351" s="158"/>
      <c r="R1351" s="159"/>
      <c r="S1351" s="159"/>
      <c r="T1351" s="159"/>
      <c r="U1351" s="159"/>
      <c r="V1351" s="159"/>
      <c r="W1351" s="159"/>
      <c r="X1351" s="159"/>
      <c r="Y1351" s="159"/>
      <c r="Z1351" s="148"/>
      <c r="AA1351" s="148"/>
      <c r="AB1351" s="148"/>
      <c r="AC1351" s="148"/>
      <c r="AD1351" s="148"/>
      <c r="AE1351" s="148"/>
      <c r="AF1351" s="148"/>
      <c r="AG1351" s="148" t="s">
        <v>212</v>
      </c>
      <c r="AH1351" s="148"/>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3" x14ac:dyDescent="0.2">
      <c r="A1352" s="155"/>
      <c r="B1352" s="156"/>
      <c r="C1352" s="279" t="s">
        <v>1012</v>
      </c>
      <c r="D1352" s="280"/>
      <c r="E1352" s="280"/>
      <c r="F1352" s="280"/>
      <c r="G1352" s="280"/>
      <c r="H1352" s="159"/>
      <c r="I1352" s="159"/>
      <c r="J1352" s="159"/>
      <c r="K1352" s="159"/>
      <c r="L1352" s="159"/>
      <c r="M1352" s="159"/>
      <c r="N1352" s="158"/>
      <c r="O1352" s="158"/>
      <c r="P1352" s="158"/>
      <c r="Q1352" s="158"/>
      <c r="R1352" s="159"/>
      <c r="S1352" s="159"/>
      <c r="T1352" s="159"/>
      <c r="U1352" s="159"/>
      <c r="V1352" s="159"/>
      <c r="W1352" s="159"/>
      <c r="X1352" s="159"/>
      <c r="Y1352" s="159"/>
      <c r="Z1352" s="148"/>
      <c r="AA1352" s="148"/>
      <c r="AB1352" s="148"/>
      <c r="AC1352" s="148"/>
      <c r="AD1352" s="148"/>
      <c r="AE1352" s="148"/>
      <c r="AF1352" s="148"/>
      <c r="AG1352" s="148" t="s">
        <v>212</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81" t="str">
        <f>C1352</f>
        <v>- barevnost a zrnitost materiálu vybrat podle sousedních kamenných prvků (stávající kamenné prahy 4k a 5k)</v>
      </c>
      <c r="BB1352" s="148"/>
      <c r="BC1352" s="148"/>
      <c r="BD1352" s="148"/>
      <c r="BE1352" s="148"/>
      <c r="BF1352" s="148"/>
      <c r="BG1352" s="148"/>
      <c r="BH1352" s="148"/>
    </row>
    <row r="1353" spans="1:60" outlineLevel="3" x14ac:dyDescent="0.2">
      <c r="A1353" s="155"/>
      <c r="B1353" s="156"/>
      <c r="C1353" s="279" t="s">
        <v>1013</v>
      </c>
      <c r="D1353" s="280"/>
      <c r="E1353" s="280"/>
      <c r="F1353" s="280"/>
      <c r="G1353" s="280"/>
      <c r="H1353" s="159"/>
      <c r="I1353" s="159"/>
      <c r="J1353" s="159"/>
      <c r="K1353" s="159"/>
      <c r="L1353" s="159"/>
      <c r="M1353" s="159"/>
      <c r="N1353" s="158"/>
      <c r="O1353" s="158"/>
      <c r="P1353" s="158"/>
      <c r="Q1353" s="158"/>
      <c r="R1353" s="159"/>
      <c r="S1353" s="159"/>
      <c r="T1353" s="159"/>
      <c r="U1353" s="159"/>
      <c r="V1353" s="159"/>
      <c r="W1353" s="159"/>
      <c r="X1353" s="159"/>
      <c r="Y1353" s="159"/>
      <c r="Z1353" s="148"/>
      <c r="AA1353" s="148"/>
      <c r="AB1353" s="148"/>
      <c r="AC1353" s="148"/>
      <c r="AD1353" s="148"/>
      <c r="AE1353" s="148"/>
      <c r="AF1353" s="148"/>
      <c r="AG1353" s="148" t="s">
        <v>212</v>
      </c>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81" t="str">
        <f>C1353</f>
        <v>OSAZENÍ: kamenný práh bude uložen do malty pro pokládku a spárování kamenných dlažeb pro exteriér tl. 30- 50mm</v>
      </c>
      <c r="BB1353" s="148"/>
      <c r="BC1353" s="148"/>
      <c r="BD1353" s="148"/>
      <c r="BE1353" s="148"/>
      <c r="BF1353" s="148"/>
      <c r="BG1353" s="148"/>
      <c r="BH1353" s="148"/>
    </row>
    <row r="1354" spans="1:60" outlineLevel="3" x14ac:dyDescent="0.2">
      <c r="A1354" s="155"/>
      <c r="B1354" s="156"/>
      <c r="C1354" s="279" t="s">
        <v>1014</v>
      </c>
      <c r="D1354" s="280"/>
      <c r="E1354" s="280"/>
      <c r="F1354" s="280"/>
      <c r="G1354" s="280"/>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212</v>
      </c>
      <c r="AH1354" s="148"/>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81" t="str">
        <f>C1354</f>
        <v>Spáru k dřevěné zárubni vyplnit trvale pružným tmelem s odolností proti UV, práh uložit ve spádu od objektu 1%</v>
      </c>
      <c r="BB1354" s="148"/>
      <c r="BC1354" s="148"/>
      <c r="BD1354" s="148"/>
      <c r="BE1354" s="148"/>
      <c r="BF1354" s="148"/>
      <c r="BG1354" s="148"/>
      <c r="BH1354" s="148"/>
    </row>
    <row r="1355" spans="1:60" outlineLevel="3" x14ac:dyDescent="0.2">
      <c r="A1355" s="155"/>
      <c r="B1355" s="156"/>
      <c r="C1355" s="279" t="s">
        <v>998</v>
      </c>
      <c r="D1355" s="280"/>
      <c r="E1355" s="280"/>
      <c r="F1355" s="280"/>
      <c r="G1355" s="280"/>
      <c r="H1355" s="159"/>
      <c r="I1355" s="159"/>
      <c r="J1355" s="159"/>
      <c r="K1355" s="159"/>
      <c r="L1355" s="159"/>
      <c r="M1355" s="159"/>
      <c r="N1355" s="158"/>
      <c r="O1355" s="158"/>
      <c r="P1355" s="158"/>
      <c r="Q1355" s="158"/>
      <c r="R1355" s="159"/>
      <c r="S1355" s="159"/>
      <c r="T1355" s="159"/>
      <c r="U1355" s="159"/>
      <c r="V1355" s="159"/>
      <c r="W1355" s="159"/>
      <c r="X1355" s="159"/>
      <c r="Y1355" s="159"/>
      <c r="Z1355" s="148"/>
      <c r="AA1355" s="148"/>
      <c r="AB1355" s="148"/>
      <c r="AC1355" s="148"/>
      <c r="AD1355" s="148"/>
      <c r="AE1355" s="148"/>
      <c r="AF1355" s="148"/>
      <c r="AG1355" s="148" t="s">
        <v>212</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3" x14ac:dyDescent="0.2">
      <c r="A1356" s="155"/>
      <c r="B1356" s="156"/>
      <c r="C1356" s="279" t="s">
        <v>1015</v>
      </c>
      <c r="D1356" s="280"/>
      <c r="E1356" s="280"/>
      <c r="F1356" s="280"/>
      <c r="G1356" s="280"/>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212</v>
      </c>
      <c r="AH1356" s="148"/>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3" x14ac:dyDescent="0.2">
      <c r="A1357" s="155"/>
      <c r="B1357" s="156"/>
      <c r="C1357" s="279" t="s">
        <v>999</v>
      </c>
      <c r="D1357" s="280"/>
      <c r="E1357" s="280"/>
      <c r="F1357" s="280"/>
      <c r="G1357" s="280"/>
      <c r="H1357" s="159"/>
      <c r="I1357" s="159"/>
      <c r="J1357" s="159"/>
      <c r="K1357" s="159"/>
      <c r="L1357" s="159"/>
      <c r="M1357" s="159"/>
      <c r="N1357" s="158"/>
      <c r="O1357" s="158"/>
      <c r="P1357" s="158"/>
      <c r="Q1357" s="158"/>
      <c r="R1357" s="159"/>
      <c r="S1357" s="159"/>
      <c r="T1357" s="159"/>
      <c r="U1357" s="159"/>
      <c r="V1357" s="159"/>
      <c r="W1357" s="159"/>
      <c r="X1357" s="159"/>
      <c r="Y1357" s="159"/>
      <c r="Z1357" s="148"/>
      <c r="AA1357" s="148"/>
      <c r="AB1357" s="148"/>
      <c r="AC1357" s="148"/>
      <c r="AD1357" s="148"/>
      <c r="AE1357" s="148"/>
      <c r="AF1357" s="148"/>
      <c r="AG1357" s="148" t="s">
        <v>212</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3" x14ac:dyDescent="0.2">
      <c r="A1358" s="155"/>
      <c r="B1358" s="156"/>
      <c r="C1358" s="279" t="s">
        <v>1016</v>
      </c>
      <c r="D1358" s="280"/>
      <c r="E1358" s="280"/>
      <c r="F1358" s="280"/>
      <c r="G1358" s="280"/>
      <c r="H1358" s="159"/>
      <c r="I1358" s="159"/>
      <c r="J1358" s="159"/>
      <c r="K1358" s="159"/>
      <c r="L1358" s="159"/>
      <c r="M1358" s="159"/>
      <c r="N1358" s="158"/>
      <c r="O1358" s="158"/>
      <c r="P1358" s="158"/>
      <c r="Q1358" s="158"/>
      <c r="R1358" s="159"/>
      <c r="S1358" s="159"/>
      <c r="T1358" s="159"/>
      <c r="U1358" s="159"/>
      <c r="V1358" s="159"/>
      <c r="W1358" s="159"/>
      <c r="X1358" s="159"/>
      <c r="Y1358" s="159"/>
      <c r="Z1358" s="148"/>
      <c r="AA1358" s="148"/>
      <c r="AB1358" s="148"/>
      <c r="AC1358" s="148"/>
      <c r="AD1358" s="148"/>
      <c r="AE1358" s="148"/>
      <c r="AF1358" s="148"/>
      <c r="AG1358" s="148" t="s">
        <v>212</v>
      </c>
      <c r="AH1358" s="148"/>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outlineLevel="3" x14ac:dyDescent="0.2">
      <c r="A1359" s="155"/>
      <c r="B1359" s="156"/>
      <c r="C1359" s="279" t="s">
        <v>995</v>
      </c>
      <c r="D1359" s="280"/>
      <c r="E1359" s="280"/>
      <c r="F1359" s="280"/>
      <c r="G1359" s="280"/>
      <c r="H1359" s="159"/>
      <c r="I1359" s="159"/>
      <c r="J1359" s="159"/>
      <c r="K1359" s="159"/>
      <c r="L1359" s="159"/>
      <c r="M1359" s="159"/>
      <c r="N1359" s="158"/>
      <c r="O1359" s="158"/>
      <c r="P1359" s="158"/>
      <c r="Q1359" s="158"/>
      <c r="R1359" s="159"/>
      <c r="S1359" s="159"/>
      <c r="T1359" s="159"/>
      <c r="U1359" s="159"/>
      <c r="V1359" s="159"/>
      <c r="W1359" s="159"/>
      <c r="X1359" s="159"/>
      <c r="Y1359" s="159"/>
      <c r="Z1359" s="148"/>
      <c r="AA1359" s="148"/>
      <c r="AB1359" s="148"/>
      <c r="AC1359" s="148"/>
      <c r="AD1359" s="148"/>
      <c r="AE1359" s="148"/>
      <c r="AF1359" s="148"/>
      <c r="AG1359" s="148" t="s">
        <v>212</v>
      </c>
      <c r="AH1359" s="148"/>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outlineLevel="3" x14ac:dyDescent="0.2">
      <c r="A1360" s="155"/>
      <c r="B1360" s="156"/>
      <c r="C1360" s="279" t="s">
        <v>996</v>
      </c>
      <c r="D1360" s="280"/>
      <c r="E1360" s="280"/>
      <c r="F1360" s="280"/>
      <c r="G1360" s="280"/>
      <c r="H1360" s="159"/>
      <c r="I1360" s="159"/>
      <c r="J1360" s="159"/>
      <c r="K1360" s="159"/>
      <c r="L1360" s="159"/>
      <c r="M1360" s="159"/>
      <c r="N1360" s="158"/>
      <c r="O1360" s="158"/>
      <c r="P1360" s="158"/>
      <c r="Q1360" s="158"/>
      <c r="R1360" s="159"/>
      <c r="S1360" s="159"/>
      <c r="T1360" s="159"/>
      <c r="U1360" s="159"/>
      <c r="V1360" s="159"/>
      <c r="W1360" s="159"/>
      <c r="X1360" s="159"/>
      <c r="Y1360" s="159"/>
      <c r="Z1360" s="148"/>
      <c r="AA1360" s="148"/>
      <c r="AB1360" s="148"/>
      <c r="AC1360" s="148"/>
      <c r="AD1360" s="148"/>
      <c r="AE1360" s="148"/>
      <c r="AF1360" s="148"/>
      <c r="AG1360" s="148" t="s">
        <v>212</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3" x14ac:dyDescent="0.2">
      <c r="A1361" s="155"/>
      <c r="B1361" s="156"/>
      <c r="C1361" s="279" t="s">
        <v>997</v>
      </c>
      <c r="D1361" s="280"/>
      <c r="E1361" s="280"/>
      <c r="F1361" s="280"/>
      <c r="G1361" s="280"/>
      <c r="H1361" s="159"/>
      <c r="I1361" s="159"/>
      <c r="J1361" s="159"/>
      <c r="K1361" s="159"/>
      <c r="L1361" s="159"/>
      <c r="M1361" s="159"/>
      <c r="N1361" s="158"/>
      <c r="O1361" s="158"/>
      <c r="P1361" s="158"/>
      <c r="Q1361" s="158"/>
      <c r="R1361" s="159"/>
      <c r="S1361" s="159"/>
      <c r="T1361" s="159"/>
      <c r="U1361" s="159"/>
      <c r="V1361" s="159"/>
      <c r="W1361" s="159"/>
      <c r="X1361" s="159"/>
      <c r="Y1361" s="159"/>
      <c r="Z1361" s="148"/>
      <c r="AA1361" s="148"/>
      <c r="AB1361" s="148"/>
      <c r="AC1361" s="148"/>
      <c r="AD1361" s="148"/>
      <c r="AE1361" s="148"/>
      <c r="AF1361" s="148"/>
      <c r="AG1361" s="148" t="s">
        <v>212</v>
      </c>
      <c r="AH1361" s="148"/>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3" x14ac:dyDescent="0.2">
      <c r="A1362" s="155"/>
      <c r="B1362" s="156"/>
      <c r="C1362" s="279" t="s">
        <v>1000</v>
      </c>
      <c r="D1362" s="280"/>
      <c r="E1362" s="280"/>
      <c r="F1362" s="280"/>
      <c r="G1362" s="280"/>
      <c r="H1362" s="159"/>
      <c r="I1362" s="159"/>
      <c r="J1362" s="159"/>
      <c r="K1362" s="159"/>
      <c r="L1362" s="159"/>
      <c r="M1362" s="159"/>
      <c r="N1362" s="158"/>
      <c r="O1362" s="158"/>
      <c r="P1362" s="158"/>
      <c r="Q1362" s="158"/>
      <c r="R1362" s="159"/>
      <c r="S1362" s="159"/>
      <c r="T1362" s="159"/>
      <c r="U1362" s="159"/>
      <c r="V1362" s="159"/>
      <c r="W1362" s="159"/>
      <c r="X1362" s="159"/>
      <c r="Y1362" s="159"/>
      <c r="Z1362" s="148"/>
      <c r="AA1362" s="148"/>
      <c r="AB1362" s="148"/>
      <c r="AC1362" s="148"/>
      <c r="AD1362" s="148"/>
      <c r="AE1362" s="148"/>
      <c r="AF1362" s="148"/>
      <c r="AG1362" s="148" t="s">
        <v>212</v>
      </c>
      <c r="AH1362" s="148"/>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2" x14ac:dyDescent="0.2">
      <c r="A1363" s="155"/>
      <c r="B1363" s="156"/>
      <c r="C1363" s="204" t="s">
        <v>1002</v>
      </c>
      <c r="D1363" s="195"/>
      <c r="E1363" s="196"/>
      <c r="F1363" s="159"/>
      <c r="G1363" s="159"/>
      <c r="H1363" s="159"/>
      <c r="I1363" s="159"/>
      <c r="J1363" s="159"/>
      <c r="K1363" s="159"/>
      <c r="L1363" s="159"/>
      <c r="M1363" s="159"/>
      <c r="N1363" s="158"/>
      <c r="O1363" s="158"/>
      <c r="P1363" s="158"/>
      <c r="Q1363" s="158"/>
      <c r="R1363" s="159"/>
      <c r="S1363" s="159"/>
      <c r="T1363" s="159"/>
      <c r="U1363" s="159"/>
      <c r="V1363" s="159"/>
      <c r="W1363" s="159"/>
      <c r="X1363" s="159"/>
      <c r="Y1363" s="159"/>
      <c r="Z1363" s="148"/>
      <c r="AA1363" s="148"/>
      <c r="AB1363" s="148"/>
      <c r="AC1363" s="148"/>
      <c r="AD1363" s="148"/>
      <c r="AE1363" s="148"/>
      <c r="AF1363" s="148"/>
      <c r="AG1363" s="148" t="s">
        <v>257</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3" x14ac:dyDescent="0.2">
      <c r="A1364" s="155"/>
      <c r="B1364" s="156"/>
      <c r="C1364" s="204" t="s">
        <v>1017</v>
      </c>
      <c r="D1364" s="195"/>
      <c r="E1364" s="196">
        <v>1</v>
      </c>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8"/>
      <c r="AA1364" s="148"/>
      <c r="AB1364" s="148"/>
      <c r="AC1364" s="148"/>
      <c r="AD1364" s="148"/>
      <c r="AE1364" s="148"/>
      <c r="AF1364" s="148"/>
      <c r="AG1364" s="148" t="s">
        <v>257</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ht="22.5" outlineLevel="1" x14ac:dyDescent="0.2">
      <c r="A1365" s="174">
        <v>146</v>
      </c>
      <c r="B1365" s="175" t="s">
        <v>1018</v>
      </c>
      <c r="C1365" s="190" t="s">
        <v>1019</v>
      </c>
      <c r="D1365" s="176" t="s">
        <v>400</v>
      </c>
      <c r="E1365" s="177">
        <v>1</v>
      </c>
      <c r="F1365" s="178"/>
      <c r="G1365" s="179">
        <f>ROUND(E1365*F1365,2)</f>
        <v>0</v>
      </c>
      <c r="H1365" s="178"/>
      <c r="I1365" s="179">
        <f>ROUND(E1365*H1365,2)</f>
        <v>0</v>
      </c>
      <c r="J1365" s="178"/>
      <c r="K1365" s="179">
        <f>ROUND(E1365*J1365,2)</f>
        <v>0</v>
      </c>
      <c r="L1365" s="179">
        <v>21</v>
      </c>
      <c r="M1365" s="179">
        <f>G1365*(1+L1365/100)</f>
        <v>0</v>
      </c>
      <c r="N1365" s="177">
        <v>0</v>
      </c>
      <c r="O1365" s="177">
        <f>ROUND(E1365*N1365,2)</f>
        <v>0</v>
      </c>
      <c r="P1365" s="177">
        <v>0</v>
      </c>
      <c r="Q1365" s="177">
        <f>ROUND(E1365*P1365,2)</f>
        <v>0</v>
      </c>
      <c r="R1365" s="179"/>
      <c r="S1365" s="179" t="s">
        <v>228</v>
      </c>
      <c r="T1365" s="180" t="s">
        <v>208</v>
      </c>
      <c r="U1365" s="159">
        <v>0</v>
      </c>
      <c r="V1365" s="159">
        <f>ROUND(E1365*U1365,2)</f>
        <v>0</v>
      </c>
      <c r="W1365" s="159"/>
      <c r="X1365" s="159" t="s">
        <v>252</v>
      </c>
      <c r="Y1365" s="159" t="s">
        <v>210</v>
      </c>
      <c r="Z1365" s="148"/>
      <c r="AA1365" s="148"/>
      <c r="AB1365" s="148"/>
      <c r="AC1365" s="148"/>
      <c r="AD1365" s="148"/>
      <c r="AE1365" s="148"/>
      <c r="AF1365" s="148"/>
      <c r="AG1365" s="148" t="s">
        <v>253</v>
      </c>
      <c r="AH1365" s="148"/>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2" x14ac:dyDescent="0.2">
      <c r="A1366" s="155"/>
      <c r="B1366" s="156"/>
      <c r="C1366" s="277" t="s">
        <v>985</v>
      </c>
      <c r="D1366" s="278"/>
      <c r="E1366" s="278"/>
      <c r="F1366" s="278"/>
      <c r="G1366" s="278"/>
      <c r="H1366" s="159"/>
      <c r="I1366" s="159"/>
      <c r="J1366" s="159"/>
      <c r="K1366" s="159"/>
      <c r="L1366" s="159"/>
      <c r="M1366" s="159"/>
      <c r="N1366" s="158"/>
      <c r="O1366" s="158"/>
      <c r="P1366" s="158"/>
      <c r="Q1366" s="158"/>
      <c r="R1366" s="159"/>
      <c r="S1366" s="159"/>
      <c r="T1366" s="159"/>
      <c r="U1366" s="159"/>
      <c r="V1366" s="159"/>
      <c r="W1366" s="159"/>
      <c r="X1366" s="159"/>
      <c r="Y1366" s="159"/>
      <c r="Z1366" s="148"/>
      <c r="AA1366" s="148"/>
      <c r="AB1366" s="148"/>
      <c r="AC1366" s="148"/>
      <c r="AD1366" s="148"/>
      <c r="AE1366" s="148"/>
      <c r="AF1366" s="148"/>
      <c r="AG1366" s="148" t="s">
        <v>212</v>
      </c>
      <c r="AH1366" s="148"/>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3" x14ac:dyDescent="0.2">
      <c r="A1367" s="155"/>
      <c r="B1367" s="156"/>
      <c r="C1367" s="279" t="s">
        <v>986</v>
      </c>
      <c r="D1367" s="280"/>
      <c r="E1367" s="280"/>
      <c r="F1367" s="280"/>
      <c r="G1367" s="280"/>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212</v>
      </c>
      <c r="AH1367" s="148"/>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3" x14ac:dyDescent="0.2">
      <c r="A1368" s="155"/>
      <c r="B1368" s="156"/>
      <c r="C1368" s="279" t="s">
        <v>1020</v>
      </c>
      <c r="D1368" s="280"/>
      <c r="E1368" s="280"/>
      <c r="F1368" s="280"/>
      <c r="G1368" s="280"/>
      <c r="H1368" s="159"/>
      <c r="I1368" s="159"/>
      <c r="J1368" s="159"/>
      <c r="K1368" s="159"/>
      <c r="L1368" s="159"/>
      <c r="M1368" s="159"/>
      <c r="N1368" s="158"/>
      <c r="O1368" s="158"/>
      <c r="P1368" s="158"/>
      <c r="Q1368" s="158"/>
      <c r="R1368" s="159"/>
      <c r="S1368" s="159"/>
      <c r="T1368" s="159"/>
      <c r="U1368" s="159"/>
      <c r="V1368" s="159"/>
      <c r="W1368" s="159"/>
      <c r="X1368" s="159"/>
      <c r="Y1368" s="159"/>
      <c r="Z1368" s="148"/>
      <c r="AA1368" s="148"/>
      <c r="AB1368" s="148"/>
      <c r="AC1368" s="148"/>
      <c r="AD1368" s="148"/>
      <c r="AE1368" s="148"/>
      <c r="AF1368" s="148"/>
      <c r="AG1368" s="148" t="s">
        <v>212</v>
      </c>
      <c r="AH1368" s="148"/>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3" x14ac:dyDescent="0.2">
      <c r="A1369" s="155"/>
      <c r="B1369" s="156"/>
      <c r="C1369" s="279" t="s">
        <v>988</v>
      </c>
      <c r="D1369" s="280"/>
      <c r="E1369" s="280"/>
      <c r="F1369" s="280"/>
      <c r="G1369" s="280"/>
      <c r="H1369" s="159"/>
      <c r="I1369" s="159"/>
      <c r="J1369" s="159"/>
      <c r="K1369" s="159"/>
      <c r="L1369" s="159"/>
      <c r="M1369" s="159"/>
      <c r="N1369" s="158"/>
      <c r="O1369" s="158"/>
      <c r="P1369" s="158"/>
      <c r="Q1369" s="158"/>
      <c r="R1369" s="159"/>
      <c r="S1369" s="159"/>
      <c r="T1369" s="159"/>
      <c r="U1369" s="159"/>
      <c r="V1369" s="159"/>
      <c r="W1369" s="159"/>
      <c r="X1369" s="159"/>
      <c r="Y1369" s="159"/>
      <c r="Z1369" s="148"/>
      <c r="AA1369" s="148"/>
      <c r="AB1369" s="148"/>
      <c r="AC1369" s="148"/>
      <c r="AD1369" s="148"/>
      <c r="AE1369" s="148"/>
      <c r="AF1369" s="148"/>
      <c r="AG1369" s="148" t="s">
        <v>212</v>
      </c>
      <c r="AH1369" s="148"/>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3" x14ac:dyDescent="0.2">
      <c r="A1370" s="155"/>
      <c r="B1370" s="156"/>
      <c r="C1370" s="279" t="s">
        <v>989</v>
      </c>
      <c r="D1370" s="280"/>
      <c r="E1370" s="280"/>
      <c r="F1370" s="280"/>
      <c r="G1370" s="280"/>
      <c r="H1370" s="159"/>
      <c r="I1370" s="159"/>
      <c r="J1370" s="159"/>
      <c r="K1370" s="159"/>
      <c r="L1370" s="159"/>
      <c r="M1370" s="159"/>
      <c r="N1370" s="158"/>
      <c r="O1370" s="158"/>
      <c r="P1370" s="158"/>
      <c r="Q1370" s="158"/>
      <c r="R1370" s="159"/>
      <c r="S1370" s="159"/>
      <c r="T1370" s="159"/>
      <c r="U1370" s="159"/>
      <c r="V1370" s="159"/>
      <c r="W1370" s="159"/>
      <c r="X1370" s="159"/>
      <c r="Y1370" s="159"/>
      <c r="Z1370" s="148"/>
      <c r="AA1370" s="148"/>
      <c r="AB1370" s="148"/>
      <c r="AC1370" s="148"/>
      <c r="AD1370" s="148"/>
      <c r="AE1370" s="148"/>
      <c r="AF1370" s="148"/>
      <c r="AG1370" s="148" t="s">
        <v>212</v>
      </c>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x14ac:dyDescent="0.2">
      <c r="A1371" s="155"/>
      <c r="B1371" s="156"/>
      <c r="C1371" s="279" t="s">
        <v>990</v>
      </c>
      <c r="D1371" s="280"/>
      <c r="E1371" s="280"/>
      <c r="F1371" s="280"/>
      <c r="G1371" s="280"/>
      <c r="H1371" s="159"/>
      <c r="I1371" s="159"/>
      <c r="J1371" s="159"/>
      <c r="K1371" s="159"/>
      <c r="L1371" s="159"/>
      <c r="M1371" s="159"/>
      <c r="N1371" s="158"/>
      <c r="O1371" s="158"/>
      <c r="P1371" s="158"/>
      <c r="Q1371" s="158"/>
      <c r="R1371" s="159"/>
      <c r="S1371" s="159"/>
      <c r="T1371" s="159"/>
      <c r="U1371" s="159"/>
      <c r="V1371" s="159"/>
      <c r="W1371" s="159"/>
      <c r="X1371" s="159"/>
      <c r="Y1371" s="159"/>
      <c r="Z1371" s="148"/>
      <c r="AA1371" s="148"/>
      <c r="AB1371" s="148"/>
      <c r="AC1371" s="148"/>
      <c r="AD1371" s="148"/>
      <c r="AE1371" s="148"/>
      <c r="AF1371" s="148"/>
      <c r="AG1371" s="148" t="s">
        <v>212</v>
      </c>
      <c r="AH1371" s="148"/>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3" x14ac:dyDescent="0.2">
      <c r="A1372" s="155"/>
      <c r="B1372" s="156"/>
      <c r="C1372" s="279" t="s">
        <v>991</v>
      </c>
      <c r="D1372" s="280"/>
      <c r="E1372" s="280"/>
      <c r="F1372" s="280"/>
      <c r="G1372" s="280"/>
      <c r="H1372" s="159"/>
      <c r="I1372" s="159"/>
      <c r="J1372" s="159"/>
      <c r="K1372" s="159"/>
      <c r="L1372" s="159"/>
      <c r="M1372" s="159"/>
      <c r="N1372" s="158"/>
      <c r="O1372" s="158"/>
      <c r="P1372" s="158"/>
      <c r="Q1372" s="158"/>
      <c r="R1372" s="159"/>
      <c r="S1372" s="159"/>
      <c r="T1372" s="159"/>
      <c r="U1372" s="159"/>
      <c r="V1372" s="159"/>
      <c r="W1372" s="159"/>
      <c r="X1372" s="159"/>
      <c r="Y1372" s="159"/>
      <c r="Z1372" s="148"/>
      <c r="AA1372" s="148"/>
      <c r="AB1372" s="148"/>
      <c r="AC1372" s="148"/>
      <c r="AD1372" s="148"/>
      <c r="AE1372" s="148"/>
      <c r="AF1372" s="148"/>
      <c r="AG1372" s="148" t="s">
        <v>212</v>
      </c>
      <c r="AH1372" s="148"/>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3" x14ac:dyDescent="0.2">
      <c r="A1373" s="155"/>
      <c r="B1373" s="156"/>
      <c r="C1373" s="279" t="s">
        <v>992</v>
      </c>
      <c r="D1373" s="280"/>
      <c r="E1373" s="280"/>
      <c r="F1373" s="280"/>
      <c r="G1373" s="280"/>
      <c r="H1373" s="159"/>
      <c r="I1373" s="159"/>
      <c r="J1373" s="159"/>
      <c r="K1373" s="159"/>
      <c r="L1373" s="159"/>
      <c r="M1373" s="159"/>
      <c r="N1373" s="158"/>
      <c r="O1373" s="158"/>
      <c r="P1373" s="158"/>
      <c r="Q1373" s="158"/>
      <c r="R1373" s="159"/>
      <c r="S1373" s="159"/>
      <c r="T1373" s="159"/>
      <c r="U1373" s="159"/>
      <c r="V1373" s="159"/>
      <c r="W1373" s="159"/>
      <c r="X1373" s="159"/>
      <c r="Y1373" s="159"/>
      <c r="Z1373" s="148"/>
      <c r="AA1373" s="148"/>
      <c r="AB1373" s="148"/>
      <c r="AC1373" s="148"/>
      <c r="AD1373" s="148"/>
      <c r="AE1373" s="148"/>
      <c r="AF1373" s="148"/>
      <c r="AG1373" s="148" t="s">
        <v>212</v>
      </c>
      <c r="AH1373" s="148"/>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3" x14ac:dyDescent="0.2">
      <c r="A1374" s="155"/>
      <c r="B1374" s="156"/>
      <c r="C1374" s="279" t="s">
        <v>993</v>
      </c>
      <c r="D1374" s="280"/>
      <c r="E1374" s="280"/>
      <c r="F1374" s="280"/>
      <c r="G1374" s="280"/>
      <c r="H1374" s="159"/>
      <c r="I1374" s="159"/>
      <c r="J1374" s="159"/>
      <c r="K1374" s="159"/>
      <c r="L1374" s="159"/>
      <c r="M1374" s="159"/>
      <c r="N1374" s="158"/>
      <c r="O1374" s="158"/>
      <c r="P1374" s="158"/>
      <c r="Q1374" s="158"/>
      <c r="R1374" s="159"/>
      <c r="S1374" s="159"/>
      <c r="T1374" s="159"/>
      <c r="U1374" s="159"/>
      <c r="V1374" s="159"/>
      <c r="W1374" s="159"/>
      <c r="X1374" s="159"/>
      <c r="Y1374" s="159"/>
      <c r="Z1374" s="148"/>
      <c r="AA1374" s="148"/>
      <c r="AB1374" s="148"/>
      <c r="AC1374" s="148"/>
      <c r="AD1374" s="148"/>
      <c r="AE1374" s="148"/>
      <c r="AF1374" s="148"/>
      <c r="AG1374" s="148" t="s">
        <v>212</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3" x14ac:dyDescent="0.2">
      <c r="A1375" s="155"/>
      <c r="B1375" s="156"/>
      <c r="C1375" s="279" t="s">
        <v>994</v>
      </c>
      <c r="D1375" s="280"/>
      <c r="E1375" s="280"/>
      <c r="F1375" s="280"/>
      <c r="G1375" s="280"/>
      <c r="H1375" s="159"/>
      <c r="I1375" s="159"/>
      <c r="J1375" s="159"/>
      <c r="K1375" s="159"/>
      <c r="L1375" s="159"/>
      <c r="M1375" s="159"/>
      <c r="N1375" s="158"/>
      <c r="O1375" s="158"/>
      <c r="P1375" s="158"/>
      <c r="Q1375" s="158"/>
      <c r="R1375" s="159"/>
      <c r="S1375" s="159"/>
      <c r="T1375" s="159"/>
      <c r="U1375" s="159"/>
      <c r="V1375" s="159"/>
      <c r="W1375" s="159"/>
      <c r="X1375" s="159"/>
      <c r="Y1375" s="159"/>
      <c r="Z1375" s="148"/>
      <c r="AA1375" s="148"/>
      <c r="AB1375" s="148"/>
      <c r="AC1375" s="148"/>
      <c r="AD1375" s="148"/>
      <c r="AE1375" s="148"/>
      <c r="AF1375" s="148"/>
      <c r="AG1375" s="148" t="s">
        <v>212</v>
      </c>
      <c r="AH1375" s="148"/>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3" x14ac:dyDescent="0.2">
      <c r="A1376" s="155"/>
      <c r="B1376" s="156"/>
      <c r="C1376" s="279" t="s">
        <v>995</v>
      </c>
      <c r="D1376" s="280"/>
      <c r="E1376" s="280"/>
      <c r="F1376" s="280"/>
      <c r="G1376" s="280"/>
      <c r="H1376" s="159"/>
      <c r="I1376" s="159"/>
      <c r="J1376" s="159"/>
      <c r="K1376" s="159"/>
      <c r="L1376" s="159"/>
      <c r="M1376" s="159"/>
      <c r="N1376" s="158"/>
      <c r="O1376" s="158"/>
      <c r="P1376" s="158"/>
      <c r="Q1376" s="158"/>
      <c r="R1376" s="159"/>
      <c r="S1376" s="159"/>
      <c r="T1376" s="159"/>
      <c r="U1376" s="159"/>
      <c r="V1376" s="159"/>
      <c r="W1376" s="159"/>
      <c r="X1376" s="159"/>
      <c r="Y1376" s="159"/>
      <c r="Z1376" s="148"/>
      <c r="AA1376" s="148"/>
      <c r="AB1376" s="148"/>
      <c r="AC1376" s="148"/>
      <c r="AD1376" s="148"/>
      <c r="AE1376" s="148"/>
      <c r="AF1376" s="148"/>
      <c r="AG1376" s="148" t="s">
        <v>212</v>
      </c>
      <c r="AH1376" s="148"/>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3" x14ac:dyDescent="0.2">
      <c r="A1377" s="155"/>
      <c r="B1377" s="156"/>
      <c r="C1377" s="279" t="s">
        <v>996</v>
      </c>
      <c r="D1377" s="280"/>
      <c r="E1377" s="280"/>
      <c r="F1377" s="280"/>
      <c r="G1377" s="280"/>
      <c r="H1377" s="159"/>
      <c r="I1377" s="159"/>
      <c r="J1377" s="159"/>
      <c r="K1377" s="159"/>
      <c r="L1377" s="159"/>
      <c r="M1377" s="159"/>
      <c r="N1377" s="158"/>
      <c r="O1377" s="158"/>
      <c r="P1377" s="158"/>
      <c r="Q1377" s="158"/>
      <c r="R1377" s="159"/>
      <c r="S1377" s="159"/>
      <c r="T1377" s="159"/>
      <c r="U1377" s="159"/>
      <c r="V1377" s="159"/>
      <c r="W1377" s="159"/>
      <c r="X1377" s="159"/>
      <c r="Y1377" s="159"/>
      <c r="Z1377" s="148"/>
      <c r="AA1377" s="148"/>
      <c r="AB1377" s="148"/>
      <c r="AC1377" s="148"/>
      <c r="AD1377" s="148"/>
      <c r="AE1377" s="148"/>
      <c r="AF1377" s="148"/>
      <c r="AG1377" s="148" t="s">
        <v>212</v>
      </c>
      <c r="AH1377" s="148"/>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3" x14ac:dyDescent="0.2">
      <c r="A1378" s="155"/>
      <c r="B1378" s="156"/>
      <c r="C1378" s="279" t="s">
        <v>997</v>
      </c>
      <c r="D1378" s="280"/>
      <c r="E1378" s="280"/>
      <c r="F1378" s="280"/>
      <c r="G1378" s="280"/>
      <c r="H1378" s="159"/>
      <c r="I1378" s="159"/>
      <c r="J1378" s="159"/>
      <c r="K1378" s="159"/>
      <c r="L1378" s="159"/>
      <c r="M1378" s="159"/>
      <c r="N1378" s="158"/>
      <c r="O1378" s="158"/>
      <c r="P1378" s="158"/>
      <c r="Q1378" s="158"/>
      <c r="R1378" s="159"/>
      <c r="S1378" s="159"/>
      <c r="T1378" s="159"/>
      <c r="U1378" s="159"/>
      <c r="V1378" s="159"/>
      <c r="W1378" s="159"/>
      <c r="X1378" s="159"/>
      <c r="Y1378" s="159"/>
      <c r="Z1378" s="148"/>
      <c r="AA1378" s="148"/>
      <c r="AB1378" s="148"/>
      <c r="AC1378" s="148"/>
      <c r="AD1378" s="148"/>
      <c r="AE1378" s="148"/>
      <c r="AF1378" s="148"/>
      <c r="AG1378" s="148" t="s">
        <v>212</v>
      </c>
      <c r="AH1378" s="148"/>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3" x14ac:dyDescent="0.2">
      <c r="A1379" s="155"/>
      <c r="B1379" s="156"/>
      <c r="C1379" s="279" t="s">
        <v>998</v>
      </c>
      <c r="D1379" s="280"/>
      <c r="E1379" s="280"/>
      <c r="F1379" s="280"/>
      <c r="G1379" s="280"/>
      <c r="H1379" s="159"/>
      <c r="I1379" s="159"/>
      <c r="J1379" s="159"/>
      <c r="K1379" s="159"/>
      <c r="L1379" s="159"/>
      <c r="M1379" s="159"/>
      <c r="N1379" s="158"/>
      <c r="O1379" s="158"/>
      <c r="P1379" s="158"/>
      <c r="Q1379" s="158"/>
      <c r="R1379" s="159"/>
      <c r="S1379" s="159"/>
      <c r="T1379" s="159"/>
      <c r="U1379" s="159"/>
      <c r="V1379" s="159"/>
      <c r="W1379" s="159"/>
      <c r="X1379" s="159"/>
      <c r="Y1379" s="159"/>
      <c r="Z1379" s="148"/>
      <c r="AA1379" s="148"/>
      <c r="AB1379" s="148"/>
      <c r="AC1379" s="148"/>
      <c r="AD1379" s="148"/>
      <c r="AE1379" s="148"/>
      <c r="AF1379" s="148"/>
      <c r="AG1379" s="148" t="s">
        <v>212</v>
      </c>
      <c r="AH1379" s="148"/>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3" x14ac:dyDescent="0.2">
      <c r="A1380" s="155"/>
      <c r="B1380" s="156"/>
      <c r="C1380" s="279" t="s">
        <v>1021</v>
      </c>
      <c r="D1380" s="280"/>
      <c r="E1380" s="280"/>
      <c r="F1380" s="280"/>
      <c r="G1380" s="280"/>
      <c r="H1380" s="159"/>
      <c r="I1380" s="159"/>
      <c r="J1380" s="159"/>
      <c r="K1380" s="159"/>
      <c r="L1380" s="159"/>
      <c r="M1380" s="159"/>
      <c r="N1380" s="158"/>
      <c r="O1380" s="158"/>
      <c r="P1380" s="158"/>
      <c r="Q1380" s="158"/>
      <c r="R1380" s="159"/>
      <c r="S1380" s="159"/>
      <c r="T1380" s="159"/>
      <c r="U1380" s="159"/>
      <c r="V1380" s="159"/>
      <c r="W1380" s="159"/>
      <c r="X1380" s="159"/>
      <c r="Y1380" s="159"/>
      <c r="Z1380" s="148"/>
      <c r="AA1380" s="148"/>
      <c r="AB1380" s="148"/>
      <c r="AC1380" s="148"/>
      <c r="AD1380" s="148"/>
      <c r="AE1380" s="148"/>
      <c r="AF1380" s="148"/>
      <c r="AG1380" s="148" t="s">
        <v>212</v>
      </c>
      <c r="AH1380" s="148"/>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3" x14ac:dyDescent="0.2">
      <c r="A1381" s="155"/>
      <c r="B1381" s="156"/>
      <c r="C1381" s="279" t="s">
        <v>1016</v>
      </c>
      <c r="D1381" s="280"/>
      <c r="E1381" s="280"/>
      <c r="F1381" s="280"/>
      <c r="G1381" s="280"/>
      <c r="H1381" s="159"/>
      <c r="I1381" s="159"/>
      <c r="J1381" s="159"/>
      <c r="K1381" s="159"/>
      <c r="L1381" s="159"/>
      <c r="M1381" s="159"/>
      <c r="N1381" s="158"/>
      <c r="O1381" s="158"/>
      <c r="P1381" s="158"/>
      <c r="Q1381" s="158"/>
      <c r="R1381" s="159"/>
      <c r="S1381" s="159"/>
      <c r="T1381" s="159"/>
      <c r="U1381" s="159"/>
      <c r="V1381" s="159"/>
      <c r="W1381" s="159"/>
      <c r="X1381" s="159"/>
      <c r="Y1381" s="159"/>
      <c r="Z1381" s="148"/>
      <c r="AA1381" s="148"/>
      <c r="AB1381" s="148"/>
      <c r="AC1381" s="148"/>
      <c r="AD1381" s="148"/>
      <c r="AE1381" s="148"/>
      <c r="AF1381" s="148"/>
      <c r="AG1381" s="148" t="s">
        <v>212</v>
      </c>
      <c r="AH1381" s="148"/>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3" x14ac:dyDescent="0.2">
      <c r="A1382" s="155"/>
      <c r="B1382" s="156"/>
      <c r="C1382" s="279" t="s">
        <v>1000</v>
      </c>
      <c r="D1382" s="280"/>
      <c r="E1382" s="280"/>
      <c r="F1382" s="280"/>
      <c r="G1382" s="280"/>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212</v>
      </c>
      <c r="AH1382" s="148"/>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2" x14ac:dyDescent="0.2">
      <c r="A1383" s="155"/>
      <c r="B1383" s="156"/>
      <c r="C1383" s="204" t="s">
        <v>1002</v>
      </c>
      <c r="D1383" s="195"/>
      <c r="E1383" s="196"/>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8"/>
      <c r="AA1383" s="148"/>
      <c r="AB1383" s="148"/>
      <c r="AC1383" s="148"/>
      <c r="AD1383" s="148"/>
      <c r="AE1383" s="148"/>
      <c r="AF1383" s="148"/>
      <c r="AG1383" s="148" t="s">
        <v>257</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x14ac:dyDescent="0.2">
      <c r="A1384" s="155"/>
      <c r="B1384" s="156"/>
      <c r="C1384" s="204" t="s">
        <v>1022</v>
      </c>
      <c r="D1384" s="195"/>
      <c r="E1384" s="196">
        <v>1</v>
      </c>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257</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ht="22.5" outlineLevel="1" x14ac:dyDescent="0.2">
      <c r="A1385" s="174">
        <v>147</v>
      </c>
      <c r="B1385" s="175" t="s">
        <v>1023</v>
      </c>
      <c r="C1385" s="190" t="s">
        <v>1024</v>
      </c>
      <c r="D1385" s="176" t="s">
        <v>400</v>
      </c>
      <c r="E1385" s="177">
        <v>1</v>
      </c>
      <c r="F1385" s="178"/>
      <c r="G1385" s="179">
        <f>ROUND(E1385*F1385,2)</f>
        <v>0</v>
      </c>
      <c r="H1385" s="178"/>
      <c r="I1385" s="179">
        <f>ROUND(E1385*H1385,2)</f>
        <v>0</v>
      </c>
      <c r="J1385" s="178"/>
      <c r="K1385" s="179">
        <f>ROUND(E1385*J1385,2)</f>
        <v>0</v>
      </c>
      <c r="L1385" s="179">
        <v>21</v>
      </c>
      <c r="M1385" s="179">
        <f>G1385*(1+L1385/100)</f>
        <v>0</v>
      </c>
      <c r="N1385" s="177">
        <v>0</v>
      </c>
      <c r="O1385" s="177">
        <f>ROUND(E1385*N1385,2)</f>
        <v>0</v>
      </c>
      <c r="P1385" s="177">
        <v>0</v>
      </c>
      <c r="Q1385" s="177">
        <f>ROUND(E1385*P1385,2)</f>
        <v>0</v>
      </c>
      <c r="R1385" s="179"/>
      <c r="S1385" s="179" t="s">
        <v>228</v>
      </c>
      <c r="T1385" s="180" t="s">
        <v>208</v>
      </c>
      <c r="U1385" s="159">
        <v>0</v>
      </c>
      <c r="V1385" s="159">
        <f>ROUND(E1385*U1385,2)</f>
        <v>0</v>
      </c>
      <c r="W1385" s="159"/>
      <c r="X1385" s="159" t="s">
        <v>252</v>
      </c>
      <c r="Y1385" s="159" t="s">
        <v>210</v>
      </c>
      <c r="Z1385" s="148"/>
      <c r="AA1385" s="148"/>
      <c r="AB1385" s="148"/>
      <c r="AC1385" s="148"/>
      <c r="AD1385" s="148"/>
      <c r="AE1385" s="148"/>
      <c r="AF1385" s="148"/>
      <c r="AG1385" s="148" t="s">
        <v>253</v>
      </c>
      <c r="AH1385" s="148"/>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2" x14ac:dyDescent="0.2">
      <c r="A1386" s="155"/>
      <c r="B1386" s="156"/>
      <c r="C1386" s="277" t="s">
        <v>985</v>
      </c>
      <c r="D1386" s="278"/>
      <c r="E1386" s="278"/>
      <c r="F1386" s="278"/>
      <c r="G1386" s="278"/>
      <c r="H1386" s="159"/>
      <c r="I1386" s="159"/>
      <c r="J1386" s="159"/>
      <c r="K1386" s="159"/>
      <c r="L1386" s="159"/>
      <c r="M1386" s="159"/>
      <c r="N1386" s="158"/>
      <c r="O1386" s="158"/>
      <c r="P1386" s="158"/>
      <c r="Q1386" s="158"/>
      <c r="R1386" s="159"/>
      <c r="S1386" s="159"/>
      <c r="T1386" s="159"/>
      <c r="U1386" s="159"/>
      <c r="V1386" s="159"/>
      <c r="W1386" s="159"/>
      <c r="X1386" s="159"/>
      <c r="Y1386" s="159"/>
      <c r="Z1386" s="148"/>
      <c r="AA1386" s="148"/>
      <c r="AB1386" s="148"/>
      <c r="AC1386" s="148"/>
      <c r="AD1386" s="148"/>
      <c r="AE1386" s="148"/>
      <c r="AF1386" s="148"/>
      <c r="AG1386" s="148" t="s">
        <v>212</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3" x14ac:dyDescent="0.2">
      <c r="A1387" s="155"/>
      <c r="B1387" s="156"/>
      <c r="C1387" s="279" t="s">
        <v>986</v>
      </c>
      <c r="D1387" s="280"/>
      <c r="E1387" s="280"/>
      <c r="F1387" s="280"/>
      <c r="G1387" s="280"/>
      <c r="H1387" s="159"/>
      <c r="I1387" s="159"/>
      <c r="J1387" s="159"/>
      <c r="K1387" s="159"/>
      <c r="L1387" s="159"/>
      <c r="M1387" s="159"/>
      <c r="N1387" s="158"/>
      <c r="O1387" s="158"/>
      <c r="P1387" s="158"/>
      <c r="Q1387" s="158"/>
      <c r="R1387" s="159"/>
      <c r="S1387" s="159"/>
      <c r="T1387" s="159"/>
      <c r="U1387" s="159"/>
      <c r="V1387" s="159"/>
      <c r="W1387" s="159"/>
      <c r="X1387" s="159"/>
      <c r="Y1387" s="159"/>
      <c r="Z1387" s="148"/>
      <c r="AA1387" s="148"/>
      <c r="AB1387" s="148"/>
      <c r="AC1387" s="148"/>
      <c r="AD1387" s="148"/>
      <c r="AE1387" s="148"/>
      <c r="AF1387" s="148"/>
      <c r="AG1387" s="148" t="s">
        <v>212</v>
      </c>
      <c r="AH1387" s="148"/>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3" x14ac:dyDescent="0.2">
      <c r="A1388" s="155"/>
      <c r="B1388" s="156"/>
      <c r="C1388" s="279" t="s">
        <v>1020</v>
      </c>
      <c r="D1388" s="280"/>
      <c r="E1388" s="280"/>
      <c r="F1388" s="280"/>
      <c r="G1388" s="280"/>
      <c r="H1388" s="159"/>
      <c r="I1388" s="159"/>
      <c r="J1388" s="159"/>
      <c r="K1388" s="159"/>
      <c r="L1388" s="159"/>
      <c r="M1388" s="159"/>
      <c r="N1388" s="158"/>
      <c r="O1388" s="158"/>
      <c r="P1388" s="158"/>
      <c r="Q1388" s="158"/>
      <c r="R1388" s="159"/>
      <c r="S1388" s="159"/>
      <c r="T1388" s="159"/>
      <c r="U1388" s="159"/>
      <c r="V1388" s="159"/>
      <c r="W1388" s="159"/>
      <c r="X1388" s="159"/>
      <c r="Y1388" s="159"/>
      <c r="Z1388" s="148"/>
      <c r="AA1388" s="148"/>
      <c r="AB1388" s="148"/>
      <c r="AC1388" s="148"/>
      <c r="AD1388" s="148"/>
      <c r="AE1388" s="148"/>
      <c r="AF1388" s="148"/>
      <c r="AG1388" s="148" t="s">
        <v>212</v>
      </c>
      <c r="AH1388" s="148"/>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3" x14ac:dyDescent="0.2">
      <c r="A1389" s="155"/>
      <c r="B1389" s="156"/>
      <c r="C1389" s="279" t="s">
        <v>988</v>
      </c>
      <c r="D1389" s="280"/>
      <c r="E1389" s="280"/>
      <c r="F1389" s="280"/>
      <c r="G1389" s="280"/>
      <c r="H1389" s="159"/>
      <c r="I1389" s="159"/>
      <c r="J1389" s="159"/>
      <c r="K1389" s="159"/>
      <c r="L1389" s="159"/>
      <c r="M1389" s="159"/>
      <c r="N1389" s="158"/>
      <c r="O1389" s="158"/>
      <c r="P1389" s="158"/>
      <c r="Q1389" s="158"/>
      <c r="R1389" s="159"/>
      <c r="S1389" s="159"/>
      <c r="T1389" s="159"/>
      <c r="U1389" s="159"/>
      <c r="V1389" s="159"/>
      <c r="W1389" s="159"/>
      <c r="X1389" s="159"/>
      <c r="Y1389" s="159"/>
      <c r="Z1389" s="148"/>
      <c r="AA1389" s="148"/>
      <c r="AB1389" s="148"/>
      <c r="AC1389" s="148"/>
      <c r="AD1389" s="148"/>
      <c r="AE1389" s="148"/>
      <c r="AF1389" s="148"/>
      <c r="AG1389" s="148" t="s">
        <v>212</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3" x14ac:dyDescent="0.2">
      <c r="A1390" s="155"/>
      <c r="B1390" s="156"/>
      <c r="C1390" s="279" t="s">
        <v>989</v>
      </c>
      <c r="D1390" s="280"/>
      <c r="E1390" s="280"/>
      <c r="F1390" s="280"/>
      <c r="G1390" s="280"/>
      <c r="H1390" s="159"/>
      <c r="I1390" s="159"/>
      <c r="J1390" s="159"/>
      <c r="K1390" s="159"/>
      <c r="L1390" s="159"/>
      <c r="M1390" s="159"/>
      <c r="N1390" s="158"/>
      <c r="O1390" s="158"/>
      <c r="P1390" s="158"/>
      <c r="Q1390" s="158"/>
      <c r="R1390" s="159"/>
      <c r="S1390" s="159"/>
      <c r="T1390" s="159"/>
      <c r="U1390" s="159"/>
      <c r="V1390" s="159"/>
      <c r="W1390" s="159"/>
      <c r="X1390" s="159"/>
      <c r="Y1390" s="159"/>
      <c r="Z1390" s="148"/>
      <c r="AA1390" s="148"/>
      <c r="AB1390" s="148"/>
      <c r="AC1390" s="148"/>
      <c r="AD1390" s="148"/>
      <c r="AE1390" s="148"/>
      <c r="AF1390" s="148"/>
      <c r="AG1390" s="148" t="s">
        <v>212</v>
      </c>
      <c r="AH1390" s="148"/>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3" x14ac:dyDescent="0.2">
      <c r="A1391" s="155"/>
      <c r="B1391" s="156"/>
      <c r="C1391" s="279" t="s">
        <v>990</v>
      </c>
      <c r="D1391" s="280"/>
      <c r="E1391" s="280"/>
      <c r="F1391" s="280"/>
      <c r="G1391" s="280"/>
      <c r="H1391" s="159"/>
      <c r="I1391" s="159"/>
      <c r="J1391" s="159"/>
      <c r="K1391" s="159"/>
      <c r="L1391" s="159"/>
      <c r="M1391" s="159"/>
      <c r="N1391" s="158"/>
      <c r="O1391" s="158"/>
      <c r="P1391" s="158"/>
      <c r="Q1391" s="158"/>
      <c r="R1391" s="159"/>
      <c r="S1391" s="159"/>
      <c r="T1391" s="159"/>
      <c r="U1391" s="159"/>
      <c r="V1391" s="159"/>
      <c r="W1391" s="159"/>
      <c r="X1391" s="159"/>
      <c r="Y1391" s="159"/>
      <c r="Z1391" s="148"/>
      <c r="AA1391" s="148"/>
      <c r="AB1391" s="148"/>
      <c r="AC1391" s="148"/>
      <c r="AD1391" s="148"/>
      <c r="AE1391" s="148"/>
      <c r="AF1391" s="148"/>
      <c r="AG1391" s="148" t="s">
        <v>212</v>
      </c>
      <c r="AH1391" s="148"/>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x14ac:dyDescent="0.2">
      <c r="A1392" s="155"/>
      <c r="B1392" s="156"/>
      <c r="C1392" s="279" t="s">
        <v>991</v>
      </c>
      <c r="D1392" s="280"/>
      <c r="E1392" s="280"/>
      <c r="F1392" s="280"/>
      <c r="G1392" s="280"/>
      <c r="H1392" s="159"/>
      <c r="I1392" s="159"/>
      <c r="J1392" s="159"/>
      <c r="K1392" s="159"/>
      <c r="L1392" s="159"/>
      <c r="M1392" s="159"/>
      <c r="N1392" s="158"/>
      <c r="O1392" s="158"/>
      <c r="P1392" s="158"/>
      <c r="Q1392" s="158"/>
      <c r="R1392" s="159"/>
      <c r="S1392" s="159"/>
      <c r="T1392" s="159"/>
      <c r="U1392" s="159"/>
      <c r="V1392" s="159"/>
      <c r="W1392" s="159"/>
      <c r="X1392" s="159"/>
      <c r="Y1392" s="159"/>
      <c r="Z1392" s="148"/>
      <c r="AA1392" s="148"/>
      <c r="AB1392" s="148"/>
      <c r="AC1392" s="148"/>
      <c r="AD1392" s="148"/>
      <c r="AE1392" s="148"/>
      <c r="AF1392" s="148"/>
      <c r="AG1392" s="148" t="s">
        <v>212</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3" x14ac:dyDescent="0.2">
      <c r="A1393" s="155"/>
      <c r="B1393" s="156"/>
      <c r="C1393" s="279" t="s">
        <v>992</v>
      </c>
      <c r="D1393" s="280"/>
      <c r="E1393" s="280"/>
      <c r="F1393" s="280"/>
      <c r="G1393" s="280"/>
      <c r="H1393" s="159"/>
      <c r="I1393" s="159"/>
      <c r="J1393" s="159"/>
      <c r="K1393" s="159"/>
      <c r="L1393" s="159"/>
      <c r="M1393" s="159"/>
      <c r="N1393" s="158"/>
      <c r="O1393" s="158"/>
      <c r="P1393" s="158"/>
      <c r="Q1393" s="158"/>
      <c r="R1393" s="159"/>
      <c r="S1393" s="159"/>
      <c r="T1393" s="159"/>
      <c r="U1393" s="159"/>
      <c r="V1393" s="159"/>
      <c r="W1393" s="159"/>
      <c r="X1393" s="159"/>
      <c r="Y1393" s="159"/>
      <c r="Z1393" s="148"/>
      <c r="AA1393" s="148"/>
      <c r="AB1393" s="148"/>
      <c r="AC1393" s="148"/>
      <c r="AD1393" s="148"/>
      <c r="AE1393" s="148"/>
      <c r="AF1393" s="148"/>
      <c r="AG1393" s="148" t="s">
        <v>212</v>
      </c>
      <c r="AH1393" s="148"/>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3" x14ac:dyDescent="0.2">
      <c r="A1394" s="155"/>
      <c r="B1394" s="156"/>
      <c r="C1394" s="279" t="s">
        <v>993</v>
      </c>
      <c r="D1394" s="280"/>
      <c r="E1394" s="280"/>
      <c r="F1394" s="280"/>
      <c r="G1394" s="280"/>
      <c r="H1394" s="159"/>
      <c r="I1394" s="159"/>
      <c r="J1394" s="159"/>
      <c r="K1394" s="159"/>
      <c r="L1394" s="159"/>
      <c r="M1394" s="159"/>
      <c r="N1394" s="158"/>
      <c r="O1394" s="158"/>
      <c r="P1394" s="158"/>
      <c r="Q1394" s="158"/>
      <c r="R1394" s="159"/>
      <c r="S1394" s="159"/>
      <c r="T1394" s="159"/>
      <c r="U1394" s="159"/>
      <c r="V1394" s="159"/>
      <c r="W1394" s="159"/>
      <c r="X1394" s="159"/>
      <c r="Y1394" s="159"/>
      <c r="Z1394" s="148"/>
      <c r="AA1394" s="148"/>
      <c r="AB1394" s="148"/>
      <c r="AC1394" s="148"/>
      <c r="AD1394" s="148"/>
      <c r="AE1394" s="148"/>
      <c r="AF1394" s="148"/>
      <c r="AG1394" s="148" t="s">
        <v>212</v>
      </c>
      <c r="AH1394" s="148"/>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3" x14ac:dyDescent="0.2">
      <c r="A1395" s="155"/>
      <c r="B1395" s="156"/>
      <c r="C1395" s="279" t="s">
        <v>994</v>
      </c>
      <c r="D1395" s="280"/>
      <c r="E1395" s="280"/>
      <c r="F1395" s="280"/>
      <c r="G1395" s="280"/>
      <c r="H1395" s="159"/>
      <c r="I1395" s="159"/>
      <c r="J1395" s="159"/>
      <c r="K1395" s="159"/>
      <c r="L1395" s="159"/>
      <c r="M1395" s="159"/>
      <c r="N1395" s="158"/>
      <c r="O1395" s="158"/>
      <c r="P1395" s="158"/>
      <c r="Q1395" s="158"/>
      <c r="R1395" s="159"/>
      <c r="S1395" s="159"/>
      <c r="T1395" s="159"/>
      <c r="U1395" s="159"/>
      <c r="V1395" s="159"/>
      <c r="W1395" s="159"/>
      <c r="X1395" s="159"/>
      <c r="Y1395" s="159"/>
      <c r="Z1395" s="148"/>
      <c r="AA1395" s="148"/>
      <c r="AB1395" s="148"/>
      <c r="AC1395" s="148"/>
      <c r="AD1395" s="148"/>
      <c r="AE1395" s="148"/>
      <c r="AF1395" s="148"/>
      <c r="AG1395" s="148" t="s">
        <v>212</v>
      </c>
      <c r="AH1395" s="148"/>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x14ac:dyDescent="0.2">
      <c r="A1396" s="155"/>
      <c r="B1396" s="156"/>
      <c r="C1396" s="279" t="s">
        <v>995</v>
      </c>
      <c r="D1396" s="280"/>
      <c r="E1396" s="280"/>
      <c r="F1396" s="280"/>
      <c r="G1396" s="280"/>
      <c r="H1396" s="159"/>
      <c r="I1396" s="159"/>
      <c r="J1396" s="159"/>
      <c r="K1396" s="159"/>
      <c r="L1396" s="159"/>
      <c r="M1396" s="159"/>
      <c r="N1396" s="158"/>
      <c r="O1396" s="158"/>
      <c r="P1396" s="158"/>
      <c r="Q1396" s="158"/>
      <c r="R1396" s="159"/>
      <c r="S1396" s="159"/>
      <c r="T1396" s="159"/>
      <c r="U1396" s="159"/>
      <c r="V1396" s="159"/>
      <c r="W1396" s="159"/>
      <c r="X1396" s="159"/>
      <c r="Y1396" s="159"/>
      <c r="Z1396" s="148"/>
      <c r="AA1396" s="148"/>
      <c r="AB1396" s="148"/>
      <c r="AC1396" s="148"/>
      <c r="AD1396" s="148"/>
      <c r="AE1396" s="148"/>
      <c r="AF1396" s="148"/>
      <c r="AG1396" s="148" t="s">
        <v>212</v>
      </c>
      <c r="AH1396" s="148"/>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3" x14ac:dyDescent="0.2">
      <c r="A1397" s="155"/>
      <c r="B1397" s="156"/>
      <c r="C1397" s="279" t="s">
        <v>996</v>
      </c>
      <c r="D1397" s="280"/>
      <c r="E1397" s="280"/>
      <c r="F1397" s="280"/>
      <c r="G1397" s="280"/>
      <c r="H1397" s="159"/>
      <c r="I1397" s="159"/>
      <c r="J1397" s="159"/>
      <c r="K1397" s="159"/>
      <c r="L1397" s="159"/>
      <c r="M1397" s="159"/>
      <c r="N1397" s="158"/>
      <c r="O1397" s="158"/>
      <c r="P1397" s="158"/>
      <c r="Q1397" s="158"/>
      <c r="R1397" s="159"/>
      <c r="S1397" s="159"/>
      <c r="T1397" s="159"/>
      <c r="U1397" s="159"/>
      <c r="V1397" s="159"/>
      <c r="W1397" s="159"/>
      <c r="X1397" s="159"/>
      <c r="Y1397" s="159"/>
      <c r="Z1397" s="148"/>
      <c r="AA1397" s="148"/>
      <c r="AB1397" s="148"/>
      <c r="AC1397" s="148"/>
      <c r="AD1397" s="148"/>
      <c r="AE1397" s="148"/>
      <c r="AF1397" s="148"/>
      <c r="AG1397" s="148" t="s">
        <v>212</v>
      </c>
      <c r="AH1397" s="148"/>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3" x14ac:dyDescent="0.2">
      <c r="A1398" s="155"/>
      <c r="B1398" s="156"/>
      <c r="C1398" s="279" t="s">
        <v>997</v>
      </c>
      <c r="D1398" s="280"/>
      <c r="E1398" s="280"/>
      <c r="F1398" s="280"/>
      <c r="G1398" s="280"/>
      <c r="H1398" s="159"/>
      <c r="I1398" s="159"/>
      <c r="J1398" s="159"/>
      <c r="K1398" s="159"/>
      <c r="L1398" s="159"/>
      <c r="M1398" s="159"/>
      <c r="N1398" s="158"/>
      <c r="O1398" s="158"/>
      <c r="P1398" s="158"/>
      <c r="Q1398" s="158"/>
      <c r="R1398" s="159"/>
      <c r="S1398" s="159"/>
      <c r="T1398" s="159"/>
      <c r="U1398" s="159"/>
      <c r="V1398" s="159"/>
      <c r="W1398" s="159"/>
      <c r="X1398" s="159"/>
      <c r="Y1398" s="159"/>
      <c r="Z1398" s="148"/>
      <c r="AA1398" s="148"/>
      <c r="AB1398" s="148"/>
      <c r="AC1398" s="148"/>
      <c r="AD1398" s="148"/>
      <c r="AE1398" s="148"/>
      <c r="AF1398" s="148"/>
      <c r="AG1398" s="148" t="s">
        <v>212</v>
      </c>
      <c r="AH1398" s="148"/>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x14ac:dyDescent="0.2">
      <c r="A1399" s="155"/>
      <c r="B1399" s="156"/>
      <c r="C1399" s="279" t="s">
        <v>998</v>
      </c>
      <c r="D1399" s="280"/>
      <c r="E1399" s="280"/>
      <c r="F1399" s="280"/>
      <c r="G1399" s="280"/>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212</v>
      </c>
      <c r="AH1399" s="148"/>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3" x14ac:dyDescent="0.2">
      <c r="A1400" s="155"/>
      <c r="B1400" s="156"/>
      <c r="C1400" s="279" t="s">
        <v>1021</v>
      </c>
      <c r="D1400" s="280"/>
      <c r="E1400" s="280"/>
      <c r="F1400" s="280"/>
      <c r="G1400" s="280"/>
      <c r="H1400" s="159"/>
      <c r="I1400" s="159"/>
      <c r="J1400" s="159"/>
      <c r="K1400" s="159"/>
      <c r="L1400" s="159"/>
      <c r="M1400" s="159"/>
      <c r="N1400" s="158"/>
      <c r="O1400" s="158"/>
      <c r="P1400" s="158"/>
      <c r="Q1400" s="158"/>
      <c r="R1400" s="159"/>
      <c r="S1400" s="159"/>
      <c r="T1400" s="159"/>
      <c r="U1400" s="159"/>
      <c r="V1400" s="159"/>
      <c r="W1400" s="159"/>
      <c r="X1400" s="159"/>
      <c r="Y1400" s="159"/>
      <c r="Z1400" s="148"/>
      <c r="AA1400" s="148"/>
      <c r="AB1400" s="148"/>
      <c r="AC1400" s="148"/>
      <c r="AD1400" s="148"/>
      <c r="AE1400" s="148"/>
      <c r="AF1400" s="148"/>
      <c r="AG1400" s="148" t="s">
        <v>212</v>
      </c>
      <c r="AH1400" s="148"/>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3" x14ac:dyDescent="0.2">
      <c r="A1401" s="155"/>
      <c r="B1401" s="156"/>
      <c r="C1401" s="279" t="s">
        <v>1016</v>
      </c>
      <c r="D1401" s="280"/>
      <c r="E1401" s="280"/>
      <c r="F1401" s="280"/>
      <c r="G1401" s="280"/>
      <c r="H1401" s="159"/>
      <c r="I1401" s="159"/>
      <c r="J1401" s="159"/>
      <c r="K1401" s="159"/>
      <c r="L1401" s="159"/>
      <c r="M1401" s="159"/>
      <c r="N1401" s="158"/>
      <c r="O1401" s="158"/>
      <c r="P1401" s="158"/>
      <c r="Q1401" s="158"/>
      <c r="R1401" s="159"/>
      <c r="S1401" s="159"/>
      <c r="T1401" s="159"/>
      <c r="U1401" s="159"/>
      <c r="V1401" s="159"/>
      <c r="W1401" s="159"/>
      <c r="X1401" s="159"/>
      <c r="Y1401" s="159"/>
      <c r="Z1401" s="148"/>
      <c r="AA1401" s="148"/>
      <c r="AB1401" s="148"/>
      <c r="AC1401" s="148"/>
      <c r="AD1401" s="148"/>
      <c r="AE1401" s="148"/>
      <c r="AF1401" s="148"/>
      <c r="AG1401" s="148" t="s">
        <v>212</v>
      </c>
      <c r="AH1401" s="148"/>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3" x14ac:dyDescent="0.2">
      <c r="A1402" s="155"/>
      <c r="B1402" s="156"/>
      <c r="C1402" s="279" t="s">
        <v>1000</v>
      </c>
      <c r="D1402" s="280"/>
      <c r="E1402" s="280"/>
      <c r="F1402" s="280"/>
      <c r="G1402" s="280"/>
      <c r="H1402" s="159"/>
      <c r="I1402" s="159"/>
      <c r="J1402" s="159"/>
      <c r="K1402" s="159"/>
      <c r="L1402" s="159"/>
      <c r="M1402" s="159"/>
      <c r="N1402" s="158"/>
      <c r="O1402" s="158"/>
      <c r="P1402" s="158"/>
      <c r="Q1402" s="158"/>
      <c r="R1402" s="159"/>
      <c r="S1402" s="159"/>
      <c r="T1402" s="159"/>
      <c r="U1402" s="159"/>
      <c r="V1402" s="159"/>
      <c r="W1402" s="159"/>
      <c r="X1402" s="159"/>
      <c r="Y1402" s="159"/>
      <c r="Z1402" s="148"/>
      <c r="AA1402" s="148"/>
      <c r="AB1402" s="148"/>
      <c r="AC1402" s="148"/>
      <c r="AD1402" s="148"/>
      <c r="AE1402" s="148"/>
      <c r="AF1402" s="148"/>
      <c r="AG1402" s="148" t="s">
        <v>212</v>
      </c>
      <c r="AH1402" s="148"/>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2" x14ac:dyDescent="0.2">
      <c r="A1403" s="155"/>
      <c r="B1403" s="156"/>
      <c r="C1403" s="204" t="s">
        <v>1002</v>
      </c>
      <c r="D1403" s="195"/>
      <c r="E1403" s="196"/>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257</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x14ac:dyDescent="0.2">
      <c r="A1404" s="155"/>
      <c r="B1404" s="156"/>
      <c r="C1404" s="204" t="s">
        <v>1025</v>
      </c>
      <c r="D1404" s="195"/>
      <c r="E1404" s="196">
        <v>1</v>
      </c>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257</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ht="22.5" outlineLevel="1" x14ac:dyDescent="0.2">
      <c r="A1405" s="174">
        <v>148</v>
      </c>
      <c r="B1405" s="175" t="s">
        <v>1026</v>
      </c>
      <c r="C1405" s="190" t="s">
        <v>1027</v>
      </c>
      <c r="D1405" s="176" t="s">
        <v>400</v>
      </c>
      <c r="E1405" s="177">
        <v>1</v>
      </c>
      <c r="F1405" s="178"/>
      <c r="G1405" s="179">
        <f>ROUND(E1405*F1405,2)</f>
        <v>0</v>
      </c>
      <c r="H1405" s="178"/>
      <c r="I1405" s="179">
        <f>ROUND(E1405*H1405,2)</f>
        <v>0</v>
      </c>
      <c r="J1405" s="178"/>
      <c r="K1405" s="179">
        <f>ROUND(E1405*J1405,2)</f>
        <v>0</v>
      </c>
      <c r="L1405" s="179">
        <v>21</v>
      </c>
      <c r="M1405" s="179">
        <f>G1405*(1+L1405/100)</f>
        <v>0</v>
      </c>
      <c r="N1405" s="177">
        <v>0</v>
      </c>
      <c r="O1405" s="177">
        <f>ROUND(E1405*N1405,2)</f>
        <v>0</v>
      </c>
      <c r="P1405" s="177">
        <v>0</v>
      </c>
      <c r="Q1405" s="177">
        <f>ROUND(E1405*P1405,2)</f>
        <v>0</v>
      </c>
      <c r="R1405" s="179"/>
      <c r="S1405" s="179" t="s">
        <v>228</v>
      </c>
      <c r="T1405" s="180" t="s">
        <v>208</v>
      </c>
      <c r="U1405" s="159">
        <v>0</v>
      </c>
      <c r="V1405" s="159">
        <f>ROUND(E1405*U1405,2)</f>
        <v>0</v>
      </c>
      <c r="W1405" s="159"/>
      <c r="X1405" s="159" t="s">
        <v>252</v>
      </c>
      <c r="Y1405" s="159" t="s">
        <v>210</v>
      </c>
      <c r="Z1405" s="148"/>
      <c r="AA1405" s="148"/>
      <c r="AB1405" s="148"/>
      <c r="AC1405" s="148"/>
      <c r="AD1405" s="148"/>
      <c r="AE1405" s="148"/>
      <c r="AF1405" s="148"/>
      <c r="AG1405" s="148" t="s">
        <v>253</v>
      </c>
      <c r="AH1405" s="148"/>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2" x14ac:dyDescent="0.2">
      <c r="A1406" s="155"/>
      <c r="B1406" s="156"/>
      <c r="C1406" s="277" t="s">
        <v>985</v>
      </c>
      <c r="D1406" s="278"/>
      <c r="E1406" s="278"/>
      <c r="F1406" s="278"/>
      <c r="G1406" s="278"/>
      <c r="H1406" s="159"/>
      <c r="I1406" s="159"/>
      <c r="J1406" s="159"/>
      <c r="K1406" s="159"/>
      <c r="L1406" s="159"/>
      <c r="M1406" s="159"/>
      <c r="N1406" s="158"/>
      <c r="O1406" s="158"/>
      <c r="P1406" s="158"/>
      <c r="Q1406" s="158"/>
      <c r="R1406" s="159"/>
      <c r="S1406" s="159"/>
      <c r="T1406" s="159"/>
      <c r="U1406" s="159"/>
      <c r="V1406" s="159"/>
      <c r="W1406" s="159"/>
      <c r="X1406" s="159"/>
      <c r="Y1406" s="159"/>
      <c r="Z1406" s="148"/>
      <c r="AA1406" s="148"/>
      <c r="AB1406" s="148"/>
      <c r="AC1406" s="148"/>
      <c r="AD1406" s="148"/>
      <c r="AE1406" s="148"/>
      <c r="AF1406" s="148"/>
      <c r="AG1406" s="148" t="s">
        <v>212</v>
      </c>
      <c r="AH1406" s="148"/>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3" x14ac:dyDescent="0.2">
      <c r="A1407" s="155"/>
      <c r="B1407" s="156"/>
      <c r="C1407" s="279" t="s">
        <v>986</v>
      </c>
      <c r="D1407" s="280"/>
      <c r="E1407" s="280"/>
      <c r="F1407" s="280"/>
      <c r="G1407" s="280"/>
      <c r="H1407" s="159"/>
      <c r="I1407" s="159"/>
      <c r="J1407" s="159"/>
      <c r="K1407" s="159"/>
      <c r="L1407" s="159"/>
      <c r="M1407" s="159"/>
      <c r="N1407" s="158"/>
      <c r="O1407" s="158"/>
      <c r="P1407" s="158"/>
      <c r="Q1407" s="158"/>
      <c r="R1407" s="159"/>
      <c r="S1407" s="159"/>
      <c r="T1407" s="159"/>
      <c r="U1407" s="159"/>
      <c r="V1407" s="159"/>
      <c r="W1407" s="159"/>
      <c r="X1407" s="159"/>
      <c r="Y1407" s="159"/>
      <c r="Z1407" s="148"/>
      <c r="AA1407" s="148"/>
      <c r="AB1407" s="148"/>
      <c r="AC1407" s="148"/>
      <c r="AD1407" s="148"/>
      <c r="AE1407" s="148"/>
      <c r="AF1407" s="148"/>
      <c r="AG1407" s="148" t="s">
        <v>212</v>
      </c>
      <c r="AH1407" s="148"/>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3" x14ac:dyDescent="0.2">
      <c r="A1408" s="155"/>
      <c r="B1408" s="156"/>
      <c r="C1408" s="279" t="s">
        <v>1020</v>
      </c>
      <c r="D1408" s="280"/>
      <c r="E1408" s="280"/>
      <c r="F1408" s="280"/>
      <c r="G1408" s="280"/>
      <c r="H1408" s="159"/>
      <c r="I1408" s="159"/>
      <c r="J1408" s="159"/>
      <c r="K1408" s="159"/>
      <c r="L1408" s="159"/>
      <c r="M1408" s="159"/>
      <c r="N1408" s="158"/>
      <c r="O1408" s="158"/>
      <c r="P1408" s="158"/>
      <c r="Q1408" s="158"/>
      <c r="R1408" s="159"/>
      <c r="S1408" s="159"/>
      <c r="T1408" s="159"/>
      <c r="U1408" s="159"/>
      <c r="V1408" s="159"/>
      <c r="W1408" s="159"/>
      <c r="X1408" s="159"/>
      <c r="Y1408" s="159"/>
      <c r="Z1408" s="148"/>
      <c r="AA1408" s="148"/>
      <c r="AB1408" s="148"/>
      <c r="AC1408" s="148"/>
      <c r="AD1408" s="148"/>
      <c r="AE1408" s="148"/>
      <c r="AF1408" s="148"/>
      <c r="AG1408" s="148" t="s">
        <v>212</v>
      </c>
      <c r="AH1408" s="148"/>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3" x14ac:dyDescent="0.2">
      <c r="A1409" s="155"/>
      <c r="B1409" s="156"/>
      <c r="C1409" s="279" t="s">
        <v>988</v>
      </c>
      <c r="D1409" s="280"/>
      <c r="E1409" s="280"/>
      <c r="F1409" s="280"/>
      <c r="G1409" s="280"/>
      <c r="H1409" s="159"/>
      <c r="I1409" s="159"/>
      <c r="J1409" s="159"/>
      <c r="K1409" s="159"/>
      <c r="L1409" s="159"/>
      <c r="M1409" s="159"/>
      <c r="N1409" s="158"/>
      <c r="O1409" s="158"/>
      <c r="P1409" s="158"/>
      <c r="Q1409" s="158"/>
      <c r="R1409" s="159"/>
      <c r="S1409" s="159"/>
      <c r="T1409" s="159"/>
      <c r="U1409" s="159"/>
      <c r="V1409" s="159"/>
      <c r="W1409" s="159"/>
      <c r="X1409" s="159"/>
      <c r="Y1409" s="159"/>
      <c r="Z1409" s="148"/>
      <c r="AA1409" s="148"/>
      <c r="AB1409" s="148"/>
      <c r="AC1409" s="148"/>
      <c r="AD1409" s="148"/>
      <c r="AE1409" s="148"/>
      <c r="AF1409" s="148"/>
      <c r="AG1409" s="148" t="s">
        <v>212</v>
      </c>
      <c r="AH1409" s="148"/>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3" x14ac:dyDescent="0.2">
      <c r="A1410" s="155"/>
      <c r="B1410" s="156"/>
      <c r="C1410" s="279" t="s">
        <v>989</v>
      </c>
      <c r="D1410" s="280"/>
      <c r="E1410" s="280"/>
      <c r="F1410" s="280"/>
      <c r="G1410" s="280"/>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212</v>
      </c>
      <c r="AH1410" s="148"/>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279" t="s">
        <v>990</v>
      </c>
      <c r="D1411" s="280"/>
      <c r="E1411" s="280"/>
      <c r="F1411" s="280"/>
      <c r="G1411" s="280"/>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212</v>
      </c>
      <c r="AH1411" s="148"/>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3" x14ac:dyDescent="0.2">
      <c r="A1412" s="155"/>
      <c r="B1412" s="156"/>
      <c r="C1412" s="279" t="s">
        <v>991</v>
      </c>
      <c r="D1412" s="280"/>
      <c r="E1412" s="280"/>
      <c r="F1412" s="280"/>
      <c r="G1412" s="280"/>
      <c r="H1412" s="159"/>
      <c r="I1412" s="159"/>
      <c r="J1412" s="159"/>
      <c r="K1412" s="159"/>
      <c r="L1412" s="159"/>
      <c r="M1412" s="159"/>
      <c r="N1412" s="158"/>
      <c r="O1412" s="158"/>
      <c r="P1412" s="158"/>
      <c r="Q1412" s="158"/>
      <c r="R1412" s="159"/>
      <c r="S1412" s="159"/>
      <c r="T1412" s="159"/>
      <c r="U1412" s="159"/>
      <c r="V1412" s="159"/>
      <c r="W1412" s="159"/>
      <c r="X1412" s="159"/>
      <c r="Y1412" s="159"/>
      <c r="Z1412" s="148"/>
      <c r="AA1412" s="148"/>
      <c r="AB1412" s="148"/>
      <c r="AC1412" s="148"/>
      <c r="AD1412" s="148"/>
      <c r="AE1412" s="148"/>
      <c r="AF1412" s="148"/>
      <c r="AG1412" s="148" t="s">
        <v>212</v>
      </c>
      <c r="AH1412" s="148"/>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3" x14ac:dyDescent="0.2">
      <c r="A1413" s="155"/>
      <c r="B1413" s="156"/>
      <c r="C1413" s="279" t="s">
        <v>992</v>
      </c>
      <c r="D1413" s="280"/>
      <c r="E1413" s="280"/>
      <c r="F1413" s="280"/>
      <c r="G1413" s="280"/>
      <c r="H1413" s="159"/>
      <c r="I1413" s="159"/>
      <c r="J1413" s="159"/>
      <c r="K1413" s="159"/>
      <c r="L1413" s="159"/>
      <c r="M1413" s="159"/>
      <c r="N1413" s="158"/>
      <c r="O1413" s="158"/>
      <c r="P1413" s="158"/>
      <c r="Q1413" s="158"/>
      <c r="R1413" s="159"/>
      <c r="S1413" s="159"/>
      <c r="T1413" s="159"/>
      <c r="U1413" s="159"/>
      <c r="V1413" s="159"/>
      <c r="W1413" s="159"/>
      <c r="X1413" s="159"/>
      <c r="Y1413" s="159"/>
      <c r="Z1413" s="148"/>
      <c r="AA1413" s="148"/>
      <c r="AB1413" s="148"/>
      <c r="AC1413" s="148"/>
      <c r="AD1413" s="148"/>
      <c r="AE1413" s="148"/>
      <c r="AF1413" s="148"/>
      <c r="AG1413" s="148" t="s">
        <v>212</v>
      </c>
      <c r="AH1413" s="148"/>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3" x14ac:dyDescent="0.2">
      <c r="A1414" s="155"/>
      <c r="B1414" s="156"/>
      <c r="C1414" s="279" t="s">
        <v>993</v>
      </c>
      <c r="D1414" s="280"/>
      <c r="E1414" s="280"/>
      <c r="F1414" s="280"/>
      <c r="G1414" s="280"/>
      <c r="H1414" s="159"/>
      <c r="I1414" s="159"/>
      <c r="J1414" s="159"/>
      <c r="K1414" s="159"/>
      <c r="L1414" s="159"/>
      <c r="M1414" s="159"/>
      <c r="N1414" s="158"/>
      <c r="O1414" s="158"/>
      <c r="P1414" s="158"/>
      <c r="Q1414" s="158"/>
      <c r="R1414" s="159"/>
      <c r="S1414" s="159"/>
      <c r="T1414" s="159"/>
      <c r="U1414" s="159"/>
      <c r="V1414" s="159"/>
      <c r="W1414" s="159"/>
      <c r="X1414" s="159"/>
      <c r="Y1414" s="159"/>
      <c r="Z1414" s="148"/>
      <c r="AA1414" s="148"/>
      <c r="AB1414" s="148"/>
      <c r="AC1414" s="148"/>
      <c r="AD1414" s="148"/>
      <c r="AE1414" s="148"/>
      <c r="AF1414" s="148"/>
      <c r="AG1414" s="148" t="s">
        <v>212</v>
      </c>
      <c r="AH1414" s="148"/>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3" x14ac:dyDescent="0.2">
      <c r="A1415" s="155"/>
      <c r="B1415" s="156"/>
      <c r="C1415" s="279" t="s">
        <v>994</v>
      </c>
      <c r="D1415" s="280"/>
      <c r="E1415" s="280"/>
      <c r="F1415" s="280"/>
      <c r="G1415" s="280"/>
      <c r="H1415" s="159"/>
      <c r="I1415" s="159"/>
      <c r="J1415" s="159"/>
      <c r="K1415" s="159"/>
      <c r="L1415" s="159"/>
      <c r="M1415" s="159"/>
      <c r="N1415" s="158"/>
      <c r="O1415" s="158"/>
      <c r="P1415" s="158"/>
      <c r="Q1415" s="158"/>
      <c r="R1415" s="159"/>
      <c r="S1415" s="159"/>
      <c r="T1415" s="159"/>
      <c r="U1415" s="159"/>
      <c r="V1415" s="159"/>
      <c r="W1415" s="159"/>
      <c r="X1415" s="159"/>
      <c r="Y1415" s="159"/>
      <c r="Z1415" s="148"/>
      <c r="AA1415" s="148"/>
      <c r="AB1415" s="148"/>
      <c r="AC1415" s="148"/>
      <c r="AD1415" s="148"/>
      <c r="AE1415" s="148"/>
      <c r="AF1415" s="148"/>
      <c r="AG1415" s="148" t="s">
        <v>212</v>
      </c>
      <c r="AH1415" s="148"/>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279" t="s">
        <v>995</v>
      </c>
      <c r="D1416" s="280"/>
      <c r="E1416" s="280"/>
      <c r="F1416" s="280"/>
      <c r="G1416" s="280"/>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212</v>
      </c>
      <c r="AH1416" s="148"/>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outlineLevel="3" x14ac:dyDescent="0.2">
      <c r="A1417" s="155"/>
      <c r="B1417" s="156"/>
      <c r="C1417" s="279" t="s">
        <v>996</v>
      </c>
      <c r="D1417" s="280"/>
      <c r="E1417" s="280"/>
      <c r="F1417" s="280"/>
      <c r="G1417" s="280"/>
      <c r="H1417" s="159"/>
      <c r="I1417" s="159"/>
      <c r="J1417" s="159"/>
      <c r="K1417" s="159"/>
      <c r="L1417" s="159"/>
      <c r="M1417" s="159"/>
      <c r="N1417" s="158"/>
      <c r="O1417" s="158"/>
      <c r="P1417" s="158"/>
      <c r="Q1417" s="158"/>
      <c r="R1417" s="159"/>
      <c r="S1417" s="159"/>
      <c r="T1417" s="159"/>
      <c r="U1417" s="159"/>
      <c r="V1417" s="159"/>
      <c r="W1417" s="159"/>
      <c r="X1417" s="159"/>
      <c r="Y1417" s="159"/>
      <c r="Z1417" s="148"/>
      <c r="AA1417" s="148"/>
      <c r="AB1417" s="148"/>
      <c r="AC1417" s="148"/>
      <c r="AD1417" s="148"/>
      <c r="AE1417" s="148"/>
      <c r="AF1417" s="148"/>
      <c r="AG1417" s="148" t="s">
        <v>212</v>
      </c>
      <c r="AH1417" s="148"/>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3" x14ac:dyDescent="0.2">
      <c r="A1418" s="155"/>
      <c r="B1418" s="156"/>
      <c r="C1418" s="279" t="s">
        <v>997</v>
      </c>
      <c r="D1418" s="280"/>
      <c r="E1418" s="280"/>
      <c r="F1418" s="280"/>
      <c r="G1418" s="280"/>
      <c r="H1418" s="159"/>
      <c r="I1418" s="159"/>
      <c r="J1418" s="159"/>
      <c r="K1418" s="159"/>
      <c r="L1418" s="159"/>
      <c r="M1418" s="159"/>
      <c r="N1418" s="158"/>
      <c r="O1418" s="158"/>
      <c r="P1418" s="158"/>
      <c r="Q1418" s="158"/>
      <c r="R1418" s="159"/>
      <c r="S1418" s="159"/>
      <c r="T1418" s="159"/>
      <c r="U1418" s="159"/>
      <c r="V1418" s="159"/>
      <c r="W1418" s="159"/>
      <c r="X1418" s="159"/>
      <c r="Y1418" s="159"/>
      <c r="Z1418" s="148"/>
      <c r="AA1418" s="148"/>
      <c r="AB1418" s="148"/>
      <c r="AC1418" s="148"/>
      <c r="AD1418" s="148"/>
      <c r="AE1418" s="148"/>
      <c r="AF1418" s="148"/>
      <c r="AG1418" s="148" t="s">
        <v>212</v>
      </c>
      <c r="AH1418" s="148"/>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3" x14ac:dyDescent="0.2">
      <c r="A1419" s="155"/>
      <c r="B1419" s="156"/>
      <c r="C1419" s="279" t="s">
        <v>998</v>
      </c>
      <c r="D1419" s="280"/>
      <c r="E1419" s="280"/>
      <c r="F1419" s="280"/>
      <c r="G1419" s="280"/>
      <c r="H1419" s="159"/>
      <c r="I1419" s="159"/>
      <c r="J1419" s="159"/>
      <c r="K1419" s="159"/>
      <c r="L1419" s="159"/>
      <c r="M1419" s="159"/>
      <c r="N1419" s="158"/>
      <c r="O1419" s="158"/>
      <c r="P1419" s="158"/>
      <c r="Q1419" s="158"/>
      <c r="R1419" s="159"/>
      <c r="S1419" s="159"/>
      <c r="T1419" s="159"/>
      <c r="U1419" s="159"/>
      <c r="V1419" s="159"/>
      <c r="W1419" s="159"/>
      <c r="X1419" s="159"/>
      <c r="Y1419" s="159"/>
      <c r="Z1419" s="148"/>
      <c r="AA1419" s="148"/>
      <c r="AB1419" s="148"/>
      <c r="AC1419" s="148"/>
      <c r="AD1419" s="148"/>
      <c r="AE1419" s="148"/>
      <c r="AF1419" s="148"/>
      <c r="AG1419" s="148" t="s">
        <v>212</v>
      </c>
      <c r="AH1419" s="148"/>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3" x14ac:dyDescent="0.2">
      <c r="A1420" s="155"/>
      <c r="B1420" s="156"/>
      <c r="C1420" s="279" t="s">
        <v>1021</v>
      </c>
      <c r="D1420" s="280"/>
      <c r="E1420" s="280"/>
      <c r="F1420" s="280"/>
      <c r="G1420" s="280"/>
      <c r="H1420" s="159"/>
      <c r="I1420" s="159"/>
      <c r="J1420" s="159"/>
      <c r="K1420" s="159"/>
      <c r="L1420" s="159"/>
      <c r="M1420" s="159"/>
      <c r="N1420" s="158"/>
      <c r="O1420" s="158"/>
      <c r="P1420" s="158"/>
      <c r="Q1420" s="158"/>
      <c r="R1420" s="159"/>
      <c r="S1420" s="159"/>
      <c r="T1420" s="159"/>
      <c r="U1420" s="159"/>
      <c r="V1420" s="159"/>
      <c r="W1420" s="159"/>
      <c r="X1420" s="159"/>
      <c r="Y1420" s="159"/>
      <c r="Z1420" s="148"/>
      <c r="AA1420" s="148"/>
      <c r="AB1420" s="148"/>
      <c r="AC1420" s="148"/>
      <c r="AD1420" s="148"/>
      <c r="AE1420" s="148"/>
      <c r="AF1420" s="148"/>
      <c r="AG1420" s="148" t="s">
        <v>212</v>
      </c>
      <c r="AH1420" s="148"/>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3" x14ac:dyDescent="0.2">
      <c r="A1421" s="155"/>
      <c r="B1421" s="156"/>
      <c r="C1421" s="279" t="s">
        <v>1016</v>
      </c>
      <c r="D1421" s="280"/>
      <c r="E1421" s="280"/>
      <c r="F1421" s="280"/>
      <c r="G1421" s="280"/>
      <c r="H1421" s="159"/>
      <c r="I1421" s="159"/>
      <c r="J1421" s="159"/>
      <c r="K1421" s="159"/>
      <c r="L1421" s="159"/>
      <c r="M1421" s="159"/>
      <c r="N1421" s="158"/>
      <c r="O1421" s="158"/>
      <c r="P1421" s="158"/>
      <c r="Q1421" s="158"/>
      <c r="R1421" s="159"/>
      <c r="S1421" s="159"/>
      <c r="T1421" s="159"/>
      <c r="U1421" s="159"/>
      <c r="V1421" s="159"/>
      <c r="W1421" s="159"/>
      <c r="X1421" s="159"/>
      <c r="Y1421" s="159"/>
      <c r="Z1421" s="148"/>
      <c r="AA1421" s="148"/>
      <c r="AB1421" s="148"/>
      <c r="AC1421" s="148"/>
      <c r="AD1421" s="148"/>
      <c r="AE1421" s="148"/>
      <c r="AF1421" s="148"/>
      <c r="AG1421" s="148" t="s">
        <v>212</v>
      </c>
      <c r="AH1421" s="148"/>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3" x14ac:dyDescent="0.2">
      <c r="A1422" s="155"/>
      <c r="B1422" s="156"/>
      <c r="C1422" s="279" t="s">
        <v>1000</v>
      </c>
      <c r="D1422" s="280"/>
      <c r="E1422" s="280"/>
      <c r="F1422" s="280"/>
      <c r="G1422" s="280"/>
      <c r="H1422" s="159"/>
      <c r="I1422" s="159"/>
      <c r="J1422" s="159"/>
      <c r="K1422" s="159"/>
      <c r="L1422" s="159"/>
      <c r="M1422" s="159"/>
      <c r="N1422" s="158"/>
      <c r="O1422" s="158"/>
      <c r="P1422" s="158"/>
      <c r="Q1422" s="158"/>
      <c r="R1422" s="159"/>
      <c r="S1422" s="159"/>
      <c r="T1422" s="159"/>
      <c r="U1422" s="159"/>
      <c r="V1422" s="159"/>
      <c r="W1422" s="159"/>
      <c r="X1422" s="159"/>
      <c r="Y1422" s="159"/>
      <c r="Z1422" s="148"/>
      <c r="AA1422" s="148"/>
      <c r="AB1422" s="148"/>
      <c r="AC1422" s="148"/>
      <c r="AD1422" s="148"/>
      <c r="AE1422" s="148"/>
      <c r="AF1422" s="148"/>
      <c r="AG1422" s="148" t="s">
        <v>212</v>
      </c>
      <c r="AH1422" s="148"/>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2" x14ac:dyDescent="0.2">
      <c r="A1423" s="155"/>
      <c r="B1423" s="156"/>
      <c r="C1423" s="204" t="s">
        <v>1002</v>
      </c>
      <c r="D1423" s="195"/>
      <c r="E1423" s="196"/>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257</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3" x14ac:dyDescent="0.2">
      <c r="A1424" s="155"/>
      <c r="B1424" s="156"/>
      <c r="C1424" s="204" t="s">
        <v>1028</v>
      </c>
      <c r="D1424" s="195"/>
      <c r="E1424" s="196">
        <v>1</v>
      </c>
      <c r="F1424" s="159"/>
      <c r="G1424" s="159"/>
      <c r="H1424" s="159"/>
      <c r="I1424" s="159"/>
      <c r="J1424" s="159"/>
      <c r="K1424" s="159"/>
      <c r="L1424" s="159"/>
      <c r="M1424" s="159"/>
      <c r="N1424" s="158"/>
      <c r="O1424" s="158"/>
      <c r="P1424" s="158"/>
      <c r="Q1424" s="158"/>
      <c r="R1424" s="159"/>
      <c r="S1424" s="159"/>
      <c r="T1424" s="159"/>
      <c r="U1424" s="159"/>
      <c r="V1424" s="159"/>
      <c r="W1424" s="159"/>
      <c r="X1424" s="159"/>
      <c r="Y1424" s="159"/>
      <c r="Z1424" s="148"/>
      <c r="AA1424" s="148"/>
      <c r="AB1424" s="148"/>
      <c r="AC1424" s="148"/>
      <c r="AD1424" s="148"/>
      <c r="AE1424" s="148"/>
      <c r="AF1424" s="148"/>
      <c r="AG1424" s="148" t="s">
        <v>257</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ht="22.5" outlineLevel="1" x14ac:dyDescent="0.2">
      <c r="A1425" s="174">
        <v>149</v>
      </c>
      <c r="B1425" s="175" t="s">
        <v>1029</v>
      </c>
      <c r="C1425" s="190" t="s">
        <v>1030</v>
      </c>
      <c r="D1425" s="176" t="s">
        <v>400</v>
      </c>
      <c r="E1425" s="177">
        <v>1</v>
      </c>
      <c r="F1425" s="178"/>
      <c r="G1425" s="179">
        <f>ROUND(E1425*F1425,2)</f>
        <v>0</v>
      </c>
      <c r="H1425" s="178"/>
      <c r="I1425" s="179">
        <f>ROUND(E1425*H1425,2)</f>
        <v>0</v>
      </c>
      <c r="J1425" s="178"/>
      <c r="K1425" s="179">
        <f>ROUND(E1425*J1425,2)</f>
        <v>0</v>
      </c>
      <c r="L1425" s="179">
        <v>21</v>
      </c>
      <c r="M1425" s="179">
        <f>G1425*(1+L1425/100)</f>
        <v>0</v>
      </c>
      <c r="N1425" s="177">
        <v>0</v>
      </c>
      <c r="O1425" s="177">
        <f>ROUND(E1425*N1425,2)</f>
        <v>0</v>
      </c>
      <c r="P1425" s="177">
        <v>0</v>
      </c>
      <c r="Q1425" s="177">
        <f>ROUND(E1425*P1425,2)</f>
        <v>0</v>
      </c>
      <c r="R1425" s="179"/>
      <c r="S1425" s="179" t="s">
        <v>228</v>
      </c>
      <c r="T1425" s="180" t="s">
        <v>208</v>
      </c>
      <c r="U1425" s="159">
        <v>0</v>
      </c>
      <c r="V1425" s="159">
        <f>ROUND(E1425*U1425,2)</f>
        <v>0</v>
      </c>
      <c r="W1425" s="159"/>
      <c r="X1425" s="159" t="s">
        <v>252</v>
      </c>
      <c r="Y1425" s="159" t="s">
        <v>210</v>
      </c>
      <c r="Z1425" s="148"/>
      <c r="AA1425" s="148"/>
      <c r="AB1425" s="148"/>
      <c r="AC1425" s="148"/>
      <c r="AD1425" s="148"/>
      <c r="AE1425" s="148"/>
      <c r="AF1425" s="148"/>
      <c r="AG1425" s="148" t="s">
        <v>253</v>
      </c>
      <c r="AH1425" s="148"/>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2" x14ac:dyDescent="0.2">
      <c r="A1426" s="155"/>
      <c r="B1426" s="156"/>
      <c r="C1426" s="277" t="s">
        <v>985</v>
      </c>
      <c r="D1426" s="278"/>
      <c r="E1426" s="278"/>
      <c r="F1426" s="278"/>
      <c r="G1426" s="278"/>
      <c r="H1426" s="159"/>
      <c r="I1426" s="159"/>
      <c r="J1426" s="159"/>
      <c r="K1426" s="159"/>
      <c r="L1426" s="159"/>
      <c r="M1426" s="159"/>
      <c r="N1426" s="158"/>
      <c r="O1426" s="158"/>
      <c r="P1426" s="158"/>
      <c r="Q1426" s="158"/>
      <c r="R1426" s="159"/>
      <c r="S1426" s="159"/>
      <c r="T1426" s="159"/>
      <c r="U1426" s="159"/>
      <c r="V1426" s="159"/>
      <c r="W1426" s="159"/>
      <c r="X1426" s="159"/>
      <c r="Y1426" s="159"/>
      <c r="Z1426" s="148"/>
      <c r="AA1426" s="148"/>
      <c r="AB1426" s="148"/>
      <c r="AC1426" s="148"/>
      <c r="AD1426" s="148"/>
      <c r="AE1426" s="148"/>
      <c r="AF1426" s="148"/>
      <c r="AG1426" s="148" t="s">
        <v>212</v>
      </c>
      <c r="AH1426" s="148"/>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3" x14ac:dyDescent="0.2">
      <c r="A1427" s="155"/>
      <c r="B1427" s="156"/>
      <c r="C1427" s="279" t="s">
        <v>986</v>
      </c>
      <c r="D1427" s="280"/>
      <c r="E1427" s="280"/>
      <c r="F1427" s="280"/>
      <c r="G1427" s="280"/>
      <c r="H1427" s="159"/>
      <c r="I1427" s="159"/>
      <c r="J1427" s="159"/>
      <c r="K1427" s="159"/>
      <c r="L1427" s="159"/>
      <c r="M1427" s="159"/>
      <c r="N1427" s="158"/>
      <c r="O1427" s="158"/>
      <c r="P1427" s="158"/>
      <c r="Q1427" s="158"/>
      <c r="R1427" s="159"/>
      <c r="S1427" s="159"/>
      <c r="T1427" s="159"/>
      <c r="U1427" s="159"/>
      <c r="V1427" s="159"/>
      <c r="W1427" s="159"/>
      <c r="X1427" s="159"/>
      <c r="Y1427" s="159"/>
      <c r="Z1427" s="148"/>
      <c r="AA1427" s="148"/>
      <c r="AB1427" s="148"/>
      <c r="AC1427" s="148"/>
      <c r="AD1427" s="148"/>
      <c r="AE1427" s="148"/>
      <c r="AF1427" s="148"/>
      <c r="AG1427" s="148" t="s">
        <v>212</v>
      </c>
      <c r="AH1427" s="148"/>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3" x14ac:dyDescent="0.2">
      <c r="A1428" s="155"/>
      <c r="B1428" s="156"/>
      <c r="C1428" s="279" t="s">
        <v>1020</v>
      </c>
      <c r="D1428" s="280"/>
      <c r="E1428" s="280"/>
      <c r="F1428" s="280"/>
      <c r="G1428" s="280"/>
      <c r="H1428" s="159"/>
      <c r="I1428" s="159"/>
      <c r="J1428" s="159"/>
      <c r="K1428" s="159"/>
      <c r="L1428" s="159"/>
      <c r="M1428" s="159"/>
      <c r="N1428" s="158"/>
      <c r="O1428" s="158"/>
      <c r="P1428" s="158"/>
      <c r="Q1428" s="158"/>
      <c r="R1428" s="159"/>
      <c r="S1428" s="159"/>
      <c r="T1428" s="159"/>
      <c r="U1428" s="159"/>
      <c r="V1428" s="159"/>
      <c r="W1428" s="159"/>
      <c r="X1428" s="159"/>
      <c r="Y1428" s="159"/>
      <c r="Z1428" s="148"/>
      <c r="AA1428" s="148"/>
      <c r="AB1428" s="148"/>
      <c r="AC1428" s="148"/>
      <c r="AD1428" s="148"/>
      <c r="AE1428" s="148"/>
      <c r="AF1428" s="148"/>
      <c r="AG1428" s="148" t="s">
        <v>212</v>
      </c>
      <c r="AH1428" s="148"/>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3" x14ac:dyDescent="0.2">
      <c r="A1429" s="155"/>
      <c r="B1429" s="156"/>
      <c r="C1429" s="279" t="s">
        <v>988</v>
      </c>
      <c r="D1429" s="280"/>
      <c r="E1429" s="280"/>
      <c r="F1429" s="280"/>
      <c r="G1429" s="280"/>
      <c r="H1429" s="159"/>
      <c r="I1429" s="159"/>
      <c r="J1429" s="159"/>
      <c r="K1429" s="159"/>
      <c r="L1429" s="159"/>
      <c r="M1429" s="159"/>
      <c r="N1429" s="158"/>
      <c r="O1429" s="158"/>
      <c r="P1429" s="158"/>
      <c r="Q1429" s="158"/>
      <c r="R1429" s="159"/>
      <c r="S1429" s="159"/>
      <c r="T1429" s="159"/>
      <c r="U1429" s="159"/>
      <c r="V1429" s="159"/>
      <c r="W1429" s="159"/>
      <c r="X1429" s="159"/>
      <c r="Y1429" s="159"/>
      <c r="Z1429" s="148"/>
      <c r="AA1429" s="148"/>
      <c r="AB1429" s="148"/>
      <c r="AC1429" s="148"/>
      <c r="AD1429" s="148"/>
      <c r="AE1429" s="148"/>
      <c r="AF1429" s="148"/>
      <c r="AG1429" s="148" t="s">
        <v>212</v>
      </c>
      <c r="AH1429" s="148"/>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3" x14ac:dyDescent="0.2">
      <c r="A1430" s="155"/>
      <c r="B1430" s="156"/>
      <c r="C1430" s="279" t="s">
        <v>989</v>
      </c>
      <c r="D1430" s="280"/>
      <c r="E1430" s="280"/>
      <c r="F1430" s="280"/>
      <c r="G1430" s="280"/>
      <c r="H1430" s="159"/>
      <c r="I1430" s="159"/>
      <c r="J1430" s="159"/>
      <c r="K1430" s="159"/>
      <c r="L1430" s="159"/>
      <c r="M1430" s="159"/>
      <c r="N1430" s="158"/>
      <c r="O1430" s="158"/>
      <c r="P1430" s="158"/>
      <c r="Q1430" s="158"/>
      <c r="R1430" s="159"/>
      <c r="S1430" s="159"/>
      <c r="T1430" s="159"/>
      <c r="U1430" s="159"/>
      <c r="V1430" s="159"/>
      <c r="W1430" s="159"/>
      <c r="X1430" s="159"/>
      <c r="Y1430" s="159"/>
      <c r="Z1430" s="148"/>
      <c r="AA1430" s="148"/>
      <c r="AB1430" s="148"/>
      <c r="AC1430" s="148"/>
      <c r="AD1430" s="148"/>
      <c r="AE1430" s="148"/>
      <c r="AF1430" s="148"/>
      <c r="AG1430" s="148" t="s">
        <v>212</v>
      </c>
      <c r="AH1430" s="148"/>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3" x14ac:dyDescent="0.2">
      <c r="A1431" s="155"/>
      <c r="B1431" s="156"/>
      <c r="C1431" s="279" t="s">
        <v>990</v>
      </c>
      <c r="D1431" s="280"/>
      <c r="E1431" s="280"/>
      <c r="F1431" s="280"/>
      <c r="G1431" s="280"/>
      <c r="H1431" s="159"/>
      <c r="I1431" s="159"/>
      <c r="J1431" s="159"/>
      <c r="K1431" s="159"/>
      <c r="L1431" s="159"/>
      <c r="M1431" s="159"/>
      <c r="N1431" s="158"/>
      <c r="O1431" s="158"/>
      <c r="P1431" s="158"/>
      <c r="Q1431" s="158"/>
      <c r="R1431" s="159"/>
      <c r="S1431" s="159"/>
      <c r="T1431" s="159"/>
      <c r="U1431" s="159"/>
      <c r="V1431" s="159"/>
      <c r="W1431" s="159"/>
      <c r="X1431" s="159"/>
      <c r="Y1431" s="159"/>
      <c r="Z1431" s="148"/>
      <c r="AA1431" s="148"/>
      <c r="AB1431" s="148"/>
      <c r="AC1431" s="148"/>
      <c r="AD1431" s="148"/>
      <c r="AE1431" s="148"/>
      <c r="AF1431" s="148"/>
      <c r="AG1431" s="148" t="s">
        <v>212</v>
      </c>
      <c r="AH1431" s="148"/>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3" x14ac:dyDescent="0.2">
      <c r="A1432" s="155"/>
      <c r="B1432" s="156"/>
      <c r="C1432" s="279" t="s">
        <v>991</v>
      </c>
      <c r="D1432" s="280"/>
      <c r="E1432" s="280"/>
      <c r="F1432" s="280"/>
      <c r="G1432" s="280"/>
      <c r="H1432" s="159"/>
      <c r="I1432" s="159"/>
      <c r="J1432" s="159"/>
      <c r="K1432" s="159"/>
      <c r="L1432" s="159"/>
      <c r="M1432" s="159"/>
      <c r="N1432" s="158"/>
      <c r="O1432" s="158"/>
      <c r="P1432" s="158"/>
      <c r="Q1432" s="158"/>
      <c r="R1432" s="159"/>
      <c r="S1432" s="159"/>
      <c r="T1432" s="159"/>
      <c r="U1432" s="159"/>
      <c r="V1432" s="159"/>
      <c r="W1432" s="159"/>
      <c r="X1432" s="159"/>
      <c r="Y1432" s="159"/>
      <c r="Z1432" s="148"/>
      <c r="AA1432" s="148"/>
      <c r="AB1432" s="148"/>
      <c r="AC1432" s="148"/>
      <c r="AD1432" s="148"/>
      <c r="AE1432" s="148"/>
      <c r="AF1432" s="148"/>
      <c r="AG1432" s="148" t="s">
        <v>212</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3" x14ac:dyDescent="0.2">
      <c r="A1433" s="155"/>
      <c r="B1433" s="156"/>
      <c r="C1433" s="279" t="s">
        <v>992</v>
      </c>
      <c r="D1433" s="280"/>
      <c r="E1433" s="280"/>
      <c r="F1433" s="280"/>
      <c r="G1433" s="280"/>
      <c r="H1433" s="159"/>
      <c r="I1433" s="159"/>
      <c r="J1433" s="159"/>
      <c r="K1433" s="159"/>
      <c r="L1433" s="159"/>
      <c r="M1433" s="159"/>
      <c r="N1433" s="158"/>
      <c r="O1433" s="158"/>
      <c r="P1433" s="158"/>
      <c r="Q1433" s="158"/>
      <c r="R1433" s="159"/>
      <c r="S1433" s="159"/>
      <c r="T1433" s="159"/>
      <c r="U1433" s="159"/>
      <c r="V1433" s="159"/>
      <c r="W1433" s="159"/>
      <c r="X1433" s="159"/>
      <c r="Y1433" s="159"/>
      <c r="Z1433" s="148"/>
      <c r="AA1433" s="148"/>
      <c r="AB1433" s="148"/>
      <c r="AC1433" s="148"/>
      <c r="AD1433" s="148"/>
      <c r="AE1433" s="148"/>
      <c r="AF1433" s="148"/>
      <c r="AG1433" s="148" t="s">
        <v>212</v>
      </c>
      <c r="AH1433" s="148"/>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3" x14ac:dyDescent="0.2">
      <c r="A1434" s="155"/>
      <c r="B1434" s="156"/>
      <c r="C1434" s="279" t="s">
        <v>993</v>
      </c>
      <c r="D1434" s="280"/>
      <c r="E1434" s="280"/>
      <c r="F1434" s="280"/>
      <c r="G1434" s="280"/>
      <c r="H1434" s="159"/>
      <c r="I1434" s="159"/>
      <c r="J1434" s="159"/>
      <c r="K1434" s="159"/>
      <c r="L1434" s="159"/>
      <c r="M1434" s="159"/>
      <c r="N1434" s="158"/>
      <c r="O1434" s="158"/>
      <c r="P1434" s="158"/>
      <c r="Q1434" s="158"/>
      <c r="R1434" s="159"/>
      <c r="S1434" s="159"/>
      <c r="T1434" s="159"/>
      <c r="U1434" s="159"/>
      <c r="V1434" s="159"/>
      <c r="W1434" s="159"/>
      <c r="X1434" s="159"/>
      <c r="Y1434" s="159"/>
      <c r="Z1434" s="148"/>
      <c r="AA1434" s="148"/>
      <c r="AB1434" s="148"/>
      <c r="AC1434" s="148"/>
      <c r="AD1434" s="148"/>
      <c r="AE1434" s="148"/>
      <c r="AF1434" s="148"/>
      <c r="AG1434" s="148" t="s">
        <v>212</v>
      </c>
      <c r="AH1434" s="148"/>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3" x14ac:dyDescent="0.2">
      <c r="A1435" s="155"/>
      <c r="B1435" s="156"/>
      <c r="C1435" s="279" t="s">
        <v>994</v>
      </c>
      <c r="D1435" s="280"/>
      <c r="E1435" s="280"/>
      <c r="F1435" s="280"/>
      <c r="G1435" s="280"/>
      <c r="H1435" s="159"/>
      <c r="I1435" s="159"/>
      <c r="J1435" s="159"/>
      <c r="K1435" s="159"/>
      <c r="L1435" s="159"/>
      <c r="M1435" s="159"/>
      <c r="N1435" s="158"/>
      <c r="O1435" s="158"/>
      <c r="P1435" s="158"/>
      <c r="Q1435" s="158"/>
      <c r="R1435" s="159"/>
      <c r="S1435" s="159"/>
      <c r="T1435" s="159"/>
      <c r="U1435" s="159"/>
      <c r="V1435" s="159"/>
      <c r="W1435" s="159"/>
      <c r="X1435" s="159"/>
      <c r="Y1435" s="159"/>
      <c r="Z1435" s="148"/>
      <c r="AA1435" s="148"/>
      <c r="AB1435" s="148"/>
      <c r="AC1435" s="148"/>
      <c r="AD1435" s="148"/>
      <c r="AE1435" s="148"/>
      <c r="AF1435" s="148"/>
      <c r="AG1435" s="148" t="s">
        <v>212</v>
      </c>
      <c r="AH1435" s="148"/>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3" x14ac:dyDescent="0.2">
      <c r="A1436" s="155"/>
      <c r="B1436" s="156"/>
      <c r="C1436" s="279" t="s">
        <v>995</v>
      </c>
      <c r="D1436" s="280"/>
      <c r="E1436" s="280"/>
      <c r="F1436" s="280"/>
      <c r="G1436" s="280"/>
      <c r="H1436" s="159"/>
      <c r="I1436" s="159"/>
      <c r="J1436" s="159"/>
      <c r="K1436" s="159"/>
      <c r="L1436" s="159"/>
      <c r="M1436" s="159"/>
      <c r="N1436" s="158"/>
      <c r="O1436" s="158"/>
      <c r="P1436" s="158"/>
      <c r="Q1436" s="158"/>
      <c r="R1436" s="159"/>
      <c r="S1436" s="159"/>
      <c r="T1436" s="159"/>
      <c r="U1436" s="159"/>
      <c r="V1436" s="159"/>
      <c r="W1436" s="159"/>
      <c r="X1436" s="159"/>
      <c r="Y1436" s="159"/>
      <c r="Z1436" s="148"/>
      <c r="AA1436" s="148"/>
      <c r="AB1436" s="148"/>
      <c r="AC1436" s="148"/>
      <c r="AD1436" s="148"/>
      <c r="AE1436" s="148"/>
      <c r="AF1436" s="148"/>
      <c r="AG1436" s="148" t="s">
        <v>212</v>
      </c>
      <c r="AH1436" s="148"/>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3" x14ac:dyDescent="0.2">
      <c r="A1437" s="155"/>
      <c r="B1437" s="156"/>
      <c r="C1437" s="279" t="s">
        <v>996</v>
      </c>
      <c r="D1437" s="280"/>
      <c r="E1437" s="280"/>
      <c r="F1437" s="280"/>
      <c r="G1437" s="280"/>
      <c r="H1437" s="159"/>
      <c r="I1437" s="159"/>
      <c r="J1437" s="159"/>
      <c r="K1437" s="159"/>
      <c r="L1437" s="159"/>
      <c r="M1437" s="159"/>
      <c r="N1437" s="158"/>
      <c r="O1437" s="158"/>
      <c r="P1437" s="158"/>
      <c r="Q1437" s="158"/>
      <c r="R1437" s="159"/>
      <c r="S1437" s="159"/>
      <c r="T1437" s="159"/>
      <c r="U1437" s="159"/>
      <c r="V1437" s="159"/>
      <c r="W1437" s="159"/>
      <c r="X1437" s="159"/>
      <c r="Y1437" s="159"/>
      <c r="Z1437" s="148"/>
      <c r="AA1437" s="148"/>
      <c r="AB1437" s="148"/>
      <c r="AC1437" s="148"/>
      <c r="AD1437" s="148"/>
      <c r="AE1437" s="148"/>
      <c r="AF1437" s="148"/>
      <c r="AG1437" s="148" t="s">
        <v>212</v>
      </c>
      <c r="AH1437" s="148"/>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3" x14ac:dyDescent="0.2">
      <c r="A1438" s="155"/>
      <c r="B1438" s="156"/>
      <c r="C1438" s="279" t="s">
        <v>997</v>
      </c>
      <c r="D1438" s="280"/>
      <c r="E1438" s="280"/>
      <c r="F1438" s="280"/>
      <c r="G1438" s="280"/>
      <c r="H1438" s="159"/>
      <c r="I1438" s="159"/>
      <c r="J1438" s="159"/>
      <c r="K1438" s="159"/>
      <c r="L1438" s="159"/>
      <c r="M1438" s="159"/>
      <c r="N1438" s="158"/>
      <c r="O1438" s="158"/>
      <c r="P1438" s="158"/>
      <c r="Q1438" s="158"/>
      <c r="R1438" s="159"/>
      <c r="S1438" s="159"/>
      <c r="T1438" s="159"/>
      <c r="U1438" s="159"/>
      <c r="V1438" s="159"/>
      <c r="W1438" s="159"/>
      <c r="X1438" s="159"/>
      <c r="Y1438" s="159"/>
      <c r="Z1438" s="148"/>
      <c r="AA1438" s="148"/>
      <c r="AB1438" s="148"/>
      <c r="AC1438" s="148"/>
      <c r="AD1438" s="148"/>
      <c r="AE1438" s="148"/>
      <c r="AF1438" s="148"/>
      <c r="AG1438" s="148" t="s">
        <v>212</v>
      </c>
      <c r="AH1438" s="148"/>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3" x14ac:dyDescent="0.2">
      <c r="A1439" s="155"/>
      <c r="B1439" s="156"/>
      <c r="C1439" s="279" t="s">
        <v>998</v>
      </c>
      <c r="D1439" s="280"/>
      <c r="E1439" s="280"/>
      <c r="F1439" s="280"/>
      <c r="G1439" s="280"/>
      <c r="H1439" s="159"/>
      <c r="I1439" s="159"/>
      <c r="J1439" s="159"/>
      <c r="K1439" s="159"/>
      <c r="L1439" s="159"/>
      <c r="M1439" s="159"/>
      <c r="N1439" s="158"/>
      <c r="O1439" s="158"/>
      <c r="P1439" s="158"/>
      <c r="Q1439" s="158"/>
      <c r="R1439" s="159"/>
      <c r="S1439" s="159"/>
      <c r="T1439" s="159"/>
      <c r="U1439" s="159"/>
      <c r="V1439" s="159"/>
      <c r="W1439" s="159"/>
      <c r="X1439" s="159"/>
      <c r="Y1439" s="159"/>
      <c r="Z1439" s="148"/>
      <c r="AA1439" s="148"/>
      <c r="AB1439" s="148"/>
      <c r="AC1439" s="148"/>
      <c r="AD1439" s="148"/>
      <c r="AE1439" s="148"/>
      <c r="AF1439" s="148"/>
      <c r="AG1439" s="148" t="s">
        <v>212</v>
      </c>
      <c r="AH1439" s="148"/>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3" x14ac:dyDescent="0.2">
      <c r="A1440" s="155"/>
      <c r="B1440" s="156"/>
      <c r="C1440" s="279" t="s">
        <v>1021</v>
      </c>
      <c r="D1440" s="280"/>
      <c r="E1440" s="280"/>
      <c r="F1440" s="280"/>
      <c r="G1440" s="280"/>
      <c r="H1440" s="159"/>
      <c r="I1440" s="159"/>
      <c r="J1440" s="159"/>
      <c r="K1440" s="159"/>
      <c r="L1440" s="159"/>
      <c r="M1440" s="159"/>
      <c r="N1440" s="158"/>
      <c r="O1440" s="158"/>
      <c r="P1440" s="158"/>
      <c r="Q1440" s="158"/>
      <c r="R1440" s="159"/>
      <c r="S1440" s="159"/>
      <c r="T1440" s="159"/>
      <c r="U1440" s="159"/>
      <c r="V1440" s="159"/>
      <c r="W1440" s="159"/>
      <c r="X1440" s="159"/>
      <c r="Y1440" s="159"/>
      <c r="Z1440" s="148"/>
      <c r="AA1440" s="148"/>
      <c r="AB1440" s="148"/>
      <c r="AC1440" s="148"/>
      <c r="AD1440" s="148"/>
      <c r="AE1440" s="148"/>
      <c r="AF1440" s="148"/>
      <c r="AG1440" s="148" t="s">
        <v>212</v>
      </c>
      <c r="AH1440" s="148"/>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3" x14ac:dyDescent="0.2">
      <c r="A1441" s="155"/>
      <c r="B1441" s="156"/>
      <c r="C1441" s="279" t="s">
        <v>1016</v>
      </c>
      <c r="D1441" s="280"/>
      <c r="E1441" s="280"/>
      <c r="F1441" s="280"/>
      <c r="G1441" s="280"/>
      <c r="H1441" s="159"/>
      <c r="I1441" s="159"/>
      <c r="J1441" s="159"/>
      <c r="K1441" s="159"/>
      <c r="L1441" s="159"/>
      <c r="M1441" s="159"/>
      <c r="N1441" s="158"/>
      <c r="O1441" s="158"/>
      <c r="P1441" s="158"/>
      <c r="Q1441" s="158"/>
      <c r="R1441" s="159"/>
      <c r="S1441" s="159"/>
      <c r="T1441" s="159"/>
      <c r="U1441" s="159"/>
      <c r="V1441" s="159"/>
      <c r="W1441" s="159"/>
      <c r="X1441" s="159"/>
      <c r="Y1441" s="159"/>
      <c r="Z1441" s="148"/>
      <c r="AA1441" s="148"/>
      <c r="AB1441" s="148"/>
      <c r="AC1441" s="148"/>
      <c r="AD1441" s="148"/>
      <c r="AE1441" s="148"/>
      <c r="AF1441" s="148"/>
      <c r="AG1441" s="148" t="s">
        <v>212</v>
      </c>
      <c r="AH1441" s="148"/>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3" x14ac:dyDescent="0.2">
      <c r="A1442" s="155"/>
      <c r="B1442" s="156"/>
      <c r="C1442" s="279" t="s">
        <v>1000</v>
      </c>
      <c r="D1442" s="280"/>
      <c r="E1442" s="280"/>
      <c r="F1442" s="280"/>
      <c r="G1442" s="280"/>
      <c r="H1442" s="159"/>
      <c r="I1442" s="159"/>
      <c r="J1442" s="159"/>
      <c r="K1442" s="159"/>
      <c r="L1442" s="159"/>
      <c r="M1442" s="159"/>
      <c r="N1442" s="158"/>
      <c r="O1442" s="158"/>
      <c r="P1442" s="158"/>
      <c r="Q1442" s="158"/>
      <c r="R1442" s="159"/>
      <c r="S1442" s="159"/>
      <c r="T1442" s="159"/>
      <c r="U1442" s="159"/>
      <c r="V1442" s="159"/>
      <c r="W1442" s="159"/>
      <c r="X1442" s="159"/>
      <c r="Y1442" s="159"/>
      <c r="Z1442" s="148"/>
      <c r="AA1442" s="148"/>
      <c r="AB1442" s="148"/>
      <c r="AC1442" s="148"/>
      <c r="AD1442" s="148"/>
      <c r="AE1442" s="148"/>
      <c r="AF1442" s="148"/>
      <c r="AG1442" s="148" t="s">
        <v>212</v>
      </c>
      <c r="AH1442" s="148"/>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2" x14ac:dyDescent="0.2">
      <c r="A1443" s="155"/>
      <c r="B1443" s="156"/>
      <c r="C1443" s="204" t="s">
        <v>1002</v>
      </c>
      <c r="D1443" s="195"/>
      <c r="E1443" s="196"/>
      <c r="F1443" s="159"/>
      <c r="G1443" s="159"/>
      <c r="H1443" s="159"/>
      <c r="I1443" s="159"/>
      <c r="J1443" s="159"/>
      <c r="K1443" s="159"/>
      <c r="L1443" s="159"/>
      <c r="M1443" s="159"/>
      <c r="N1443" s="158"/>
      <c r="O1443" s="158"/>
      <c r="P1443" s="158"/>
      <c r="Q1443" s="158"/>
      <c r="R1443" s="159"/>
      <c r="S1443" s="159"/>
      <c r="T1443" s="159"/>
      <c r="U1443" s="159"/>
      <c r="V1443" s="159"/>
      <c r="W1443" s="159"/>
      <c r="X1443" s="159"/>
      <c r="Y1443" s="159"/>
      <c r="Z1443" s="148"/>
      <c r="AA1443" s="148"/>
      <c r="AB1443" s="148"/>
      <c r="AC1443" s="148"/>
      <c r="AD1443" s="148"/>
      <c r="AE1443" s="148"/>
      <c r="AF1443" s="148"/>
      <c r="AG1443" s="148" t="s">
        <v>257</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3" x14ac:dyDescent="0.2">
      <c r="A1444" s="155"/>
      <c r="B1444" s="156"/>
      <c r="C1444" s="204" t="s">
        <v>1031</v>
      </c>
      <c r="D1444" s="195"/>
      <c r="E1444" s="196">
        <v>1</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257</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74">
        <v>150</v>
      </c>
      <c r="B1445" s="175" t="s">
        <v>1032</v>
      </c>
      <c r="C1445" s="190" t="s">
        <v>1033</v>
      </c>
      <c r="D1445" s="176" t="s">
        <v>400</v>
      </c>
      <c r="E1445" s="177">
        <v>1</v>
      </c>
      <c r="F1445" s="178"/>
      <c r="G1445" s="179">
        <f>ROUND(E1445*F1445,2)</f>
        <v>0</v>
      </c>
      <c r="H1445" s="178"/>
      <c r="I1445" s="179">
        <f>ROUND(E1445*H1445,2)</f>
        <v>0</v>
      </c>
      <c r="J1445" s="178"/>
      <c r="K1445" s="179">
        <f>ROUND(E1445*J1445,2)</f>
        <v>0</v>
      </c>
      <c r="L1445" s="179">
        <v>21</v>
      </c>
      <c r="M1445" s="179">
        <f>G1445*(1+L1445/100)</f>
        <v>0</v>
      </c>
      <c r="N1445" s="177">
        <v>0</v>
      </c>
      <c r="O1445" s="177">
        <f>ROUND(E1445*N1445,2)</f>
        <v>0</v>
      </c>
      <c r="P1445" s="177">
        <v>0</v>
      </c>
      <c r="Q1445" s="177">
        <f>ROUND(E1445*P1445,2)</f>
        <v>0</v>
      </c>
      <c r="R1445" s="179"/>
      <c r="S1445" s="179" t="s">
        <v>228</v>
      </c>
      <c r="T1445" s="180" t="s">
        <v>208</v>
      </c>
      <c r="U1445" s="159">
        <v>0</v>
      </c>
      <c r="V1445" s="159">
        <f>ROUND(E1445*U1445,2)</f>
        <v>0</v>
      </c>
      <c r="W1445" s="159"/>
      <c r="X1445" s="159" t="s">
        <v>252</v>
      </c>
      <c r="Y1445" s="159" t="s">
        <v>210</v>
      </c>
      <c r="Z1445" s="148"/>
      <c r="AA1445" s="148"/>
      <c r="AB1445" s="148"/>
      <c r="AC1445" s="148"/>
      <c r="AD1445" s="148"/>
      <c r="AE1445" s="148"/>
      <c r="AF1445" s="148"/>
      <c r="AG1445" s="148" t="s">
        <v>253</v>
      </c>
      <c r="AH1445" s="148"/>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2" x14ac:dyDescent="0.2">
      <c r="A1446" s="155"/>
      <c r="B1446" s="156"/>
      <c r="C1446" s="277" t="s">
        <v>1011</v>
      </c>
      <c r="D1446" s="278"/>
      <c r="E1446" s="278"/>
      <c r="F1446" s="278"/>
      <c r="G1446" s="278"/>
      <c r="H1446" s="159"/>
      <c r="I1446" s="159"/>
      <c r="J1446" s="159"/>
      <c r="K1446" s="159"/>
      <c r="L1446" s="159"/>
      <c r="M1446" s="159"/>
      <c r="N1446" s="158"/>
      <c r="O1446" s="158"/>
      <c r="P1446" s="158"/>
      <c r="Q1446" s="158"/>
      <c r="R1446" s="159"/>
      <c r="S1446" s="159"/>
      <c r="T1446" s="159"/>
      <c r="U1446" s="159"/>
      <c r="V1446" s="159"/>
      <c r="W1446" s="159"/>
      <c r="X1446" s="159"/>
      <c r="Y1446" s="159"/>
      <c r="Z1446" s="148"/>
      <c r="AA1446" s="148"/>
      <c r="AB1446" s="148"/>
      <c r="AC1446" s="148"/>
      <c r="AD1446" s="148"/>
      <c r="AE1446" s="148"/>
      <c r="AF1446" s="148"/>
      <c r="AG1446" s="148" t="s">
        <v>212</v>
      </c>
      <c r="AH1446" s="148"/>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x14ac:dyDescent="0.2">
      <c r="A1447" s="155"/>
      <c r="B1447" s="156"/>
      <c r="C1447" s="279" t="s">
        <v>1034</v>
      </c>
      <c r="D1447" s="280"/>
      <c r="E1447" s="280"/>
      <c r="F1447" s="280"/>
      <c r="G1447" s="280"/>
      <c r="H1447" s="159"/>
      <c r="I1447" s="159"/>
      <c r="J1447" s="159"/>
      <c r="K1447" s="159"/>
      <c r="L1447" s="159"/>
      <c r="M1447" s="159"/>
      <c r="N1447" s="158"/>
      <c r="O1447" s="158"/>
      <c r="P1447" s="158"/>
      <c r="Q1447" s="158"/>
      <c r="R1447" s="159"/>
      <c r="S1447" s="159"/>
      <c r="T1447" s="159"/>
      <c r="U1447" s="159"/>
      <c r="V1447" s="159"/>
      <c r="W1447" s="159"/>
      <c r="X1447" s="159"/>
      <c r="Y1447" s="159"/>
      <c r="Z1447" s="148"/>
      <c r="AA1447" s="148"/>
      <c r="AB1447" s="148"/>
      <c r="AC1447" s="148"/>
      <c r="AD1447" s="148"/>
      <c r="AE1447" s="148"/>
      <c r="AF1447" s="148"/>
      <c r="AG1447" s="148" t="s">
        <v>212</v>
      </c>
      <c r="AH1447" s="148"/>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81" t="str">
        <f>C1447</f>
        <v>- barevnost a zrnitost materiálu vybrat podle sousedních kamenných prvků (stávající kamenné prahy 6k a 5k)</v>
      </c>
      <c r="BB1447" s="148"/>
      <c r="BC1447" s="148"/>
      <c r="BD1447" s="148"/>
      <c r="BE1447" s="148"/>
      <c r="BF1447" s="148"/>
      <c r="BG1447" s="148"/>
      <c r="BH1447" s="148"/>
    </row>
    <row r="1448" spans="1:60" outlineLevel="3" x14ac:dyDescent="0.2">
      <c r="A1448" s="155"/>
      <c r="B1448" s="156"/>
      <c r="C1448" s="279" t="s">
        <v>963</v>
      </c>
      <c r="D1448" s="280"/>
      <c r="E1448" s="280"/>
      <c r="F1448" s="280"/>
      <c r="G1448" s="280"/>
      <c r="H1448" s="159"/>
      <c r="I1448" s="159"/>
      <c r="J1448" s="159"/>
      <c r="K1448" s="159"/>
      <c r="L1448" s="159"/>
      <c r="M1448" s="159"/>
      <c r="N1448" s="158"/>
      <c r="O1448" s="158"/>
      <c r="P1448" s="158"/>
      <c r="Q1448" s="158"/>
      <c r="R1448" s="159"/>
      <c r="S1448" s="159"/>
      <c r="T1448" s="159"/>
      <c r="U1448" s="159"/>
      <c r="V1448" s="159"/>
      <c r="W1448" s="159"/>
      <c r="X1448" s="159"/>
      <c r="Y1448" s="159"/>
      <c r="Z1448" s="148"/>
      <c r="AA1448" s="148"/>
      <c r="AB1448" s="148"/>
      <c r="AC1448" s="148"/>
      <c r="AD1448" s="148"/>
      <c r="AE1448" s="148"/>
      <c r="AF1448" s="148"/>
      <c r="AG1448" s="148" t="s">
        <v>212</v>
      </c>
      <c r="AH1448" s="148"/>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3" x14ac:dyDescent="0.2">
      <c r="A1449" s="155"/>
      <c r="B1449" s="156"/>
      <c r="C1449" s="279" t="s">
        <v>1035</v>
      </c>
      <c r="D1449" s="280"/>
      <c r="E1449" s="280"/>
      <c r="F1449" s="280"/>
      <c r="G1449" s="280"/>
      <c r="H1449" s="159"/>
      <c r="I1449" s="159"/>
      <c r="J1449" s="159"/>
      <c r="K1449" s="159"/>
      <c r="L1449" s="159"/>
      <c r="M1449" s="159"/>
      <c r="N1449" s="158"/>
      <c r="O1449" s="158"/>
      <c r="P1449" s="158"/>
      <c r="Q1449" s="158"/>
      <c r="R1449" s="159"/>
      <c r="S1449" s="159"/>
      <c r="T1449" s="159"/>
      <c r="U1449" s="159"/>
      <c r="V1449" s="159"/>
      <c r="W1449" s="159"/>
      <c r="X1449" s="159"/>
      <c r="Y1449" s="159"/>
      <c r="Z1449" s="148"/>
      <c r="AA1449" s="148"/>
      <c r="AB1449" s="148"/>
      <c r="AC1449" s="148"/>
      <c r="AD1449" s="148"/>
      <c r="AE1449" s="148"/>
      <c r="AF1449" s="148"/>
      <c r="AG1449" s="148" t="s">
        <v>212</v>
      </c>
      <c r="AH1449" s="148"/>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81" t="str">
        <f>C1449</f>
        <v>kamenný práh bude uložen do malty pro pokládku a spárování kamenných dlažeb pro exteriér tl. 30- 50mm</v>
      </c>
      <c r="BB1449" s="148"/>
      <c r="BC1449" s="148"/>
      <c r="BD1449" s="148"/>
      <c r="BE1449" s="148"/>
      <c r="BF1449" s="148"/>
      <c r="BG1449" s="148"/>
      <c r="BH1449" s="148"/>
    </row>
    <row r="1450" spans="1:60" outlineLevel="3" x14ac:dyDescent="0.2">
      <c r="A1450" s="155"/>
      <c r="B1450" s="156"/>
      <c r="C1450" s="279" t="s">
        <v>1036</v>
      </c>
      <c r="D1450" s="280"/>
      <c r="E1450" s="280"/>
      <c r="F1450" s="280"/>
      <c r="G1450" s="280"/>
      <c r="H1450" s="159"/>
      <c r="I1450" s="159"/>
      <c r="J1450" s="159"/>
      <c r="K1450" s="159"/>
      <c r="L1450" s="159"/>
      <c r="M1450" s="159"/>
      <c r="N1450" s="158"/>
      <c r="O1450" s="158"/>
      <c r="P1450" s="158"/>
      <c r="Q1450" s="158"/>
      <c r="R1450" s="159"/>
      <c r="S1450" s="159"/>
      <c r="T1450" s="159"/>
      <c r="U1450" s="159"/>
      <c r="V1450" s="159"/>
      <c r="W1450" s="159"/>
      <c r="X1450" s="159"/>
      <c r="Y1450" s="159"/>
      <c r="Z1450" s="148"/>
      <c r="AA1450" s="148"/>
      <c r="AB1450" s="148"/>
      <c r="AC1450" s="148"/>
      <c r="AD1450" s="148"/>
      <c r="AE1450" s="148"/>
      <c r="AF1450" s="148"/>
      <c r="AG1450" s="148" t="s">
        <v>212</v>
      </c>
      <c r="AH1450" s="148"/>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3" x14ac:dyDescent="0.2">
      <c r="A1451" s="155"/>
      <c r="B1451" s="156"/>
      <c r="C1451" s="279" t="s">
        <v>998</v>
      </c>
      <c r="D1451" s="280"/>
      <c r="E1451" s="280"/>
      <c r="F1451" s="280"/>
      <c r="G1451" s="280"/>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212</v>
      </c>
      <c r="AH1451" s="148"/>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3" x14ac:dyDescent="0.2">
      <c r="A1452" s="155"/>
      <c r="B1452" s="156"/>
      <c r="C1452" s="279" t="s">
        <v>1015</v>
      </c>
      <c r="D1452" s="280"/>
      <c r="E1452" s="280"/>
      <c r="F1452" s="280"/>
      <c r="G1452" s="280"/>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212</v>
      </c>
      <c r="AH1452" s="148"/>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279" t="s">
        <v>999</v>
      </c>
      <c r="D1453" s="280"/>
      <c r="E1453" s="280"/>
      <c r="F1453" s="280"/>
      <c r="G1453" s="280"/>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212</v>
      </c>
      <c r="AH1453" s="148"/>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3" x14ac:dyDescent="0.2">
      <c r="A1454" s="155"/>
      <c r="B1454" s="156"/>
      <c r="C1454" s="279" t="s">
        <v>1016</v>
      </c>
      <c r="D1454" s="280"/>
      <c r="E1454" s="280"/>
      <c r="F1454" s="280"/>
      <c r="G1454" s="280"/>
      <c r="H1454" s="159"/>
      <c r="I1454" s="159"/>
      <c r="J1454" s="159"/>
      <c r="K1454" s="159"/>
      <c r="L1454" s="159"/>
      <c r="M1454" s="159"/>
      <c r="N1454" s="158"/>
      <c r="O1454" s="158"/>
      <c r="P1454" s="158"/>
      <c r="Q1454" s="158"/>
      <c r="R1454" s="159"/>
      <c r="S1454" s="159"/>
      <c r="T1454" s="159"/>
      <c r="U1454" s="159"/>
      <c r="V1454" s="159"/>
      <c r="W1454" s="159"/>
      <c r="X1454" s="159"/>
      <c r="Y1454" s="159"/>
      <c r="Z1454" s="148"/>
      <c r="AA1454" s="148"/>
      <c r="AB1454" s="148"/>
      <c r="AC1454" s="148"/>
      <c r="AD1454" s="148"/>
      <c r="AE1454" s="148"/>
      <c r="AF1454" s="148"/>
      <c r="AG1454" s="148" t="s">
        <v>212</v>
      </c>
      <c r="AH1454" s="148"/>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3" x14ac:dyDescent="0.2">
      <c r="A1455" s="155"/>
      <c r="B1455" s="156"/>
      <c r="C1455" s="279" t="s">
        <v>995</v>
      </c>
      <c r="D1455" s="280"/>
      <c r="E1455" s="280"/>
      <c r="F1455" s="280"/>
      <c r="G1455" s="280"/>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212</v>
      </c>
      <c r="AH1455" s="148"/>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3" x14ac:dyDescent="0.2">
      <c r="A1456" s="155"/>
      <c r="B1456" s="156"/>
      <c r="C1456" s="279" t="s">
        <v>996</v>
      </c>
      <c r="D1456" s="280"/>
      <c r="E1456" s="280"/>
      <c r="F1456" s="280"/>
      <c r="G1456" s="280"/>
      <c r="H1456" s="159"/>
      <c r="I1456" s="159"/>
      <c r="J1456" s="159"/>
      <c r="K1456" s="159"/>
      <c r="L1456" s="159"/>
      <c r="M1456" s="159"/>
      <c r="N1456" s="158"/>
      <c r="O1456" s="158"/>
      <c r="P1456" s="158"/>
      <c r="Q1456" s="158"/>
      <c r="R1456" s="159"/>
      <c r="S1456" s="159"/>
      <c r="T1456" s="159"/>
      <c r="U1456" s="159"/>
      <c r="V1456" s="159"/>
      <c r="W1456" s="159"/>
      <c r="X1456" s="159"/>
      <c r="Y1456" s="159"/>
      <c r="Z1456" s="148"/>
      <c r="AA1456" s="148"/>
      <c r="AB1456" s="148"/>
      <c r="AC1456" s="148"/>
      <c r="AD1456" s="148"/>
      <c r="AE1456" s="148"/>
      <c r="AF1456" s="148"/>
      <c r="AG1456" s="148" t="s">
        <v>212</v>
      </c>
      <c r="AH1456" s="148"/>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3" x14ac:dyDescent="0.2">
      <c r="A1457" s="155"/>
      <c r="B1457" s="156"/>
      <c r="C1457" s="279" t="s">
        <v>997</v>
      </c>
      <c r="D1457" s="280"/>
      <c r="E1457" s="280"/>
      <c r="F1457" s="280"/>
      <c r="G1457" s="280"/>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212</v>
      </c>
      <c r="AH1457" s="148"/>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3" x14ac:dyDescent="0.2">
      <c r="A1458" s="155"/>
      <c r="B1458" s="156"/>
      <c r="C1458" s="279" t="s">
        <v>1000</v>
      </c>
      <c r="D1458" s="280"/>
      <c r="E1458" s="280"/>
      <c r="F1458" s="280"/>
      <c r="G1458" s="280"/>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212</v>
      </c>
      <c r="AH1458" s="148"/>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2" x14ac:dyDescent="0.2">
      <c r="A1459" s="155"/>
      <c r="B1459" s="156"/>
      <c r="C1459" s="204" t="s">
        <v>1002</v>
      </c>
      <c r="D1459" s="195"/>
      <c r="E1459" s="196"/>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257</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x14ac:dyDescent="0.2">
      <c r="A1460" s="155"/>
      <c r="B1460" s="156"/>
      <c r="C1460" s="204" t="s">
        <v>1037</v>
      </c>
      <c r="D1460" s="195"/>
      <c r="E1460" s="196">
        <v>1</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257</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ht="22.5" outlineLevel="1" x14ac:dyDescent="0.2">
      <c r="A1461" s="174">
        <v>151</v>
      </c>
      <c r="B1461" s="175" t="s">
        <v>1038</v>
      </c>
      <c r="C1461" s="190" t="s">
        <v>1039</v>
      </c>
      <c r="D1461" s="176" t="s">
        <v>400</v>
      </c>
      <c r="E1461" s="177">
        <v>9</v>
      </c>
      <c r="F1461" s="178"/>
      <c r="G1461" s="179">
        <f>ROUND(E1461*F1461,2)</f>
        <v>0</v>
      </c>
      <c r="H1461" s="178"/>
      <c r="I1461" s="179">
        <f>ROUND(E1461*H1461,2)</f>
        <v>0</v>
      </c>
      <c r="J1461" s="178"/>
      <c r="K1461" s="179">
        <f>ROUND(E1461*J1461,2)</f>
        <v>0</v>
      </c>
      <c r="L1461" s="179">
        <v>21</v>
      </c>
      <c r="M1461" s="179">
        <f>G1461*(1+L1461/100)</f>
        <v>0</v>
      </c>
      <c r="N1461" s="177">
        <v>0</v>
      </c>
      <c r="O1461" s="177">
        <f>ROUND(E1461*N1461,2)</f>
        <v>0</v>
      </c>
      <c r="P1461" s="177">
        <v>0</v>
      </c>
      <c r="Q1461" s="177">
        <f>ROUND(E1461*P1461,2)</f>
        <v>0</v>
      </c>
      <c r="R1461" s="179"/>
      <c r="S1461" s="179" t="s">
        <v>228</v>
      </c>
      <c r="T1461" s="180" t="s">
        <v>208</v>
      </c>
      <c r="U1461" s="159">
        <v>0</v>
      </c>
      <c r="V1461" s="159">
        <f>ROUND(E1461*U1461,2)</f>
        <v>0</v>
      </c>
      <c r="W1461" s="159"/>
      <c r="X1461" s="159" t="s">
        <v>252</v>
      </c>
      <c r="Y1461" s="159" t="s">
        <v>210</v>
      </c>
      <c r="Z1461" s="148"/>
      <c r="AA1461" s="148"/>
      <c r="AB1461" s="148"/>
      <c r="AC1461" s="148"/>
      <c r="AD1461" s="148"/>
      <c r="AE1461" s="148"/>
      <c r="AF1461" s="148"/>
      <c r="AG1461" s="148" t="s">
        <v>253</v>
      </c>
      <c r="AH1461" s="148"/>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2" x14ac:dyDescent="0.2">
      <c r="A1462" s="155"/>
      <c r="B1462" s="156"/>
      <c r="C1462" s="277" t="s">
        <v>985</v>
      </c>
      <c r="D1462" s="278"/>
      <c r="E1462" s="278"/>
      <c r="F1462" s="278"/>
      <c r="G1462" s="278"/>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212</v>
      </c>
      <c r="AH1462" s="148"/>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3" x14ac:dyDescent="0.2">
      <c r="A1463" s="155"/>
      <c r="B1463" s="156"/>
      <c r="C1463" s="279" t="s">
        <v>986</v>
      </c>
      <c r="D1463" s="280"/>
      <c r="E1463" s="280"/>
      <c r="F1463" s="280"/>
      <c r="G1463" s="280"/>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212</v>
      </c>
      <c r="AH1463" s="148"/>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3" x14ac:dyDescent="0.2">
      <c r="A1464" s="155"/>
      <c r="B1464" s="156"/>
      <c r="C1464" s="279" t="s">
        <v>1040</v>
      </c>
      <c r="D1464" s="280"/>
      <c r="E1464" s="280"/>
      <c r="F1464" s="280"/>
      <c r="G1464" s="280"/>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212</v>
      </c>
      <c r="AH1464" s="148"/>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3" x14ac:dyDescent="0.2">
      <c r="A1465" s="155"/>
      <c r="B1465" s="156"/>
      <c r="C1465" s="279" t="s">
        <v>988</v>
      </c>
      <c r="D1465" s="280"/>
      <c r="E1465" s="280"/>
      <c r="F1465" s="280"/>
      <c r="G1465" s="280"/>
      <c r="H1465" s="159"/>
      <c r="I1465" s="159"/>
      <c r="J1465" s="159"/>
      <c r="K1465" s="159"/>
      <c r="L1465" s="159"/>
      <c r="M1465" s="159"/>
      <c r="N1465" s="158"/>
      <c r="O1465" s="158"/>
      <c r="P1465" s="158"/>
      <c r="Q1465" s="158"/>
      <c r="R1465" s="159"/>
      <c r="S1465" s="159"/>
      <c r="T1465" s="159"/>
      <c r="U1465" s="159"/>
      <c r="V1465" s="159"/>
      <c r="W1465" s="159"/>
      <c r="X1465" s="159"/>
      <c r="Y1465" s="159"/>
      <c r="Z1465" s="148"/>
      <c r="AA1465" s="148"/>
      <c r="AB1465" s="148"/>
      <c r="AC1465" s="148"/>
      <c r="AD1465" s="148"/>
      <c r="AE1465" s="148"/>
      <c r="AF1465" s="148"/>
      <c r="AG1465" s="148" t="s">
        <v>212</v>
      </c>
      <c r="AH1465" s="148"/>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279" t="s">
        <v>989</v>
      </c>
      <c r="D1466" s="280"/>
      <c r="E1466" s="280"/>
      <c r="F1466" s="280"/>
      <c r="G1466" s="280"/>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212</v>
      </c>
      <c r="AH1466" s="148"/>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3" x14ac:dyDescent="0.2">
      <c r="A1467" s="155"/>
      <c r="B1467" s="156"/>
      <c r="C1467" s="279" t="s">
        <v>990</v>
      </c>
      <c r="D1467" s="280"/>
      <c r="E1467" s="280"/>
      <c r="F1467" s="280"/>
      <c r="G1467" s="280"/>
      <c r="H1467" s="159"/>
      <c r="I1467" s="159"/>
      <c r="J1467" s="159"/>
      <c r="K1467" s="159"/>
      <c r="L1467" s="159"/>
      <c r="M1467" s="159"/>
      <c r="N1467" s="158"/>
      <c r="O1467" s="158"/>
      <c r="P1467" s="158"/>
      <c r="Q1467" s="158"/>
      <c r="R1467" s="159"/>
      <c r="S1467" s="159"/>
      <c r="T1467" s="159"/>
      <c r="U1467" s="159"/>
      <c r="V1467" s="159"/>
      <c r="W1467" s="159"/>
      <c r="X1467" s="159"/>
      <c r="Y1467" s="159"/>
      <c r="Z1467" s="148"/>
      <c r="AA1467" s="148"/>
      <c r="AB1467" s="148"/>
      <c r="AC1467" s="148"/>
      <c r="AD1467" s="148"/>
      <c r="AE1467" s="148"/>
      <c r="AF1467" s="148"/>
      <c r="AG1467" s="148" t="s">
        <v>212</v>
      </c>
      <c r="AH1467" s="148"/>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3" x14ac:dyDescent="0.2">
      <c r="A1468" s="155"/>
      <c r="B1468" s="156"/>
      <c r="C1468" s="279" t="s">
        <v>991</v>
      </c>
      <c r="D1468" s="280"/>
      <c r="E1468" s="280"/>
      <c r="F1468" s="280"/>
      <c r="G1468" s="280"/>
      <c r="H1468" s="159"/>
      <c r="I1468" s="159"/>
      <c r="J1468" s="159"/>
      <c r="K1468" s="159"/>
      <c r="L1468" s="159"/>
      <c r="M1468" s="159"/>
      <c r="N1468" s="158"/>
      <c r="O1468" s="158"/>
      <c r="P1468" s="158"/>
      <c r="Q1468" s="158"/>
      <c r="R1468" s="159"/>
      <c r="S1468" s="159"/>
      <c r="T1468" s="159"/>
      <c r="U1468" s="159"/>
      <c r="V1468" s="159"/>
      <c r="W1468" s="159"/>
      <c r="X1468" s="159"/>
      <c r="Y1468" s="159"/>
      <c r="Z1468" s="148"/>
      <c r="AA1468" s="148"/>
      <c r="AB1468" s="148"/>
      <c r="AC1468" s="148"/>
      <c r="AD1468" s="148"/>
      <c r="AE1468" s="148"/>
      <c r="AF1468" s="148"/>
      <c r="AG1468" s="148" t="s">
        <v>212</v>
      </c>
      <c r="AH1468" s="148"/>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3" x14ac:dyDescent="0.2">
      <c r="A1469" s="155"/>
      <c r="B1469" s="156"/>
      <c r="C1469" s="279" t="s">
        <v>992</v>
      </c>
      <c r="D1469" s="280"/>
      <c r="E1469" s="280"/>
      <c r="F1469" s="280"/>
      <c r="G1469" s="280"/>
      <c r="H1469" s="159"/>
      <c r="I1469" s="159"/>
      <c r="J1469" s="159"/>
      <c r="K1469" s="159"/>
      <c r="L1469" s="159"/>
      <c r="M1469" s="159"/>
      <c r="N1469" s="158"/>
      <c r="O1469" s="158"/>
      <c r="P1469" s="158"/>
      <c r="Q1469" s="158"/>
      <c r="R1469" s="159"/>
      <c r="S1469" s="159"/>
      <c r="T1469" s="159"/>
      <c r="U1469" s="159"/>
      <c r="V1469" s="159"/>
      <c r="W1469" s="159"/>
      <c r="X1469" s="159"/>
      <c r="Y1469" s="159"/>
      <c r="Z1469" s="148"/>
      <c r="AA1469" s="148"/>
      <c r="AB1469" s="148"/>
      <c r="AC1469" s="148"/>
      <c r="AD1469" s="148"/>
      <c r="AE1469" s="148"/>
      <c r="AF1469" s="148"/>
      <c r="AG1469" s="148" t="s">
        <v>212</v>
      </c>
      <c r="AH1469" s="148"/>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3" x14ac:dyDescent="0.2">
      <c r="A1470" s="155"/>
      <c r="B1470" s="156"/>
      <c r="C1470" s="279" t="s">
        <v>993</v>
      </c>
      <c r="D1470" s="280"/>
      <c r="E1470" s="280"/>
      <c r="F1470" s="280"/>
      <c r="G1470" s="280"/>
      <c r="H1470" s="159"/>
      <c r="I1470" s="159"/>
      <c r="J1470" s="159"/>
      <c r="K1470" s="159"/>
      <c r="L1470" s="159"/>
      <c r="M1470" s="159"/>
      <c r="N1470" s="158"/>
      <c r="O1470" s="158"/>
      <c r="P1470" s="158"/>
      <c r="Q1470" s="158"/>
      <c r="R1470" s="159"/>
      <c r="S1470" s="159"/>
      <c r="T1470" s="159"/>
      <c r="U1470" s="159"/>
      <c r="V1470" s="159"/>
      <c r="W1470" s="159"/>
      <c r="X1470" s="159"/>
      <c r="Y1470" s="159"/>
      <c r="Z1470" s="148"/>
      <c r="AA1470" s="148"/>
      <c r="AB1470" s="148"/>
      <c r="AC1470" s="148"/>
      <c r="AD1470" s="148"/>
      <c r="AE1470" s="148"/>
      <c r="AF1470" s="148"/>
      <c r="AG1470" s="148" t="s">
        <v>212</v>
      </c>
      <c r="AH1470" s="148"/>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3" x14ac:dyDescent="0.2">
      <c r="A1471" s="155"/>
      <c r="B1471" s="156"/>
      <c r="C1471" s="279" t="s">
        <v>994</v>
      </c>
      <c r="D1471" s="280"/>
      <c r="E1471" s="280"/>
      <c r="F1471" s="280"/>
      <c r="G1471" s="280"/>
      <c r="H1471" s="159"/>
      <c r="I1471" s="159"/>
      <c r="J1471" s="159"/>
      <c r="K1471" s="159"/>
      <c r="L1471" s="159"/>
      <c r="M1471" s="159"/>
      <c r="N1471" s="158"/>
      <c r="O1471" s="158"/>
      <c r="P1471" s="158"/>
      <c r="Q1471" s="158"/>
      <c r="R1471" s="159"/>
      <c r="S1471" s="159"/>
      <c r="T1471" s="159"/>
      <c r="U1471" s="159"/>
      <c r="V1471" s="159"/>
      <c r="W1471" s="159"/>
      <c r="X1471" s="159"/>
      <c r="Y1471" s="159"/>
      <c r="Z1471" s="148"/>
      <c r="AA1471" s="148"/>
      <c r="AB1471" s="148"/>
      <c r="AC1471" s="148"/>
      <c r="AD1471" s="148"/>
      <c r="AE1471" s="148"/>
      <c r="AF1471" s="148"/>
      <c r="AG1471" s="148" t="s">
        <v>212</v>
      </c>
      <c r="AH1471" s="148"/>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3" x14ac:dyDescent="0.2">
      <c r="A1472" s="155"/>
      <c r="B1472" s="156"/>
      <c r="C1472" s="279" t="s">
        <v>995</v>
      </c>
      <c r="D1472" s="280"/>
      <c r="E1472" s="280"/>
      <c r="F1472" s="280"/>
      <c r="G1472" s="280"/>
      <c r="H1472" s="159"/>
      <c r="I1472" s="159"/>
      <c r="J1472" s="159"/>
      <c r="K1472" s="159"/>
      <c r="L1472" s="159"/>
      <c r="M1472" s="159"/>
      <c r="N1472" s="158"/>
      <c r="O1472" s="158"/>
      <c r="P1472" s="158"/>
      <c r="Q1472" s="158"/>
      <c r="R1472" s="159"/>
      <c r="S1472" s="159"/>
      <c r="T1472" s="159"/>
      <c r="U1472" s="159"/>
      <c r="V1472" s="159"/>
      <c r="W1472" s="159"/>
      <c r="X1472" s="159"/>
      <c r="Y1472" s="159"/>
      <c r="Z1472" s="148"/>
      <c r="AA1472" s="148"/>
      <c r="AB1472" s="148"/>
      <c r="AC1472" s="148"/>
      <c r="AD1472" s="148"/>
      <c r="AE1472" s="148"/>
      <c r="AF1472" s="148"/>
      <c r="AG1472" s="148" t="s">
        <v>212</v>
      </c>
      <c r="AH1472" s="148"/>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3" x14ac:dyDescent="0.2">
      <c r="A1473" s="155"/>
      <c r="B1473" s="156"/>
      <c r="C1473" s="279" t="s">
        <v>996</v>
      </c>
      <c r="D1473" s="280"/>
      <c r="E1473" s="280"/>
      <c r="F1473" s="280"/>
      <c r="G1473" s="280"/>
      <c r="H1473" s="159"/>
      <c r="I1473" s="159"/>
      <c r="J1473" s="159"/>
      <c r="K1473" s="159"/>
      <c r="L1473" s="159"/>
      <c r="M1473" s="159"/>
      <c r="N1473" s="158"/>
      <c r="O1473" s="158"/>
      <c r="P1473" s="158"/>
      <c r="Q1473" s="158"/>
      <c r="R1473" s="159"/>
      <c r="S1473" s="159"/>
      <c r="T1473" s="159"/>
      <c r="U1473" s="159"/>
      <c r="V1473" s="159"/>
      <c r="W1473" s="159"/>
      <c r="X1473" s="159"/>
      <c r="Y1473" s="159"/>
      <c r="Z1473" s="148"/>
      <c r="AA1473" s="148"/>
      <c r="AB1473" s="148"/>
      <c r="AC1473" s="148"/>
      <c r="AD1473" s="148"/>
      <c r="AE1473" s="148"/>
      <c r="AF1473" s="148"/>
      <c r="AG1473" s="148" t="s">
        <v>212</v>
      </c>
      <c r="AH1473" s="148"/>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3" x14ac:dyDescent="0.2">
      <c r="A1474" s="155"/>
      <c r="B1474" s="156"/>
      <c r="C1474" s="279" t="s">
        <v>997</v>
      </c>
      <c r="D1474" s="280"/>
      <c r="E1474" s="280"/>
      <c r="F1474" s="280"/>
      <c r="G1474" s="280"/>
      <c r="H1474" s="159"/>
      <c r="I1474" s="159"/>
      <c r="J1474" s="159"/>
      <c r="K1474" s="159"/>
      <c r="L1474" s="159"/>
      <c r="M1474" s="159"/>
      <c r="N1474" s="158"/>
      <c r="O1474" s="158"/>
      <c r="P1474" s="158"/>
      <c r="Q1474" s="158"/>
      <c r="R1474" s="159"/>
      <c r="S1474" s="159"/>
      <c r="T1474" s="159"/>
      <c r="U1474" s="159"/>
      <c r="V1474" s="159"/>
      <c r="W1474" s="159"/>
      <c r="X1474" s="159"/>
      <c r="Y1474" s="159"/>
      <c r="Z1474" s="148"/>
      <c r="AA1474" s="148"/>
      <c r="AB1474" s="148"/>
      <c r="AC1474" s="148"/>
      <c r="AD1474" s="148"/>
      <c r="AE1474" s="148"/>
      <c r="AF1474" s="148"/>
      <c r="AG1474" s="148" t="s">
        <v>212</v>
      </c>
      <c r="AH1474" s="148"/>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3" x14ac:dyDescent="0.2">
      <c r="A1475" s="155"/>
      <c r="B1475" s="156"/>
      <c r="C1475" s="279" t="s">
        <v>998</v>
      </c>
      <c r="D1475" s="280"/>
      <c r="E1475" s="280"/>
      <c r="F1475" s="280"/>
      <c r="G1475" s="280"/>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212</v>
      </c>
      <c r="AH1475" s="148"/>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3" x14ac:dyDescent="0.2">
      <c r="A1476" s="155"/>
      <c r="B1476" s="156"/>
      <c r="C1476" s="279" t="s">
        <v>999</v>
      </c>
      <c r="D1476" s="280"/>
      <c r="E1476" s="280"/>
      <c r="F1476" s="280"/>
      <c r="G1476" s="280"/>
      <c r="H1476" s="159"/>
      <c r="I1476" s="159"/>
      <c r="J1476" s="159"/>
      <c r="K1476" s="159"/>
      <c r="L1476" s="159"/>
      <c r="M1476" s="159"/>
      <c r="N1476" s="158"/>
      <c r="O1476" s="158"/>
      <c r="P1476" s="158"/>
      <c r="Q1476" s="158"/>
      <c r="R1476" s="159"/>
      <c r="S1476" s="159"/>
      <c r="T1476" s="159"/>
      <c r="U1476" s="159"/>
      <c r="V1476" s="159"/>
      <c r="W1476" s="159"/>
      <c r="X1476" s="159"/>
      <c r="Y1476" s="159"/>
      <c r="Z1476" s="148"/>
      <c r="AA1476" s="148"/>
      <c r="AB1476" s="148"/>
      <c r="AC1476" s="148"/>
      <c r="AD1476" s="148"/>
      <c r="AE1476" s="148"/>
      <c r="AF1476" s="148"/>
      <c r="AG1476" s="148" t="s">
        <v>212</v>
      </c>
      <c r="AH1476" s="148"/>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3" x14ac:dyDescent="0.2">
      <c r="A1477" s="155"/>
      <c r="B1477" s="156"/>
      <c r="C1477" s="279" t="s">
        <v>1000</v>
      </c>
      <c r="D1477" s="280"/>
      <c r="E1477" s="280"/>
      <c r="F1477" s="280"/>
      <c r="G1477" s="280"/>
      <c r="H1477" s="159"/>
      <c r="I1477" s="159"/>
      <c r="J1477" s="159"/>
      <c r="K1477" s="159"/>
      <c r="L1477" s="159"/>
      <c r="M1477" s="159"/>
      <c r="N1477" s="158"/>
      <c r="O1477" s="158"/>
      <c r="P1477" s="158"/>
      <c r="Q1477" s="158"/>
      <c r="R1477" s="159"/>
      <c r="S1477" s="159"/>
      <c r="T1477" s="159"/>
      <c r="U1477" s="159"/>
      <c r="V1477" s="159"/>
      <c r="W1477" s="159"/>
      <c r="X1477" s="159"/>
      <c r="Y1477" s="159"/>
      <c r="Z1477" s="148"/>
      <c r="AA1477" s="148"/>
      <c r="AB1477" s="148"/>
      <c r="AC1477" s="148"/>
      <c r="AD1477" s="148"/>
      <c r="AE1477" s="148"/>
      <c r="AF1477" s="148"/>
      <c r="AG1477" s="148" t="s">
        <v>212</v>
      </c>
      <c r="AH1477" s="148"/>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2" x14ac:dyDescent="0.2">
      <c r="A1478" s="155"/>
      <c r="B1478" s="156"/>
      <c r="C1478" s="204" t="s">
        <v>1002</v>
      </c>
      <c r="D1478" s="195"/>
      <c r="E1478" s="196"/>
      <c r="F1478" s="159"/>
      <c r="G1478" s="159"/>
      <c r="H1478" s="159"/>
      <c r="I1478" s="159"/>
      <c r="J1478" s="159"/>
      <c r="K1478" s="159"/>
      <c r="L1478" s="159"/>
      <c r="M1478" s="159"/>
      <c r="N1478" s="158"/>
      <c r="O1478" s="158"/>
      <c r="P1478" s="158"/>
      <c r="Q1478" s="158"/>
      <c r="R1478" s="159"/>
      <c r="S1478" s="159"/>
      <c r="T1478" s="159"/>
      <c r="U1478" s="159"/>
      <c r="V1478" s="159"/>
      <c r="W1478" s="159"/>
      <c r="X1478" s="159"/>
      <c r="Y1478" s="159"/>
      <c r="Z1478" s="148"/>
      <c r="AA1478" s="148"/>
      <c r="AB1478" s="148"/>
      <c r="AC1478" s="148"/>
      <c r="AD1478" s="148"/>
      <c r="AE1478" s="148"/>
      <c r="AF1478" s="148"/>
      <c r="AG1478" s="148" t="s">
        <v>257</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3" x14ac:dyDescent="0.2">
      <c r="A1479" s="155"/>
      <c r="B1479" s="156"/>
      <c r="C1479" s="204" t="s">
        <v>1041</v>
      </c>
      <c r="D1479" s="195"/>
      <c r="E1479" s="196">
        <v>9</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257</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1" x14ac:dyDescent="0.2">
      <c r="A1480" s="174">
        <v>152</v>
      </c>
      <c r="B1480" s="175" t="s">
        <v>1042</v>
      </c>
      <c r="C1480" s="190" t="s">
        <v>1043</v>
      </c>
      <c r="D1480" s="176" t="s">
        <v>400</v>
      </c>
      <c r="E1480" s="177">
        <v>1</v>
      </c>
      <c r="F1480" s="178"/>
      <c r="G1480" s="179">
        <f>ROUND(E1480*F1480,2)</f>
        <v>0</v>
      </c>
      <c r="H1480" s="178"/>
      <c r="I1480" s="179">
        <f>ROUND(E1480*H1480,2)</f>
        <v>0</v>
      </c>
      <c r="J1480" s="178"/>
      <c r="K1480" s="179">
        <f>ROUND(E1480*J1480,2)</f>
        <v>0</v>
      </c>
      <c r="L1480" s="179">
        <v>21</v>
      </c>
      <c r="M1480" s="179">
        <f>G1480*(1+L1480/100)</f>
        <v>0</v>
      </c>
      <c r="N1480" s="177">
        <v>0</v>
      </c>
      <c r="O1480" s="177">
        <f>ROUND(E1480*N1480,2)</f>
        <v>0</v>
      </c>
      <c r="P1480" s="177">
        <v>0</v>
      </c>
      <c r="Q1480" s="177">
        <f>ROUND(E1480*P1480,2)</f>
        <v>0</v>
      </c>
      <c r="R1480" s="179"/>
      <c r="S1480" s="179" t="s">
        <v>228</v>
      </c>
      <c r="T1480" s="180" t="s">
        <v>208</v>
      </c>
      <c r="U1480" s="159">
        <v>0</v>
      </c>
      <c r="V1480" s="159">
        <f>ROUND(E1480*U1480,2)</f>
        <v>0</v>
      </c>
      <c r="W1480" s="159"/>
      <c r="X1480" s="159" t="s">
        <v>252</v>
      </c>
      <c r="Y1480" s="159" t="s">
        <v>210</v>
      </c>
      <c r="Z1480" s="148"/>
      <c r="AA1480" s="148"/>
      <c r="AB1480" s="148"/>
      <c r="AC1480" s="148"/>
      <c r="AD1480" s="148"/>
      <c r="AE1480" s="148"/>
      <c r="AF1480" s="148"/>
      <c r="AG1480" s="148" t="s">
        <v>253</v>
      </c>
      <c r="AH1480" s="148"/>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ht="22.5" outlineLevel="2" x14ac:dyDescent="0.2">
      <c r="A1481" s="155"/>
      <c r="B1481" s="156"/>
      <c r="C1481" s="277" t="s">
        <v>1044</v>
      </c>
      <c r="D1481" s="278"/>
      <c r="E1481" s="278"/>
      <c r="F1481" s="278"/>
      <c r="G1481" s="278"/>
      <c r="H1481" s="159"/>
      <c r="I1481" s="159"/>
      <c r="J1481" s="159"/>
      <c r="K1481" s="159"/>
      <c r="L1481" s="159"/>
      <c r="M1481" s="159"/>
      <c r="N1481" s="158"/>
      <c r="O1481" s="158"/>
      <c r="P1481" s="158"/>
      <c r="Q1481" s="158"/>
      <c r="R1481" s="159"/>
      <c r="S1481" s="159"/>
      <c r="T1481" s="159"/>
      <c r="U1481" s="159"/>
      <c r="V1481" s="159"/>
      <c r="W1481" s="159"/>
      <c r="X1481" s="159"/>
      <c r="Y1481" s="159"/>
      <c r="Z1481" s="148"/>
      <c r="AA1481" s="148"/>
      <c r="AB1481" s="148"/>
      <c r="AC1481" s="148"/>
      <c r="AD1481" s="148"/>
      <c r="AE1481" s="148"/>
      <c r="AF1481" s="148"/>
      <c r="AG1481" s="148" t="s">
        <v>212</v>
      </c>
      <c r="AH1481" s="148"/>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81" t="str">
        <f>C1481</f>
        <v>pozn 9 - nový kamenný chrlič vyústění dešťové kanalizace zazdít na trasvápenou zdící maltu ve spádu min 4% a vetknout do zdiva min 600mm</v>
      </c>
      <c r="BB1481" s="148"/>
      <c r="BC1481" s="148"/>
      <c r="BD1481" s="148"/>
      <c r="BE1481" s="148"/>
      <c r="BF1481" s="148"/>
      <c r="BG1481" s="148"/>
      <c r="BH1481" s="148"/>
    </row>
    <row r="1482" spans="1:60" ht="22.5" outlineLevel="1" x14ac:dyDescent="0.2">
      <c r="A1482" s="174">
        <v>153</v>
      </c>
      <c r="B1482" s="175" t="s">
        <v>1045</v>
      </c>
      <c r="C1482" s="190" t="s">
        <v>1046</v>
      </c>
      <c r="D1482" s="176" t="s">
        <v>400</v>
      </c>
      <c r="E1482" s="177">
        <v>1</v>
      </c>
      <c r="F1482" s="178"/>
      <c r="G1482" s="179">
        <f>ROUND(E1482*F1482,2)</f>
        <v>0</v>
      </c>
      <c r="H1482" s="178"/>
      <c r="I1482" s="179">
        <f>ROUND(E1482*H1482,2)</f>
        <v>0</v>
      </c>
      <c r="J1482" s="178"/>
      <c r="K1482" s="179">
        <f>ROUND(E1482*J1482,2)</f>
        <v>0</v>
      </c>
      <c r="L1482" s="179">
        <v>21</v>
      </c>
      <c r="M1482" s="179">
        <f>G1482*(1+L1482/100)</f>
        <v>0</v>
      </c>
      <c r="N1482" s="177">
        <v>0</v>
      </c>
      <c r="O1482" s="177">
        <f>ROUND(E1482*N1482,2)</f>
        <v>0</v>
      </c>
      <c r="P1482" s="177">
        <v>0</v>
      </c>
      <c r="Q1482" s="177">
        <f>ROUND(E1482*P1482,2)</f>
        <v>0</v>
      </c>
      <c r="R1482" s="179"/>
      <c r="S1482" s="179" t="s">
        <v>228</v>
      </c>
      <c r="T1482" s="180" t="s">
        <v>208</v>
      </c>
      <c r="U1482" s="159">
        <v>0</v>
      </c>
      <c r="V1482" s="159">
        <f>ROUND(E1482*U1482,2)</f>
        <v>0</v>
      </c>
      <c r="W1482" s="159"/>
      <c r="X1482" s="159" t="s">
        <v>252</v>
      </c>
      <c r="Y1482" s="159" t="s">
        <v>210</v>
      </c>
      <c r="Z1482" s="148"/>
      <c r="AA1482" s="148"/>
      <c r="AB1482" s="148"/>
      <c r="AC1482" s="148"/>
      <c r="AD1482" s="148"/>
      <c r="AE1482" s="148"/>
      <c r="AF1482" s="148"/>
      <c r="AG1482" s="148" t="s">
        <v>253</v>
      </c>
      <c r="AH1482" s="148"/>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2" x14ac:dyDescent="0.2">
      <c r="A1483" s="155"/>
      <c r="B1483" s="156"/>
      <c r="C1483" s="204" t="s">
        <v>1047</v>
      </c>
      <c r="D1483" s="195"/>
      <c r="E1483" s="196"/>
      <c r="F1483" s="159"/>
      <c r="G1483" s="159"/>
      <c r="H1483" s="159"/>
      <c r="I1483" s="159"/>
      <c r="J1483" s="159"/>
      <c r="K1483" s="159"/>
      <c r="L1483" s="159"/>
      <c r="M1483" s="159"/>
      <c r="N1483" s="158"/>
      <c r="O1483" s="158"/>
      <c r="P1483" s="158"/>
      <c r="Q1483" s="158"/>
      <c r="R1483" s="159"/>
      <c r="S1483" s="159"/>
      <c r="T1483" s="159"/>
      <c r="U1483" s="159"/>
      <c r="V1483" s="159"/>
      <c r="W1483" s="159"/>
      <c r="X1483" s="159"/>
      <c r="Y1483" s="159"/>
      <c r="Z1483" s="148"/>
      <c r="AA1483" s="148"/>
      <c r="AB1483" s="148"/>
      <c r="AC1483" s="148"/>
      <c r="AD1483" s="148"/>
      <c r="AE1483" s="148"/>
      <c r="AF1483" s="148"/>
      <c r="AG1483" s="148" t="s">
        <v>257</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3" x14ac:dyDescent="0.2">
      <c r="A1484" s="155"/>
      <c r="B1484" s="156"/>
      <c r="C1484" s="204" t="s">
        <v>1048</v>
      </c>
      <c r="D1484" s="195"/>
      <c r="E1484" s="196">
        <v>1</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8"/>
      <c r="AA1484" s="148"/>
      <c r="AB1484" s="148"/>
      <c r="AC1484" s="148"/>
      <c r="AD1484" s="148"/>
      <c r="AE1484" s="148"/>
      <c r="AF1484" s="148"/>
      <c r="AG1484" s="148" t="s">
        <v>257</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ht="22.5" outlineLevel="1" x14ac:dyDescent="0.2">
      <c r="A1485" s="174">
        <v>154</v>
      </c>
      <c r="B1485" s="175" t="s">
        <v>1049</v>
      </c>
      <c r="C1485" s="190" t="s">
        <v>1050</v>
      </c>
      <c r="D1485" s="176" t="s">
        <v>400</v>
      </c>
      <c r="E1485" s="177">
        <v>1</v>
      </c>
      <c r="F1485" s="178"/>
      <c r="G1485" s="179">
        <f>ROUND(E1485*F1485,2)</f>
        <v>0</v>
      </c>
      <c r="H1485" s="178"/>
      <c r="I1485" s="179">
        <f>ROUND(E1485*H1485,2)</f>
        <v>0</v>
      </c>
      <c r="J1485" s="178"/>
      <c r="K1485" s="179">
        <f>ROUND(E1485*J1485,2)</f>
        <v>0</v>
      </c>
      <c r="L1485" s="179">
        <v>21</v>
      </c>
      <c r="M1485" s="179">
        <f>G1485*(1+L1485/100)</f>
        <v>0</v>
      </c>
      <c r="N1485" s="177">
        <v>0</v>
      </c>
      <c r="O1485" s="177">
        <f>ROUND(E1485*N1485,2)</f>
        <v>0</v>
      </c>
      <c r="P1485" s="177">
        <v>0</v>
      </c>
      <c r="Q1485" s="177">
        <f>ROUND(E1485*P1485,2)</f>
        <v>0</v>
      </c>
      <c r="R1485" s="179"/>
      <c r="S1485" s="179" t="s">
        <v>228</v>
      </c>
      <c r="T1485" s="180" t="s">
        <v>208</v>
      </c>
      <c r="U1485" s="159">
        <v>0</v>
      </c>
      <c r="V1485" s="159">
        <f>ROUND(E1485*U1485,2)</f>
        <v>0</v>
      </c>
      <c r="W1485" s="159"/>
      <c r="X1485" s="159" t="s">
        <v>252</v>
      </c>
      <c r="Y1485" s="159" t="s">
        <v>210</v>
      </c>
      <c r="Z1485" s="148"/>
      <c r="AA1485" s="148"/>
      <c r="AB1485" s="148"/>
      <c r="AC1485" s="148"/>
      <c r="AD1485" s="148"/>
      <c r="AE1485" s="148"/>
      <c r="AF1485" s="148"/>
      <c r="AG1485" s="148" t="s">
        <v>253</v>
      </c>
      <c r="AH1485" s="148"/>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2" x14ac:dyDescent="0.2">
      <c r="A1486" s="155"/>
      <c r="B1486" s="156"/>
      <c r="C1486" s="204" t="s">
        <v>1047</v>
      </c>
      <c r="D1486" s="195"/>
      <c r="E1486" s="196"/>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257</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x14ac:dyDescent="0.2">
      <c r="A1487" s="155"/>
      <c r="B1487" s="156"/>
      <c r="C1487" s="204" t="s">
        <v>1051</v>
      </c>
      <c r="D1487" s="195"/>
      <c r="E1487" s="196">
        <v>1</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8"/>
      <c r="AA1487" s="148"/>
      <c r="AB1487" s="148"/>
      <c r="AC1487" s="148"/>
      <c r="AD1487" s="148"/>
      <c r="AE1487" s="148"/>
      <c r="AF1487" s="148"/>
      <c r="AG1487" s="148" t="s">
        <v>257</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74">
        <v>155</v>
      </c>
      <c r="B1488" s="175" t="s">
        <v>1052</v>
      </c>
      <c r="C1488" s="190" t="s">
        <v>1053</v>
      </c>
      <c r="D1488" s="176" t="s">
        <v>400</v>
      </c>
      <c r="E1488" s="177">
        <v>2</v>
      </c>
      <c r="F1488" s="178"/>
      <c r="G1488" s="179">
        <f>ROUND(E1488*F1488,2)</f>
        <v>0</v>
      </c>
      <c r="H1488" s="178"/>
      <c r="I1488" s="179">
        <f>ROUND(E1488*H1488,2)</f>
        <v>0</v>
      </c>
      <c r="J1488" s="178"/>
      <c r="K1488" s="179">
        <f>ROUND(E1488*J1488,2)</f>
        <v>0</v>
      </c>
      <c r="L1488" s="179">
        <v>21</v>
      </c>
      <c r="M1488" s="179">
        <f>G1488*(1+L1488/100)</f>
        <v>0</v>
      </c>
      <c r="N1488" s="177">
        <v>0</v>
      </c>
      <c r="O1488" s="177">
        <f>ROUND(E1488*N1488,2)</f>
        <v>0</v>
      </c>
      <c r="P1488" s="177">
        <v>0</v>
      </c>
      <c r="Q1488" s="177">
        <f>ROUND(E1488*P1488,2)</f>
        <v>0</v>
      </c>
      <c r="R1488" s="179"/>
      <c r="S1488" s="179" t="s">
        <v>228</v>
      </c>
      <c r="T1488" s="180" t="s">
        <v>208</v>
      </c>
      <c r="U1488" s="159">
        <v>0</v>
      </c>
      <c r="V1488" s="159">
        <f>ROUND(E1488*U1488,2)</f>
        <v>0</v>
      </c>
      <c r="W1488" s="159"/>
      <c r="X1488" s="159" t="s">
        <v>252</v>
      </c>
      <c r="Y1488" s="159" t="s">
        <v>210</v>
      </c>
      <c r="Z1488" s="148"/>
      <c r="AA1488" s="148"/>
      <c r="AB1488" s="148"/>
      <c r="AC1488" s="148"/>
      <c r="AD1488" s="148"/>
      <c r="AE1488" s="148"/>
      <c r="AF1488" s="148"/>
      <c r="AG1488" s="148" t="s">
        <v>253</v>
      </c>
      <c r="AH1488" s="148"/>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2" x14ac:dyDescent="0.2">
      <c r="A1489" s="155"/>
      <c r="B1489" s="156"/>
      <c r="C1489" s="204" t="s">
        <v>1047</v>
      </c>
      <c r="D1489" s="195"/>
      <c r="E1489" s="196"/>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257</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3" x14ac:dyDescent="0.2">
      <c r="A1490" s="155"/>
      <c r="B1490" s="156"/>
      <c r="C1490" s="204" t="s">
        <v>1054</v>
      </c>
      <c r="D1490" s="195"/>
      <c r="E1490" s="196">
        <v>2</v>
      </c>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8"/>
      <c r="AA1490" s="148"/>
      <c r="AB1490" s="148"/>
      <c r="AC1490" s="148"/>
      <c r="AD1490" s="148"/>
      <c r="AE1490" s="148"/>
      <c r="AF1490" s="148"/>
      <c r="AG1490" s="148" t="s">
        <v>257</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1" x14ac:dyDescent="0.2">
      <c r="A1491" s="174">
        <v>156</v>
      </c>
      <c r="B1491" s="175" t="s">
        <v>1055</v>
      </c>
      <c r="C1491" s="190" t="s">
        <v>1056</v>
      </c>
      <c r="D1491" s="176" t="s">
        <v>400</v>
      </c>
      <c r="E1491" s="177">
        <v>1</v>
      </c>
      <c r="F1491" s="178"/>
      <c r="G1491" s="179">
        <f>ROUND(E1491*F1491,2)</f>
        <v>0</v>
      </c>
      <c r="H1491" s="178"/>
      <c r="I1491" s="179">
        <f>ROUND(E1491*H1491,2)</f>
        <v>0</v>
      </c>
      <c r="J1491" s="178"/>
      <c r="K1491" s="179">
        <f>ROUND(E1491*J1491,2)</f>
        <v>0</v>
      </c>
      <c r="L1491" s="179">
        <v>21</v>
      </c>
      <c r="M1491" s="179">
        <f>G1491*(1+L1491/100)</f>
        <v>0</v>
      </c>
      <c r="N1491" s="177">
        <v>0</v>
      </c>
      <c r="O1491" s="177">
        <f>ROUND(E1491*N1491,2)</f>
        <v>0</v>
      </c>
      <c r="P1491" s="177">
        <v>0</v>
      </c>
      <c r="Q1491" s="177">
        <f>ROUND(E1491*P1491,2)</f>
        <v>0</v>
      </c>
      <c r="R1491" s="179"/>
      <c r="S1491" s="179" t="s">
        <v>228</v>
      </c>
      <c r="T1491" s="180" t="s">
        <v>208</v>
      </c>
      <c r="U1491" s="159">
        <v>0</v>
      </c>
      <c r="V1491" s="159">
        <f>ROUND(E1491*U1491,2)</f>
        <v>0</v>
      </c>
      <c r="W1491" s="159"/>
      <c r="X1491" s="159" t="s">
        <v>252</v>
      </c>
      <c r="Y1491" s="159" t="s">
        <v>210</v>
      </c>
      <c r="Z1491" s="148"/>
      <c r="AA1491" s="148"/>
      <c r="AB1491" s="148"/>
      <c r="AC1491" s="148"/>
      <c r="AD1491" s="148"/>
      <c r="AE1491" s="148"/>
      <c r="AF1491" s="148"/>
      <c r="AG1491" s="148" t="s">
        <v>253</v>
      </c>
      <c r="AH1491" s="148"/>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2" x14ac:dyDescent="0.2">
      <c r="A1492" s="155"/>
      <c r="B1492" s="156"/>
      <c r="C1492" s="204" t="s">
        <v>1047</v>
      </c>
      <c r="D1492" s="195"/>
      <c r="E1492" s="196"/>
      <c r="F1492" s="159"/>
      <c r="G1492" s="159"/>
      <c r="H1492" s="159"/>
      <c r="I1492" s="159"/>
      <c r="J1492" s="159"/>
      <c r="K1492" s="159"/>
      <c r="L1492" s="159"/>
      <c r="M1492" s="159"/>
      <c r="N1492" s="158"/>
      <c r="O1492" s="158"/>
      <c r="P1492" s="158"/>
      <c r="Q1492" s="158"/>
      <c r="R1492" s="159"/>
      <c r="S1492" s="159"/>
      <c r="T1492" s="159"/>
      <c r="U1492" s="159"/>
      <c r="V1492" s="159"/>
      <c r="W1492" s="159"/>
      <c r="X1492" s="159"/>
      <c r="Y1492" s="159"/>
      <c r="Z1492" s="148"/>
      <c r="AA1492" s="148"/>
      <c r="AB1492" s="148"/>
      <c r="AC1492" s="148"/>
      <c r="AD1492" s="148"/>
      <c r="AE1492" s="148"/>
      <c r="AF1492" s="148"/>
      <c r="AG1492" s="148" t="s">
        <v>257</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3" x14ac:dyDescent="0.2">
      <c r="A1493" s="155"/>
      <c r="B1493" s="156"/>
      <c r="C1493" s="204" t="s">
        <v>1057</v>
      </c>
      <c r="D1493" s="195"/>
      <c r="E1493" s="196">
        <v>1</v>
      </c>
      <c r="F1493" s="159"/>
      <c r="G1493" s="159"/>
      <c r="H1493" s="159"/>
      <c r="I1493" s="159"/>
      <c r="J1493" s="159"/>
      <c r="K1493" s="159"/>
      <c r="L1493" s="159"/>
      <c r="M1493" s="159"/>
      <c r="N1493" s="158"/>
      <c r="O1493" s="158"/>
      <c r="P1493" s="158"/>
      <c r="Q1493" s="158"/>
      <c r="R1493" s="159"/>
      <c r="S1493" s="159"/>
      <c r="T1493" s="159"/>
      <c r="U1493" s="159"/>
      <c r="V1493" s="159"/>
      <c r="W1493" s="159"/>
      <c r="X1493" s="159"/>
      <c r="Y1493" s="159"/>
      <c r="Z1493" s="148"/>
      <c r="AA1493" s="148"/>
      <c r="AB1493" s="148"/>
      <c r="AC1493" s="148"/>
      <c r="AD1493" s="148"/>
      <c r="AE1493" s="148"/>
      <c r="AF1493" s="148"/>
      <c r="AG1493" s="148" t="s">
        <v>257</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1" x14ac:dyDescent="0.2">
      <c r="A1494" s="174">
        <v>157</v>
      </c>
      <c r="B1494" s="175" t="s">
        <v>1058</v>
      </c>
      <c r="C1494" s="190" t="s">
        <v>1059</v>
      </c>
      <c r="D1494" s="176" t="s">
        <v>400</v>
      </c>
      <c r="E1494" s="177">
        <v>2</v>
      </c>
      <c r="F1494" s="178"/>
      <c r="G1494" s="179">
        <f>ROUND(E1494*F1494,2)</f>
        <v>0</v>
      </c>
      <c r="H1494" s="178"/>
      <c r="I1494" s="179">
        <f>ROUND(E1494*H1494,2)</f>
        <v>0</v>
      </c>
      <c r="J1494" s="178"/>
      <c r="K1494" s="179">
        <f>ROUND(E1494*J1494,2)</f>
        <v>0</v>
      </c>
      <c r="L1494" s="179">
        <v>21</v>
      </c>
      <c r="M1494" s="179">
        <f>G1494*(1+L1494/100)</f>
        <v>0</v>
      </c>
      <c r="N1494" s="177">
        <v>0</v>
      </c>
      <c r="O1494" s="177">
        <f>ROUND(E1494*N1494,2)</f>
        <v>0</v>
      </c>
      <c r="P1494" s="177">
        <v>0</v>
      </c>
      <c r="Q1494" s="177">
        <f>ROUND(E1494*P1494,2)</f>
        <v>0</v>
      </c>
      <c r="R1494" s="179"/>
      <c r="S1494" s="179" t="s">
        <v>228</v>
      </c>
      <c r="T1494" s="180" t="s">
        <v>208</v>
      </c>
      <c r="U1494" s="159">
        <v>0</v>
      </c>
      <c r="V1494" s="159">
        <f>ROUND(E1494*U1494,2)</f>
        <v>0</v>
      </c>
      <c r="W1494" s="159"/>
      <c r="X1494" s="159" t="s">
        <v>252</v>
      </c>
      <c r="Y1494" s="159" t="s">
        <v>210</v>
      </c>
      <c r="Z1494" s="148"/>
      <c r="AA1494" s="148"/>
      <c r="AB1494" s="148"/>
      <c r="AC1494" s="148"/>
      <c r="AD1494" s="148"/>
      <c r="AE1494" s="148"/>
      <c r="AF1494" s="148"/>
      <c r="AG1494" s="148" t="s">
        <v>253</v>
      </c>
      <c r="AH1494" s="148"/>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2" x14ac:dyDescent="0.2">
      <c r="A1495" s="155"/>
      <c r="B1495" s="156"/>
      <c r="C1495" s="204" t="s">
        <v>1047</v>
      </c>
      <c r="D1495" s="195"/>
      <c r="E1495" s="196"/>
      <c r="F1495" s="159"/>
      <c r="G1495" s="159"/>
      <c r="H1495" s="159"/>
      <c r="I1495" s="159"/>
      <c r="J1495" s="159"/>
      <c r="K1495" s="159"/>
      <c r="L1495" s="159"/>
      <c r="M1495" s="159"/>
      <c r="N1495" s="158"/>
      <c r="O1495" s="158"/>
      <c r="P1495" s="158"/>
      <c r="Q1495" s="158"/>
      <c r="R1495" s="159"/>
      <c r="S1495" s="159"/>
      <c r="T1495" s="159"/>
      <c r="U1495" s="159"/>
      <c r="V1495" s="159"/>
      <c r="W1495" s="159"/>
      <c r="X1495" s="159"/>
      <c r="Y1495" s="159"/>
      <c r="Z1495" s="148"/>
      <c r="AA1495" s="148"/>
      <c r="AB1495" s="148"/>
      <c r="AC1495" s="148"/>
      <c r="AD1495" s="148"/>
      <c r="AE1495" s="148"/>
      <c r="AF1495" s="148"/>
      <c r="AG1495" s="148" t="s">
        <v>257</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3" x14ac:dyDescent="0.2">
      <c r="A1496" s="155"/>
      <c r="B1496" s="156"/>
      <c r="C1496" s="204" t="s">
        <v>1060</v>
      </c>
      <c r="D1496" s="195"/>
      <c r="E1496" s="196">
        <v>2</v>
      </c>
      <c r="F1496" s="159"/>
      <c r="G1496" s="159"/>
      <c r="H1496" s="159"/>
      <c r="I1496" s="159"/>
      <c r="J1496" s="159"/>
      <c r="K1496" s="159"/>
      <c r="L1496" s="159"/>
      <c r="M1496" s="159"/>
      <c r="N1496" s="158"/>
      <c r="O1496" s="158"/>
      <c r="P1496" s="158"/>
      <c r="Q1496" s="158"/>
      <c r="R1496" s="159"/>
      <c r="S1496" s="159"/>
      <c r="T1496" s="159"/>
      <c r="U1496" s="159"/>
      <c r="V1496" s="159"/>
      <c r="W1496" s="159"/>
      <c r="X1496" s="159"/>
      <c r="Y1496" s="159"/>
      <c r="Z1496" s="148"/>
      <c r="AA1496" s="148"/>
      <c r="AB1496" s="148"/>
      <c r="AC1496" s="148"/>
      <c r="AD1496" s="148"/>
      <c r="AE1496" s="148"/>
      <c r="AF1496" s="148"/>
      <c r="AG1496" s="148" t="s">
        <v>257</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ht="22.5" outlineLevel="1" x14ac:dyDescent="0.2">
      <c r="A1497" s="174">
        <v>158</v>
      </c>
      <c r="B1497" s="175" t="s">
        <v>1061</v>
      </c>
      <c r="C1497" s="190" t="s">
        <v>1062</v>
      </c>
      <c r="D1497" s="176" t="s">
        <v>400</v>
      </c>
      <c r="E1497" s="177">
        <v>1</v>
      </c>
      <c r="F1497" s="178"/>
      <c r="G1497" s="179">
        <f>ROUND(E1497*F1497,2)</f>
        <v>0</v>
      </c>
      <c r="H1497" s="178"/>
      <c r="I1497" s="179">
        <f>ROUND(E1497*H1497,2)</f>
        <v>0</v>
      </c>
      <c r="J1497" s="178"/>
      <c r="K1497" s="179">
        <f>ROUND(E1497*J1497,2)</f>
        <v>0</v>
      </c>
      <c r="L1497" s="179">
        <v>21</v>
      </c>
      <c r="M1497" s="179">
        <f>G1497*(1+L1497/100)</f>
        <v>0</v>
      </c>
      <c r="N1497" s="177">
        <v>0</v>
      </c>
      <c r="O1497" s="177">
        <f>ROUND(E1497*N1497,2)</f>
        <v>0</v>
      </c>
      <c r="P1497" s="177">
        <v>0</v>
      </c>
      <c r="Q1497" s="177">
        <f>ROUND(E1497*P1497,2)</f>
        <v>0</v>
      </c>
      <c r="R1497" s="179"/>
      <c r="S1497" s="179" t="s">
        <v>228</v>
      </c>
      <c r="T1497" s="180" t="s">
        <v>208</v>
      </c>
      <c r="U1497" s="159">
        <v>0</v>
      </c>
      <c r="V1497" s="159">
        <f>ROUND(E1497*U1497,2)</f>
        <v>0</v>
      </c>
      <c r="W1497" s="159"/>
      <c r="X1497" s="159" t="s">
        <v>252</v>
      </c>
      <c r="Y1497" s="159" t="s">
        <v>210</v>
      </c>
      <c r="Z1497" s="148"/>
      <c r="AA1497" s="148"/>
      <c r="AB1497" s="148"/>
      <c r="AC1497" s="148"/>
      <c r="AD1497" s="148"/>
      <c r="AE1497" s="148"/>
      <c r="AF1497" s="148"/>
      <c r="AG1497" s="148" t="s">
        <v>253</v>
      </c>
      <c r="AH1497" s="148"/>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2" x14ac:dyDescent="0.2">
      <c r="A1498" s="155"/>
      <c r="B1498" s="156"/>
      <c r="C1498" s="204" t="s">
        <v>1047</v>
      </c>
      <c r="D1498" s="195"/>
      <c r="E1498" s="196"/>
      <c r="F1498" s="159"/>
      <c r="G1498" s="159"/>
      <c r="H1498" s="159"/>
      <c r="I1498" s="159"/>
      <c r="J1498" s="159"/>
      <c r="K1498" s="159"/>
      <c r="L1498" s="159"/>
      <c r="M1498" s="159"/>
      <c r="N1498" s="158"/>
      <c r="O1498" s="158"/>
      <c r="P1498" s="158"/>
      <c r="Q1498" s="158"/>
      <c r="R1498" s="159"/>
      <c r="S1498" s="159"/>
      <c r="T1498" s="159"/>
      <c r="U1498" s="159"/>
      <c r="V1498" s="159"/>
      <c r="W1498" s="159"/>
      <c r="X1498" s="159"/>
      <c r="Y1498" s="159"/>
      <c r="Z1498" s="148"/>
      <c r="AA1498" s="148"/>
      <c r="AB1498" s="148"/>
      <c r="AC1498" s="148"/>
      <c r="AD1498" s="148"/>
      <c r="AE1498" s="148"/>
      <c r="AF1498" s="148"/>
      <c r="AG1498" s="148" t="s">
        <v>257</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3" x14ac:dyDescent="0.2">
      <c r="A1499" s="155"/>
      <c r="B1499" s="156"/>
      <c r="C1499" s="204" t="s">
        <v>1063</v>
      </c>
      <c r="D1499" s="195"/>
      <c r="E1499" s="196">
        <v>1</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257</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74">
        <v>159</v>
      </c>
      <c r="B1500" s="175" t="s">
        <v>1064</v>
      </c>
      <c r="C1500" s="190" t="s">
        <v>1065</v>
      </c>
      <c r="D1500" s="176" t="s">
        <v>400</v>
      </c>
      <c r="E1500" s="177">
        <v>1</v>
      </c>
      <c r="F1500" s="178"/>
      <c r="G1500" s="179">
        <f>ROUND(E1500*F1500,2)</f>
        <v>0</v>
      </c>
      <c r="H1500" s="178"/>
      <c r="I1500" s="179">
        <f>ROUND(E1500*H1500,2)</f>
        <v>0</v>
      </c>
      <c r="J1500" s="178"/>
      <c r="K1500" s="179">
        <f>ROUND(E1500*J1500,2)</f>
        <v>0</v>
      </c>
      <c r="L1500" s="179">
        <v>21</v>
      </c>
      <c r="M1500" s="179">
        <f>G1500*(1+L1500/100)</f>
        <v>0</v>
      </c>
      <c r="N1500" s="177">
        <v>0</v>
      </c>
      <c r="O1500" s="177">
        <f>ROUND(E1500*N1500,2)</f>
        <v>0</v>
      </c>
      <c r="P1500" s="177">
        <v>0</v>
      </c>
      <c r="Q1500" s="177">
        <f>ROUND(E1500*P1500,2)</f>
        <v>0</v>
      </c>
      <c r="R1500" s="179"/>
      <c r="S1500" s="179" t="s">
        <v>228</v>
      </c>
      <c r="T1500" s="180" t="s">
        <v>208</v>
      </c>
      <c r="U1500" s="159">
        <v>0</v>
      </c>
      <c r="V1500" s="159">
        <f>ROUND(E1500*U1500,2)</f>
        <v>0</v>
      </c>
      <c r="W1500" s="159"/>
      <c r="X1500" s="159" t="s">
        <v>252</v>
      </c>
      <c r="Y1500" s="159" t="s">
        <v>210</v>
      </c>
      <c r="Z1500" s="148"/>
      <c r="AA1500" s="148"/>
      <c r="AB1500" s="148"/>
      <c r="AC1500" s="148"/>
      <c r="AD1500" s="148"/>
      <c r="AE1500" s="148"/>
      <c r="AF1500" s="148"/>
      <c r="AG1500" s="148" t="s">
        <v>253</v>
      </c>
      <c r="AH1500" s="148"/>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2" x14ac:dyDescent="0.2">
      <c r="A1501" s="155"/>
      <c r="B1501" s="156"/>
      <c r="C1501" s="204" t="s">
        <v>1047</v>
      </c>
      <c r="D1501" s="195"/>
      <c r="E1501" s="196"/>
      <c r="F1501" s="159"/>
      <c r="G1501" s="159"/>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257</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3" x14ac:dyDescent="0.2">
      <c r="A1502" s="155"/>
      <c r="B1502" s="156"/>
      <c r="C1502" s="204" t="s">
        <v>1066</v>
      </c>
      <c r="D1502" s="195"/>
      <c r="E1502" s="196">
        <v>1</v>
      </c>
      <c r="F1502" s="159"/>
      <c r="G1502" s="159"/>
      <c r="H1502" s="159"/>
      <c r="I1502" s="159"/>
      <c r="J1502" s="159"/>
      <c r="K1502" s="159"/>
      <c r="L1502" s="159"/>
      <c r="M1502" s="159"/>
      <c r="N1502" s="158"/>
      <c r="O1502" s="158"/>
      <c r="P1502" s="158"/>
      <c r="Q1502" s="158"/>
      <c r="R1502" s="159"/>
      <c r="S1502" s="159"/>
      <c r="T1502" s="159"/>
      <c r="U1502" s="159"/>
      <c r="V1502" s="159"/>
      <c r="W1502" s="159"/>
      <c r="X1502" s="159"/>
      <c r="Y1502" s="159"/>
      <c r="Z1502" s="148"/>
      <c r="AA1502" s="148"/>
      <c r="AB1502" s="148"/>
      <c r="AC1502" s="148"/>
      <c r="AD1502" s="148"/>
      <c r="AE1502" s="148"/>
      <c r="AF1502" s="148"/>
      <c r="AG1502" s="148" t="s">
        <v>257</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ht="22.5" outlineLevel="1" x14ac:dyDescent="0.2">
      <c r="A1503" s="174">
        <v>160</v>
      </c>
      <c r="B1503" s="175" t="s">
        <v>1067</v>
      </c>
      <c r="C1503" s="190" t="s">
        <v>1068</v>
      </c>
      <c r="D1503" s="176" t="s">
        <v>400</v>
      </c>
      <c r="E1503" s="177">
        <v>1</v>
      </c>
      <c r="F1503" s="178"/>
      <c r="G1503" s="179">
        <f>ROUND(E1503*F1503,2)</f>
        <v>0</v>
      </c>
      <c r="H1503" s="178"/>
      <c r="I1503" s="179">
        <f>ROUND(E1503*H1503,2)</f>
        <v>0</v>
      </c>
      <c r="J1503" s="178"/>
      <c r="K1503" s="179">
        <f>ROUND(E1503*J1503,2)</f>
        <v>0</v>
      </c>
      <c r="L1503" s="179">
        <v>21</v>
      </c>
      <c r="M1503" s="179">
        <f>G1503*(1+L1503/100)</f>
        <v>0</v>
      </c>
      <c r="N1503" s="177">
        <v>0</v>
      </c>
      <c r="O1503" s="177">
        <f>ROUND(E1503*N1503,2)</f>
        <v>0</v>
      </c>
      <c r="P1503" s="177">
        <v>0</v>
      </c>
      <c r="Q1503" s="177">
        <f>ROUND(E1503*P1503,2)</f>
        <v>0</v>
      </c>
      <c r="R1503" s="179"/>
      <c r="S1503" s="179" t="s">
        <v>228</v>
      </c>
      <c r="T1503" s="180" t="s">
        <v>208</v>
      </c>
      <c r="U1503" s="159">
        <v>0</v>
      </c>
      <c r="V1503" s="159">
        <f>ROUND(E1503*U1503,2)</f>
        <v>0</v>
      </c>
      <c r="W1503" s="159"/>
      <c r="X1503" s="159" t="s">
        <v>252</v>
      </c>
      <c r="Y1503" s="159" t="s">
        <v>210</v>
      </c>
      <c r="Z1503" s="148"/>
      <c r="AA1503" s="148"/>
      <c r="AB1503" s="148"/>
      <c r="AC1503" s="148"/>
      <c r="AD1503" s="148"/>
      <c r="AE1503" s="148"/>
      <c r="AF1503" s="148"/>
      <c r="AG1503" s="148" t="s">
        <v>253</v>
      </c>
      <c r="AH1503" s="148"/>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2" x14ac:dyDescent="0.2">
      <c r="A1504" s="155"/>
      <c r="B1504" s="156"/>
      <c r="C1504" s="204" t="s">
        <v>1047</v>
      </c>
      <c r="D1504" s="195"/>
      <c r="E1504" s="196"/>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257</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3" x14ac:dyDescent="0.2">
      <c r="A1505" s="155"/>
      <c r="B1505" s="156"/>
      <c r="C1505" s="204" t="s">
        <v>1066</v>
      </c>
      <c r="D1505" s="195"/>
      <c r="E1505" s="196">
        <v>1</v>
      </c>
      <c r="F1505" s="159"/>
      <c r="G1505" s="159"/>
      <c r="H1505" s="159"/>
      <c r="I1505" s="159"/>
      <c r="J1505" s="159"/>
      <c r="K1505" s="159"/>
      <c r="L1505" s="159"/>
      <c r="M1505" s="159"/>
      <c r="N1505" s="158"/>
      <c r="O1505" s="158"/>
      <c r="P1505" s="158"/>
      <c r="Q1505" s="158"/>
      <c r="R1505" s="159"/>
      <c r="S1505" s="159"/>
      <c r="T1505" s="159"/>
      <c r="U1505" s="159"/>
      <c r="V1505" s="159"/>
      <c r="W1505" s="159"/>
      <c r="X1505" s="159"/>
      <c r="Y1505" s="159"/>
      <c r="Z1505" s="148"/>
      <c r="AA1505" s="148"/>
      <c r="AB1505" s="148"/>
      <c r="AC1505" s="148"/>
      <c r="AD1505" s="148"/>
      <c r="AE1505" s="148"/>
      <c r="AF1505" s="148"/>
      <c r="AG1505" s="148" t="s">
        <v>257</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ht="22.5" outlineLevel="1" x14ac:dyDescent="0.2">
      <c r="A1506" s="174">
        <v>161</v>
      </c>
      <c r="B1506" s="175" t="s">
        <v>1069</v>
      </c>
      <c r="C1506" s="190" t="s">
        <v>1070</v>
      </c>
      <c r="D1506" s="176" t="s">
        <v>400</v>
      </c>
      <c r="E1506" s="177">
        <v>1</v>
      </c>
      <c r="F1506" s="178"/>
      <c r="G1506" s="179">
        <f>ROUND(E1506*F1506,2)</f>
        <v>0</v>
      </c>
      <c r="H1506" s="178"/>
      <c r="I1506" s="179">
        <f>ROUND(E1506*H1506,2)</f>
        <v>0</v>
      </c>
      <c r="J1506" s="178"/>
      <c r="K1506" s="179">
        <f>ROUND(E1506*J1506,2)</f>
        <v>0</v>
      </c>
      <c r="L1506" s="179">
        <v>21</v>
      </c>
      <c r="M1506" s="179">
        <f>G1506*(1+L1506/100)</f>
        <v>0</v>
      </c>
      <c r="N1506" s="177">
        <v>0</v>
      </c>
      <c r="O1506" s="177">
        <f>ROUND(E1506*N1506,2)</f>
        <v>0</v>
      </c>
      <c r="P1506" s="177">
        <v>0</v>
      </c>
      <c r="Q1506" s="177">
        <f>ROUND(E1506*P1506,2)</f>
        <v>0</v>
      </c>
      <c r="R1506" s="179"/>
      <c r="S1506" s="179" t="s">
        <v>228</v>
      </c>
      <c r="T1506" s="180" t="s">
        <v>208</v>
      </c>
      <c r="U1506" s="159">
        <v>0</v>
      </c>
      <c r="V1506" s="159">
        <f>ROUND(E1506*U1506,2)</f>
        <v>0</v>
      </c>
      <c r="W1506" s="159"/>
      <c r="X1506" s="159" t="s">
        <v>252</v>
      </c>
      <c r="Y1506" s="159" t="s">
        <v>210</v>
      </c>
      <c r="Z1506" s="148"/>
      <c r="AA1506" s="148"/>
      <c r="AB1506" s="148"/>
      <c r="AC1506" s="148"/>
      <c r="AD1506" s="148"/>
      <c r="AE1506" s="148"/>
      <c r="AF1506" s="148"/>
      <c r="AG1506" s="148" t="s">
        <v>253</v>
      </c>
      <c r="AH1506" s="148"/>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2" x14ac:dyDescent="0.2">
      <c r="A1507" s="155"/>
      <c r="B1507" s="156"/>
      <c r="C1507" s="204" t="s">
        <v>1047</v>
      </c>
      <c r="D1507" s="195"/>
      <c r="E1507" s="196"/>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8"/>
      <c r="AA1507" s="148"/>
      <c r="AB1507" s="148"/>
      <c r="AC1507" s="148"/>
      <c r="AD1507" s="148"/>
      <c r="AE1507" s="148"/>
      <c r="AF1507" s="148"/>
      <c r="AG1507" s="148" t="s">
        <v>257</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3" x14ac:dyDescent="0.2">
      <c r="A1508" s="155"/>
      <c r="B1508" s="156"/>
      <c r="C1508" s="204" t="s">
        <v>1071</v>
      </c>
      <c r="D1508" s="195"/>
      <c r="E1508" s="196">
        <v>1</v>
      </c>
      <c r="F1508" s="159"/>
      <c r="G1508" s="159"/>
      <c r="H1508" s="159"/>
      <c r="I1508" s="159"/>
      <c r="J1508" s="159"/>
      <c r="K1508" s="159"/>
      <c r="L1508" s="159"/>
      <c r="M1508" s="159"/>
      <c r="N1508" s="158"/>
      <c r="O1508" s="158"/>
      <c r="P1508" s="158"/>
      <c r="Q1508" s="158"/>
      <c r="R1508" s="159"/>
      <c r="S1508" s="159"/>
      <c r="T1508" s="159"/>
      <c r="U1508" s="159"/>
      <c r="V1508" s="159"/>
      <c r="W1508" s="159"/>
      <c r="X1508" s="159"/>
      <c r="Y1508" s="159"/>
      <c r="Z1508" s="148"/>
      <c r="AA1508" s="148"/>
      <c r="AB1508" s="148"/>
      <c r="AC1508" s="148"/>
      <c r="AD1508" s="148"/>
      <c r="AE1508" s="148"/>
      <c r="AF1508" s="148"/>
      <c r="AG1508" s="148" t="s">
        <v>257</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1" x14ac:dyDescent="0.2">
      <c r="A1509" s="174">
        <v>162</v>
      </c>
      <c r="B1509" s="175" t="s">
        <v>1072</v>
      </c>
      <c r="C1509" s="190" t="s">
        <v>1073</v>
      </c>
      <c r="D1509" s="176" t="s">
        <v>400</v>
      </c>
      <c r="E1509" s="177">
        <v>1</v>
      </c>
      <c r="F1509" s="178"/>
      <c r="G1509" s="179">
        <f>ROUND(E1509*F1509,2)</f>
        <v>0</v>
      </c>
      <c r="H1509" s="178"/>
      <c r="I1509" s="179">
        <f>ROUND(E1509*H1509,2)</f>
        <v>0</v>
      </c>
      <c r="J1509" s="178"/>
      <c r="K1509" s="179">
        <f>ROUND(E1509*J1509,2)</f>
        <v>0</v>
      </c>
      <c r="L1509" s="179">
        <v>21</v>
      </c>
      <c r="M1509" s="179">
        <f>G1509*(1+L1509/100)</f>
        <v>0</v>
      </c>
      <c r="N1509" s="177">
        <v>0</v>
      </c>
      <c r="O1509" s="177">
        <f>ROUND(E1509*N1509,2)</f>
        <v>0</v>
      </c>
      <c r="P1509" s="177">
        <v>0</v>
      </c>
      <c r="Q1509" s="177">
        <f>ROUND(E1509*P1509,2)</f>
        <v>0</v>
      </c>
      <c r="R1509" s="179"/>
      <c r="S1509" s="179" t="s">
        <v>228</v>
      </c>
      <c r="T1509" s="180" t="s">
        <v>208</v>
      </c>
      <c r="U1509" s="159">
        <v>0</v>
      </c>
      <c r="V1509" s="159">
        <f>ROUND(E1509*U1509,2)</f>
        <v>0</v>
      </c>
      <c r="W1509" s="159"/>
      <c r="X1509" s="159" t="s">
        <v>252</v>
      </c>
      <c r="Y1509" s="159" t="s">
        <v>210</v>
      </c>
      <c r="Z1509" s="148"/>
      <c r="AA1509" s="148"/>
      <c r="AB1509" s="148"/>
      <c r="AC1509" s="148"/>
      <c r="AD1509" s="148"/>
      <c r="AE1509" s="148"/>
      <c r="AF1509" s="148"/>
      <c r="AG1509" s="148" t="s">
        <v>253</v>
      </c>
      <c r="AH1509" s="148"/>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2" x14ac:dyDescent="0.2">
      <c r="A1510" s="155"/>
      <c r="B1510" s="156"/>
      <c r="C1510" s="204" t="s">
        <v>1047</v>
      </c>
      <c r="D1510" s="195"/>
      <c r="E1510" s="196"/>
      <c r="F1510" s="159"/>
      <c r="G1510" s="159"/>
      <c r="H1510" s="159"/>
      <c r="I1510" s="159"/>
      <c r="J1510" s="159"/>
      <c r="K1510" s="159"/>
      <c r="L1510" s="159"/>
      <c r="M1510" s="159"/>
      <c r="N1510" s="158"/>
      <c r="O1510" s="158"/>
      <c r="P1510" s="158"/>
      <c r="Q1510" s="158"/>
      <c r="R1510" s="159"/>
      <c r="S1510" s="159"/>
      <c r="T1510" s="159"/>
      <c r="U1510" s="159"/>
      <c r="V1510" s="159"/>
      <c r="W1510" s="159"/>
      <c r="X1510" s="159"/>
      <c r="Y1510" s="159"/>
      <c r="Z1510" s="148"/>
      <c r="AA1510" s="148"/>
      <c r="AB1510" s="148"/>
      <c r="AC1510" s="148"/>
      <c r="AD1510" s="148"/>
      <c r="AE1510" s="148"/>
      <c r="AF1510" s="148"/>
      <c r="AG1510" s="148" t="s">
        <v>257</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3" x14ac:dyDescent="0.2">
      <c r="A1511" s="155"/>
      <c r="B1511" s="156"/>
      <c r="C1511" s="204" t="s">
        <v>1074</v>
      </c>
      <c r="D1511" s="195"/>
      <c r="E1511" s="196">
        <v>1</v>
      </c>
      <c r="F1511" s="159"/>
      <c r="G1511" s="159"/>
      <c r="H1511" s="159"/>
      <c r="I1511" s="159"/>
      <c r="J1511" s="159"/>
      <c r="K1511" s="159"/>
      <c r="L1511" s="159"/>
      <c r="M1511" s="159"/>
      <c r="N1511" s="158"/>
      <c r="O1511" s="158"/>
      <c r="P1511" s="158"/>
      <c r="Q1511" s="158"/>
      <c r="R1511" s="159"/>
      <c r="S1511" s="159"/>
      <c r="T1511" s="159"/>
      <c r="U1511" s="159"/>
      <c r="V1511" s="159"/>
      <c r="W1511" s="159"/>
      <c r="X1511" s="159"/>
      <c r="Y1511" s="159"/>
      <c r="Z1511" s="148"/>
      <c r="AA1511" s="148"/>
      <c r="AB1511" s="148"/>
      <c r="AC1511" s="148"/>
      <c r="AD1511" s="148"/>
      <c r="AE1511" s="148"/>
      <c r="AF1511" s="148"/>
      <c r="AG1511" s="148" t="s">
        <v>257</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1" x14ac:dyDescent="0.2">
      <c r="A1512" s="155">
        <v>163</v>
      </c>
      <c r="B1512" s="156" t="s">
        <v>1075</v>
      </c>
      <c r="C1512" s="205" t="s">
        <v>1076</v>
      </c>
      <c r="D1512" s="157" t="s">
        <v>0</v>
      </c>
      <c r="E1512" s="203"/>
      <c r="F1512" s="160"/>
      <c r="G1512" s="159">
        <f>ROUND(E1512*F1512,2)</f>
        <v>0</v>
      </c>
      <c r="H1512" s="160"/>
      <c r="I1512" s="159">
        <f>ROUND(E1512*H1512,2)</f>
        <v>0</v>
      </c>
      <c r="J1512" s="160"/>
      <c r="K1512" s="159">
        <f>ROUND(E1512*J1512,2)</f>
        <v>0</v>
      </c>
      <c r="L1512" s="159">
        <v>21</v>
      </c>
      <c r="M1512" s="159">
        <f>G1512*(1+L1512/100)</f>
        <v>0</v>
      </c>
      <c r="N1512" s="158">
        <v>0</v>
      </c>
      <c r="O1512" s="158">
        <f>ROUND(E1512*N1512,2)</f>
        <v>0</v>
      </c>
      <c r="P1512" s="158">
        <v>0</v>
      </c>
      <c r="Q1512" s="158">
        <f>ROUND(E1512*P1512,2)</f>
        <v>0</v>
      </c>
      <c r="R1512" s="159" t="s">
        <v>1077</v>
      </c>
      <c r="S1512" s="159" t="s">
        <v>207</v>
      </c>
      <c r="T1512" s="159" t="s">
        <v>207</v>
      </c>
      <c r="U1512" s="159">
        <v>0</v>
      </c>
      <c r="V1512" s="159">
        <f>ROUND(E1512*U1512,2)</f>
        <v>0</v>
      </c>
      <c r="W1512" s="159"/>
      <c r="X1512" s="159" t="s">
        <v>639</v>
      </c>
      <c r="Y1512" s="159" t="s">
        <v>210</v>
      </c>
      <c r="Z1512" s="148"/>
      <c r="AA1512" s="148"/>
      <c r="AB1512" s="148"/>
      <c r="AC1512" s="148"/>
      <c r="AD1512" s="148"/>
      <c r="AE1512" s="148"/>
      <c r="AF1512" s="148"/>
      <c r="AG1512" s="148" t="s">
        <v>640</v>
      </c>
      <c r="AH1512" s="148"/>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2" x14ac:dyDescent="0.2">
      <c r="A1513" s="155"/>
      <c r="B1513" s="156"/>
      <c r="C1513" s="288" t="s">
        <v>681</v>
      </c>
      <c r="D1513" s="289"/>
      <c r="E1513" s="289"/>
      <c r="F1513" s="289"/>
      <c r="G1513" s="289"/>
      <c r="H1513" s="159"/>
      <c r="I1513" s="159"/>
      <c r="J1513" s="159"/>
      <c r="K1513" s="159"/>
      <c r="L1513" s="159"/>
      <c r="M1513" s="159"/>
      <c r="N1513" s="158"/>
      <c r="O1513" s="158"/>
      <c r="P1513" s="158"/>
      <c r="Q1513" s="158"/>
      <c r="R1513" s="159"/>
      <c r="S1513" s="159"/>
      <c r="T1513" s="159"/>
      <c r="U1513" s="159"/>
      <c r="V1513" s="159"/>
      <c r="W1513" s="159"/>
      <c r="X1513" s="159"/>
      <c r="Y1513" s="159"/>
      <c r="Z1513" s="148"/>
      <c r="AA1513" s="148"/>
      <c r="AB1513" s="148"/>
      <c r="AC1513" s="148"/>
      <c r="AD1513" s="148"/>
      <c r="AE1513" s="148"/>
      <c r="AF1513" s="148"/>
      <c r="AG1513" s="148" t="s">
        <v>255</v>
      </c>
      <c r="AH1513" s="148"/>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ht="22.5" outlineLevel="1" x14ac:dyDescent="0.2">
      <c r="A1514" s="155">
        <v>164</v>
      </c>
      <c r="B1514" s="156" t="s">
        <v>1078</v>
      </c>
      <c r="C1514" s="205" t="s">
        <v>1079</v>
      </c>
      <c r="D1514" s="157" t="s">
        <v>0</v>
      </c>
      <c r="E1514" s="203"/>
      <c r="F1514" s="160"/>
      <c r="G1514" s="159">
        <f>ROUND(E1514*F1514,2)</f>
        <v>0</v>
      </c>
      <c r="H1514" s="160"/>
      <c r="I1514" s="159">
        <f>ROUND(E1514*H1514,2)</f>
        <v>0</v>
      </c>
      <c r="J1514" s="160"/>
      <c r="K1514" s="159">
        <f>ROUND(E1514*J1514,2)</f>
        <v>0</v>
      </c>
      <c r="L1514" s="159">
        <v>21</v>
      </c>
      <c r="M1514" s="159">
        <f>G1514*(1+L1514/100)</f>
        <v>0</v>
      </c>
      <c r="N1514" s="158">
        <v>0</v>
      </c>
      <c r="O1514" s="158">
        <f>ROUND(E1514*N1514,2)</f>
        <v>0</v>
      </c>
      <c r="P1514" s="158">
        <v>0</v>
      </c>
      <c r="Q1514" s="158">
        <f>ROUND(E1514*P1514,2)</f>
        <v>0</v>
      </c>
      <c r="R1514" s="159" t="s">
        <v>1077</v>
      </c>
      <c r="S1514" s="159" t="s">
        <v>207</v>
      </c>
      <c r="T1514" s="159" t="s">
        <v>207</v>
      </c>
      <c r="U1514" s="159">
        <v>0</v>
      </c>
      <c r="V1514" s="159">
        <f>ROUND(E1514*U1514,2)</f>
        <v>0</v>
      </c>
      <c r="W1514" s="159"/>
      <c r="X1514" s="159" t="s">
        <v>639</v>
      </c>
      <c r="Y1514" s="159" t="s">
        <v>210</v>
      </c>
      <c r="Z1514" s="148"/>
      <c r="AA1514" s="148"/>
      <c r="AB1514" s="148"/>
      <c r="AC1514" s="148"/>
      <c r="AD1514" s="148"/>
      <c r="AE1514" s="148"/>
      <c r="AF1514" s="148"/>
      <c r="AG1514" s="148" t="s">
        <v>640</v>
      </c>
      <c r="AH1514" s="148"/>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2" x14ac:dyDescent="0.2">
      <c r="A1515" s="155"/>
      <c r="B1515" s="156"/>
      <c r="C1515" s="288" t="s">
        <v>681</v>
      </c>
      <c r="D1515" s="289"/>
      <c r="E1515" s="289"/>
      <c r="F1515" s="289"/>
      <c r="G1515" s="289"/>
      <c r="H1515" s="159"/>
      <c r="I1515" s="159"/>
      <c r="J1515" s="159"/>
      <c r="K1515" s="159"/>
      <c r="L1515" s="159"/>
      <c r="M1515" s="159"/>
      <c r="N1515" s="158"/>
      <c r="O1515" s="158"/>
      <c r="P1515" s="158"/>
      <c r="Q1515" s="158"/>
      <c r="R1515" s="159"/>
      <c r="S1515" s="159"/>
      <c r="T1515" s="159"/>
      <c r="U1515" s="159"/>
      <c r="V1515" s="159"/>
      <c r="W1515" s="159"/>
      <c r="X1515" s="159"/>
      <c r="Y1515" s="159"/>
      <c r="Z1515" s="148"/>
      <c r="AA1515" s="148"/>
      <c r="AB1515" s="148"/>
      <c r="AC1515" s="148"/>
      <c r="AD1515" s="148"/>
      <c r="AE1515" s="148"/>
      <c r="AF1515" s="148"/>
      <c r="AG1515" s="148" t="s">
        <v>255</v>
      </c>
      <c r="AH1515" s="148"/>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x14ac:dyDescent="0.2">
      <c r="A1516" s="164" t="s">
        <v>202</v>
      </c>
      <c r="B1516" s="165" t="s">
        <v>166</v>
      </c>
      <c r="C1516" s="189" t="s">
        <v>167</v>
      </c>
      <c r="D1516" s="166"/>
      <c r="E1516" s="167"/>
      <c r="F1516" s="168"/>
      <c r="G1516" s="168">
        <f>SUMIF(AG1517:AG1521,"&lt;&gt;NOR",G1517:G1521)</f>
        <v>0</v>
      </c>
      <c r="H1516" s="168"/>
      <c r="I1516" s="168">
        <f>SUM(I1517:I1521)</f>
        <v>0</v>
      </c>
      <c r="J1516" s="168"/>
      <c r="K1516" s="168">
        <f>SUM(K1517:K1521)</f>
        <v>0</v>
      </c>
      <c r="L1516" s="168"/>
      <c r="M1516" s="168">
        <f>SUM(M1517:M1521)</f>
        <v>0</v>
      </c>
      <c r="N1516" s="167"/>
      <c r="O1516" s="167">
        <f>SUM(O1517:O1521)</f>
        <v>7.0000000000000007E-2</v>
      </c>
      <c r="P1516" s="167"/>
      <c r="Q1516" s="167">
        <f>SUM(Q1517:Q1521)</f>
        <v>0</v>
      </c>
      <c r="R1516" s="168"/>
      <c r="S1516" s="168"/>
      <c r="T1516" s="169"/>
      <c r="U1516" s="163"/>
      <c r="V1516" s="163">
        <f>SUM(V1517:V1521)</f>
        <v>22.35</v>
      </c>
      <c r="W1516" s="163"/>
      <c r="X1516" s="163"/>
      <c r="Y1516" s="163"/>
      <c r="AG1516" t="s">
        <v>203</v>
      </c>
    </row>
    <row r="1517" spans="1:60" outlineLevel="1" x14ac:dyDescent="0.2">
      <c r="A1517" s="174">
        <v>165</v>
      </c>
      <c r="B1517" s="175" t="s">
        <v>1080</v>
      </c>
      <c r="C1517" s="190" t="s">
        <v>1081</v>
      </c>
      <c r="D1517" s="176" t="s">
        <v>250</v>
      </c>
      <c r="E1517" s="177">
        <v>166.285</v>
      </c>
      <c r="F1517" s="178"/>
      <c r="G1517" s="179">
        <f>ROUND(E1517*F1517,2)</f>
        <v>0</v>
      </c>
      <c r="H1517" s="178"/>
      <c r="I1517" s="179">
        <f>ROUND(E1517*H1517,2)</f>
        <v>0</v>
      </c>
      <c r="J1517" s="178"/>
      <c r="K1517" s="179">
        <f>ROUND(E1517*J1517,2)</f>
        <v>0</v>
      </c>
      <c r="L1517" s="179">
        <v>21</v>
      </c>
      <c r="M1517" s="179">
        <f>G1517*(1+L1517/100)</f>
        <v>0</v>
      </c>
      <c r="N1517" s="177">
        <v>1E-4</v>
      </c>
      <c r="O1517" s="177">
        <f>ROUND(E1517*N1517,2)</f>
        <v>0.02</v>
      </c>
      <c r="P1517" s="177">
        <v>0</v>
      </c>
      <c r="Q1517" s="177">
        <f>ROUND(E1517*P1517,2)</f>
        <v>0</v>
      </c>
      <c r="R1517" s="179" t="s">
        <v>1082</v>
      </c>
      <c r="S1517" s="179" t="s">
        <v>207</v>
      </c>
      <c r="T1517" s="180" t="s">
        <v>207</v>
      </c>
      <c r="U1517" s="159">
        <v>3.2480000000000002E-2</v>
      </c>
      <c r="V1517" s="159">
        <f>ROUND(E1517*U1517,2)</f>
        <v>5.4</v>
      </c>
      <c r="W1517" s="159"/>
      <c r="X1517" s="159" t="s">
        <v>252</v>
      </c>
      <c r="Y1517" s="159" t="s">
        <v>210</v>
      </c>
      <c r="Z1517" s="148"/>
      <c r="AA1517" s="148"/>
      <c r="AB1517" s="148"/>
      <c r="AC1517" s="148"/>
      <c r="AD1517" s="148"/>
      <c r="AE1517" s="148"/>
      <c r="AF1517" s="148"/>
      <c r="AG1517" s="148" t="s">
        <v>253</v>
      </c>
      <c r="AH1517" s="148"/>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2" x14ac:dyDescent="0.2">
      <c r="A1518" s="155"/>
      <c r="B1518" s="156"/>
      <c r="C1518" s="204" t="s">
        <v>1083</v>
      </c>
      <c r="D1518" s="195"/>
      <c r="E1518" s="196">
        <v>66.284999999999997</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257</v>
      </c>
      <c r="AH1518" s="148">
        <v>5</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3" x14ac:dyDescent="0.2">
      <c r="A1519" s="155"/>
      <c r="B1519" s="156"/>
      <c r="C1519" s="204" t="s">
        <v>1084</v>
      </c>
      <c r="D1519" s="195"/>
      <c r="E1519" s="196">
        <v>100</v>
      </c>
      <c r="F1519" s="159"/>
      <c r="G1519" s="159"/>
      <c r="H1519" s="159"/>
      <c r="I1519" s="159"/>
      <c r="J1519" s="159"/>
      <c r="K1519" s="159"/>
      <c r="L1519" s="159"/>
      <c r="M1519" s="159"/>
      <c r="N1519" s="158"/>
      <c r="O1519" s="158"/>
      <c r="P1519" s="158"/>
      <c r="Q1519" s="158"/>
      <c r="R1519" s="159"/>
      <c r="S1519" s="159"/>
      <c r="T1519" s="159"/>
      <c r="U1519" s="159"/>
      <c r="V1519" s="159"/>
      <c r="W1519" s="159"/>
      <c r="X1519" s="159"/>
      <c r="Y1519" s="159"/>
      <c r="Z1519" s="148"/>
      <c r="AA1519" s="148"/>
      <c r="AB1519" s="148"/>
      <c r="AC1519" s="148"/>
      <c r="AD1519" s="148"/>
      <c r="AE1519" s="148"/>
      <c r="AF1519" s="148"/>
      <c r="AG1519" s="148" t="s">
        <v>257</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74">
        <v>166</v>
      </c>
      <c r="B1520" s="175" t="s">
        <v>1085</v>
      </c>
      <c r="C1520" s="190" t="s">
        <v>1086</v>
      </c>
      <c r="D1520" s="176" t="s">
        <v>250</v>
      </c>
      <c r="E1520" s="177">
        <v>166.285</v>
      </c>
      <c r="F1520" s="178"/>
      <c r="G1520" s="179">
        <f>ROUND(E1520*F1520,2)</f>
        <v>0</v>
      </c>
      <c r="H1520" s="178"/>
      <c r="I1520" s="179">
        <f>ROUND(E1520*H1520,2)</f>
        <v>0</v>
      </c>
      <c r="J1520" s="178"/>
      <c r="K1520" s="179">
        <f>ROUND(E1520*J1520,2)</f>
        <v>0</v>
      </c>
      <c r="L1520" s="179">
        <v>21</v>
      </c>
      <c r="M1520" s="179">
        <f>G1520*(1+L1520/100)</f>
        <v>0</v>
      </c>
      <c r="N1520" s="177">
        <v>2.7999999999999998E-4</v>
      </c>
      <c r="O1520" s="177">
        <f>ROUND(E1520*N1520,2)</f>
        <v>0.05</v>
      </c>
      <c r="P1520" s="177">
        <v>0</v>
      </c>
      <c r="Q1520" s="177">
        <f>ROUND(E1520*P1520,2)</f>
        <v>0</v>
      </c>
      <c r="R1520" s="179" t="s">
        <v>1082</v>
      </c>
      <c r="S1520" s="179" t="s">
        <v>207</v>
      </c>
      <c r="T1520" s="180" t="s">
        <v>207</v>
      </c>
      <c r="U1520" s="159">
        <v>0.10191</v>
      </c>
      <c r="V1520" s="159">
        <f>ROUND(E1520*U1520,2)</f>
        <v>16.95</v>
      </c>
      <c r="W1520" s="159"/>
      <c r="X1520" s="159" t="s">
        <v>252</v>
      </c>
      <c r="Y1520" s="159" t="s">
        <v>210</v>
      </c>
      <c r="Z1520" s="148"/>
      <c r="AA1520" s="148"/>
      <c r="AB1520" s="148"/>
      <c r="AC1520" s="148"/>
      <c r="AD1520" s="148"/>
      <c r="AE1520" s="148"/>
      <c r="AF1520" s="148"/>
      <c r="AG1520" s="148" t="s">
        <v>253</v>
      </c>
      <c r="AH1520" s="148"/>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2" x14ac:dyDescent="0.2">
      <c r="A1521" s="155"/>
      <c r="B1521" s="156"/>
      <c r="C1521" s="204" t="s">
        <v>1087</v>
      </c>
      <c r="D1521" s="195"/>
      <c r="E1521" s="196">
        <v>166.285</v>
      </c>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257</v>
      </c>
      <c r="AH1521" s="148">
        <v>5</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x14ac:dyDescent="0.2">
      <c r="A1522" s="164" t="s">
        <v>202</v>
      </c>
      <c r="B1522" s="165" t="s">
        <v>168</v>
      </c>
      <c r="C1522" s="189" t="s">
        <v>169</v>
      </c>
      <c r="D1522" s="166"/>
      <c r="E1522" s="167"/>
      <c r="F1522" s="168"/>
      <c r="G1522" s="168">
        <f>SUMIF(AG1523:AG1559,"&lt;&gt;NOR",G1523:G1559)</f>
        <v>0</v>
      </c>
      <c r="H1522" s="168"/>
      <c r="I1522" s="168">
        <f>SUM(I1523:I1559)</f>
        <v>0</v>
      </c>
      <c r="J1522" s="168"/>
      <c r="K1522" s="168">
        <f>SUM(K1523:K1559)</f>
        <v>0</v>
      </c>
      <c r="L1522" s="168"/>
      <c r="M1522" s="168">
        <f>SUM(M1523:M1559)</f>
        <v>0</v>
      </c>
      <c r="N1522" s="167"/>
      <c r="O1522" s="167">
        <f>SUM(O1523:O1559)</f>
        <v>0</v>
      </c>
      <c r="P1522" s="167"/>
      <c r="Q1522" s="167">
        <f>SUM(Q1523:Q1559)</f>
        <v>0</v>
      </c>
      <c r="R1522" s="168"/>
      <c r="S1522" s="168"/>
      <c r="T1522" s="169"/>
      <c r="U1522" s="163"/>
      <c r="V1522" s="163">
        <f>SUM(V1523:V1559)</f>
        <v>538.29999999999995</v>
      </c>
      <c r="W1522" s="163"/>
      <c r="X1522" s="163"/>
      <c r="Y1522" s="163"/>
      <c r="AG1522" t="s">
        <v>203</v>
      </c>
    </row>
    <row r="1523" spans="1:60" ht="22.5" outlineLevel="1" x14ac:dyDescent="0.2">
      <c r="A1523" s="182">
        <v>167</v>
      </c>
      <c r="B1523" s="183" t="s">
        <v>1088</v>
      </c>
      <c r="C1523" s="191" t="s">
        <v>1089</v>
      </c>
      <c r="D1523" s="184" t="s">
        <v>400</v>
      </c>
      <c r="E1523" s="185">
        <v>4</v>
      </c>
      <c r="F1523" s="186"/>
      <c r="G1523" s="187">
        <f>ROUND(E1523*F1523,2)</f>
        <v>0</v>
      </c>
      <c r="H1523" s="186"/>
      <c r="I1523" s="187">
        <f>ROUND(E1523*H1523,2)</f>
        <v>0</v>
      </c>
      <c r="J1523" s="186"/>
      <c r="K1523" s="187">
        <f>ROUND(E1523*J1523,2)</f>
        <v>0</v>
      </c>
      <c r="L1523" s="187">
        <v>21</v>
      </c>
      <c r="M1523" s="187">
        <f>G1523*(1+L1523/100)</f>
        <v>0</v>
      </c>
      <c r="N1523" s="185">
        <v>0</v>
      </c>
      <c r="O1523" s="185">
        <f>ROUND(E1523*N1523,2)</f>
        <v>0</v>
      </c>
      <c r="P1523" s="185">
        <v>0</v>
      </c>
      <c r="Q1523" s="185">
        <f>ROUND(E1523*P1523,2)</f>
        <v>0</v>
      </c>
      <c r="R1523" s="187" t="s">
        <v>537</v>
      </c>
      <c r="S1523" s="187" t="s">
        <v>207</v>
      </c>
      <c r="T1523" s="188" t="s">
        <v>207</v>
      </c>
      <c r="U1523" s="159">
        <v>8.84</v>
      </c>
      <c r="V1523" s="159">
        <f>ROUND(E1523*U1523,2)</f>
        <v>35.36</v>
      </c>
      <c r="W1523" s="159"/>
      <c r="X1523" s="159" t="s">
        <v>252</v>
      </c>
      <c r="Y1523" s="159" t="s">
        <v>210</v>
      </c>
      <c r="Z1523" s="148"/>
      <c r="AA1523" s="148"/>
      <c r="AB1523" s="148"/>
      <c r="AC1523" s="148"/>
      <c r="AD1523" s="148"/>
      <c r="AE1523" s="148"/>
      <c r="AF1523" s="148"/>
      <c r="AG1523" s="148" t="s">
        <v>253</v>
      </c>
      <c r="AH1523" s="148"/>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1" x14ac:dyDescent="0.2">
      <c r="A1524" s="174">
        <v>168</v>
      </c>
      <c r="B1524" s="175" t="s">
        <v>1090</v>
      </c>
      <c r="C1524" s="190" t="s">
        <v>1091</v>
      </c>
      <c r="D1524" s="176" t="s">
        <v>638</v>
      </c>
      <c r="E1524" s="177">
        <v>3.34857</v>
      </c>
      <c r="F1524" s="178"/>
      <c r="G1524" s="179">
        <f>ROUND(E1524*F1524,2)</f>
        <v>0</v>
      </c>
      <c r="H1524" s="178"/>
      <c r="I1524" s="179">
        <f>ROUND(E1524*H1524,2)</f>
        <v>0</v>
      </c>
      <c r="J1524" s="178"/>
      <c r="K1524" s="179">
        <f>ROUND(E1524*J1524,2)</f>
        <v>0</v>
      </c>
      <c r="L1524" s="179">
        <v>21</v>
      </c>
      <c r="M1524" s="179">
        <f>G1524*(1+L1524/100)</f>
        <v>0</v>
      </c>
      <c r="N1524" s="177">
        <v>0</v>
      </c>
      <c r="O1524" s="177">
        <f>ROUND(E1524*N1524,2)</f>
        <v>0</v>
      </c>
      <c r="P1524" s="177">
        <v>0</v>
      </c>
      <c r="Q1524" s="177">
        <f>ROUND(E1524*P1524,2)</f>
        <v>0</v>
      </c>
      <c r="R1524" s="179" t="s">
        <v>537</v>
      </c>
      <c r="S1524" s="179" t="s">
        <v>207</v>
      </c>
      <c r="T1524" s="180" t="s">
        <v>207</v>
      </c>
      <c r="U1524" s="159">
        <v>0</v>
      </c>
      <c r="V1524" s="159">
        <f>ROUND(E1524*U1524,2)</f>
        <v>0</v>
      </c>
      <c r="W1524" s="159"/>
      <c r="X1524" s="159" t="s">
        <v>252</v>
      </c>
      <c r="Y1524" s="159" t="s">
        <v>210</v>
      </c>
      <c r="Z1524" s="148"/>
      <c r="AA1524" s="148"/>
      <c r="AB1524" s="148"/>
      <c r="AC1524" s="148"/>
      <c r="AD1524" s="148"/>
      <c r="AE1524" s="148"/>
      <c r="AF1524" s="148"/>
      <c r="AG1524" s="148" t="s">
        <v>253</v>
      </c>
      <c r="AH1524" s="148"/>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2" x14ac:dyDescent="0.2">
      <c r="A1525" s="155"/>
      <c r="B1525" s="156"/>
      <c r="C1525" s="204" t="s">
        <v>1092</v>
      </c>
      <c r="D1525" s="195"/>
      <c r="E1525" s="196"/>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8"/>
      <c r="AA1525" s="148"/>
      <c r="AB1525" s="148"/>
      <c r="AC1525" s="148"/>
      <c r="AD1525" s="148"/>
      <c r="AE1525" s="148"/>
      <c r="AF1525" s="148"/>
      <c r="AG1525" s="148" t="s">
        <v>257</v>
      </c>
      <c r="AH1525" s="148">
        <v>7</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3" x14ac:dyDescent="0.2">
      <c r="A1526" s="155"/>
      <c r="B1526" s="156"/>
      <c r="C1526" s="204" t="s">
        <v>1093</v>
      </c>
      <c r="D1526" s="195"/>
      <c r="E1526" s="196">
        <v>0.15536</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8"/>
      <c r="AA1526" s="148"/>
      <c r="AB1526" s="148"/>
      <c r="AC1526" s="148"/>
      <c r="AD1526" s="148"/>
      <c r="AE1526" s="148"/>
      <c r="AF1526" s="148"/>
      <c r="AG1526" s="148" t="s">
        <v>257</v>
      </c>
      <c r="AH1526" s="148">
        <v>7</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3" x14ac:dyDescent="0.2">
      <c r="A1527" s="155"/>
      <c r="B1527" s="156"/>
      <c r="C1527" s="204" t="s">
        <v>1094</v>
      </c>
      <c r="D1527" s="195"/>
      <c r="E1527" s="196">
        <v>0.50202000000000002</v>
      </c>
      <c r="F1527" s="159"/>
      <c r="G1527" s="159"/>
      <c r="H1527" s="159"/>
      <c r="I1527" s="159"/>
      <c r="J1527" s="159"/>
      <c r="K1527" s="159"/>
      <c r="L1527" s="159"/>
      <c r="M1527" s="159"/>
      <c r="N1527" s="158"/>
      <c r="O1527" s="158"/>
      <c r="P1527" s="158"/>
      <c r="Q1527" s="158"/>
      <c r="R1527" s="159"/>
      <c r="S1527" s="159"/>
      <c r="T1527" s="159"/>
      <c r="U1527" s="159"/>
      <c r="V1527" s="159"/>
      <c r="W1527" s="159"/>
      <c r="X1527" s="159"/>
      <c r="Y1527" s="159"/>
      <c r="Z1527" s="148"/>
      <c r="AA1527" s="148"/>
      <c r="AB1527" s="148"/>
      <c r="AC1527" s="148"/>
      <c r="AD1527" s="148"/>
      <c r="AE1527" s="148"/>
      <c r="AF1527" s="148"/>
      <c r="AG1527" s="148" t="s">
        <v>257</v>
      </c>
      <c r="AH1527" s="148">
        <v>7</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3" x14ac:dyDescent="0.2">
      <c r="A1528" s="155"/>
      <c r="B1528" s="156"/>
      <c r="C1528" s="204" t="s">
        <v>1095</v>
      </c>
      <c r="D1528" s="195"/>
      <c r="E1528" s="196">
        <v>1.81802</v>
      </c>
      <c r="F1528" s="159"/>
      <c r="G1528" s="159"/>
      <c r="H1528" s="159"/>
      <c r="I1528" s="159"/>
      <c r="J1528" s="159"/>
      <c r="K1528" s="159"/>
      <c r="L1528" s="159"/>
      <c r="M1528" s="159"/>
      <c r="N1528" s="158"/>
      <c r="O1528" s="158"/>
      <c r="P1528" s="158"/>
      <c r="Q1528" s="158"/>
      <c r="R1528" s="159"/>
      <c r="S1528" s="159"/>
      <c r="T1528" s="159"/>
      <c r="U1528" s="159"/>
      <c r="V1528" s="159"/>
      <c r="W1528" s="159"/>
      <c r="X1528" s="159"/>
      <c r="Y1528" s="159"/>
      <c r="Z1528" s="148"/>
      <c r="AA1528" s="148"/>
      <c r="AB1528" s="148"/>
      <c r="AC1528" s="148"/>
      <c r="AD1528" s="148"/>
      <c r="AE1528" s="148"/>
      <c r="AF1528" s="148"/>
      <c r="AG1528" s="148" t="s">
        <v>257</v>
      </c>
      <c r="AH1528" s="148">
        <v>7</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3" x14ac:dyDescent="0.2">
      <c r="A1529" s="155"/>
      <c r="B1529" s="156"/>
      <c r="C1529" s="204" t="s">
        <v>1096</v>
      </c>
      <c r="D1529" s="195"/>
      <c r="E1529" s="196">
        <v>0.87317</v>
      </c>
      <c r="F1529" s="159"/>
      <c r="G1529" s="159"/>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257</v>
      </c>
      <c r="AH1529" s="148">
        <v>7</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1" x14ac:dyDescent="0.2">
      <c r="A1530" s="174">
        <v>169</v>
      </c>
      <c r="B1530" s="175" t="s">
        <v>1097</v>
      </c>
      <c r="C1530" s="190" t="s">
        <v>1098</v>
      </c>
      <c r="D1530" s="176" t="s">
        <v>638</v>
      </c>
      <c r="E1530" s="177">
        <v>129.88869</v>
      </c>
      <c r="F1530" s="178"/>
      <c r="G1530" s="179">
        <f>ROUND(E1530*F1530,2)</f>
        <v>0</v>
      </c>
      <c r="H1530" s="178"/>
      <c r="I1530" s="179">
        <f>ROUND(E1530*H1530,2)</f>
        <v>0</v>
      </c>
      <c r="J1530" s="178"/>
      <c r="K1530" s="179">
        <f>ROUND(E1530*J1530,2)</f>
        <v>0</v>
      </c>
      <c r="L1530" s="179">
        <v>21</v>
      </c>
      <c r="M1530" s="179">
        <f>G1530*(1+L1530/100)</f>
        <v>0</v>
      </c>
      <c r="N1530" s="177">
        <v>0</v>
      </c>
      <c r="O1530" s="177">
        <f>ROUND(E1530*N1530,2)</f>
        <v>0</v>
      </c>
      <c r="P1530" s="177">
        <v>0</v>
      </c>
      <c r="Q1530" s="177">
        <f>ROUND(E1530*P1530,2)</f>
        <v>0</v>
      </c>
      <c r="R1530" s="179" t="s">
        <v>537</v>
      </c>
      <c r="S1530" s="179" t="s">
        <v>207</v>
      </c>
      <c r="T1530" s="180" t="s">
        <v>207</v>
      </c>
      <c r="U1530" s="159">
        <v>0.55000000000000004</v>
      </c>
      <c r="V1530" s="159">
        <f>ROUND(E1530*U1530,2)</f>
        <v>71.44</v>
      </c>
      <c r="W1530" s="159"/>
      <c r="X1530" s="159" t="s">
        <v>1099</v>
      </c>
      <c r="Y1530" s="159" t="s">
        <v>210</v>
      </c>
      <c r="Z1530" s="148"/>
      <c r="AA1530" s="148"/>
      <c r="AB1530" s="148"/>
      <c r="AC1530" s="148"/>
      <c r="AD1530" s="148"/>
      <c r="AE1530" s="148"/>
      <c r="AF1530" s="148"/>
      <c r="AG1530" s="148" t="s">
        <v>1100</v>
      </c>
      <c r="AH1530" s="148"/>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outlineLevel="2" x14ac:dyDescent="0.2">
      <c r="A1531" s="155"/>
      <c r="B1531" s="156"/>
      <c r="C1531" s="204" t="s">
        <v>1101</v>
      </c>
      <c r="D1531" s="195"/>
      <c r="E1531" s="196"/>
      <c r="F1531" s="159"/>
      <c r="G1531" s="159"/>
      <c r="H1531" s="159"/>
      <c r="I1531" s="159"/>
      <c r="J1531" s="159"/>
      <c r="K1531" s="159"/>
      <c r="L1531" s="159"/>
      <c r="M1531" s="159"/>
      <c r="N1531" s="158"/>
      <c r="O1531" s="158"/>
      <c r="P1531" s="158"/>
      <c r="Q1531" s="158"/>
      <c r="R1531" s="159"/>
      <c r="S1531" s="159"/>
      <c r="T1531" s="159"/>
      <c r="U1531" s="159"/>
      <c r="V1531" s="159"/>
      <c r="W1531" s="159"/>
      <c r="X1531" s="159"/>
      <c r="Y1531" s="159"/>
      <c r="Z1531" s="148"/>
      <c r="AA1531" s="148"/>
      <c r="AB1531" s="148"/>
      <c r="AC1531" s="148"/>
      <c r="AD1531" s="148"/>
      <c r="AE1531" s="148"/>
      <c r="AF1531" s="148"/>
      <c r="AG1531" s="148" t="s">
        <v>257</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3" x14ac:dyDescent="0.2">
      <c r="A1532" s="155"/>
      <c r="B1532" s="156"/>
      <c r="C1532" s="204" t="s">
        <v>1102</v>
      </c>
      <c r="D1532" s="195"/>
      <c r="E1532" s="196"/>
      <c r="F1532" s="159"/>
      <c r="G1532" s="159"/>
      <c r="H1532" s="159"/>
      <c r="I1532" s="159"/>
      <c r="J1532" s="159"/>
      <c r="K1532" s="159"/>
      <c r="L1532" s="159"/>
      <c r="M1532" s="159"/>
      <c r="N1532" s="158"/>
      <c r="O1532" s="158"/>
      <c r="P1532" s="158"/>
      <c r="Q1532" s="158"/>
      <c r="R1532" s="159"/>
      <c r="S1532" s="159"/>
      <c r="T1532" s="159"/>
      <c r="U1532" s="159"/>
      <c r="V1532" s="159"/>
      <c r="W1532" s="159"/>
      <c r="X1532" s="159"/>
      <c r="Y1532" s="159"/>
      <c r="Z1532" s="148"/>
      <c r="AA1532" s="148"/>
      <c r="AB1532" s="148"/>
      <c r="AC1532" s="148"/>
      <c r="AD1532" s="148"/>
      <c r="AE1532" s="148"/>
      <c r="AF1532" s="148"/>
      <c r="AG1532" s="148" t="s">
        <v>257</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3" x14ac:dyDescent="0.2">
      <c r="A1533" s="155"/>
      <c r="B1533" s="156"/>
      <c r="C1533" s="204" t="s">
        <v>1103</v>
      </c>
      <c r="D1533" s="195"/>
      <c r="E1533" s="196">
        <v>129.88869</v>
      </c>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8"/>
      <c r="AA1533" s="148"/>
      <c r="AB1533" s="148"/>
      <c r="AC1533" s="148"/>
      <c r="AD1533" s="148"/>
      <c r="AE1533" s="148"/>
      <c r="AF1533" s="148"/>
      <c r="AG1533" s="148" t="s">
        <v>257</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74">
        <v>170</v>
      </c>
      <c r="B1534" s="175" t="s">
        <v>1104</v>
      </c>
      <c r="C1534" s="190" t="s">
        <v>1105</v>
      </c>
      <c r="D1534" s="176" t="s">
        <v>638</v>
      </c>
      <c r="E1534" s="177">
        <v>129.88869</v>
      </c>
      <c r="F1534" s="178"/>
      <c r="G1534" s="179">
        <f>ROUND(E1534*F1534,2)</f>
        <v>0</v>
      </c>
      <c r="H1534" s="178"/>
      <c r="I1534" s="179">
        <f>ROUND(E1534*H1534,2)</f>
        <v>0</v>
      </c>
      <c r="J1534" s="178"/>
      <c r="K1534" s="179">
        <f>ROUND(E1534*J1534,2)</f>
        <v>0</v>
      </c>
      <c r="L1534" s="179">
        <v>21</v>
      </c>
      <c r="M1534" s="179">
        <f>G1534*(1+L1534/100)</f>
        <v>0</v>
      </c>
      <c r="N1534" s="177">
        <v>0</v>
      </c>
      <c r="O1534" s="177">
        <f>ROUND(E1534*N1534,2)</f>
        <v>0</v>
      </c>
      <c r="P1534" s="177">
        <v>0</v>
      </c>
      <c r="Q1534" s="177">
        <f>ROUND(E1534*P1534,2)</f>
        <v>0</v>
      </c>
      <c r="R1534" s="179" t="s">
        <v>537</v>
      </c>
      <c r="S1534" s="179" t="s">
        <v>207</v>
      </c>
      <c r="T1534" s="180" t="s">
        <v>207</v>
      </c>
      <c r="U1534" s="159">
        <v>0.49</v>
      </c>
      <c r="V1534" s="159">
        <f>ROUND(E1534*U1534,2)</f>
        <v>63.65</v>
      </c>
      <c r="W1534" s="159"/>
      <c r="X1534" s="159" t="s">
        <v>1099</v>
      </c>
      <c r="Y1534" s="159" t="s">
        <v>210</v>
      </c>
      <c r="Z1534" s="148"/>
      <c r="AA1534" s="148"/>
      <c r="AB1534" s="148"/>
      <c r="AC1534" s="148"/>
      <c r="AD1534" s="148"/>
      <c r="AE1534" s="148"/>
      <c r="AF1534" s="148"/>
      <c r="AG1534" s="148" t="s">
        <v>1100</v>
      </c>
      <c r="AH1534" s="148"/>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2" x14ac:dyDescent="0.2">
      <c r="A1535" s="155"/>
      <c r="B1535" s="156"/>
      <c r="C1535" s="277" t="s">
        <v>1106</v>
      </c>
      <c r="D1535" s="278"/>
      <c r="E1535" s="278"/>
      <c r="F1535" s="278"/>
      <c r="G1535" s="278"/>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212</v>
      </c>
      <c r="AH1535" s="148"/>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2" x14ac:dyDescent="0.2">
      <c r="A1536" s="155"/>
      <c r="B1536" s="156"/>
      <c r="C1536" s="204" t="s">
        <v>1101</v>
      </c>
      <c r="D1536" s="195"/>
      <c r="E1536" s="196"/>
      <c r="F1536" s="159"/>
      <c r="G1536" s="159"/>
      <c r="H1536" s="159"/>
      <c r="I1536" s="159"/>
      <c r="J1536" s="159"/>
      <c r="K1536" s="159"/>
      <c r="L1536" s="159"/>
      <c r="M1536" s="159"/>
      <c r="N1536" s="158"/>
      <c r="O1536" s="158"/>
      <c r="P1536" s="158"/>
      <c r="Q1536" s="158"/>
      <c r="R1536" s="159"/>
      <c r="S1536" s="159"/>
      <c r="T1536" s="159"/>
      <c r="U1536" s="159"/>
      <c r="V1536" s="159"/>
      <c r="W1536" s="159"/>
      <c r="X1536" s="159"/>
      <c r="Y1536" s="159"/>
      <c r="Z1536" s="148"/>
      <c r="AA1536" s="148"/>
      <c r="AB1536" s="148"/>
      <c r="AC1536" s="148"/>
      <c r="AD1536" s="148"/>
      <c r="AE1536" s="148"/>
      <c r="AF1536" s="148"/>
      <c r="AG1536" s="148" t="s">
        <v>257</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3" x14ac:dyDescent="0.2">
      <c r="A1537" s="155"/>
      <c r="B1537" s="156"/>
      <c r="C1537" s="204" t="s">
        <v>1102</v>
      </c>
      <c r="D1537" s="195"/>
      <c r="E1537" s="196"/>
      <c r="F1537" s="159"/>
      <c r="G1537" s="159"/>
      <c r="H1537" s="159"/>
      <c r="I1537" s="159"/>
      <c r="J1537" s="159"/>
      <c r="K1537" s="159"/>
      <c r="L1537" s="159"/>
      <c r="M1537" s="159"/>
      <c r="N1537" s="158"/>
      <c r="O1537" s="158"/>
      <c r="P1537" s="158"/>
      <c r="Q1537" s="158"/>
      <c r="R1537" s="159"/>
      <c r="S1537" s="159"/>
      <c r="T1537" s="159"/>
      <c r="U1537" s="159"/>
      <c r="V1537" s="159"/>
      <c r="W1537" s="159"/>
      <c r="X1537" s="159"/>
      <c r="Y1537" s="159"/>
      <c r="Z1537" s="148"/>
      <c r="AA1537" s="148"/>
      <c r="AB1537" s="148"/>
      <c r="AC1537" s="148"/>
      <c r="AD1537" s="148"/>
      <c r="AE1537" s="148"/>
      <c r="AF1537" s="148"/>
      <c r="AG1537" s="148" t="s">
        <v>257</v>
      </c>
      <c r="AH1537" s="148">
        <v>0</v>
      </c>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3" x14ac:dyDescent="0.2">
      <c r="A1538" s="155"/>
      <c r="B1538" s="156"/>
      <c r="C1538" s="204" t="s">
        <v>1103</v>
      </c>
      <c r="D1538" s="195"/>
      <c r="E1538" s="196">
        <v>129.88869</v>
      </c>
      <c r="F1538" s="159"/>
      <c r="G1538" s="159"/>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257</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74">
        <v>171</v>
      </c>
      <c r="B1539" s="175" t="s">
        <v>1107</v>
      </c>
      <c r="C1539" s="190" t="s">
        <v>1108</v>
      </c>
      <c r="D1539" s="176" t="s">
        <v>638</v>
      </c>
      <c r="E1539" s="177">
        <v>1558.6642999999999</v>
      </c>
      <c r="F1539" s="178"/>
      <c r="G1539" s="179">
        <f>ROUND(E1539*F1539,2)</f>
        <v>0</v>
      </c>
      <c r="H1539" s="178"/>
      <c r="I1539" s="179">
        <f>ROUND(E1539*H1539,2)</f>
        <v>0</v>
      </c>
      <c r="J1539" s="178"/>
      <c r="K1539" s="179">
        <f>ROUND(E1539*J1539,2)</f>
        <v>0</v>
      </c>
      <c r="L1539" s="179">
        <v>21</v>
      </c>
      <c r="M1539" s="179">
        <f>G1539*(1+L1539/100)</f>
        <v>0</v>
      </c>
      <c r="N1539" s="177">
        <v>0</v>
      </c>
      <c r="O1539" s="177">
        <f>ROUND(E1539*N1539,2)</f>
        <v>0</v>
      </c>
      <c r="P1539" s="177">
        <v>0</v>
      </c>
      <c r="Q1539" s="177">
        <f>ROUND(E1539*P1539,2)</f>
        <v>0</v>
      </c>
      <c r="R1539" s="179" t="s">
        <v>537</v>
      </c>
      <c r="S1539" s="179" t="s">
        <v>207</v>
      </c>
      <c r="T1539" s="180" t="s">
        <v>207</v>
      </c>
      <c r="U1539" s="159">
        <v>0</v>
      </c>
      <c r="V1539" s="159">
        <f>ROUND(E1539*U1539,2)</f>
        <v>0</v>
      </c>
      <c r="W1539" s="159"/>
      <c r="X1539" s="159" t="s">
        <v>1099</v>
      </c>
      <c r="Y1539" s="159" t="s">
        <v>210</v>
      </c>
      <c r="Z1539" s="148"/>
      <c r="AA1539" s="148"/>
      <c r="AB1539" s="148"/>
      <c r="AC1539" s="148"/>
      <c r="AD1539" s="148"/>
      <c r="AE1539" s="148"/>
      <c r="AF1539" s="148"/>
      <c r="AG1539" s="148" t="s">
        <v>1100</v>
      </c>
      <c r="AH1539" s="148"/>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2" x14ac:dyDescent="0.2">
      <c r="A1540" s="155"/>
      <c r="B1540" s="156"/>
      <c r="C1540" s="277" t="s">
        <v>1109</v>
      </c>
      <c r="D1540" s="278"/>
      <c r="E1540" s="278"/>
      <c r="F1540" s="278"/>
      <c r="G1540" s="278"/>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212</v>
      </c>
      <c r="AH1540" s="148"/>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81" t="str">
        <f>C1540</f>
        <v>Předpoklad: Skládka odpadů Hrádek u Pacova [https://www.sompo.cz/provozy/skladka-hradek/]; celkem 13 km.</v>
      </c>
      <c r="BB1540" s="148"/>
      <c r="BC1540" s="148"/>
      <c r="BD1540" s="148"/>
      <c r="BE1540" s="148"/>
      <c r="BF1540" s="148"/>
      <c r="BG1540" s="148"/>
      <c r="BH1540" s="148"/>
    </row>
    <row r="1541" spans="1:60" outlineLevel="2" x14ac:dyDescent="0.2">
      <c r="A1541" s="155"/>
      <c r="B1541" s="156"/>
      <c r="C1541" s="204" t="s">
        <v>1101</v>
      </c>
      <c r="D1541" s="195"/>
      <c r="E1541" s="196"/>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8"/>
      <c r="AA1541" s="148"/>
      <c r="AB1541" s="148"/>
      <c r="AC1541" s="148"/>
      <c r="AD1541" s="148"/>
      <c r="AE1541" s="148"/>
      <c r="AF1541" s="148"/>
      <c r="AG1541" s="148" t="s">
        <v>257</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3" x14ac:dyDescent="0.2">
      <c r="A1542" s="155"/>
      <c r="B1542" s="156"/>
      <c r="C1542" s="204" t="s">
        <v>1102</v>
      </c>
      <c r="D1542" s="195"/>
      <c r="E1542" s="196"/>
      <c r="F1542" s="159"/>
      <c r="G1542" s="159"/>
      <c r="H1542" s="159"/>
      <c r="I1542" s="159"/>
      <c r="J1542" s="159"/>
      <c r="K1542" s="159"/>
      <c r="L1542" s="159"/>
      <c r="M1542" s="159"/>
      <c r="N1542" s="158"/>
      <c r="O1542" s="158"/>
      <c r="P1542" s="158"/>
      <c r="Q1542" s="158"/>
      <c r="R1542" s="159"/>
      <c r="S1542" s="159"/>
      <c r="T1542" s="159"/>
      <c r="U1542" s="159"/>
      <c r="V1542" s="159"/>
      <c r="W1542" s="159"/>
      <c r="X1542" s="159"/>
      <c r="Y1542" s="159"/>
      <c r="Z1542" s="148"/>
      <c r="AA1542" s="148"/>
      <c r="AB1542" s="148"/>
      <c r="AC1542" s="148"/>
      <c r="AD1542" s="148"/>
      <c r="AE1542" s="148"/>
      <c r="AF1542" s="148"/>
      <c r="AG1542" s="148" t="s">
        <v>257</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3" x14ac:dyDescent="0.2">
      <c r="A1543" s="155"/>
      <c r="B1543" s="156"/>
      <c r="C1543" s="204" t="s">
        <v>1110</v>
      </c>
      <c r="D1543" s="195"/>
      <c r="E1543" s="196">
        <v>1558.6642999999999</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257</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74">
        <v>172</v>
      </c>
      <c r="B1544" s="175" t="s">
        <v>1111</v>
      </c>
      <c r="C1544" s="190" t="s">
        <v>1112</v>
      </c>
      <c r="D1544" s="176" t="s">
        <v>638</v>
      </c>
      <c r="E1544" s="177">
        <v>129.88869</v>
      </c>
      <c r="F1544" s="178"/>
      <c r="G1544" s="179">
        <f>ROUND(E1544*F1544,2)</f>
        <v>0</v>
      </c>
      <c r="H1544" s="178"/>
      <c r="I1544" s="179">
        <f>ROUND(E1544*H1544,2)</f>
        <v>0</v>
      </c>
      <c r="J1544" s="178"/>
      <c r="K1544" s="179">
        <f>ROUND(E1544*J1544,2)</f>
        <v>0</v>
      </c>
      <c r="L1544" s="179">
        <v>21</v>
      </c>
      <c r="M1544" s="179">
        <f>G1544*(1+L1544/100)</f>
        <v>0</v>
      </c>
      <c r="N1544" s="177">
        <v>0</v>
      </c>
      <c r="O1544" s="177">
        <f>ROUND(E1544*N1544,2)</f>
        <v>0</v>
      </c>
      <c r="P1544" s="177">
        <v>0</v>
      </c>
      <c r="Q1544" s="177">
        <f>ROUND(E1544*P1544,2)</f>
        <v>0</v>
      </c>
      <c r="R1544" s="179" t="s">
        <v>537</v>
      </c>
      <c r="S1544" s="179" t="s">
        <v>207</v>
      </c>
      <c r="T1544" s="180" t="s">
        <v>207</v>
      </c>
      <c r="U1544" s="159">
        <v>0.94199999999999995</v>
      </c>
      <c r="V1544" s="159">
        <f>ROUND(E1544*U1544,2)</f>
        <v>122.36</v>
      </c>
      <c r="W1544" s="159"/>
      <c r="X1544" s="159" t="s">
        <v>1099</v>
      </c>
      <c r="Y1544" s="159" t="s">
        <v>210</v>
      </c>
      <c r="Z1544" s="148"/>
      <c r="AA1544" s="148"/>
      <c r="AB1544" s="148"/>
      <c r="AC1544" s="148"/>
      <c r="AD1544" s="148"/>
      <c r="AE1544" s="148"/>
      <c r="AF1544" s="148"/>
      <c r="AG1544" s="148" t="s">
        <v>1100</v>
      </c>
      <c r="AH1544" s="148"/>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2" x14ac:dyDescent="0.2">
      <c r="A1545" s="155"/>
      <c r="B1545" s="156"/>
      <c r="C1545" s="204" t="s">
        <v>1101</v>
      </c>
      <c r="D1545" s="195"/>
      <c r="E1545" s="196"/>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257</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3" x14ac:dyDescent="0.2">
      <c r="A1546" s="155"/>
      <c r="B1546" s="156"/>
      <c r="C1546" s="204" t="s">
        <v>1102</v>
      </c>
      <c r="D1546" s="195"/>
      <c r="E1546" s="196"/>
      <c r="F1546" s="159"/>
      <c r="G1546" s="159"/>
      <c r="H1546" s="159"/>
      <c r="I1546" s="159"/>
      <c r="J1546" s="159"/>
      <c r="K1546" s="159"/>
      <c r="L1546" s="159"/>
      <c r="M1546" s="159"/>
      <c r="N1546" s="158"/>
      <c r="O1546" s="158"/>
      <c r="P1546" s="158"/>
      <c r="Q1546" s="158"/>
      <c r="R1546" s="159"/>
      <c r="S1546" s="159"/>
      <c r="T1546" s="159"/>
      <c r="U1546" s="159"/>
      <c r="V1546" s="159"/>
      <c r="W1546" s="159"/>
      <c r="X1546" s="159"/>
      <c r="Y1546" s="159"/>
      <c r="Z1546" s="148"/>
      <c r="AA1546" s="148"/>
      <c r="AB1546" s="148"/>
      <c r="AC1546" s="148"/>
      <c r="AD1546" s="148"/>
      <c r="AE1546" s="148"/>
      <c r="AF1546" s="148"/>
      <c r="AG1546" s="148" t="s">
        <v>257</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3" x14ac:dyDescent="0.2">
      <c r="A1547" s="155"/>
      <c r="B1547" s="156"/>
      <c r="C1547" s="204" t="s">
        <v>1103</v>
      </c>
      <c r="D1547" s="195"/>
      <c r="E1547" s="196">
        <v>129.88869</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8"/>
      <c r="AA1547" s="148"/>
      <c r="AB1547" s="148"/>
      <c r="AC1547" s="148"/>
      <c r="AD1547" s="148"/>
      <c r="AE1547" s="148"/>
      <c r="AF1547" s="148"/>
      <c r="AG1547" s="148" t="s">
        <v>257</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ht="22.5" outlineLevel="1" x14ac:dyDescent="0.2">
      <c r="A1548" s="174">
        <v>173</v>
      </c>
      <c r="B1548" s="175" t="s">
        <v>1113</v>
      </c>
      <c r="C1548" s="190" t="s">
        <v>1114</v>
      </c>
      <c r="D1548" s="176" t="s">
        <v>638</v>
      </c>
      <c r="E1548" s="177">
        <v>2337.9964500000001</v>
      </c>
      <c r="F1548" s="178"/>
      <c r="G1548" s="179">
        <f>ROUND(E1548*F1548,2)</f>
        <v>0</v>
      </c>
      <c r="H1548" s="178"/>
      <c r="I1548" s="179">
        <f>ROUND(E1548*H1548,2)</f>
        <v>0</v>
      </c>
      <c r="J1548" s="178"/>
      <c r="K1548" s="179">
        <f>ROUND(E1548*J1548,2)</f>
        <v>0</v>
      </c>
      <c r="L1548" s="179">
        <v>21</v>
      </c>
      <c r="M1548" s="179">
        <f>G1548*(1+L1548/100)</f>
        <v>0</v>
      </c>
      <c r="N1548" s="177">
        <v>0</v>
      </c>
      <c r="O1548" s="177">
        <f>ROUND(E1548*N1548,2)</f>
        <v>0</v>
      </c>
      <c r="P1548" s="177">
        <v>0</v>
      </c>
      <c r="Q1548" s="177">
        <f>ROUND(E1548*P1548,2)</f>
        <v>0</v>
      </c>
      <c r="R1548" s="179" t="s">
        <v>537</v>
      </c>
      <c r="S1548" s="179" t="s">
        <v>207</v>
      </c>
      <c r="T1548" s="180" t="s">
        <v>207</v>
      </c>
      <c r="U1548" s="159">
        <v>0.105</v>
      </c>
      <c r="V1548" s="159">
        <f>ROUND(E1548*U1548,2)</f>
        <v>245.49</v>
      </c>
      <c r="W1548" s="159"/>
      <c r="X1548" s="159" t="s">
        <v>1099</v>
      </c>
      <c r="Y1548" s="159" t="s">
        <v>210</v>
      </c>
      <c r="Z1548" s="148"/>
      <c r="AA1548" s="148"/>
      <c r="AB1548" s="148"/>
      <c r="AC1548" s="148"/>
      <c r="AD1548" s="148"/>
      <c r="AE1548" s="148"/>
      <c r="AF1548" s="148"/>
      <c r="AG1548" s="148" t="s">
        <v>1100</v>
      </c>
      <c r="AH1548" s="148"/>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2" x14ac:dyDescent="0.2">
      <c r="A1549" s="155"/>
      <c r="B1549" s="156"/>
      <c r="C1549" s="204" t="s">
        <v>1101</v>
      </c>
      <c r="D1549" s="195"/>
      <c r="E1549" s="196"/>
      <c r="F1549" s="159"/>
      <c r="G1549" s="159"/>
      <c r="H1549" s="159"/>
      <c r="I1549" s="159"/>
      <c r="J1549" s="159"/>
      <c r="K1549" s="159"/>
      <c r="L1549" s="159"/>
      <c r="M1549" s="159"/>
      <c r="N1549" s="158"/>
      <c r="O1549" s="158"/>
      <c r="P1549" s="158"/>
      <c r="Q1549" s="158"/>
      <c r="R1549" s="159"/>
      <c r="S1549" s="159"/>
      <c r="T1549" s="159"/>
      <c r="U1549" s="159"/>
      <c r="V1549" s="159"/>
      <c r="W1549" s="159"/>
      <c r="X1549" s="159"/>
      <c r="Y1549" s="159"/>
      <c r="Z1549" s="148"/>
      <c r="AA1549" s="148"/>
      <c r="AB1549" s="148"/>
      <c r="AC1549" s="148"/>
      <c r="AD1549" s="148"/>
      <c r="AE1549" s="148"/>
      <c r="AF1549" s="148"/>
      <c r="AG1549" s="148" t="s">
        <v>257</v>
      </c>
      <c r="AH1549" s="148">
        <v>0</v>
      </c>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3" x14ac:dyDescent="0.2">
      <c r="A1550" s="155"/>
      <c r="B1550" s="156"/>
      <c r="C1550" s="204" t="s">
        <v>1102</v>
      </c>
      <c r="D1550" s="195"/>
      <c r="E1550" s="196"/>
      <c r="F1550" s="159"/>
      <c r="G1550" s="159"/>
      <c r="H1550" s="159"/>
      <c r="I1550" s="159"/>
      <c r="J1550" s="159"/>
      <c r="K1550" s="159"/>
      <c r="L1550" s="159"/>
      <c r="M1550" s="159"/>
      <c r="N1550" s="158"/>
      <c r="O1550" s="158"/>
      <c r="P1550" s="158"/>
      <c r="Q1550" s="158"/>
      <c r="R1550" s="159"/>
      <c r="S1550" s="159"/>
      <c r="T1550" s="159"/>
      <c r="U1550" s="159"/>
      <c r="V1550" s="159"/>
      <c r="W1550" s="159"/>
      <c r="X1550" s="159"/>
      <c r="Y1550" s="159"/>
      <c r="Z1550" s="148"/>
      <c r="AA1550" s="148"/>
      <c r="AB1550" s="148"/>
      <c r="AC1550" s="148"/>
      <c r="AD1550" s="148"/>
      <c r="AE1550" s="148"/>
      <c r="AF1550" s="148"/>
      <c r="AG1550" s="148" t="s">
        <v>257</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3" x14ac:dyDescent="0.2">
      <c r="A1551" s="155"/>
      <c r="B1551" s="156"/>
      <c r="C1551" s="204" t="s">
        <v>1115</v>
      </c>
      <c r="D1551" s="195"/>
      <c r="E1551" s="196">
        <v>2337.9964500000001</v>
      </c>
      <c r="F1551" s="159"/>
      <c r="G1551" s="159"/>
      <c r="H1551" s="159"/>
      <c r="I1551" s="159"/>
      <c r="J1551" s="159"/>
      <c r="K1551" s="159"/>
      <c r="L1551" s="159"/>
      <c r="M1551" s="159"/>
      <c r="N1551" s="158"/>
      <c r="O1551" s="158"/>
      <c r="P1551" s="158"/>
      <c r="Q1551" s="158"/>
      <c r="R1551" s="159"/>
      <c r="S1551" s="159"/>
      <c r="T1551" s="159"/>
      <c r="U1551" s="159"/>
      <c r="V1551" s="159"/>
      <c r="W1551" s="159"/>
      <c r="X1551" s="159"/>
      <c r="Y1551" s="159"/>
      <c r="Z1551" s="148"/>
      <c r="AA1551" s="148"/>
      <c r="AB1551" s="148"/>
      <c r="AC1551" s="148"/>
      <c r="AD1551" s="148"/>
      <c r="AE1551" s="148"/>
      <c r="AF1551" s="148"/>
      <c r="AG1551" s="148" t="s">
        <v>257</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ht="22.5" outlineLevel="1" x14ac:dyDescent="0.2">
      <c r="A1552" s="174">
        <v>174</v>
      </c>
      <c r="B1552" s="175" t="s">
        <v>1116</v>
      </c>
      <c r="C1552" s="190" t="s">
        <v>1117</v>
      </c>
      <c r="D1552" s="176" t="s">
        <v>638</v>
      </c>
      <c r="E1552" s="177">
        <v>32.472169999999998</v>
      </c>
      <c r="F1552" s="178"/>
      <c r="G1552" s="179">
        <f>ROUND(E1552*F1552,2)</f>
        <v>0</v>
      </c>
      <c r="H1552" s="178"/>
      <c r="I1552" s="179">
        <f>ROUND(E1552*H1552,2)</f>
        <v>0</v>
      </c>
      <c r="J1552" s="178"/>
      <c r="K1552" s="179">
        <f>ROUND(E1552*J1552,2)</f>
        <v>0</v>
      </c>
      <c r="L1552" s="179">
        <v>21</v>
      </c>
      <c r="M1552" s="179">
        <f>G1552*(1+L1552/100)</f>
        <v>0</v>
      </c>
      <c r="N1552" s="177">
        <v>0</v>
      </c>
      <c r="O1552" s="177">
        <f>ROUND(E1552*N1552,2)</f>
        <v>0</v>
      </c>
      <c r="P1552" s="177">
        <v>0</v>
      </c>
      <c r="Q1552" s="177">
        <f>ROUND(E1552*P1552,2)</f>
        <v>0</v>
      </c>
      <c r="R1552" s="179" t="s">
        <v>537</v>
      </c>
      <c r="S1552" s="179" t="s">
        <v>207</v>
      </c>
      <c r="T1552" s="180" t="s">
        <v>207</v>
      </c>
      <c r="U1552" s="159">
        <v>0</v>
      </c>
      <c r="V1552" s="159">
        <f>ROUND(E1552*U1552,2)</f>
        <v>0</v>
      </c>
      <c r="W1552" s="159"/>
      <c r="X1552" s="159" t="s">
        <v>1099</v>
      </c>
      <c r="Y1552" s="159" t="s">
        <v>210</v>
      </c>
      <c r="Z1552" s="148"/>
      <c r="AA1552" s="148"/>
      <c r="AB1552" s="148"/>
      <c r="AC1552" s="148"/>
      <c r="AD1552" s="148"/>
      <c r="AE1552" s="148"/>
      <c r="AF1552" s="148"/>
      <c r="AG1552" s="148" t="s">
        <v>1100</v>
      </c>
      <c r="AH1552" s="148"/>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2" x14ac:dyDescent="0.2">
      <c r="A1553" s="155"/>
      <c r="B1553" s="156"/>
      <c r="C1553" s="204" t="s">
        <v>1101</v>
      </c>
      <c r="D1553" s="195"/>
      <c r="E1553" s="196"/>
      <c r="F1553" s="159"/>
      <c r="G1553" s="159"/>
      <c r="H1553" s="159"/>
      <c r="I1553" s="159"/>
      <c r="J1553" s="159"/>
      <c r="K1553" s="159"/>
      <c r="L1553" s="159"/>
      <c r="M1553" s="159"/>
      <c r="N1553" s="158"/>
      <c r="O1553" s="158"/>
      <c r="P1553" s="158"/>
      <c r="Q1553" s="158"/>
      <c r="R1553" s="159"/>
      <c r="S1553" s="159"/>
      <c r="T1553" s="159"/>
      <c r="U1553" s="159"/>
      <c r="V1553" s="159"/>
      <c r="W1553" s="159"/>
      <c r="X1553" s="159"/>
      <c r="Y1553" s="159"/>
      <c r="Z1553" s="148"/>
      <c r="AA1553" s="148"/>
      <c r="AB1553" s="148"/>
      <c r="AC1553" s="148"/>
      <c r="AD1553" s="148"/>
      <c r="AE1553" s="148"/>
      <c r="AF1553" s="148"/>
      <c r="AG1553" s="148" t="s">
        <v>257</v>
      </c>
      <c r="AH1553" s="148">
        <v>0</v>
      </c>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3" x14ac:dyDescent="0.2">
      <c r="A1554" s="155"/>
      <c r="B1554" s="156"/>
      <c r="C1554" s="204" t="s">
        <v>1102</v>
      </c>
      <c r="D1554" s="195"/>
      <c r="E1554" s="196"/>
      <c r="F1554" s="159"/>
      <c r="G1554" s="159"/>
      <c r="H1554" s="159"/>
      <c r="I1554" s="159"/>
      <c r="J1554" s="159"/>
      <c r="K1554" s="159"/>
      <c r="L1554" s="159"/>
      <c r="M1554" s="159"/>
      <c r="N1554" s="158"/>
      <c r="O1554" s="158"/>
      <c r="P1554" s="158"/>
      <c r="Q1554" s="158"/>
      <c r="R1554" s="159"/>
      <c r="S1554" s="159"/>
      <c r="T1554" s="159"/>
      <c r="U1554" s="159"/>
      <c r="V1554" s="159"/>
      <c r="W1554" s="159"/>
      <c r="X1554" s="159"/>
      <c r="Y1554" s="159"/>
      <c r="Z1554" s="148"/>
      <c r="AA1554" s="148"/>
      <c r="AB1554" s="148"/>
      <c r="AC1554" s="148"/>
      <c r="AD1554" s="148"/>
      <c r="AE1554" s="148"/>
      <c r="AF1554" s="148"/>
      <c r="AG1554" s="148" t="s">
        <v>257</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3" x14ac:dyDescent="0.2">
      <c r="A1555" s="155"/>
      <c r="B1555" s="156"/>
      <c r="C1555" s="204" t="s">
        <v>1118</v>
      </c>
      <c r="D1555" s="195"/>
      <c r="E1555" s="196">
        <v>32.472169999999998</v>
      </c>
      <c r="F1555" s="159"/>
      <c r="G1555" s="159"/>
      <c r="H1555" s="159"/>
      <c r="I1555" s="159"/>
      <c r="J1555" s="159"/>
      <c r="K1555" s="159"/>
      <c r="L1555" s="159"/>
      <c r="M1555" s="159"/>
      <c r="N1555" s="158"/>
      <c r="O1555" s="158"/>
      <c r="P1555" s="158"/>
      <c r="Q1555" s="158"/>
      <c r="R1555" s="159"/>
      <c r="S1555" s="159"/>
      <c r="T1555" s="159"/>
      <c r="U1555" s="159"/>
      <c r="V1555" s="159"/>
      <c r="W1555" s="159"/>
      <c r="X1555" s="159"/>
      <c r="Y1555" s="159"/>
      <c r="Z1555" s="148"/>
      <c r="AA1555" s="148"/>
      <c r="AB1555" s="148"/>
      <c r="AC1555" s="148"/>
      <c r="AD1555" s="148"/>
      <c r="AE1555" s="148"/>
      <c r="AF1555" s="148"/>
      <c r="AG1555" s="148" t="s">
        <v>257</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ht="22.5" outlineLevel="1" x14ac:dyDescent="0.2">
      <c r="A1556" s="174">
        <v>175</v>
      </c>
      <c r="B1556" s="175" t="s">
        <v>1119</v>
      </c>
      <c r="C1556" s="190" t="s">
        <v>1120</v>
      </c>
      <c r="D1556" s="176" t="s">
        <v>638</v>
      </c>
      <c r="E1556" s="177">
        <v>97.416520000000006</v>
      </c>
      <c r="F1556" s="178"/>
      <c r="G1556" s="179">
        <f>ROUND(E1556*F1556,2)</f>
        <v>0</v>
      </c>
      <c r="H1556" s="178"/>
      <c r="I1556" s="179">
        <f>ROUND(E1556*H1556,2)</f>
        <v>0</v>
      </c>
      <c r="J1556" s="178"/>
      <c r="K1556" s="179">
        <f>ROUND(E1556*J1556,2)</f>
        <v>0</v>
      </c>
      <c r="L1556" s="179">
        <v>21</v>
      </c>
      <c r="M1556" s="179">
        <f>G1556*(1+L1556/100)</f>
        <v>0</v>
      </c>
      <c r="N1556" s="177">
        <v>0</v>
      </c>
      <c r="O1556" s="177">
        <f>ROUND(E1556*N1556,2)</f>
        <v>0</v>
      </c>
      <c r="P1556" s="177">
        <v>0</v>
      </c>
      <c r="Q1556" s="177">
        <f>ROUND(E1556*P1556,2)</f>
        <v>0</v>
      </c>
      <c r="R1556" s="179" t="s">
        <v>537</v>
      </c>
      <c r="S1556" s="179" t="s">
        <v>207</v>
      </c>
      <c r="T1556" s="180" t="s">
        <v>207</v>
      </c>
      <c r="U1556" s="159">
        <v>0</v>
      </c>
      <c r="V1556" s="159">
        <f>ROUND(E1556*U1556,2)</f>
        <v>0</v>
      </c>
      <c r="W1556" s="159"/>
      <c r="X1556" s="159" t="s">
        <v>1099</v>
      </c>
      <c r="Y1556" s="159" t="s">
        <v>210</v>
      </c>
      <c r="Z1556" s="148"/>
      <c r="AA1556" s="148"/>
      <c r="AB1556" s="148"/>
      <c r="AC1556" s="148"/>
      <c r="AD1556" s="148"/>
      <c r="AE1556" s="148"/>
      <c r="AF1556" s="148"/>
      <c r="AG1556" s="148" t="s">
        <v>1100</v>
      </c>
      <c r="AH1556" s="148"/>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2" x14ac:dyDescent="0.2">
      <c r="A1557" s="155"/>
      <c r="B1557" s="156"/>
      <c r="C1557" s="204" t="s">
        <v>1101</v>
      </c>
      <c r="D1557" s="195"/>
      <c r="E1557" s="196"/>
      <c r="F1557" s="159"/>
      <c r="G1557" s="159"/>
      <c r="H1557" s="159"/>
      <c r="I1557" s="159"/>
      <c r="J1557" s="159"/>
      <c r="K1557" s="159"/>
      <c r="L1557" s="159"/>
      <c r="M1557" s="159"/>
      <c r="N1557" s="158"/>
      <c r="O1557" s="158"/>
      <c r="P1557" s="158"/>
      <c r="Q1557" s="158"/>
      <c r="R1557" s="159"/>
      <c r="S1557" s="159"/>
      <c r="T1557" s="159"/>
      <c r="U1557" s="159"/>
      <c r="V1557" s="159"/>
      <c r="W1557" s="159"/>
      <c r="X1557" s="159"/>
      <c r="Y1557" s="159"/>
      <c r="Z1557" s="148"/>
      <c r="AA1557" s="148"/>
      <c r="AB1557" s="148"/>
      <c r="AC1557" s="148"/>
      <c r="AD1557" s="148"/>
      <c r="AE1557" s="148"/>
      <c r="AF1557" s="148"/>
      <c r="AG1557" s="148" t="s">
        <v>257</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3" x14ac:dyDescent="0.2">
      <c r="A1558" s="155"/>
      <c r="B1558" s="156"/>
      <c r="C1558" s="204" t="s">
        <v>1102</v>
      </c>
      <c r="D1558" s="195"/>
      <c r="E1558" s="196"/>
      <c r="F1558" s="159"/>
      <c r="G1558" s="159"/>
      <c r="H1558" s="159"/>
      <c r="I1558" s="159"/>
      <c r="J1558" s="159"/>
      <c r="K1558" s="159"/>
      <c r="L1558" s="159"/>
      <c r="M1558" s="159"/>
      <c r="N1558" s="158"/>
      <c r="O1558" s="158"/>
      <c r="P1558" s="158"/>
      <c r="Q1558" s="158"/>
      <c r="R1558" s="159"/>
      <c r="S1558" s="159"/>
      <c r="T1558" s="159"/>
      <c r="U1558" s="159"/>
      <c r="V1558" s="159"/>
      <c r="W1558" s="159"/>
      <c r="X1558" s="159"/>
      <c r="Y1558" s="159"/>
      <c r="Z1558" s="148"/>
      <c r="AA1558" s="148"/>
      <c r="AB1558" s="148"/>
      <c r="AC1558" s="148"/>
      <c r="AD1558" s="148"/>
      <c r="AE1558" s="148"/>
      <c r="AF1558" s="148"/>
      <c r="AG1558" s="148" t="s">
        <v>257</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3" x14ac:dyDescent="0.2">
      <c r="A1559" s="155"/>
      <c r="B1559" s="156"/>
      <c r="C1559" s="204" t="s">
        <v>1121</v>
      </c>
      <c r="D1559" s="195"/>
      <c r="E1559" s="196">
        <v>97.416520000000006</v>
      </c>
      <c r="F1559" s="159"/>
      <c r="G1559" s="159"/>
      <c r="H1559" s="159"/>
      <c r="I1559" s="159"/>
      <c r="J1559" s="159"/>
      <c r="K1559" s="159"/>
      <c r="L1559" s="159"/>
      <c r="M1559" s="159"/>
      <c r="N1559" s="158"/>
      <c r="O1559" s="158"/>
      <c r="P1559" s="158"/>
      <c r="Q1559" s="158"/>
      <c r="R1559" s="159"/>
      <c r="S1559" s="159"/>
      <c r="T1559" s="159"/>
      <c r="U1559" s="159"/>
      <c r="V1559" s="159"/>
      <c r="W1559" s="159"/>
      <c r="X1559" s="159"/>
      <c r="Y1559" s="159"/>
      <c r="Z1559" s="148"/>
      <c r="AA1559" s="148"/>
      <c r="AB1559" s="148"/>
      <c r="AC1559" s="148"/>
      <c r="AD1559" s="148"/>
      <c r="AE1559" s="148"/>
      <c r="AF1559" s="148"/>
      <c r="AG1559" s="148" t="s">
        <v>257</v>
      </c>
      <c r="AH1559" s="148">
        <v>0</v>
      </c>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x14ac:dyDescent="0.2">
      <c r="A1560" s="3"/>
      <c r="B1560" s="4"/>
      <c r="C1560" s="206"/>
      <c r="D1560" s="198"/>
      <c r="E1560" s="197"/>
      <c r="F1560" s="3"/>
      <c r="G1560" s="3"/>
      <c r="H1560" s="3"/>
      <c r="I1560" s="3"/>
      <c r="J1560" s="3"/>
      <c r="K1560" s="3"/>
      <c r="L1560" s="3"/>
      <c r="M1560" s="3"/>
      <c r="N1560" s="3"/>
      <c r="O1560" s="3"/>
      <c r="P1560" s="3"/>
      <c r="Q1560" s="3"/>
      <c r="R1560" s="3"/>
      <c r="S1560" s="3"/>
      <c r="T1560" s="3"/>
      <c r="U1560" s="3"/>
      <c r="V1560" s="3"/>
      <c r="W1560" s="3"/>
      <c r="X1560" s="3"/>
      <c r="Y1560" s="3"/>
      <c r="AE1560">
        <v>15</v>
      </c>
      <c r="AF1560">
        <v>21</v>
      </c>
      <c r="AG1560" t="s">
        <v>188</v>
      </c>
    </row>
    <row r="1561" spans="1:60" x14ac:dyDescent="0.2">
      <c r="A1561" s="161"/>
      <c r="B1561" s="162" t="s">
        <v>29</v>
      </c>
      <c r="C1561" s="207"/>
      <c r="D1561" s="200"/>
      <c r="E1561" s="199"/>
      <c r="F1561" s="161"/>
      <c r="G1561" s="163">
        <f>G8+G64+G198+G233+G282+G289+G424+G435+G517+G548+G1280+G1305+G1516+G1522</f>
        <v>0</v>
      </c>
      <c r="H1561" s="3"/>
      <c r="I1561" s="3"/>
      <c r="J1561" s="3"/>
      <c r="K1561" s="3"/>
      <c r="L1561" s="3"/>
      <c r="M1561" s="3"/>
      <c r="N1561" s="3"/>
      <c r="O1561" s="3"/>
      <c r="P1561" s="3"/>
      <c r="Q1561" s="3"/>
      <c r="R1561" s="3"/>
      <c r="S1561" s="3"/>
      <c r="T1561" s="3"/>
      <c r="U1561" s="3"/>
      <c r="V1561" s="3"/>
      <c r="W1561" s="3"/>
      <c r="X1561" s="3"/>
      <c r="Y1561" s="3"/>
      <c r="AE1561">
        <f>SUMIF(L7:L1559,AE1560,G7:G1559)</f>
        <v>0</v>
      </c>
      <c r="AF1561">
        <f>SUMIF(L7:L1559,AF1560,G7:G1559)</f>
        <v>0</v>
      </c>
      <c r="AG1561" t="s">
        <v>244</v>
      </c>
    </row>
    <row r="1562" spans="1:60" x14ac:dyDescent="0.2">
      <c r="A1562" s="3"/>
      <c r="B1562" s="4"/>
      <c r="C1562" s="206"/>
      <c r="D1562" s="198"/>
      <c r="E1562" s="197"/>
      <c r="F1562" s="3"/>
      <c r="G1562" s="3"/>
      <c r="H1562" s="3"/>
      <c r="I1562" s="3"/>
      <c r="J1562" s="3"/>
      <c r="K1562" s="3"/>
      <c r="L1562" s="3"/>
      <c r="M1562" s="3"/>
      <c r="N1562" s="3"/>
      <c r="O1562" s="3"/>
      <c r="P1562" s="3"/>
      <c r="Q1562" s="3"/>
      <c r="R1562" s="3"/>
      <c r="S1562" s="3"/>
      <c r="T1562" s="3"/>
      <c r="U1562" s="3"/>
      <c r="V1562" s="3"/>
      <c r="W1562" s="3"/>
      <c r="X1562" s="3"/>
      <c r="Y1562" s="3"/>
    </row>
    <row r="1563" spans="1:60" x14ac:dyDescent="0.2">
      <c r="A1563" s="292" t="s">
        <v>1122</v>
      </c>
      <c r="B1563" s="292"/>
      <c r="C1563" s="206"/>
      <c r="D1563" s="198"/>
      <c r="E1563" s="197"/>
      <c r="F1563" s="3"/>
      <c r="G1563" s="3"/>
      <c r="H1563" s="3"/>
      <c r="I1563" s="3"/>
      <c r="J1563" s="3"/>
      <c r="K1563" s="3"/>
      <c r="L1563" s="3"/>
      <c r="M1563" s="3"/>
      <c r="N1563" s="3"/>
      <c r="O1563" s="3"/>
      <c r="P1563" s="3"/>
      <c r="Q1563" s="3"/>
      <c r="R1563" s="3"/>
      <c r="S1563" s="3"/>
      <c r="T1563" s="3"/>
      <c r="U1563" s="3"/>
      <c r="V1563" s="3"/>
      <c r="W1563" s="3"/>
      <c r="X1563" s="3"/>
      <c r="Y1563" s="3"/>
    </row>
    <row r="1564" spans="1:60" x14ac:dyDescent="0.2">
      <c r="A1564" s="3"/>
      <c r="B1564" s="4" t="s">
        <v>585</v>
      </c>
      <c r="C1564" s="206" t="s">
        <v>1123</v>
      </c>
      <c r="D1564" s="198"/>
      <c r="E1564" s="197">
        <v>354.7</v>
      </c>
      <c r="F1564" s="3"/>
      <c r="G1564" s="3"/>
      <c r="H1564" s="3"/>
      <c r="I1564" s="3"/>
      <c r="J1564" s="3"/>
      <c r="K1564" s="3"/>
      <c r="L1564" s="3"/>
      <c r="M1564" s="3"/>
      <c r="N1564" s="3"/>
      <c r="O1564" s="3"/>
      <c r="P1564" s="3"/>
      <c r="Q1564" s="3"/>
      <c r="R1564" s="3"/>
      <c r="S1564" s="3"/>
      <c r="T1564" s="3"/>
      <c r="U1564" s="3"/>
      <c r="V1564" s="3"/>
      <c r="W1564" s="3"/>
      <c r="X1564" s="3"/>
      <c r="Y1564" s="3"/>
      <c r="AG1564" t="s">
        <v>1124</v>
      </c>
    </row>
    <row r="1565" spans="1:60" x14ac:dyDescent="0.2">
      <c r="A1565" s="3"/>
      <c r="B1565" s="4"/>
      <c r="C1565" s="208" t="s">
        <v>410</v>
      </c>
      <c r="D1565" s="198"/>
      <c r="E1565" s="197"/>
      <c r="F1565" s="3"/>
      <c r="G1565" s="3"/>
      <c r="H1565" s="3"/>
      <c r="I1565" s="3"/>
      <c r="J1565" s="3"/>
      <c r="K1565" s="3"/>
      <c r="L1565" s="3"/>
      <c r="M1565" s="3"/>
      <c r="N1565" s="3"/>
      <c r="O1565" s="3"/>
      <c r="P1565" s="3"/>
      <c r="Q1565" s="3"/>
      <c r="R1565" s="3"/>
      <c r="S1565" s="3"/>
      <c r="T1565" s="3"/>
      <c r="U1565" s="3"/>
      <c r="V1565" s="3"/>
      <c r="W1565" s="3"/>
      <c r="X1565" s="3"/>
      <c r="Y1565" s="3"/>
      <c r="AG1565" t="s">
        <v>257</v>
      </c>
      <c r="AH1565">
        <v>0</v>
      </c>
    </row>
    <row r="1566" spans="1:60" outlineLevel="1" x14ac:dyDescent="0.2">
      <c r="A1566" s="3"/>
      <c r="B1566" s="4"/>
      <c r="C1566" s="208" t="s">
        <v>1125</v>
      </c>
      <c r="D1566" s="198"/>
      <c r="E1566" s="197">
        <v>7.6</v>
      </c>
      <c r="F1566" s="3"/>
      <c r="G1566" s="3"/>
      <c r="H1566" s="3"/>
      <c r="I1566" s="3"/>
      <c r="J1566" s="3"/>
      <c r="K1566" s="3"/>
      <c r="L1566" s="3"/>
      <c r="M1566" s="3"/>
      <c r="N1566" s="3"/>
      <c r="O1566" s="3"/>
      <c r="P1566" s="3"/>
      <c r="Q1566" s="3"/>
      <c r="R1566" s="3"/>
      <c r="S1566" s="3"/>
      <c r="T1566" s="3"/>
      <c r="U1566" s="3"/>
      <c r="V1566" s="3"/>
      <c r="W1566" s="3"/>
      <c r="X1566" s="3"/>
      <c r="Y1566" s="3"/>
      <c r="AG1566" t="s">
        <v>257</v>
      </c>
      <c r="AH1566">
        <v>0</v>
      </c>
    </row>
    <row r="1567" spans="1:60" outlineLevel="1" x14ac:dyDescent="0.2">
      <c r="A1567" s="3"/>
      <c r="B1567" s="4"/>
      <c r="C1567" s="208" t="s">
        <v>1126</v>
      </c>
      <c r="D1567" s="198"/>
      <c r="E1567" s="197">
        <v>21.6</v>
      </c>
      <c r="F1567" s="3"/>
      <c r="G1567" s="3"/>
      <c r="H1567" s="3"/>
      <c r="I1567" s="3"/>
      <c r="J1567" s="3"/>
      <c r="K1567" s="3"/>
      <c r="L1567" s="3"/>
      <c r="M1567" s="3"/>
      <c r="N1567" s="3"/>
      <c r="O1567" s="3"/>
      <c r="P1567" s="3"/>
      <c r="Q1567" s="3"/>
      <c r="R1567" s="3"/>
      <c r="S1567" s="3"/>
      <c r="T1567" s="3"/>
      <c r="U1567" s="3"/>
      <c r="V1567" s="3"/>
      <c r="W1567" s="3"/>
      <c r="X1567" s="3"/>
      <c r="Y1567" s="3"/>
      <c r="AG1567" t="s">
        <v>257</v>
      </c>
      <c r="AH1567">
        <v>0</v>
      </c>
    </row>
    <row r="1568" spans="1:60" outlineLevel="1" x14ac:dyDescent="0.2">
      <c r="A1568" s="3"/>
      <c r="B1568" s="4"/>
      <c r="C1568" s="208" t="s">
        <v>1127</v>
      </c>
      <c r="D1568" s="198"/>
      <c r="E1568" s="197">
        <v>64.8</v>
      </c>
      <c r="F1568" s="3"/>
      <c r="G1568" s="3"/>
      <c r="H1568" s="3"/>
      <c r="I1568" s="3"/>
      <c r="J1568" s="3"/>
      <c r="K1568" s="3"/>
      <c r="L1568" s="3"/>
      <c r="M1568" s="3"/>
      <c r="N1568" s="3"/>
      <c r="O1568" s="3"/>
      <c r="P1568" s="3"/>
      <c r="Q1568" s="3"/>
      <c r="R1568" s="3"/>
      <c r="S1568" s="3"/>
      <c r="T1568" s="3"/>
      <c r="U1568" s="3"/>
      <c r="V1568" s="3"/>
      <c r="W1568" s="3"/>
      <c r="X1568" s="3"/>
      <c r="Y1568" s="3"/>
      <c r="AG1568" t="s">
        <v>257</v>
      </c>
      <c r="AH1568">
        <v>0</v>
      </c>
    </row>
    <row r="1569" spans="1:34" outlineLevel="1" x14ac:dyDescent="0.2">
      <c r="A1569" s="3"/>
      <c r="B1569" s="4"/>
      <c r="C1569" s="208" t="s">
        <v>1128</v>
      </c>
      <c r="D1569" s="198"/>
      <c r="E1569" s="197">
        <v>8.1</v>
      </c>
      <c r="F1569" s="3"/>
      <c r="G1569" s="3"/>
      <c r="H1569" s="3"/>
      <c r="I1569" s="3"/>
      <c r="J1569" s="3"/>
      <c r="K1569" s="3"/>
      <c r="L1569" s="3"/>
      <c r="M1569" s="3"/>
      <c r="N1569" s="3"/>
      <c r="O1569" s="3"/>
      <c r="P1569" s="3"/>
      <c r="Q1569" s="3"/>
      <c r="R1569" s="3"/>
      <c r="S1569" s="3"/>
      <c r="T1569" s="3"/>
      <c r="U1569" s="3"/>
      <c r="V1569" s="3"/>
      <c r="W1569" s="3"/>
      <c r="X1569" s="3"/>
      <c r="Y1569" s="3"/>
      <c r="AG1569" t="s">
        <v>257</v>
      </c>
      <c r="AH1569">
        <v>0</v>
      </c>
    </row>
    <row r="1570" spans="1:34" outlineLevel="1" x14ac:dyDescent="0.2">
      <c r="A1570" s="3"/>
      <c r="B1570" s="4"/>
      <c r="C1570" s="208" t="s">
        <v>1129</v>
      </c>
      <c r="D1570" s="198"/>
      <c r="E1570" s="197">
        <v>66.400000000000006</v>
      </c>
      <c r="F1570" s="3"/>
      <c r="G1570" s="3"/>
      <c r="H1570" s="3"/>
      <c r="I1570" s="3"/>
      <c r="J1570" s="3"/>
      <c r="K1570" s="3"/>
      <c r="L1570" s="3"/>
      <c r="M1570" s="3"/>
      <c r="N1570" s="3"/>
      <c r="O1570" s="3"/>
      <c r="P1570" s="3"/>
      <c r="Q1570" s="3"/>
      <c r="R1570" s="3"/>
      <c r="S1570" s="3"/>
      <c r="T1570" s="3"/>
      <c r="U1570" s="3"/>
      <c r="V1570" s="3"/>
      <c r="W1570" s="3"/>
      <c r="X1570" s="3"/>
      <c r="Y1570" s="3"/>
      <c r="AG1570" t="s">
        <v>257</v>
      </c>
      <c r="AH1570">
        <v>0</v>
      </c>
    </row>
    <row r="1571" spans="1:34" outlineLevel="1" x14ac:dyDescent="0.2">
      <c r="A1571" s="3"/>
      <c r="B1571" s="4"/>
      <c r="C1571" s="208" t="s">
        <v>422</v>
      </c>
      <c r="D1571" s="198"/>
      <c r="E1571" s="197"/>
      <c r="F1571" s="3"/>
      <c r="G1571" s="3"/>
      <c r="H1571" s="3"/>
      <c r="I1571" s="3"/>
      <c r="J1571" s="3"/>
      <c r="K1571" s="3"/>
      <c r="L1571" s="3"/>
      <c r="M1571" s="3"/>
      <c r="N1571" s="3"/>
      <c r="O1571" s="3"/>
      <c r="P1571" s="3"/>
      <c r="Q1571" s="3"/>
      <c r="R1571" s="3"/>
      <c r="S1571" s="3"/>
      <c r="T1571" s="3"/>
      <c r="U1571" s="3"/>
      <c r="V1571" s="3"/>
      <c r="W1571" s="3"/>
      <c r="X1571" s="3"/>
      <c r="Y1571" s="3"/>
      <c r="AG1571" t="s">
        <v>257</v>
      </c>
      <c r="AH1571">
        <v>0</v>
      </c>
    </row>
    <row r="1572" spans="1:34" outlineLevel="1" x14ac:dyDescent="0.2">
      <c r="A1572" s="3"/>
      <c r="B1572" s="4"/>
      <c r="C1572" s="208" t="s">
        <v>1130</v>
      </c>
      <c r="D1572" s="198"/>
      <c r="E1572" s="197">
        <v>8.4</v>
      </c>
      <c r="F1572" s="3"/>
      <c r="G1572" s="3"/>
      <c r="H1572" s="3"/>
      <c r="I1572" s="3"/>
      <c r="J1572" s="3"/>
      <c r="K1572" s="3"/>
      <c r="L1572" s="3"/>
      <c r="M1572" s="3"/>
      <c r="N1572" s="3"/>
      <c r="O1572" s="3"/>
      <c r="P1572" s="3"/>
      <c r="Q1572" s="3"/>
      <c r="R1572" s="3"/>
      <c r="S1572" s="3"/>
      <c r="T1572" s="3"/>
      <c r="U1572" s="3"/>
      <c r="V1572" s="3"/>
      <c r="W1572" s="3"/>
      <c r="X1572" s="3"/>
      <c r="Y1572" s="3"/>
      <c r="AG1572" t="s">
        <v>257</v>
      </c>
      <c r="AH1572">
        <v>0</v>
      </c>
    </row>
    <row r="1573" spans="1:34" outlineLevel="1" x14ac:dyDescent="0.2">
      <c r="A1573" s="3"/>
      <c r="B1573" s="4"/>
      <c r="C1573" s="208" t="s">
        <v>1131</v>
      </c>
      <c r="D1573" s="198"/>
      <c r="E1573" s="197">
        <v>13.9</v>
      </c>
      <c r="F1573" s="3"/>
      <c r="G1573" s="3"/>
      <c r="H1573" s="3"/>
      <c r="I1573" s="3"/>
      <c r="J1573" s="3"/>
      <c r="K1573" s="3"/>
      <c r="L1573" s="3"/>
      <c r="M1573" s="3"/>
      <c r="N1573" s="3"/>
      <c r="O1573" s="3"/>
      <c r="P1573" s="3"/>
      <c r="Q1573" s="3"/>
      <c r="R1573" s="3"/>
      <c r="S1573" s="3"/>
      <c r="T1573" s="3"/>
      <c r="U1573" s="3"/>
      <c r="V1573" s="3"/>
      <c r="W1573" s="3"/>
      <c r="X1573" s="3"/>
      <c r="Y1573" s="3"/>
      <c r="AG1573" t="s">
        <v>257</v>
      </c>
      <c r="AH1573">
        <v>0</v>
      </c>
    </row>
    <row r="1574" spans="1:34" outlineLevel="1" x14ac:dyDescent="0.2">
      <c r="A1574" s="3"/>
      <c r="B1574" s="4"/>
      <c r="C1574" s="208" t="s">
        <v>1132</v>
      </c>
      <c r="D1574" s="198"/>
      <c r="E1574" s="197">
        <v>21.6</v>
      </c>
      <c r="F1574" s="3"/>
      <c r="G1574" s="3"/>
      <c r="H1574" s="3"/>
      <c r="I1574" s="3"/>
      <c r="J1574" s="3"/>
      <c r="K1574" s="3"/>
      <c r="L1574" s="3"/>
      <c r="M1574" s="3"/>
      <c r="N1574" s="3"/>
      <c r="O1574" s="3"/>
      <c r="P1574" s="3"/>
      <c r="Q1574" s="3"/>
      <c r="R1574" s="3"/>
      <c r="S1574" s="3"/>
      <c r="T1574" s="3"/>
      <c r="U1574" s="3"/>
      <c r="V1574" s="3"/>
      <c r="W1574" s="3"/>
      <c r="X1574" s="3"/>
      <c r="Y1574" s="3"/>
      <c r="AG1574" t="s">
        <v>257</v>
      </c>
      <c r="AH1574">
        <v>0</v>
      </c>
    </row>
    <row r="1575" spans="1:34" outlineLevel="1" x14ac:dyDescent="0.2">
      <c r="A1575" s="3"/>
      <c r="B1575" s="4"/>
      <c r="C1575" s="208" t="s">
        <v>1133</v>
      </c>
      <c r="D1575" s="198"/>
      <c r="E1575" s="197">
        <v>43.9</v>
      </c>
      <c r="F1575" s="3"/>
      <c r="G1575" s="3"/>
      <c r="H1575" s="3"/>
      <c r="I1575" s="3"/>
      <c r="J1575" s="3"/>
      <c r="K1575" s="3"/>
      <c r="L1575" s="3"/>
      <c r="M1575" s="3"/>
      <c r="N1575" s="3"/>
      <c r="O1575" s="3"/>
      <c r="P1575" s="3"/>
      <c r="Q1575" s="3"/>
      <c r="R1575" s="3"/>
      <c r="S1575" s="3"/>
      <c r="T1575" s="3"/>
      <c r="U1575" s="3"/>
      <c r="V1575" s="3"/>
      <c r="W1575" s="3"/>
      <c r="X1575" s="3"/>
      <c r="Y1575" s="3"/>
      <c r="AG1575" t="s">
        <v>257</v>
      </c>
      <c r="AH1575">
        <v>0</v>
      </c>
    </row>
    <row r="1576" spans="1:34" outlineLevel="1" x14ac:dyDescent="0.2">
      <c r="A1576" s="3"/>
      <c r="B1576" s="4"/>
      <c r="C1576" s="208" t="s">
        <v>430</v>
      </c>
      <c r="D1576" s="198"/>
      <c r="E1576" s="197"/>
      <c r="F1576" s="3"/>
      <c r="G1576" s="3"/>
      <c r="H1576" s="3"/>
      <c r="I1576" s="3"/>
      <c r="J1576" s="3"/>
      <c r="K1576" s="3"/>
      <c r="L1576" s="3"/>
      <c r="M1576" s="3"/>
      <c r="N1576" s="3"/>
      <c r="O1576" s="3"/>
      <c r="P1576" s="3"/>
      <c r="Q1576" s="3"/>
      <c r="R1576" s="3"/>
      <c r="S1576" s="3"/>
      <c r="T1576" s="3"/>
      <c r="U1576" s="3"/>
      <c r="V1576" s="3"/>
      <c r="W1576" s="3"/>
      <c r="X1576" s="3"/>
      <c r="Y1576" s="3"/>
      <c r="AG1576" t="s">
        <v>257</v>
      </c>
      <c r="AH1576">
        <v>0</v>
      </c>
    </row>
    <row r="1577" spans="1:34" outlineLevel="1" x14ac:dyDescent="0.2">
      <c r="A1577" s="3"/>
      <c r="B1577" s="4"/>
      <c r="C1577" s="208" t="s">
        <v>1134</v>
      </c>
      <c r="D1577" s="198"/>
      <c r="E1577" s="197">
        <v>3.2</v>
      </c>
      <c r="F1577" s="3"/>
      <c r="G1577" s="3"/>
      <c r="H1577" s="3"/>
      <c r="I1577" s="3"/>
      <c r="J1577" s="3"/>
      <c r="K1577" s="3"/>
      <c r="L1577" s="3"/>
      <c r="M1577" s="3"/>
      <c r="N1577" s="3"/>
      <c r="O1577" s="3"/>
      <c r="P1577" s="3"/>
      <c r="Q1577" s="3"/>
      <c r="R1577" s="3"/>
      <c r="S1577" s="3"/>
      <c r="T1577" s="3"/>
      <c r="U1577" s="3"/>
      <c r="V1577" s="3"/>
      <c r="W1577" s="3"/>
      <c r="X1577" s="3"/>
      <c r="Y1577" s="3"/>
      <c r="AG1577" t="s">
        <v>257</v>
      </c>
      <c r="AH1577">
        <v>0</v>
      </c>
    </row>
    <row r="1578" spans="1:34" outlineLevel="1" x14ac:dyDescent="0.2">
      <c r="A1578" s="3"/>
      <c r="B1578" s="4"/>
      <c r="C1578" s="208" t="s">
        <v>1135</v>
      </c>
      <c r="D1578" s="198"/>
      <c r="E1578" s="197">
        <v>4.5</v>
      </c>
      <c r="F1578" s="3"/>
      <c r="G1578" s="3"/>
      <c r="H1578" s="3"/>
      <c r="I1578" s="3"/>
      <c r="J1578" s="3"/>
      <c r="K1578" s="3"/>
      <c r="L1578" s="3"/>
      <c r="M1578" s="3"/>
      <c r="N1578" s="3"/>
      <c r="O1578" s="3"/>
      <c r="P1578" s="3"/>
      <c r="Q1578" s="3"/>
      <c r="R1578" s="3"/>
      <c r="S1578" s="3"/>
      <c r="T1578" s="3"/>
      <c r="U1578" s="3"/>
      <c r="V1578" s="3"/>
      <c r="W1578" s="3"/>
      <c r="X1578" s="3"/>
      <c r="Y1578" s="3"/>
      <c r="AG1578" t="s">
        <v>257</v>
      </c>
      <c r="AH1578">
        <v>0</v>
      </c>
    </row>
    <row r="1579" spans="1:34" outlineLevel="1" x14ac:dyDescent="0.2">
      <c r="A1579" s="3"/>
      <c r="B1579" s="4"/>
      <c r="C1579" s="209" t="s">
        <v>1136</v>
      </c>
      <c r="D1579" s="201"/>
      <c r="E1579" s="202">
        <v>264</v>
      </c>
      <c r="F1579" s="3"/>
      <c r="G1579" s="3"/>
      <c r="H1579" s="3"/>
      <c r="I1579" s="3"/>
      <c r="J1579" s="3"/>
      <c r="K1579" s="3"/>
      <c r="L1579" s="3"/>
      <c r="M1579" s="3"/>
      <c r="N1579" s="3"/>
      <c r="O1579" s="3"/>
      <c r="P1579" s="3"/>
      <c r="Q1579" s="3"/>
      <c r="R1579" s="3"/>
      <c r="S1579" s="3"/>
      <c r="T1579" s="3"/>
      <c r="U1579" s="3"/>
      <c r="V1579" s="3"/>
      <c r="W1579" s="3"/>
      <c r="X1579" s="3"/>
      <c r="Y1579" s="3"/>
      <c r="AG1579" t="s">
        <v>257</v>
      </c>
      <c r="AH1579">
        <v>1</v>
      </c>
    </row>
    <row r="1580" spans="1:34" outlineLevel="1" x14ac:dyDescent="0.2">
      <c r="A1580" s="3"/>
      <c r="B1580" s="4"/>
      <c r="C1580" s="208" t="s">
        <v>1137</v>
      </c>
      <c r="D1580" s="198"/>
      <c r="E1580" s="197"/>
      <c r="F1580" s="3"/>
      <c r="G1580" s="3"/>
      <c r="H1580" s="3"/>
      <c r="I1580" s="3"/>
      <c r="J1580" s="3"/>
      <c r="K1580" s="3"/>
      <c r="L1580" s="3"/>
      <c r="M1580" s="3"/>
      <c r="N1580" s="3"/>
      <c r="O1580" s="3"/>
      <c r="P1580" s="3"/>
      <c r="Q1580" s="3"/>
      <c r="R1580" s="3"/>
      <c r="S1580" s="3"/>
      <c r="T1580" s="3"/>
      <c r="U1580" s="3"/>
      <c r="V1580" s="3"/>
      <c r="W1580" s="3"/>
      <c r="X1580" s="3"/>
      <c r="Y1580" s="3"/>
      <c r="AG1580" t="s">
        <v>257</v>
      </c>
      <c r="AH1580">
        <v>0</v>
      </c>
    </row>
    <row r="1581" spans="1:34" outlineLevel="1" x14ac:dyDescent="0.2">
      <c r="A1581" s="3"/>
      <c r="B1581" s="4"/>
      <c r="C1581" s="208" t="s">
        <v>1138</v>
      </c>
      <c r="D1581" s="198"/>
      <c r="E1581" s="197">
        <v>23.4</v>
      </c>
      <c r="F1581" s="3"/>
      <c r="G1581" s="3"/>
      <c r="H1581" s="3"/>
      <c r="I1581" s="3"/>
      <c r="J1581" s="3"/>
      <c r="K1581" s="3"/>
      <c r="L1581" s="3"/>
      <c r="M1581" s="3"/>
      <c r="N1581" s="3"/>
      <c r="O1581" s="3"/>
      <c r="P1581" s="3"/>
      <c r="Q1581" s="3"/>
      <c r="R1581" s="3"/>
      <c r="S1581" s="3"/>
      <c r="T1581" s="3"/>
      <c r="U1581" s="3"/>
      <c r="V1581" s="3"/>
      <c r="W1581" s="3"/>
      <c r="X1581" s="3"/>
      <c r="Y1581" s="3"/>
      <c r="AG1581" t="s">
        <v>257</v>
      </c>
      <c r="AH1581">
        <v>0</v>
      </c>
    </row>
    <row r="1582" spans="1:34" outlineLevel="1" x14ac:dyDescent="0.2">
      <c r="A1582" s="3"/>
      <c r="B1582" s="4"/>
      <c r="C1582" s="208" t="s">
        <v>1139</v>
      </c>
      <c r="D1582" s="198"/>
      <c r="E1582" s="197">
        <v>12.7</v>
      </c>
      <c r="F1582" s="3"/>
      <c r="G1582" s="3"/>
      <c r="H1582" s="3"/>
      <c r="I1582" s="3"/>
      <c r="J1582" s="3"/>
      <c r="K1582" s="3"/>
      <c r="L1582" s="3"/>
      <c r="M1582" s="3"/>
      <c r="N1582" s="3"/>
      <c r="O1582" s="3"/>
      <c r="P1582" s="3"/>
      <c r="Q1582" s="3"/>
      <c r="R1582" s="3"/>
      <c r="S1582" s="3"/>
      <c r="T1582" s="3"/>
      <c r="U1582" s="3"/>
      <c r="V1582" s="3"/>
      <c r="W1582" s="3"/>
      <c r="X1582" s="3"/>
      <c r="Y1582" s="3"/>
      <c r="AG1582" t="s">
        <v>257</v>
      </c>
      <c r="AH1582">
        <v>0</v>
      </c>
    </row>
    <row r="1583" spans="1:34" outlineLevel="1" x14ac:dyDescent="0.2">
      <c r="A1583" s="3"/>
      <c r="B1583" s="4"/>
      <c r="C1583" s="208" t="s">
        <v>1140</v>
      </c>
      <c r="D1583" s="198"/>
      <c r="E1583" s="197">
        <v>46.2</v>
      </c>
      <c r="F1583" s="3"/>
      <c r="G1583" s="3"/>
      <c r="H1583" s="3"/>
      <c r="I1583" s="3"/>
      <c r="J1583" s="3"/>
      <c r="K1583" s="3"/>
      <c r="L1583" s="3"/>
      <c r="M1583" s="3"/>
      <c r="N1583" s="3"/>
      <c r="O1583" s="3"/>
      <c r="P1583" s="3"/>
      <c r="Q1583" s="3"/>
      <c r="R1583" s="3"/>
      <c r="S1583" s="3"/>
      <c r="T1583" s="3"/>
      <c r="U1583" s="3"/>
      <c r="V1583" s="3"/>
      <c r="W1583" s="3"/>
      <c r="X1583" s="3"/>
      <c r="Y1583" s="3"/>
      <c r="AG1583" t="s">
        <v>257</v>
      </c>
      <c r="AH1583">
        <v>0</v>
      </c>
    </row>
    <row r="1584" spans="1:34" outlineLevel="1" x14ac:dyDescent="0.2">
      <c r="A1584" s="3"/>
      <c r="B1584" s="4"/>
      <c r="C1584" s="208" t="s">
        <v>1141</v>
      </c>
      <c r="D1584" s="198"/>
      <c r="E1584" s="197">
        <v>8.4</v>
      </c>
      <c r="F1584" s="3"/>
      <c r="G1584" s="3"/>
      <c r="H1584" s="3"/>
      <c r="I1584" s="3"/>
      <c r="J1584" s="3"/>
      <c r="K1584" s="3"/>
      <c r="L1584" s="3"/>
      <c r="M1584" s="3"/>
      <c r="N1584" s="3"/>
      <c r="O1584" s="3"/>
      <c r="P1584" s="3"/>
      <c r="Q1584" s="3"/>
      <c r="R1584" s="3"/>
      <c r="S1584" s="3"/>
      <c r="T1584" s="3"/>
      <c r="U1584" s="3"/>
      <c r="V1584" s="3"/>
      <c r="W1584" s="3"/>
      <c r="X1584" s="3"/>
      <c r="Y1584" s="3"/>
      <c r="AG1584" t="s">
        <v>257</v>
      </c>
      <c r="AH1584">
        <v>0</v>
      </c>
    </row>
    <row r="1585" spans="1:34" outlineLevel="1" x14ac:dyDescent="0.2">
      <c r="A1585" s="3"/>
      <c r="B1585" s="4"/>
      <c r="C1585" s="209" t="s">
        <v>1136</v>
      </c>
      <c r="D1585" s="201"/>
      <c r="E1585" s="202">
        <v>90.7</v>
      </c>
      <c r="F1585" s="3"/>
      <c r="G1585" s="3"/>
      <c r="H1585" s="3"/>
      <c r="I1585" s="3"/>
      <c r="J1585" s="3"/>
      <c r="K1585" s="3"/>
      <c r="L1585" s="3"/>
      <c r="M1585" s="3"/>
      <c r="N1585" s="3"/>
      <c r="O1585" s="3"/>
      <c r="P1585" s="3"/>
      <c r="Q1585" s="3"/>
      <c r="R1585" s="3"/>
      <c r="S1585" s="3"/>
      <c r="T1585" s="3"/>
      <c r="U1585" s="3"/>
      <c r="V1585" s="3"/>
      <c r="W1585" s="3"/>
      <c r="X1585" s="3"/>
      <c r="Y1585" s="3"/>
      <c r="AG1585" t="s">
        <v>257</v>
      </c>
      <c r="AH1585">
        <v>1</v>
      </c>
    </row>
    <row r="1586" spans="1:34" outlineLevel="1" x14ac:dyDescent="0.2">
      <c r="A1586" s="3"/>
      <c r="B1586" s="4"/>
      <c r="C1586" s="208" t="s">
        <v>1142</v>
      </c>
      <c r="D1586" s="198"/>
      <c r="E1586" s="197"/>
      <c r="F1586" s="3"/>
      <c r="G1586" s="3"/>
      <c r="H1586" s="3"/>
      <c r="I1586" s="3"/>
      <c r="J1586" s="3"/>
      <c r="K1586" s="3"/>
      <c r="L1586" s="3"/>
      <c r="M1586" s="3"/>
      <c r="N1586" s="3"/>
      <c r="O1586" s="3"/>
      <c r="P1586" s="3"/>
      <c r="Q1586" s="3"/>
      <c r="R1586" s="3"/>
      <c r="S1586" s="3"/>
      <c r="T1586" s="3"/>
      <c r="U1586" s="3"/>
      <c r="V1586" s="3"/>
      <c r="W1586" s="3"/>
      <c r="X1586" s="3"/>
      <c r="Y1586" s="3"/>
      <c r="AG1586" t="s">
        <v>257</v>
      </c>
      <c r="AH1586">
        <v>0</v>
      </c>
    </row>
    <row r="1587" spans="1:34" outlineLevel="1" x14ac:dyDescent="0.2">
      <c r="A1587" s="3"/>
      <c r="B1587" s="4"/>
      <c r="C1587" s="208" t="s">
        <v>1142</v>
      </c>
      <c r="D1587" s="198"/>
      <c r="E1587" s="197"/>
      <c r="F1587" s="3"/>
      <c r="G1587" s="3"/>
      <c r="H1587" s="3"/>
      <c r="I1587" s="3"/>
      <c r="J1587" s="3"/>
      <c r="K1587" s="3"/>
      <c r="L1587" s="3"/>
      <c r="M1587" s="3"/>
      <c r="N1587" s="3"/>
      <c r="O1587" s="3"/>
      <c r="P1587" s="3"/>
      <c r="Q1587" s="3"/>
      <c r="R1587" s="3"/>
      <c r="S1587" s="3"/>
      <c r="T1587" s="3"/>
      <c r="U1587" s="3"/>
      <c r="V1587" s="3"/>
      <c r="W1587" s="3"/>
      <c r="X1587" s="3"/>
      <c r="Y1587" s="3"/>
      <c r="AG1587" t="s">
        <v>257</v>
      </c>
      <c r="AH1587">
        <v>0</v>
      </c>
    </row>
    <row r="1588" spans="1:34" outlineLevel="1" x14ac:dyDescent="0.2">
      <c r="A1588" s="3"/>
      <c r="B1588" s="4"/>
      <c r="C1588" s="208" t="s">
        <v>1142</v>
      </c>
      <c r="D1588" s="198"/>
      <c r="E1588" s="197"/>
      <c r="F1588" s="3"/>
      <c r="G1588" s="3"/>
      <c r="H1588" s="3"/>
      <c r="I1588" s="3"/>
      <c r="J1588" s="3"/>
      <c r="K1588" s="3"/>
      <c r="L1588" s="3"/>
      <c r="M1588" s="3"/>
      <c r="N1588" s="3"/>
      <c r="O1588" s="3"/>
      <c r="P1588" s="3"/>
      <c r="Q1588" s="3"/>
      <c r="R1588" s="3"/>
      <c r="S1588" s="3"/>
      <c r="T1588" s="3"/>
      <c r="U1588" s="3"/>
      <c r="V1588" s="3"/>
      <c r="W1588" s="3"/>
      <c r="X1588" s="3"/>
      <c r="Y1588" s="3"/>
      <c r="AG1588" t="s">
        <v>257</v>
      </c>
      <c r="AH1588">
        <v>0</v>
      </c>
    </row>
    <row r="1589" spans="1:34" x14ac:dyDescent="0.2">
      <c r="A1589" s="3"/>
      <c r="B1589" s="4" t="s">
        <v>582</v>
      </c>
      <c r="C1589" s="206" t="s">
        <v>1143</v>
      </c>
      <c r="D1589" s="198"/>
      <c r="E1589" s="197">
        <v>1891.4</v>
      </c>
      <c r="F1589" s="3"/>
      <c r="G1589" s="3"/>
      <c r="H1589" s="3"/>
      <c r="I1589" s="3"/>
      <c r="J1589" s="3"/>
      <c r="K1589" s="3"/>
      <c r="L1589" s="3"/>
      <c r="M1589" s="3"/>
      <c r="N1589" s="3"/>
      <c r="O1589" s="3"/>
      <c r="P1589" s="3"/>
      <c r="Q1589" s="3"/>
      <c r="R1589" s="3"/>
      <c r="S1589" s="3"/>
      <c r="T1589" s="3"/>
      <c r="U1589" s="3"/>
      <c r="V1589" s="3"/>
      <c r="W1589" s="3"/>
      <c r="X1589" s="3"/>
      <c r="Y1589" s="3"/>
      <c r="AG1589" t="s">
        <v>1124</v>
      </c>
    </row>
    <row r="1590" spans="1:34" x14ac:dyDescent="0.2">
      <c r="A1590" s="3"/>
      <c r="B1590" s="4"/>
      <c r="C1590" s="208" t="s">
        <v>410</v>
      </c>
      <c r="D1590" s="198"/>
      <c r="E1590" s="197"/>
      <c r="F1590" s="3"/>
      <c r="G1590" s="3"/>
      <c r="H1590" s="3"/>
      <c r="I1590" s="3"/>
      <c r="J1590" s="3"/>
      <c r="K1590" s="3"/>
      <c r="L1590" s="3"/>
      <c r="M1590" s="3"/>
      <c r="N1590" s="3"/>
      <c r="O1590" s="3"/>
      <c r="P1590" s="3"/>
      <c r="Q1590" s="3"/>
      <c r="R1590" s="3"/>
      <c r="S1590" s="3"/>
      <c r="T1590" s="3"/>
      <c r="U1590" s="3"/>
      <c r="V1590" s="3"/>
      <c r="W1590" s="3"/>
      <c r="X1590" s="3"/>
      <c r="Y1590" s="3"/>
      <c r="AG1590" t="s">
        <v>257</v>
      </c>
      <c r="AH1590">
        <v>0</v>
      </c>
    </row>
    <row r="1591" spans="1:34" outlineLevel="1" x14ac:dyDescent="0.2">
      <c r="A1591" s="3"/>
      <c r="B1591" s="4"/>
      <c r="C1591" s="208" t="s">
        <v>411</v>
      </c>
      <c r="D1591" s="198"/>
      <c r="E1591" s="197"/>
      <c r="F1591" s="3"/>
      <c r="G1591" s="3"/>
      <c r="H1591" s="3"/>
      <c r="I1591" s="3"/>
      <c r="J1591" s="3"/>
      <c r="K1591" s="3"/>
      <c r="L1591" s="3"/>
      <c r="M1591" s="3"/>
      <c r="N1591" s="3"/>
      <c r="O1591" s="3"/>
      <c r="P1591" s="3"/>
      <c r="Q1591" s="3"/>
      <c r="R1591" s="3"/>
      <c r="S1591" s="3"/>
      <c r="T1591" s="3"/>
      <c r="U1591" s="3"/>
      <c r="V1591" s="3"/>
      <c r="W1591" s="3"/>
      <c r="X1591" s="3"/>
      <c r="Y1591" s="3"/>
      <c r="AG1591" t="s">
        <v>257</v>
      </c>
      <c r="AH1591">
        <v>0</v>
      </c>
    </row>
    <row r="1592" spans="1:34" outlineLevel="1" x14ac:dyDescent="0.2">
      <c r="A1592" s="3"/>
      <c r="B1592" s="4"/>
      <c r="C1592" s="208" t="s">
        <v>1144</v>
      </c>
      <c r="D1592" s="198"/>
      <c r="E1592" s="197">
        <v>58.6</v>
      </c>
      <c r="F1592" s="3"/>
      <c r="G1592" s="3"/>
      <c r="H1592" s="3"/>
      <c r="I1592" s="3"/>
      <c r="J1592" s="3"/>
      <c r="K1592" s="3"/>
      <c r="L1592" s="3"/>
      <c r="M1592" s="3"/>
      <c r="N1592" s="3"/>
      <c r="O1592" s="3"/>
      <c r="P1592" s="3"/>
      <c r="Q1592" s="3"/>
      <c r="R1592" s="3"/>
      <c r="S1592" s="3"/>
      <c r="T1592" s="3"/>
      <c r="U1592" s="3"/>
      <c r="V1592" s="3"/>
      <c r="W1592" s="3"/>
      <c r="X1592" s="3"/>
      <c r="Y1592" s="3"/>
      <c r="AG1592" t="s">
        <v>257</v>
      </c>
      <c r="AH1592">
        <v>0</v>
      </c>
    </row>
    <row r="1593" spans="1:34" outlineLevel="1" x14ac:dyDescent="0.2">
      <c r="A1593" s="3"/>
      <c r="B1593" s="4"/>
      <c r="C1593" s="208" t="s">
        <v>412</v>
      </c>
      <c r="D1593" s="198"/>
      <c r="E1593" s="197">
        <v>2.8</v>
      </c>
      <c r="F1593" s="3"/>
      <c r="G1593" s="3"/>
      <c r="H1593" s="3"/>
      <c r="I1593" s="3"/>
      <c r="J1593" s="3"/>
      <c r="K1593" s="3"/>
      <c r="L1593" s="3"/>
      <c r="M1593" s="3"/>
      <c r="N1593" s="3"/>
      <c r="O1593" s="3"/>
      <c r="P1593" s="3"/>
      <c r="Q1593" s="3"/>
      <c r="R1593" s="3"/>
      <c r="S1593" s="3"/>
      <c r="T1593" s="3"/>
      <c r="U1593" s="3"/>
      <c r="V1593" s="3"/>
      <c r="W1593" s="3"/>
      <c r="X1593" s="3"/>
      <c r="Y1593" s="3"/>
      <c r="AG1593" t="s">
        <v>257</v>
      </c>
      <c r="AH1593">
        <v>0</v>
      </c>
    </row>
    <row r="1594" spans="1:34" outlineLevel="1" x14ac:dyDescent="0.2">
      <c r="A1594" s="3"/>
      <c r="B1594" s="4"/>
      <c r="C1594" s="208" t="s">
        <v>413</v>
      </c>
      <c r="D1594" s="198"/>
      <c r="E1594" s="197"/>
      <c r="F1594" s="3"/>
      <c r="G1594" s="3"/>
      <c r="H1594" s="3"/>
      <c r="I1594" s="3"/>
      <c r="J1594" s="3"/>
      <c r="K1594" s="3"/>
      <c r="L1594" s="3"/>
      <c r="M1594" s="3"/>
      <c r="N1594" s="3"/>
      <c r="O1594" s="3"/>
      <c r="P1594" s="3"/>
      <c r="Q1594" s="3"/>
      <c r="R1594" s="3"/>
      <c r="S1594" s="3"/>
      <c r="T1594" s="3"/>
      <c r="U1594" s="3"/>
      <c r="V1594" s="3"/>
      <c r="W1594" s="3"/>
      <c r="X1594" s="3"/>
      <c r="Y1594" s="3"/>
      <c r="AG1594" t="s">
        <v>257</v>
      </c>
      <c r="AH1594">
        <v>0</v>
      </c>
    </row>
    <row r="1595" spans="1:34" outlineLevel="1" x14ac:dyDescent="0.2">
      <c r="A1595" s="3"/>
      <c r="B1595" s="4"/>
      <c r="C1595" s="208" t="s">
        <v>1145</v>
      </c>
      <c r="D1595" s="198"/>
      <c r="E1595" s="197">
        <v>125.9</v>
      </c>
      <c r="F1595" s="3"/>
      <c r="G1595" s="3"/>
      <c r="H1595" s="3"/>
      <c r="I1595" s="3"/>
      <c r="J1595" s="3"/>
      <c r="K1595" s="3"/>
      <c r="L1595" s="3"/>
      <c r="M1595" s="3"/>
      <c r="N1595" s="3"/>
      <c r="O1595" s="3"/>
      <c r="P1595" s="3"/>
      <c r="Q1595" s="3"/>
      <c r="R1595" s="3"/>
      <c r="S1595" s="3"/>
      <c r="T1595" s="3"/>
      <c r="U1595" s="3"/>
      <c r="V1595" s="3"/>
      <c r="W1595" s="3"/>
      <c r="X1595" s="3"/>
      <c r="Y1595" s="3"/>
      <c r="AG1595" t="s">
        <v>257</v>
      </c>
      <c r="AH1595">
        <v>0</v>
      </c>
    </row>
    <row r="1596" spans="1:34" outlineLevel="1" x14ac:dyDescent="0.2">
      <c r="A1596" s="3"/>
      <c r="B1596" s="4"/>
      <c r="C1596" s="208" t="s">
        <v>414</v>
      </c>
      <c r="D1596" s="198"/>
      <c r="E1596" s="197">
        <v>28.4</v>
      </c>
      <c r="F1596" s="3"/>
      <c r="G1596" s="3"/>
      <c r="H1596" s="3"/>
      <c r="I1596" s="3"/>
      <c r="J1596" s="3"/>
      <c r="K1596" s="3"/>
      <c r="L1596" s="3"/>
      <c r="M1596" s="3"/>
      <c r="N1596" s="3"/>
      <c r="O1596" s="3"/>
      <c r="P1596" s="3"/>
      <c r="Q1596" s="3"/>
      <c r="R1596" s="3"/>
      <c r="S1596" s="3"/>
      <c r="T1596" s="3"/>
      <c r="U1596" s="3"/>
      <c r="V1596" s="3"/>
      <c r="W1596" s="3"/>
      <c r="X1596" s="3"/>
      <c r="Y1596" s="3"/>
      <c r="AG1596" t="s">
        <v>257</v>
      </c>
      <c r="AH1596">
        <v>0</v>
      </c>
    </row>
    <row r="1597" spans="1:34" outlineLevel="1" x14ac:dyDescent="0.2">
      <c r="A1597" s="3"/>
      <c r="B1597" s="4"/>
      <c r="C1597" s="208" t="s">
        <v>415</v>
      </c>
      <c r="D1597" s="198"/>
      <c r="E1597" s="197"/>
      <c r="F1597" s="3"/>
      <c r="G1597" s="3"/>
      <c r="H1597" s="3"/>
      <c r="I1597" s="3"/>
      <c r="J1597" s="3"/>
      <c r="K1597" s="3"/>
      <c r="L1597" s="3"/>
      <c r="M1597" s="3"/>
      <c r="N1597" s="3"/>
      <c r="O1597" s="3"/>
      <c r="P1597" s="3"/>
      <c r="Q1597" s="3"/>
      <c r="R1597" s="3"/>
      <c r="S1597" s="3"/>
      <c r="T1597" s="3"/>
      <c r="U1597" s="3"/>
      <c r="V1597" s="3"/>
      <c r="W1597" s="3"/>
      <c r="X1597" s="3"/>
      <c r="Y1597" s="3"/>
      <c r="AG1597" t="s">
        <v>257</v>
      </c>
      <c r="AH1597">
        <v>0</v>
      </c>
    </row>
    <row r="1598" spans="1:34" outlineLevel="1" x14ac:dyDescent="0.2">
      <c r="A1598" s="3"/>
      <c r="B1598" s="4"/>
      <c r="C1598" s="208" t="s">
        <v>1146</v>
      </c>
      <c r="D1598" s="198"/>
      <c r="E1598" s="197">
        <v>146.9</v>
      </c>
      <c r="F1598" s="3"/>
      <c r="G1598" s="3"/>
      <c r="H1598" s="3"/>
      <c r="I1598" s="3"/>
      <c r="J1598" s="3"/>
      <c r="K1598" s="3"/>
      <c r="L1598" s="3"/>
      <c r="M1598" s="3"/>
      <c r="N1598" s="3"/>
      <c r="O1598" s="3"/>
      <c r="P1598" s="3"/>
      <c r="Q1598" s="3"/>
      <c r="R1598" s="3"/>
      <c r="S1598" s="3"/>
      <c r="T1598" s="3"/>
      <c r="U1598" s="3"/>
      <c r="V1598" s="3"/>
      <c r="W1598" s="3"/>
      <c r="X1598" s="3"/>
      <c r="Y1598" s="3"/>
      <c r="AG1598" t="s">
        <v>257</v>
      </c>
      <c r="AH1598">
        <v>0</v>
      </c>
    </row>
    <row r="1599" spans="1:34" outlineLevel="1" x14ac:dyDescent="0.2">
      <c r="A1599" s="3"/>
      <c r="B1599" s="4"/>
      <c r="C1599" s="208" t="s">
        <v>416</v>
      </c>
      <c r="D1599" s="198"/>
      <c r="E1599" s="197">
        <v>56.4</v>
      </c>
      <c r="F1599" s="3"/>
      <c r="G1599" s="3"/>
      <c r="H1599" s="3"/>
      <c r="I1599" s="3"/>
      <c r="J1599" s="3"/>
      <c r="K1599" s="3"/>
      <c r="L1599" s="3"/>
      <c r="M1599" s="3"/>
      <c r="N1599" s="3"/>
      <c r="O1599" s="3"/>
      <c r="P1599" s="3"/>
      <c r="Q1599" s="3"/>
      <c r="R1599" s="3"/>
      <c r="S1599" s="3"/>
      <c r="T1599" s="3"/>
      <c r="U1599" s="3"/>
      <c r="V1599" s="3"/>
      <c r="W1599" s="3"/>
      <c r="X1599" s="3"/>
      <c r="Y1599" s="3"/>
      <c r="AG1599" t="s">
        <v>257</v>
      </c>
      <c r="AH1599">
        <v>0</v>
      </c>
    </row>
    <row r="1600" spans="1:34" outlineLevel="1" x14ac:dyDescent="0.2">
      <c r="A1600" s="3"/>
      <c r="B1600" s="4"/>
      <c r="C1600" s="208" t="s">
        <v>417</v>
      </c>
      <c r="D1600" s="198"/>
      <c r="E1600" s="197"/>
      <c r="F1600" s="3"/>
      <c r="G1600" s="3"/>
      <c r="H1600" s="3"/>
      <c r="I1600" s="3"/>
      <c r="J1600" s="3"/>
      <c r="K1600" s="3"/>
      <c r="L1600" s="3"/>
      <c r="M1600" s="3"/>
      <c r="N1600" s="3"/>
      <c r="O1600" s="3"/>
      <c r="P1600" s="3"/>
      <c r="Q1600" s="3"/>
      <c r="R1600" s="3"/>
      <c r="S1600" s="3"/>
      <c r="T1600" s="3"/>
      <c r="U1600" s="3"/>
      <c r="V1600" s="3"/>
      <c r="W1600" s="3"/>
      <c r="X1600" s="3"/>
      <c r="Y1600" s="3"/>
      <c r="AG1600" t="s">
        <v>257</v>
      </c>
      <c r="AH1600">
        <v>0</v>
      </c>
    </row>
    <row r="1601" spans="1:34" outlineLevel="1" x14ac:dyDescent="0.2">
      <c r="A1601" s="3"/>
      <c r="B1601" s="4"/>
      <c r="C1601" s="208" t="s">
        <v>418</v>
      </c>
      <c r="D1601" s="198"/>
      <c r="E1601" s="197"/>
      <c r="F1601" s="3"/>
      <c r="G1601" s="3"/>
      <c r="H1601" s="3"/>
      <c r="I1601" s="3"/>
      <c r="J1601" s="3"/>
      <c r="K1601" s="3"/>
      <c r="L1601" s="3"/>
      <c r="M1601" s="3"/>
      <c r="N1601" s="3"/>
      <c r="O1601" s="3"/>
      <c r="P1601" s="3"/>
      <c r="Q1601" s="3"/>
      <c r="R1601" s="3"/>
      <c r="S1601" s="3"/>
      <c r="T1601" s="3"/>
      <c r="U1601" s="3"/>
      <c r="V1601" s="3"/>
      <c r="W1601" s="3"/>
      <c r="X1601" s="3"/>
      <c r="Y1601" s="3"/>
      <c r="AG1601" t="s">
        <v>257</v>
      </c>
      <c r="AH1601">
        <v>0</v>
      </c>
    </row>
    <row r="1602" spans="1:34" outlineLevel="1" x14ac:dyDescent="0.2">
      <c r="A1602" s="3"/>
      <c r="B1602" s="4"/>
      <c r="C1602" s="208" t="s">
        <v>1147</v>
      </c>
      <c r="D1602" s="198"/>
      <c r="E1602" s="197">
        <v>29.2</v>
      </c>
      <c r="F1602" s="3"/>
      <c r="G1602" s="3"/>
      <c r="H1602" s="3"/>
      <c r="I1602" s="3"/>
      <c r="J1602" s="3"/>
      <c r="K1602" s="3"/>
      <c r="L1602" s="3"/>
      <c r="M1602" s="3"/>
      <c r="N1602" s="3"/>
      <c r="O1602" s="3"/>
      <c r="P1602" s="3"/>
      <c r="Q1602" s="3"/>
      <c r="R1602" s="3"/>
      <c r="S1602" s="3"/>
      <c r="T1602" s="3"/>
      <c r="U1602" s="3"/>
      <c r="V1602" s="3"/>
      <c r="W1602" s="3"/>
      <c r="X1602" s="3"/>
      <c r="Y1602" s="3"/>
      <c r="AG1602" t="s">
        <v>257</v>
      </c>
      <c r="AH1602">
        <v>0</v>
      </c>
    </row>
    <row r="1603" spans="1:34" outlineLevel="1" x14ac:dyDescent="0.2">
      <c r="A1603" s="3"/>
      <c r="B1603" s="4"/>
      <c r="C1603" s="208" t="s">
        <v>419</v>
      </c>
      <c r="D1603" s="198"/>
      <c r="E1603" s="197">
        <v>11.8</v>
      </c>
      <c r="F1603" s="3"/>
      <c r="G1603" s="3"/>
      <c r="H1603" s="3"/>
      <c r="I1603" s="3"/>
      <c r="J1603" s="3"/>
      <c r="K1603" s="3"/>
      <c r="L1603" s="3"/>
      <c r="M1603" s="3"/>
      <c r="N1603" s="3"/>
      <c r="O1603" s="3"/>
      <c r="P1603" s="3"/>
      <c r="Q1603" s="3"/>
      <c r="R1603" s="3"/>
      <c r="S1603" s="3"/>
      <c r="T1603" s="3"/>
      <c r="U1603" s="3"/>
      <c r="V1603" s="3"/>
      <c r="W1603" s="3"/>
      <c r="X1603" s="3"/>
      <c r="Y1603" s="3"/>
      <c r="AG1603" t="s">
        <v>257</v>
      </c>
      <c r="AH1603">
        <v>0</v>
      </c>
    </row>
    <row r="1604" spans="1:34" outlineLevel="1" x14ac:dyDescent="0.2">
      <c r="A1604" s="3"/>
      <c r="B1604" s="4"/>
      <c r="C1604" s="208" t="s">
        <v>1148</v>
      </c>
      <c r="D1604" s="198"/>
      <c r="E1604" s="197"/>
      <c r="F1604" s="3"/>
      <c r="G1604" s="3"/>
      <c r="H1604" s="3"/>
      <c r="I1604" s="3"/>
      <c r="J1604" s="3"/>
      <c r="K1604" s="3"/>
      <c r="L1604" s="3"/>
      <c r="M1604" s="3"/>
      <c r="N1604" s="3"/>
      <c r="O1604" s="3"/>
      <c r="P1604" s="3"/>
      <c r="Q1604" s="3"/>
      <c r="R1604" s="3"/>
      <c r="S1604" s="3"/>
      <c r="T1604" s="3"/>
      <c r="U1604" s="3"/>
      <c r="V1604" s="3"/>
      <c r="W1604" s="3"/>
      <c r="X1604" s="3"/>
      <c r="Y1604" s="3"/>
      <c r="AG1604" t="s">
        <v>257</v>
      </c>
      <c r="AH1604">
        <v>0</v>
      </c>
    </row>
    <row r="1605" spans="1:34" outlineLevel="1" x14ac:dyDescent="0.2">
      <c r="A1605" s="3"/>
      <c r="B1605" s="4"/>
      <c r="C1605" s="208" t="s">
        <v>1149</v>
      </c>
      <c r="D1605" s="198"/>
      <c r="E1605" s="197">
        <v>21</v>
      </c>
      <c r="F1605" s="3"/>
      <c r="G1605" s="3"/>
      <c r="H1605" s="3"/>
      <c r="I1605" s="3"/>
      <c r="J1605" s="3"/>
      <c r="K1605" s="3"/>
      <c r="L1605" s="3"/>
      <c r="M1605" s="3"/>
      <c r="N1605" s="3"/>
      <c r="O1605" s="3"/>
      <c r="P1605" s="3"/>
      <c r="Q1605" s="3"/>
      <c r="R1605" s="3"/>
      <c r="S1605" s="3"/>
      <c r="T1605" s="3"/>
      <c r="U1605" s="3"/>
      <c r="V1605" s="3"/>
      <c r="W1605" s="3"/>
      <c r="X1605" s="3"/>
      <c r="Y1605" s="3"/>
      <c r="AG1605" t="s">
        <v>257</v>
      </c>
      <c r="AH1605">
        <v>0</v>
      </c>
    </row>
    <row r="1606" spans="1:34" outlineLevel="1" x14ac:dyDescent="0.2">
      <c r="A1606" s="3"/>
      <c r="B1606" s="4"/>
      <c r="C1606" s="208" t="s">
        <v>420</v>
      </c>
      <c r="D1606" s="198"/>
      <c r="E1606" s="197"/>
      <c r="F1606" s="3"/>
      <c r="G1606" s="3"/>
      <c r="H1606" s="3"/>
      <c r="I1606" s="3"/>
      <c r="J1606" s="3"/>
      <c r="K1606" s="3"/>
      <c r="L1606" s="3"/>
      <c r="M1606" s="3"/>
      <c r="N1606" s="3"/>
      <c r="O1606" s="3"/>
      <c r="P1606" s="3"/>
      <c r="Q1606" s="3"/>
      <c r="R1606" s="3"/>
      <c r="S1606" s="3"/>
      <c r="T1606" s="3"/>
      <c r="U1606" s="3"/>
      <c r="V1606" s="3"/>
      <c r="W1606" s="3"/>
      <c r="X1606" s="3"/>
      <c r="Y1606" s="3"/>
      <c r="AG1606" t="s">
        <v>257</v>
      </c>
      <c r="AH1606">
        <v>0</v>
      </c>
    </row>
    <row r="1607" spans="1:34" outlineLevel="1" x14ac:dyDescent="0.2">
      <c r="A1607" s="3"/>
      <c r="B1607" s="4"/>
      <c r="C1607" s="208" t="s">
        <v>1150</v>
      </c>
      <c r="D1607" s="198"/>
      <c r="E1607" s="197">
        <v>431.8</v>
      </c>
      <c r="F1607" s="3"/>
      <c r="G1607" s="3"/>
      <c r="H1607" s="3"/>
      <c r="I1607" s="3"/>
      <c r="J1607" s="3"/>
      <c r="K1607" s="3"/>
      <c r="L1607" s="3"/>
      <c r="M1607" s="3"/>
      <c r="N1607" s="3"/>
      <c r="O1607" s="3"/>
      <c r="P1607" s="3"/>
      <c r="Q1607" s="3"/>
      <c r="R1607" s="3"/>
      <c r="S1607" s="3"/>
      <c r="T1607" s="3"/>
      <c r="U1607" s="3"/>
      <c r="V1607" s="3"/>
      <c r="W1607" s="3"/>
      <c r="X1607" s="3"/>
      <c r="Y1607" s="3"/>
      <c r="AG1607" t="s">
        <v>257</v>
      </c>
      <c r="AH1607">
        <v>0</v>
      </c>
    </row>
    <row r="1608" spans="1:34" outlineLevel="1" x14ac:dyDescent="0.2">
      <c r="A1608" s="3"/>
      <c r="B1608" s="4"/>
      <c r="C1608" s="208" t="s">
        <v>421</v>
      </c>
      <c r="D1608" s="198"/>
      <c r="E1608" s="197">
        <v>79.900000000000006</v>
      </c>
      <c r="F1608" s="3"/>
      <c r="G1608" s="3"/>
      <c r="H1608" s="3"/>
      <c r="I1608" s="3"/>
      <c r="J1608" s="3"/>
      <c r="K1608" s="3"/>
      <c r="L1608" s="3"/>
      <c r="M1608" s="3"/>
      <c r="N1608" s="3"/>
      <c r="O1608" s="3"/>
      <c r="P1608" s="3"/>
      <c r="Q1608" s="3"/>
      <c r="R1608" s="3"/>
      <c r="S1608" s="3"/>
      <c r="T1608" s="3"/>
      <c r="U1608" s="3"/>
      <c r="V1608" s="3"/>
      <c r="W1608" s="3"/>
      <c r="X1608" s="3"/>
      <c r="Y1608" s="3"/>
      <c r="AG1608" t="s">
        <v>257</v>
      </c>
      <c r="AH1608">
        <v>0</v>
      </c>
    </row>
    <row r="1609" spans="1:34" outlineLevel="1" x14ac:dyDescent="0.2">
      <c r="A1609" s="3"/>
      <c r="B1609" s="4"/>
      <c r="C1609" s="208" t="s">
        <v>422</v>
      </c>
      <c r="D1609" s="198"/>
      <c r="E1609" s="197"/>
      <c r="F1609" s="3"/>
      <c r="G1609" s="3"/>
      <c r="H1609" s="3"/>
      <c r="I1609" s="3"/>
      <c r="J1609" s="3"/>
      <c r="K1609" s="3"/>
      <c r="L1609" s="3"/>
      <c r="M1609" s="3"/>
      <c r="N1609" s="3"/>
      <c r="O1609" s="3"/>
      <c r="P1609" s="3"/>
      <c r="Q1609" s="3"/>
      <c r="R1609" s="3"/>
      <c r="S1609" s="3"/>
      <c r="T1609" s="3"/>
      <c r="U1609" s="3"/>
      <c r="V1609" s="3"/>
      <c r="W1609" s="3"/>
      <c r="X1609" s="3"/>
      <c r="Y1609" s="3"/>
      <c r="AG1609" t="s">
        <v>257</v>
      </c>
      <c r="AH1609">
        <v>0</v>
      </c>
    </row>
    <row r="1610" spans="1:34" outlineLevel="1" x14ac:dyDescent="0.2">
      <c r="A1610" s="3"/>
      <c r="B1610" s="4"/>
      <c r="C1610" s="208" t="s">
        <v>413</v>
      </c>
      <c r="D1610" s="198"/>
      <c r="E1610" s="197"/>
      <c r="F1610" s="3"/>
      <c r="G1610" s="3"/>
      <c r="H1610" s="3"/>
      <c r="I1610" s="3"/>
      <c r="J1610" s="3"/>
      <c r="K1610" s="3"/>
      <c r="L1610" s="3"/>
      <c r="M1610" s="3"/>
      <c r="N1610" s="3"/>
      <c r="O1610" s="3"/>
      <c r="P1610" s="3"/>
      <c r="Q1610" s="3"/>
      <c r="R1610" s="3"/>
      <c r="S1610" s="3"/>
      <c r="T1610" s="3"/>
      <c r="U1610" s="3"/>
      <c r="V1610" s="3"/>
      <c r="W1610" s="3"/>
      <c r="X1610" s="3"/>
      <c r="Y1610" s="3"/>
      <c r="AG1610" t="s">
        <v>257</v>
      </c>
      <c r="AH1610">
        <v>0</v>
      </c>
    </row>
    <row r="1611" spans="1:34" outlineLevel="1" x14ac:dyDescent="0.2">
      <c r="A1611" s="3"/>
      <c r="B1611" s="4"/>
      <c r="C1611" s="208" t="s">
        <v>1151</v>
      </c>
      <c r="D1611" s="198"/>
      <c r="E1611" s="197">
        <v>63.7</v>
      </c>
      <c r="F1611" s="3"/>
      <c r="G1611" s="3"/>
      <c r="H1611" s="3"/>
      <c r="I1611" s="3"/>
      <c r="J1611" s="3"/>
      <c r="K1611" s="3"/>
      <c r="L1611" s="3"/>
      <c r="M1611" s="3"/>
      <c r="N1611" s="3"/>
      <c r="O1611" s="3"/>
      <c r="P1611" s="3"/>
      <c r="Q1611" s="3"/>
      <c r="R1611" s="3"/>
      <c r="S1611" s="3"/>
      <c r="T1611" s="3"/>
      <c r="U1611" s="3"/>
      <c r="V1611" s="3"/>
      <c r="W1611" s="3"/>
      <c r="X1611" s="3"/>
      <c r="Y1611" s="3"/>
      <c r="AG1611" t="s">
        <v>257</v>
      </c>
      <c r="AH1611">
        <v>0</v>
      </c>
    </row>
    <row r="1612" spans="1:34" outlineLevel="1" x14ac:dyDescent="0.2">
      <c r="A1612" s="3"/>
      <c r="B1612" s="4"/>
      <c r="C1612" s="208" t="s">
        <v>423</v>
      </c>
      <c r="D1612" s="198"/>
      <c r="E1612" s="197">
        <v>13.2</v>
      </c>
      <c r="F1612" s="3"/>
      <c r="G1612" s="3"/>
      <c r="H1612" s="3"/>
      <c r="I1612" s="3"/>
      <c r="J1612" s="3"/>
      <c r="K1612" s="3"/>
      <c r="L1612" s="3"/>
      <c r="M1612" s="3"/>
      <c r="N1612" s="3"/>
      <c r="O1612" s="3"/>
      <c r="P1612" s="3"/>
      <c r="Q1612" s="3"/>
      <c r="R1612" s="3"/>
      <c r="S1612" s="3"/>
      <c r="T1612" s="3"/>
      <c r="U1612" s="3"/>
      <c r="V1612" s="3"/>
      <c r="W1612" s="3"/>
      <c r="X1612" s="3"/>
      <c r="Y1612" s="3"/>
      <c r="AG1612" t="s">
        <v>257</v>
      </c>
      <c r="AH1612">
        <v>0</v>
      </c>
    </row>
    <row r="1613" spans="1:34" outlineLevel="1" x14ac:dyDescent="0.2">
      <c r="A1613" s="3"/>
      <c r="B1613" s="4"/>
      <c r="C1613" s="208" t="s">
        <v>424</v>
      </c>
      <c r="D1613" s="198"/>
      <c r="E1613" s="197"/>
      <c r="F1613" s="3"/>
      <c r="G1613" s="3"/>
      <c r="H1613" s="3"/>
      <c r="I1613" s="3"/>
      <c r="J1613" s="3"/>
      <c r="K1613" s="3"/>
      <c r="L1613" s="3"/>
      <c r="M1613" s="3"/>
      <c r="N1613" s="3"/>
      <c r="O1613" s="3"/>
      <c r="P1613" s="3"/>
      <c r="Q1613" s="3"/>
      <c r="R1613" s="3"/>
      <c r="S1613" s="3"/>
      <c r="T1613" s="3"/>
      <c r="U1613" s="3"/>
      <c r="V1613" s="3"/>
      <c r="W1613" s="3"/>
      <c r="X1613" s="3"/>
      <c r="Y1613" s="3"/>
      <c r="AG1613" t="s">
        <v>257</v>
      </c>
      <c r="AH1613">
        <v>0</v>
      </c>
    </row>
    <row r="1614" spans="1:34" outlineLevel="1" x14ac:dyDescent="0.2">
      <c r="A1614" s="3"/>
      <c r="B1614" s="4"/>
      <c r="C1614" s="208" t="s">
        <v>1152</v>
      </c>
      <c r="D1614" s="198"/>
      <c r="E1614" s="197">
        <v>125.3</v>
      </c>
      <c r="F1614" s="3"/>
      <c r="G1614" s="3"/>
      <c r="H1614" s="3"/>
      <c r="I1614" s="3"/>
      <c r="J1614" s="3"/>
      <c r="K1614" s="3"/>
      <c r="L1614" s="3"/>
      <c r="M1614" s="3"/>
      <c r="N1614" s="3"/>
      <c r="O1614" s="3"/>
      <c r="P1614" s="3"/>
      <c r="Q1614" s="3"/>
      <c r="R1614" s="3"/>
      <c r="S1614" s="3"/>
      <c r="T1614" s="3"/>
      <c r="U1614" s="3"/>
      <c r="V1614" s="3"/>
      <c r="W1614" s="3"/>
      <c r="X1614" s="3"/>
      <c r="Y1614" s="3"/>
      <c r="AG1614" t="s">
        <v>257</v>
      </c>
      <c r="AH1614">
        <v>0</v>
      </c>
    </row>
    <row r="1615" spans="1:34" outlineLevel="1" x14ac:dyDescent="0.2">
      <c r="A1615" s="3"/>
      <c r="B1615" s="4"/>
      <c r="C1615" s="208" t="s">
        <v>425</v>
      </c>
      <c r="D1615" s="198"/>
      <c r="E1615" s="197">
        <v>44.2</v>
      </c>
      <c r="F1615" s="3"/>
      <c r="G1615" s="3"/>
      <c r="H1615" s="3"/>
      <c r="I1615" s="3"/>
      <c r="J1615" s="3"/>
      <c r="K1615" s="3"/>
      <c r="L1615" s="3"/>
      <c r="M1615" s="3"/>
      <c r="N1615" s="3"/>
      <c r="O1615" s="3"/>
      <c r="P1615" s="3"/>
      <c r="Q1615" s="3"/>
      <c r="R1615" s="3"/>
      <c r="S1615" s="3"/>
      <c r="T1615" s="3"/>
      <c r="U1615" s="3"/>
      <c r="V1615" s="3"/>
      <c r="W1615" s="3"/>
      <c r="X1615" s="3"/>
      <c r="Y1615" s="3"/>
      <c r="AG1615" t="s">
        <v>257</v>
      </c>
      <c r="AH1615">
        <v>0</v>
      </c>
    </row>
    <row r="1616" spans="1:34" outlineLevel="1" x14ac:dyDescent="0.2">
      <c r="A1616" s="3"/>
      <c r="B1616" s="4"/>
      <c r="C1616" s="208" t="s">
        <v>426</v>
      </c>
      <c r="D1616" s="198"/>
      <c r="E1616" s="197"/>
      <c r="F1616" s="3"/>
      <c r="G1616" s="3"/>
      <c r="H1616" s="3"/>
      <c r="I1616" s="3"/>
      <c r="J1616" s="3"/>
      <c r="K1616" s="3"/>
      <c r="L1616" s="3"/>
      <c r="M1616" s="3"/>
      <c r="N1616" s="3"/>
      <c r="O1616" s="3"/>
      <c r="P1616" s="3"/>
      <c r="Q1616" s="3"/>
      <c r="R1616" s="3"/>
      <c r="S1616" s="3"/>
      <c r="T1616" s="3"/>
      <c r="U1616" s="3"/>
      <c r="V1616" s="3"/>
      <c r="W1616" s="3"/>
      <c r="X1616" s="3"/>
      <c r="Y1616" s="3"/>
      <c r="AG1616" t="s">
        <v>257</v>
      </c>
      <c r="AH1616">
        <v>0</v>
      </c>
    </row>
    <row r="1617" spans="1:34" outlineLevel="1" x14ac:dyDescent="0.2">
      <c r="A1617" s="3"/>
      <c r="B1617" s="4"/>
      <c r="C1617" s="208" t="s">
        <v>1153</v>
      </c>
      <c r="D1617" s="198"/>
      <c r="E1617" s="197">
        <v>47.1</v>
      </c>
      <c r="F1617" s="3"/>
      <c r="G1617" s="3"/>
      <c r="H1617" s="3"/>
      <c r="I1617" s="3"/>
      <c r="J1617" s="3"/>
      <c r="K1617" s="3"/>
      <c r="L1617" s="3"/>
      <c r="M1617" s="3"/>
      <c r="N1617" s="3"/>
      <c r="O1617" s="3"/>
      <c r="P1617" s="3"/>
      <c r="Q1617" s="3"/>
      <c r="R1617" s="3"/>
      <c r="S1617" s="3"/>
      <c r="T1617" s="3"/>
      <c r="U1617" s="3"/>
      <c r="V1617" s="3"/>
      <c r="W1617" s="3"/>
      <c r="X1617" s="3"/>
      <c r="Y1617" s="3"/>
      <c r="AG1617" t="s">
        <v>257</v>
      </c>
      <c r="AH1617">
        <v>0</v>
      </c>
    </row>
    <row r="1618" spans="1:34" outlineLevel="1" x14ac:dyDescent="0.2">
      <c r="A1618" s="3"/>
      <c r="B1618" s="4"/>
      <c r="C1618" s="208" t="s">
        <v>427</v>
      </c>
      <c r="D1618" s="198"/>
      <c r="E1618" s="197">
        <v>21.4</v>
      </c>
      <c r="F1618" s="3"/>
      <c r="G1618" s="3"/>
      <c r="H1618" s="3"/>
      <c r="I1618" s="3"/>
      <c r="J1618" s="3"/>
      <c r="K1618" s="3"/>
      <c r="L1618" s="3"/>
      <c r="M1618" s="3"/>
      <c r="N1618" s="3"/>
      <c r="O1618" s="3"/>
      <c r="P1618" s="3"/>
      <c r="Q1618" s="3"/>
      <c r="R1618" s="3"/>
      <c r="S1618" s="3"/>
      <c r="T1618" s="3"/>
      <c r="U1618" s="3"/>
      <c r="V1618" s="3"/>
      <c r="W1618" s="3"/>
      <c r="X1618" s="3"/>
      <c r="Y1618" s="3"/>
      <c r="AG1618" t="s">
        <v>257</v>
      </c>
      <c r="AH1618">
        <v>0</v>
      </c>
    </row>
    <row r="1619" spans="1:34" outlineLevel="1" x14ac:dyDescent="0.2">
      <c r="A1619" s="3"/>
      <c r="B1619" s="4"/>
      <c r="C1619" s="208" t="s">
        <v>428</v>
      </c>
      <c r="D1619" s="198"/>
      <c r="E1619" s="197"/>
      <c r="F1619" s="3"/>
      <c r="G1619" s="3"/>
      <c r="H1619" s="3"/>
      <c r="I1619" s="3"/>
      <c r="J1619" s="3"/>
      <c r="K1619" s="3"/>
      <c r="L1619" s="3"/>
      <c r="M1619" s="3"/>
      <c r="N1619" s="3"/>
      <c r="O1619" s="3"/>
      <c r="P1619" s="3"/>
      <c r="Q1619" s="3"/>
      <c r="R1619" s="3"/>
      <c r="S1619" s="3"/>
      <c r="T1619" s="3"/>
      <c r="U1619" s="3"/>
      <c r="V1619" s="3"/>
      <c r="W1619" s="3"/>
      <c r="X1619" s="3"/>
      <c r="Y1619" s="3"/>
      <c r="AG1619" t="s">
        <v>257</v>
      </c>
      <c r="AH1619">
        <v>0</v>
      </c>
    </row>
    <row r="1620" spans="1:34" outlineLevel="1" x14ac:dyDescent="0.2">
      <c r="A1620" s="3"/>
      <c r="B1620" s="4"/>
      <c r="C1620" s="208" t="s">
        <v>1154</v>
      </c>
      <c r="D1620" s="198"/>
      <c r="E1620" s="197">
        <v>124.8</v>
      </c>
      <c r="F1620" s="3"/>
      <c r="G1620" s="3"/>
      <c r="H1620" s="3"/>
      <c r="I1620" s="3"/>
      <c r="J1620" s="3"/>
      <c r="K1620" s="3"/>
      <c r="L1620" s="3"/>
      <c r="M1620" s="3"/>
      <c r="N1620" s="3"/>
      <c r="O1620" s="3"/>
      <c r="P1620" s="3"/>
      <c r="Q1620" s="3"/>
      <c r="R1620" s="3"/>
      <c r="S1620" s="3"/>
      <c r="T1620" s="3"/>
      <c r="U1620" s="3"/>
      <c r="V1620" s="3"/>
      <c r="W1620" s="3"/>
      <c r="X1620" s="3"/>
      <c r="Y1620" s="3"/>
      <c r="AG1620" t="s">
        <v>257</v>
      </c>
      <c r="AH1620">
        <v>0</v>
      </c>
    </row>
    <row r="1621" spans="1:34" outlineLevel="1" x14ac:dyDescent="0.2">
      <c r="A1621" s="3"/>
      <c r="B1621" s="4"/>
      <c r="C1621" s="208" t="s">
        <v>429</v>
      </c>
      <c r="D1621" s="198"/>
      <c r="E1621" s="197">
        <v>22.4</v>
      </c>
      <c r="F1621" s="3"/>
      <c r="G1621" s="3"/>
      <c r="H1621" s="3"/>
      <c r="I1621" s="3"/>
      <c r="J1621" s="3"/>
      <c r="K1621" s="3"/>
      <c r="L1621" s="3"/>
      <c r="M1621" s="3"/>
      <c r="N1621" s="3"/>
      <c r="O1621" s="3"/>
      <c r="P1621" s="3"/>
      <c r="Q1621" s="3"/>
      <c r="R1621" s="3"/>
      <c r="S1621" s="3"/>
      <c r="T1621" s="3"/>
      <c r="U1621" s="3"/>
      <c r="V1621" s="3"/>
      <c r="W1621" s="3"/>
      <c r="X1621" s="3"/>
      <c r="Y1621" s="3"/>
      <c r="AG1621" t="s">
        <v>257</v>
      </c>
      <c r="AH1621">
        <v>0</v>
      </c>
    </row>
    <row r="1622" spans="1:34" outlineLevel="1" x14ac:dyDescent="0.2">
      <c r="A1622" s="3"/>
      <c r="B1622" s="4"/>
      <c r="C1622" s="208" t="s">
        <v>430</v>
      </c>
      <c r="D1622" s="198"/>
      <c r="E1622" s="197"/>
      <c r="F1622" s="3"/>
      <c r="G1622" s="3"/>
      <c r="H1622" s="3"/>
      <c r="I1622" s="3"/>
      <c r="J1622" s="3"/>
      <c r="K1622" s="3"/>
      <c r="L1622" s="3"/>
      <c r="M1622" s="3"/>
      <c r="N1622" s="3"/>
      <c r="O1622" s="3"/>
      <c r="P1622" s="3"/>
      <c r="Q1622" s="3"/>
      <c r="R1622" s="3"/>
      <c r="S1622" s="3"/>
      <c r="T1622" s="3"/>
      <c r="U1622" s="3"/>
      <c r="V1622" s="3"/>
      <c r="W1622" s="3"/>
      <c r="X1622" s="3"/>
      <c r="Y1622" s="3"/>
      <c r="AG1622" t="s">
        <v>257</v>
      </c>
      <c r="AH1622">
        <v>0</v>
      </c>
    </row>
    <row r="1623" spans="1:34" outlineLevel="1" x14ac:dyDescent="0.2">
      <c r="A1623" s="3"/>
      <c r="B1623" s="4"/>
      <c r="C1623" s="208" t="s">
        <v>1155</v>
      </c>
      <c r="D1623" s="198"/>
      <c r="E1623" s="197"/>
      <c r="F1623" s="3"/>
      <c r="G1623" s="3"/>
      <c r="H1623" s="3"/>
      <c r="I1623" s="3"/>
      <c r="J1623" s="3"/>
      <c r="K1623" s="3"/>
      <c r="L1623" s="3"/>
      <c r="M1623" s="3"/>
      <c r="N1623" s="3"/>
      <c r="O1623" s="3"/>
      <c r="P1623" s="3"/>
      <c r="Q1623" s="3"/>
      <c r="R1623" s="3"/>
      <c r="S1623" s="3"/>
      <c r="T1623" s="3"/>
      <c r="U1623" s="3"/>
      <c r="V1623" s="3"/>
      <c r="W1623" s="3"/>
      <c r="X1623" s="3"/>
      <c r="Y1623" s="3"/>
      <c r="AG1623" t="s">
        <v>257</v>
      </c>
      <c r="AH1623">
        <v>0</v>
      </c>
    </row>
    <row r="1624" spans="1:34" outlineLevel="1" x14ac:dyDescent="0.2">
      <c r="A1624" s="3"/>
      <c r="B1624" s="4"/>
      <c r="C1624" s="208" t="s">
        <v>1156</v>
      </c>
      <c r="D1624" s="198"/>
      <c r="E1624" s="197">
        <v>37.5</v>
      </c>
      <c r="F1624" s="3"/>
      <c r="G1624" s="3"/>
      <c r="H1624" s="3"/>
      <c r="I1624" s="3"/>
      <c r="J1624" s="3"/>
      <c r="K1624" s="3"/>
      <c r="L1624" s="3"/>
      <c r="M1624" s="3"/>
      <c r="N1624" s="3"/>
      <c r="O1624" s="3"/>
      <c r="P1624" s="3"/>
      <c r="Q1624" s="3"/>
      <c r="R1624" s="3"/>
      <c r="S1624" s="3"/>
      <c r="T1624" s="3"/>
      <c r="U1624" s="3"/>
      <c r="V1624" s="3"/>
      <c r="W1624" s="3"/>
      <c r="X1624" s="3"/>
      <c r="Y1624" s="3"/>
      <c r="AG1624" t="s">
        <v>257</v>
      </c>
      <c r="AH1624">
        <v>0</v>
      </c>
    </row>
    <row r="1625" spans="1:34" outlineLevel="1" x14ac:dyDescent="0.2">
      <c r="A1625" s="3"/>
      <c r="B1625" s="4"/>
      <c r="C1625" s="208" t="s">
        <v>430</v>
      </c>
      <c r="D1625" s="198"/>
      <c r="E1625" s="197"/>
      <c r="F1625" s="3"/>
      <c r="G1625" s="3"/>
      <c r="H1625" s="3"/>
      <c r="I1625" s="3"/>
      <c r="J1625" s="3"/>
      <c r="K1625" s="3"/>
      <c r="L1625" s="3"/>
      <c r="M1625" s="3"/>
      <c r="N1625" s="3"/>
      <c r="O1625" s="3"/>
      <c r="P1625" s="3"/>
      <c r="Q1625" s="3"/>
      <c r="R1625" s="3"/>
      <c r="S1625" s="3"/>
      <c r="T1625" s="3"/>
      <c r="U1625" s="3"/>
      <c r="V1625" s="3"/>
      <c r="W1625" s="3"/>
      <c r="X1625" s="3"/>
      <c r="Y1625" s="3"/>
      <c r="AG1625" t="s">
        <v>257</v>
      </c>
      <c r="AH1625">
        <v>0</v>
      </c>
    </row>
    <row r="1626" spans="1:34" outlineLevel="1" x14ac:dyDescent="0.2">
      <c r="A1626" s="3"/>
      <c r="B1626" s="4"/>
      <c r="C1626" s="208" t="s">
        <v>413</v>
      </c>
      <c r="D1626" s="198"/>
      <c r="E1626" s="197"/>
      <c r="F1626" s="3"/>
      <c r="G1626" s="3"/>
      <c r="H1626" s="3"/>
      <c r="I1626" s="3"/>
      <c r="J1626" s="3"/>
      <c r="K1626" s="3"/>
      <c r="L1626" s="3"/>
      <c r="M1626" s="3"/>
      <c r="N1626" s="3"/>
      <c r="O1626" s="3"/>
      <c r="P1626" s="3"/>
      <c r="Q1626" s="3"/>
      <c r="R1626" s="3"/>
      <c r="S1626" s="3"/>
      <c r="T1626" s="3"/>
      <c r="U1626" s="3"/>
      <c r="V1626" s="3"/>
      <c r="W1626" s="3"/>
      <c r="X1626" s="3"/>
      <c r="Y1626" s="3"/>
      <c r="AG1626" t="s">
        <v>257</v>
      </c>
      <c r="AH1626">
        <v>0</v>
      </c>
    </row>
    <row r="1627" spans="1:34" outlineLevel="1" x14ac:dyDescent="0.2">
      <c r="A1627" s="3"/>
      <c r="B1627" s="4"/>
      <c r="C1627" s="208" t="s">
        <v>1157</v>
      </c>
      <c r="D1627" s="198"/>
      <c r="E1627" s="197">
        <v>26.5</v>
      </c>
      <c r="F1627" s="3"/>
      <c r="G1627" s="3"/>
      <c r="H1627" s="3"/>
      <c r="I1627" s="3"/>
      <c r="J1627" s="3"/>
      <c r="K1627" s="3"/>
      <c r="L1627" s="3"/>
      <c r="M1627" s="3"/>
      <c r="N1627" s="3"/>
      <c r="O1627" s="3"/>
      <c r="P1627" s="3"/>
      <c r="Q1627" s="3"/>
      <c r="R1627" s="3"/>
      <c r="S1627" s="3"/>
      <c r="T1627" s="3"/>
      <c r="U1627" s="3"/>
      <c r="V1627" s="3"/>
      <c r="W1627" s="3"/>
      <c r="X1627" s="3"/>
      <c r="Y1627" s="3"/>
      <c r="AG1627" t="s">
        <v>257</v>
      </c>
      <c r="AH1627">
        <v>0</v>
      </c>
    </row>
    <row r="1628" spans="1:34" outlineLevel="1" x14ac:dyDescent="0.2">
      <c r="A1628" s="3"/>
      <c r="B1628" s="4"/>
      <c r="C1628" s="208" t="s">
        <v>431</v>
      </c>
      <c r="D1628" s="198"/>
      <c r="E1628" s="197">
        <v>10.4</v>
      </c>
      <c r="F1628" s="3"/>
      <c r="G1628" s="3"/>
      <c r="H1628" s="3"/>
      <c r="I1628" s="3"/>
      <c r="J1628" s="3"/>
      <c r="K1628" s="3"/>
      <c r="L1628" s="3"/>
      <c r="M1628" s="3"/>
      <c r="N1628" s="3"/>
      <c r="O1628" s="3"/>
      <c r="P1628" s="3"/>
      <c r="Q1628" s="3"/>
      <c r="R1628" s="3"/>
      <c r="S1628" s="3"/>
      <c r="T1628" s="3"/>
      <c r="U1628" s="3"/>
      <c r="V1628" s="3"/>
      <c r="W1628" s="3"/>
      <c r="X1628" s="3"/>
      <c r="Y1628" s="3"/>
      <c r="AG1628" t="s">
        <v>257</v>
      </c>
      <c r="AH1628">
        <v>0</v>
      </c>
    </row>
    <row r="1629" spans="1:34" outlineLevel="1" x14ac:dyDescent="0.2">
      <c r="A1629" s="3"/>
      <c r="B1629" s="4"/>
      <c r="C1629" s="209" t="s">
        <v>1136</v>
      </c>
      <c r="D1629" s="201"/>
      <c r="E1629" s="202">
        <v>1529.2</v>
      </c>
      <c r="F1629" s="3"/>
      <c r="G1629" s="3"/>
      <c r="H1629" s="3"/>
      <c r="I1629" s="3"/>
      <c r="J1629" s="3"/>
      <c r="K1629" s="3"/>
      <c r="L1629" s="3"/>
      <c r="M1629" s="3"/>
      <c r="N1629" s="3"/>
      <c r="O1629" s="3"/>
      <c r="P1629" s="3"/>
      <c r="Q1629" s="3"/>
      <c r="R1629" s="3"/>
      <c r="S1629" s="3"/>
      <c r="T1629" s="3"/>
      <c r="U1629" s="3"/>
      <c r="V1629" s="3"/>
      <c r="W1629" s="3"/>
      <c r="X1629" s="3"/>
      <c r="Y1629" s="3"/>
      <c r="AG1629" t="s">
        <v>257</v>
      </c>
      <c r="AH1629">
        <v>1</v>
      </c>
    </row>
    <row r="1630" spans="1:34" outlineLevel="1" x14ac:dyDescent="0.2">
      <c r="A1630" s="3"/>
      <c r="B1630" s="4"/>
      <c r="C1630" s="208" t="s">
        <v>1137</v>
      </c>
      <c r="D1630" s="198"/>
      <c r="E1630" s="197"/>
      <c r="F1630" s="3"/>
      <c r="G1630" s="3"/>
      <c r="H1630" s="3"/>
      <c r="I1630" s="3"/>
      <c r="J1630" s="3"/>
      <c r="K1630" s="3"/>
      <c r="L1630" s="3"/>
      <c r="M1630" s="3"/>
      <c r="N1630" s="3"/>
      <c r="O1630" s="3"/>
      <c r="P1630" s="3"/>
      <c r="Q1630" s="3"/>
      <c r="R1630" s="3"/>
      <c r="S1630" s="3"/>
      <c r="T1630" s="3"/>
      <c r="U1630" s="3"/>
      <c r="V1630" s="3"/>
      <c r="W1630" s="3"/>
      <c r="X1630" s="3"/>
      <c r="Y1630" s="3"/>
      <c r="AG1630" t="s">
        <v>257</v>
      </c>
      <c r="AH1630">
        <v>0</v>
      </c>
    </row>
    <row r="1631" spans="1:34" outlineLevel="1" x14ac:dyDescent="0.2">
      <c r="A1631" s="3"/>
      <c r="B1631" s="4"/>
      <c r="C1631" s="208" t="s">
        <v>1158</v>
      </c>
      <c r="D1631" s="198"/>
      <c r="E1631" s="197">
        <v>163.4</v>
      </c>
      <c r="F1631" s="3"/>
      <c r="G1631" s="3"/>
      <c r="H1631" s="3"/>
      <c r="I1631" s="3"/>
      <c r="J1631" s="3"/>
      <c r="K1631" s="3"/>
      <c r="L1631" s="3"/>
      <c r="M1631" s="3"/>
      <c r="N1631" s="3"/>
      <c r="O1631" s="3"/>
      <c r="P1631" s="3"/>
      <c r="Q1631" s="3"/>
      <c r="R1631" s="3"/>
      <c r="S1631" s="3"/>
      <c r="T1631" s="3"/>
      <c r="U1631" s="3"/>
      <c r="V1631" s="3"/>
      <c r="W1631" s="3"/>
      <c r="X1631" s="3"/>
      <c r="Y1631" s="3"/>
      <c r="AG1631" t="s">
        <v>257</v>
      </c>
      <c r="AH1631">
        <v>0</v>
      </c>
    </row>
    <row r="1632" spans="1:34" outlineLevel="1" x14ac:dyDescent="0.2">
      <c r="A1632" s="3"/>
      <c r="B1632" s="4"/>
      <c r="C1632" s="208" t="s">
        <v>1159</v>
      </c>
      <c r="D1632" s="198"/>
      <c r="E1632" s="197">
        <v>64</v>
      </c>
      <c r="F1632" s="3"/>
      <c r="G1632" s="3"/>
      <c r="H1632" s="3"/>
      <c r="I1632" s="3"/>
      <c r="J1632" s="3"/>
      <c r="K1632" s="3"/>
      <c r="L1632" s="3"/>
      <c r="M1632" s="3"/>
      <c r="N1632" s="3"/>
      <c r="O1632" s="3"/>
      <c r="P1632" s="3"/>
      <c r="Q1632" s="3"/>
      <c r="R1632" s="3"/>
      <c r="S1632" s="3"/>
      <c r="T1632" s="3"/>
      <c r="U1632" s="3"/>
      <c r="V1632" s="3"/>
      <c r="W1632" s="3"/>
      <c r="X1632" s="3"/>
      <c r="Y1632" s="3"/>
      <c r="AG1632" t="s">
        <v>257</v>
      </c>
      <c r="AH1632">
        <v>0</v>
      </c>
    </row>
    <row r="1633" spans="1:34" outlineLevel="1" x14ac:dyDescent="0.2">
      <c r="A1633" s="3"/>
      <c r="B1633" s="4"/>
      <c r="C1633" s="208" t="s">
        <v>1160</v>
      </c>
      <c r="D1633" s="198"/>
      <c r="E1633" s="197">
        <v>76</v>
      </c>
      <c r="F1633" s="3"/>
      <c r="G1633" s="3"/>
      <c r="H1633" s="3"/>
      <c r="I1633" s="3"/>
      <c r="J1633" s="3"/>
      <c r="K1633" s="3"/>
      <c r="L1633" s="3"/>
      <c r="M1633" s="3"/>
      <c r="N1633" s="3"/>
      <c r="O1633" s="3"/>
      <c r="P1633" s="3"/>
      <c r="Q1633" s="3"/>
      <c r="R1633" s="3"/>
      <c r="S1633" s="3"/>
      <c r="T1633" s="3"/>
      <c r="U1633" s="3"/>
      <c r="V1633" s="3"/>
      <c r="W1633" s="3"/>
      <c r="X1633" s="3"/>
      <c r="Y1633" s="3"/>
      <c r="AG1633" t="s">
        <v>257</v>
      </c>
      <c r="AH1633">
        <v>0</v>
      </c>
    </row>
    <row r="1634" spans="1:34" outlineLevel="1" x14ac:dyDescent="0.2">
      <c r="A1634" s="3"/>
      <c r="B1634" s="4"/>
      <c r="C1634" s="208" t="s">
        <v>1161</v>
      </c>
      <c r="D1634" s="198"/>
      <c r="E1634" s="197">
        <v>58.8</v>
      </c>
      <c r="F1634" s="3"/>
      <c r="G1634" s="3"/>
      <c r="H1634" s="3"/>
      <c r="I1634" s="3"/>
      <c r="J1634" s="3"/>
      <c r="K1634" s="3"/>
      <c r="L1634" s="3"/>
      <c r="M1634" s="3"/>
      <c r="N1634" s="3"/>
      <c r="O1634" s="3"/>
      <c r="P1634" s="3"/>
      <c r="Q1634" s="3"/>
      <c r="R1634" s="3"/>
      <c r="S1634" s="3"/>
      <c r="T1634" s="3"/>
      <c r="U1634" s="3"/>
      <c r="V1634" s="3"/>
      <c r="W1634" s="3"/>
      <c r="X1634" s="3"/>
      <c r="Y1634" s="3"/>
      <c r="AG1634" t="s">
        <v>257</v>
      </c>
      <c r="AH1634">
        <v>0</v>
      </c>
    </row>
    <row r="1635" spans="1:34" outlineLevel="1" x14ac:dyDescent="0.2">
      <c r="A1635" s="3"/>
      <c r="B1635" s="4"/>
      <c r="C1635" s="209" t="s">
        <v>1136</v>
      </c>
      <c r="D1635" s="201"/>
      <c r="E1635" s="202">
        <v>362.2</v>
      </c>
      <c r="F1635" s="3"/>
      <c r="G1635" s="3"/>
      <c r="H1635" s="3"/>
      <c r="I1635" s="3"/>
      <c r="J1635" s="3"/>
      <c r="K1635" s="3"/>
      <c r="L1635" s="3"/>
      <c r="M1635" s="3"/>
      <c r="N1635" s="3"/>
      <c r="O1635" s="3"/>
      <c r="P1635" s="3"/>
      <c r="Q1635" s="3"/>
      <c r="R1635" s="3"/>
      <c r="S1635" s="3"/>
      <c r="T1635" s="3"/>
      <c r="U1635" s="3"/>
      <c r="V1635" s="3"/>
      <c r="W1635" s="3"/>
      <c r="X1635" s="3"/>
      <c r="Y1635" s="3"/>
      <c r="AG1635" t="s">
        <v>257</v>
      </c>
      <c r="AH1635">
        <v>1</v>
      </c>
    </row>
    <row r="1636" spans="1:34" outlineLevel="1" x14ac:dyDescent="0.2">
      <c r="A1636" s="3"/>
      <c r="B1636" s="4"/>
      <c r="C1636" s="208" t="s">
        <v>1142</v>
      </c>
      <c r="D1636" s="198"/>
      <c r="E1636" s="197"/>
      <c r="F1636" s="3"/>
      <c r="G1636" s="3"/>
      <c r="H1636" s="3"/>
      <c r="I1636" s="3"/>
      <c r="J1636" s="3"/>
      <c r="K1636" s="3"/>
      <c r="L1636" s="3"/>
      <c r="M1636" s="3"/>
      <c r="N1636" s="3"/>
      <c r="O1636" s="3"/>
      <c r="P1636" s="3"/>
      <c r="Q1636" s="3"/>
      <c r="R1636" s="3"/>
      <c r="S1636" s="3"/>
      <c r="T1636" s="3"/>
      <c r="U1636" s="3"/>
      <c r="V1636" s="3"/>
      <c r="W1636" s="3"/>
      <c r="X1636" s="3"/>
      <c r="Y1636" s="3"/>
      <c r="AG1636" t="s">
        <v>257</v>
      </c>
      <c r="AH1636">
        <v>0</v>
      </c>
    </row>
    <row r="1637" spans="1:34" outlineLevel="1" x14ac:dyDescent="0.2">
      <c r="A1637" s="3"/>
      <c r="B1637" s="4"/>
      <c r="C1637" s="208" t="s">
        <v>1142</v>
      </c>
      <c r="D1637" s="198"/>
      <c r="E1637" s="197"/>
      <c r="F1637" s="3"/>
      <c r="G1637" s="3"/>
      <c r="H1637" s="3"/>
      <c r="I1637" s="3"/>
      <c r="J1637" s="3"/>
      <c r="K1637" s="3"/>
      <c r="L1637" s="3"/>
      <c r="M1637" s="3"/>
      <c r="N1637" s="3"/>
      <c r="O1637" s="3"/>
      <c r="P1637" s="3"/>
      <c r="Q1637" s="3"/>
      <c r="R1637" s="3"/>
      <c r="S1637" s="3"/>
      <c r="T1637" s="3"/>
      <c r="U1637" s="3"/>
      <c r="V1637" s="3"/>
      <c r="W1637" s="3"/>
      <c r="X1637" s="3"/>
      <c r="Y1637" s="3"/>
      <c r="AG1637" t="s">
        <v>257</v>
      </c>
      <c r="AH1637">
        <v>0</v>
      </c>
    </row>
    <row r="1638" spans="1:34" x14ac:dyDescent="0.2">
      <c r="A1638" s="3"/>
      <c r="B1638" s="4" t="s">
        <v>576</v>
      </c>
      <c r="C1638" s="206" t="s">
        <v>1162</v>
      </c>
      <c r="D1638" s="198"/>
      <c r="E1638" s="197">
        <v>58.4</v>
      </c>
      <c r="F1638" s="3"/>
      <c r="G1638" s="3"/>
      <c r="H1638" s="3"/>
      <c r="I1638" s="3"/>
      <c r="J1638" s="3"/>
      <c r="K1638" s="3"/>
      <c r="L1638" s="3"/>
      <c r="M1638" s="3"/>
      <c r="N1638" s="3"/>
      <c r="O1638" s="3"/>
      <c r="P1638" s="3"/>
      <c r="Q1638" s="3"/>
      <c r="R1638" s="3"/>
      <c r="S1638" s="3"/>
      <c r="T1638" s="3"/>
      <c r="U1638" s="3"/>
      <c r="V1638" s="3"/>
      <c r="W1638" s="3"/>
      <c r="X1638" s="3"/>
      <c r="Y1638" s="3"/>
      <c r="AG1638" t="s">
        <v>1124</v>
      </c>
    </row>
    <row r="1639" spans="1:34" x14ac:dyDescent="0.2">
      <c r="A1639" s="3"/>
      <c r="B1639" s="4"/>
      <c r="C1639" s="208" t="s">
        <v>1137</v>
      </c>
      <c r="D1639" s="198"/>
      <c r="E1639" s="197"/>
      <c r="F1639" s="3"/>
      <c r="G1639" s="3"/>
      <c r="H1639" s="3"/>
      <c r="I1639" s="3"/>
      <c r="J1639" s="3"/>
      <c r="K1639" s="3"/>
      <c r="L1639" s="3"/>
      <c r="M1639" s="3"/>
      <c r="N1639" s="3"/>
      <c r="O1639" s="3"/>
      <c r="P1639" s="3"/>
      <c r="Q1639" s="3"/>
      <c r="R1639" s="3"/>
      <c r="S1639" s="3"/>
      <c r="T1639" s="3"/>
      <c r="U1639" s="3"/>
      <c r="V1639" s="3"/>
      <c r="W1639" s="3"/>
      <c r="X1639" s="3"/>
      <c r="Y1639" s="3"/>
      <c r="AG1639" t="s">
        <v>257</v>
      </c>
      <c r="AH1639">
        <v>0</v>
      </c>
    </row>
    <row r="1640" spans="1:34" outlineLevel="1" x14ac:dyDescent="0.2">
      <c r="A1640" s="3"/>
      <c r="B1640" s="4"/>
      <c r="C1640" s="208" t="s">
        <v>1163</v>
      </c>
      <c r="D1640" s="198"/>
      <c r="E1640" s="197">
        <v>2.5</v>
      </c>
      <c r="F1640" s="3"/>
      <c r="G1640" s="3"/>
      <c r="H1640" s="3"/>
      <c r="I1640" s="3"/>
      <c r="J1640" s="3"/>
      <c r="K1640" s="3"/>
      <c r="L1640" s="3"/>
      <c r="M1640" s="3"/>
      <c r="N1640" s="3"/>
      <c r="O1640" s="3"/>
      <c r="P1640" s="3"/>
      <c r="Q1640" s="3"/>
      <c r="R1640" s="3"/>
      <c r="S1640" s="3"/>
      <c r="T1640" s="3"/>
      <c r="U1640" s="3"/>
      <c r="V1640" s="3"/>
      <c r="W1640" s="3"/>
      <c r="X1640" s="3"/>
      <c r="Y1640" s="3"/>
      <c r="AG1640" t="s">
        <v>257</v>
      </c>
      <c r="AH1640">
        <v>0</v>
      </c>
    </row>
    <row r="1641" spans="1:34" outlineLevel="1" x14ac:dyDescent="0.2">
      <c r="A1641" s="3"/>
      <c r="B1641" s="4"/>
      <c r="C1641" s="208" t="s">
        <v>1164</v>
      </c>
      <c r="D1641" s="198"/>
      <c r="E1641" s="197">
        <v>33.5</v>
      </c>
      <c r="F1641" s="3"/>
      <c r="G1641" s="3"/>
      <c r="H1641" s="3"/>
      <c r="I1641" s="3"/>
      <c r="J1641" s="3"/>
      <c r="K1641" s="3"/>
      <c r="L1641" s="3"/>
      <c r="M1641" s="3"/>
      <c r="N1641" s="3"/>
      <c r="O1641" s="3"/>
      <c r="P1641" s="3"/>
      <c r="Q1641" s="3"/>
      <c r="R1641" s="3"/>
      <c r="S1641" s="3"/>
      <c r="T1641" s="3"/>
      <c r="U1641" s="3"/>
      <c r="V1641" s="3"/>
      <c r="W1641" s="3"/>
      <c r="X1641" s="3"/>
      <c r="Y1641" s="3"/>
      <c r="AG1641" t="s">
        <v>257</v>
      </c>
      <c r="AH1641">
        <v>0</v>
      </c>
    </row>
    <row r="1642" spans="1:34" outlineLevel="1" x14ac:dyDescent="0.2">
      <c r="A1642" s="3"/>
      <c r="B1642" s="4"/>
      <c r="C1642" s="208" t="s">
        <v>1165</v>
      </c>
      <c r="D1642" s="198"/>
      <c r="E1642" s="197">
        <v>22.4</v>
      </c>
      <c r="F1642" s="3"/>
      <c r="G1642" s="3"/>
      <c r="H1642" s="3"/>
      <c r="I1642" s="3"/>
      <c r="J1642" s="3"/>
      <c r="K1642" s="3"/>
      <c r="L1642" s="3"/>
      <c r="M1642" s="3"/>
      <c r="N1642" s="3"/>
      <c r="O1642" s="3"/>
      <c r="P1642" s="3"/>
      <c r="Q1642" s="3"/>
      <c r="R1642" s="3"/>
      <c r="S1642" s="3"/>
      <c r="T1642" s="3"/>
      <c r="U1642" s="3"/>
      <c r="V1642" s="3"/>
      <c r="W1642" s="3"/>
      <c r="X1642" s="3"/>
      <c r="Y1642" s="3"/>
      <c r="AG1642" t="s">
        <v>257</v>
      </c>
      <c r="AH1642">
        <v>0</v>
      </c>
    </row>
    <row r="1643" spans="1:34" outlineLevel="1" x14ac:dyDescent="0.2">
      <c r="A1643" s="3"/>
      <c r="B1643" s="4"/>
      <c r="C1643" s="208" t="s">
        <v>1142</v>
      </c>
      <c r="D1643" s="198"/>
      <c r="E1643" s="197"/>
      <c r="F1643" s="3"/>
      <c r="G1643" s="3"/>
      <c r="H1643" s="3"/>
      <c r="I1643" s="3"/>
      <c r="J1643" s="3"/>
      <c r="K1643" s="3"/>
      <c r="L1643" s="3"/>
      <c r="M1643" s="3"/>
      <c r="N1643" s="3"/>
      <c r="O1643" s="3"/>
      <c r="P1643" s="3"/>
      <c r="Q1643" s="3"/>
      <c r="R1643" s="3"/>
      <c r="S1643" s="3"/>
      <c r="T1643" s="3"/>
      <c r="U1643" s="3"/>
      <c r="V1643" s="3"/>
      <c r="W1643" s="3"/>
      <c r="X1643" s="3"/>
      <c r="Y1643" s="3"/>
      <c r="AG1643" t="s">
        <v>257</v>
      </c>
      <c r="AH1643">
        <v>0</v>
      </c>
    </row>
    <row r="1644" spans="1:34" ht="25.5" x14ac:dyDescent="0.2">
      <c r="A1644" s="3"/>
      <c r="B1644" s="4" t="s">
        <v>586</v>
      </c>
      <c r="C1644" s="206" t="s">
        <v>1166</v>
      </c>
      <c r="D1644" s="198"/>
      <c r="E1644" s="197">
        <v>534.70000000000005</v>
      </c>
      <c r="F1644" s="3"/>
      <c r="G1644" s="3"/>
      <c r="H1644" s="3"/>
      <c r="I1644" s="3"/>
      <c r="J1644" s="3"/>
      <c r="K1644" s="3"/>
      <c r="L1644" s="3"/>
      <c r="M1644" s="3"/>
      <c r="N1644" s="3"/>
      <c r="O1644" s="3"/>
      <c r="P1644" s="3"/>
      <c r="Q1644" s="3"/>
      <c r="R1644" s="3"/>
      <c r="S1644" s="3"/>
      <c r="T1644" s="3"/>
      <c r="U1644" s="3"/>
      <c r="V1644" s="3"/>
      <c r="W1644" s="3"/>
      <c r="X1644" s="3"/>
      <c r="Y1644" s="3"/>
      <c r="AG1644" t="s">
        <v>1124</v>
      </c>
    </row>
    <row r="1645" spans="1:34" x14ac:dyDescent="0.2">
      <c r="A1645" s="3"/>
      <c r="B1645" s="4"/>
      <c r="C1645" s="208" t="s">
        <v>1167</v>
      </c>
      <c r="D1645" s="198"/>
      <c r="E1645" s="197">
        <v>154.9</v>
      </c>
      <c r="F1645" s="3"/>
      <c r="G1645" s="3"/>
      <c r="H1645" s="3"/>
      <c r="I1645" s="3"/>
      <c r="J1645" s="3"/>
      <c r="K1645" s="3"/>
      <c r="L1645" s="3"/>
      <c r="M1645" s="3"/>
      <c r="N1645" s="3"/>
      <c r="O1645" s="3"/>
      <c r="P1645" s="3"/>
      <c r="Q1645" s="3"/>
      <c r="R1645" s="3"/>
      <c r="S1645" s="3"/>
      <c r="T1645" s="3"/>
      <c r="U1645" s="3"/>
      <c r="V1645" s="3"/>
      <c r="W1645" s="3"/>
      <c r="X1645" s="3"/>
      <c r="Y1645" s="3"/>
      <c r="AG1645" t="s">
        <v>257</v>
      </c>
      <c r="AH1645">
        <v>0</v>
      </c>
    </row>
    <row r="1646" spans="1:34" outlineLevel="1" x14ac:dyDescent="0.2">
      <c r="A1646" s="3"/>
      <c r="B1646" s="4"/>
      <c r="C1646" s="208" t="s">
        <v>1168</v>
      </c>
      <c r="D1646" s="198"/>
      <c r="E1646" s="197">
        <v>291.5</v>
      </c>
      <c r="F1646" s="3"/>
      <c r="G1646" s="3"/>
      <c r="H1646" s="3"/>
      <c r="I1646" s="3"/>
      <c r="J1646" s="3"/>
      <c r="K1646" s="3"/>
      <c r="L1646" s="3"/>
      <c r="M1646" s="3"/>
      <c r="N1646" s="3"/>
      <c r="O1646" s="3"/>
      <c r="P1646" s="3"/>
      <c r="Q1646" s="3"/>
      <c r="R1646" s="3"/>
      <c r="S1646" s="3"/>
      <c r="T1646" s="3"/>
      <c r="U1646" s="3"/>
      <c r="V1646" s="3"/>
      <c r="W1646" s="3"/>
      <c r="X1646" s="3"/>
      <c r="Y1646" s="3"/>
      <c r="AG1646" t="s">
        <v>257</v>
      </c>
      <c r="AH1646">
        <v>0</v>
      </c>
    </row>
    <row r="1647" spans="1:34" outlineLevel="1" x14ac:dyDescent="0.2">
      <c r="A1647" s="3"/>
      <c r="B1647" s="4"/>
      <c r="C1647" s="208" t="s">
        <v>1169</v>
      </c>
      <c r="D1647" s="198"/>
      <c r="E1647" s="197">
        <v>88.3</v>
      </c>
      <c r="F1647" s="3"/>
      <c r="G1647" s="3"/>
      <c r="H1647" s="3"/>
      <c r="I1647" s="3"/>
      <c r="J1647" s="3"/>
      <c r="K1647" s="3"/>
      <c r="L1647" s="3"/>
      <c r="M1647" s="3"/>
      <c r="N1647" s="3"/>
      <c r="O1647" s="3"/>
      <c r="P1647" s="3"/>
      <c r="Q1647" s="3"/>
      <c r="R1647" s="3"/>
      <c r="S1647" s="3"/>
      <c r="T1647" s="3"/>
      <c r="U1647" s="3"/>
      <c r="V1647" s="3"/>
      <c r="W1647" s="3"/>
      <c r="X1647" s="3"/>
      <c r="Y1647" s="3"/>
      <c r="AG1647" t="s">
        <v>257</v>
      </c>
      <c r="AH1647">
        <v>0</v>
      </c>
    </row>
    <row r="1648" spans="1:34" ht="25.5" x14ac:dyDescent="0.2">
      <c r="A1648" s="3"/>
      <c r="B1648" s="4" t="s">
        <v>587</v>
      </c>
      <c r="C1648" s="206" t="s">
        <v>1170</v>
      </c>
      <c r="D1648" s="198"/>
      <c r="E1648" s="197">
        <v>11.3</v>
      </c>
      <c r="F1648" s="3"/>
      <c r="G1648" s="3"/>
      <c r="H1648" s="3"/>
      <c r="I1648" s="3"/>
      <c r="J1648" s="3"/>
      <c r="K1648" s="3"/>
      <c r="L1648" s="3"/>
      <c r="M1648" s="3"/>
      <c r="N1648" s="3"/>
      <c r="O1648" s="3"/>
      <c r="P1648" s="3"/>
      <c r="Q1648" s="3"/>
      <c r="R1648" s="3"/>
      <c r="S1648" s="3"/>
      <c r="T1648" s="3"/>
      <c r="U1648" s="3"/>
      <c r="V1648" s="3"/>
      <c r="W1648" s="3"/>
      <c r="X1648" s="3"/>
      <c r="Y1648" s="3"/>
      <c r="AG1648" t="s">
        <v>1124</v>
      </c>
    </row>
    <row r="1649" spans="1:34" x14ac:dyDescent="0.2">
      <c r="A1649" s="3"/>
      <c r="B1649" s="4"/>
      <c r="C1649" s="208" t="s">
        <v>1171</v>
      </c>
      <c r="D1649" s="198"/>
      <c r="E1649" s="197"/>
      <c r="F1649" s="3"/>
      <c r="G1649" s="3"/>
      <c r="H1649" s="3"/>
      <c r="I1649" s="3"/>
      <c r="J1649" s="3"/>
      <c r="K1649" s="3"/>
      <c r="L1649" s="3"/>
      <c r="M1649" s="3"/>
      <c r="N1649" s="3"/>
      <c r="O1649" s="3"/>
      <c r="P1649" s="3"/>
      <c r="Q1649" s="3"/>
      <c r="R1649" s="3"/>
      <c r="S1649" s="3"/>
      <c r="T1649" s="3"/>
      <c r="U1649" s="3"/>
      <c r="V1649" s="3"/>
      <c r="W1649" s="3"/>
      <c r="X1649" s="3"/>
      <c r="Y1649" s="3"/>
      <c r="AG1649" t="s">
        <v>257</v>
      </c>
      <c r="AH1649">
        <v>0</v>
      </c>
    </row>
    <row r="1650" spans="1:34" outlineLevel="1" x14ac:dyDescent="0.2">
      <c r="A1650" s="3"/>
      <c r="B1650" s="4"/>
      <c r="C1650" s="208" t="s">
        <v>1172</v>
      </c>
      <c r="D1650" s="198"/>
      <c r="E1650" s="197">
        <v>6.8</v>
      </c>
      <c r="F1650" s="3"/>
      <c r="G1650" s="3"/>
      <c r="H1650" s="3"/>
      <c r="I1650" s="3"/>
      <c r="J1650" s="3"/>
      <c r="K1650" s="3"/>
      <c r="L1650" s="3"/>
      <c r="M1650" s="3"/>
      <c r="N1650" s="3"/>
      <c r="O1650" s="3"/>
      <c r="P1650" s="3"/>
      <c r="Q1650" s="3"/>
      <c r="R1650" s="3"/>
      <c r="S1650" s="3"/>
      <c r="T1650" s="3"/>
      <c r="U1650" s="3"/>
      <c r="V1650" s="3"/>
      <c r="W1650" s="3"/>
      <c r="X1650" s="3"/>
      <c r="Y1650" s="3"/>
      <c r="AG1650" t="s">
        <v>257</v>
      </c>
      <c r="AH1650">
        <v>0</v>
      </c>
    </row>
    <row r="1651" spans="1:34" outlineLevel="1" x14ac:dyDescent="0.2">
      <c r="A1651" s="3"/>
      <c r="B1651" s="4"/>
      <c r="C1651" s="208" t="s">
        <v>1173</v>
      </c>
      <c r="D1651" s="198"/>
      <c r="E1651" s="197">
        <v>3</v>
      </c>
      <c r="F1651" s="3"/>
      <c r="G1651" s="3"/>
      <c r="H1651" s="3"/>
      <c r="I1651" s="3"/>
      <c r="J1651" s="3"/>
      <c r="K1651" s="3"/>
      <c r="L1651" s="3"/>
      <c r="M1651" s="3"/>
      <c r="N1651" s="3"/>
      <c r="O1651" s="3"/>
      <c r="P1651" s="3"/>
      <c r="Q1651" s="3"/>
      <c r="R1651" s="3"/>
      <c r="S1651" s="3"/>
      <c r="T1651" s="3"/>
      <c r="U1651" s="3"/>
      <c r="V1651" s="3"/>
      <c r="W1651" s="3"/>
      <c r="X1651" s="3"/>
      <c r="Y1651" s="3"/>
      <c r="AG1651" t="s">
        <v>257</v>
      </c>
      <c r="AH1651">
        <v>0</v>
      </c>
    </row>
    <row r="1652" spans="1:34" outlineLevel="1" x14ac:dyDescent="0.2">
      <c r="A1652" s="3"/>
      <c r="B1652" s="4"/>
      <c r="C1652" s="208" t="s">
        <v>1174</v>
      </c>
      <c r="D1652" s="198"/>
      <c r="E1652" s="197">
        <v>1.5</v>
      </c>
      <c r="F1652" s="3"/>
      <c r="G1652" s="3"/>
      <c r="H1652" s="3"/>
      <c r="I1652" s="3"/>
      <c r="J1652" s="3"/>
      <c r="K1652" s="3"/>
      <c r="L1652" s="3"/>
      <c r="M1652" s="3"/>
      <c r="N1652" s="3"/>
      <c r="O1652" s="3"/>
      <c r="P1652" s="3"/>
      <c r="Q1652" s="3"/>
      <c r="R1652" s="3"/>
      <c r="S1652" s="3"/>
      <c r="T1652" s="3"/>
      <c r="U1652" s="3"/>
      <c r="V1652" s="3"/>
      <c r="W1652" s="3"/>
      <c r="X1652" s="3"/>
      <c r="Y1652" s="3"/>
      <c r="AG1652" t="s">
        <v>257</v>
      </c>
      <c r="AH1652">
        <v>0</v>
      </c>
    </row>
    <row r="1653" spans="1:34" x14ac:dyDescent="0.2">
      <c r="A1653" s="3"/>
      <c r="B1653" s="4" t="s">
        <v>579</v>
      </c>
      <c r="C1653" s="206" t="s">
        <v>1175</v>
      </c>
      <c r="D1653" s="198"/>
      <c r="E1653" s="197">
        <v>141.6</v>
      </c>
      <c r="F1653" s="3"/>
      <c r="G1653" s="3"/>
      <c r="H1653" s="3"/>
      <c r="I1653" s="3"/>
      <c r="J1653" s="3"/>
      <c r="K1653" s="3"/>
      <c r="L1653" s="3"/>
      <c r="M1653" s="3"/>
      <c r="N1653" s="3"/>
      <c r="O1653" s="3"/>
      <c r="P1653" s="3"/>
      <c r="Q1653" s="3"/>
      <c r="R1653" s="3"/>
      <c r="S1653" s="3"/>
      <c r="T1653" s="3"/>
      <c r="U1653" s="3"/>
      <c r="V1653" s="3"/>
      <c r="W1653" s="3"/>
      <c r="X1653" s="3"/>
      <c r="Y1653" s="3"/>
      <c r="AG1653" t="s">
        <v>1124</v>
      </c>
    </row>
    <row r="1654" spans="1:34" x14ac:dyDescent="0.2">
      <c r="A1654" s="3"/>
      <c r="B1654" s="4"/>
      <c r="C1654" s="208" t="s">
        <v>1137</v>
      </c>
      <c r="D1654" s="198"/>
      <c r="E1654" s="197"/>
      <c r="F1654" s="3"/>
      <c r="G1654" s="3"/>
      <c r="H1654" s="3"/>
      <c r="I1654" s="3"/>
      <c r="J1654" s="3"/>
      <c r="K1654" s="3"/>
      <c r="L1654" s="3"/>
      <c r="M1654" s="3"/>
      <c r="N1654" s="3"/>
      <c r="O1654" s="3"/>
      <c r="P1654" s="3"/>
      <c r="Q1654" s="3"/>
      <c r="R1654" s="3"/>
      <c r="S1654" s="3"/>
      <c r="T1654" s="3"/>
      <c r="U1654" s="3"/>
      <c r="V1654" s="3"/>
      <c r="W1654" s="3"/>
      <c r="X1654" s="3"/>
      <c r="Y1654" s="3"/>
      <c r="AG1654" t="s">
        <v>257</v>
      </c>
      <c r="AH1654">
        <v>0</v>
      </c>
    </row>
    <row r="1655" spans="1:34" outlineLevel="1" x14ac:dyDescent="0.2">
      <c r="A1655" s="3"/>
      <c r="B1655" s="4"/>
      <c r="C1655" s="208" t="s">
        <v>1176</v>
      </c>
      <c r="D1655" s="198"/>
      <c r="E1655" s="197">
        <v>89.2</v>
      </c>
      <c r="F1655" s="3"/>
      <c r="G1655" s="3"/>
      <c r="H1655" s="3"/>
      <c r="I1655" s="3"/>
      <c r="J1655" s="3"/>
      <c r="K1655" s="3"/>
      <c r="L1655" s="3"/>
      <c r="M1655" s="3"/>
      <c r="N1655" s="3"/>
      <c r="O1655" s="3"/>
      <c r="P1655" s="3"/>
      <c r="Q1655" s="3"/>
      <c r="R1655" s="3"/>
      <c r="S1655" s="3"/>
      <c r="T1655" s="3"/>
      <c r="U1655" s="3"/>
      <c r="V1655" s="3"/>
      <c r="W1655" s="3"/>
      <c r="X1655" s="3"/>
      <c r="Y1655" s="3"/>
      <c r="AG1655" t="s">
        <v>257</v>
      </c>
      <c r="AH1655">
        <v>0</v>
      </c>
    </row>
    <row r="1656" spans="1:34" outlineLevel="1" x14ac:dyDescent="0.2">
      <c r="A1656" s="3"/>
      <c r="B1656" s="4"/>
      <c r="C1656" s="208" t="s">
        <v>1177</v>
      </c>
      <c r="D1656" s="198"/>
      <c r="E1656" s="197">
        <v>52.4</v>
      </c>
      <c r="F1656" s="3"/>
      <c r="G1656" s="3"/>
      <c r="H1656" s="3"/>
      <c r="I1656" s="3"/>
      <c r="J1656" s="3"/>
      <c r="K1656" s="3"/>
      <c r="L1656" s="3"/>
      <c r="M1656" s="3"/>
      <c r="N1656" s="3"/>
      <c r="O1656" s="3"/>
      <c r="P1656" s="3"/>
      <c r="Q1656" s="3"/>
      <c r="R1656" s="3"/>
      <c r="S1656" s="3"/>
      <c r="T1656" s="3"/>
      <c r="U1656" s="3"/>
      <c r="V1656" s="3"/>
      <c r="W1656" s="3"/>
      <c r="X1656" s="3"/>
      <c r="Y1656" s="3"/>
      <c r="AG1656" t="s">
        <v>257</v>
      </c>
      <c r="AH1656">
        <v>0</v>
      </c>
    </row>
    <row r="1657" spans="1:34" x14ac:dyDescent="0.2">
      <c r="A1657" s="3"/>
      <c r="B1657" s="4"/>
      <c r="C1657" s="192"/>
      <c r="D1657" s="6"/>
      <c r="E1657" s="3"/>
      <c r="F1657" s="3"/>
      <c r="G1657" s="3"/>
      <c r="H1657" s="3"/>
      <c r="I1657" s="3"/>
      <c r="J1657" s="3"/>
      <c r="K1657" s="3"/>
      <c r="L1657" s="3"/>
      <c r="M1657" s="3"/>
      <c r="N1657" s="3"/>
      <c r="O1657" s="3"/>
      <c r="P1657" s="3"/>
      <c r="Q1657" s="3"/>
      <c r="R1657" s="3"/>
      <c r="S1657" s="3"/>
      <c r="T1657" s="3"/>
      <c r="U1657" s="3"/>
      <c r="V1657" s="3"/>
      <c r="W1657" s="3"/>
      <c r="X1657" s="3"/>
      <c r="Y1657" s="3"/>
    </row>
    <row r="1658" spans="1:34" x14ac:dyDescent="0.2">
      <c r="C1658" s="194"/>
      <c r="D1658" s="10"/>
      <c r="AG1658" t="s">
        <v>246</v>
      </c>
    </row>
    <row r="1659" spans="1:34" x14ac:dyDescent="0.2">
      <c r="D1659" s="10"/>
    </row>
    <row r="1660" spans="1:34" x14ac:dyDescent="0.2">
      <c r="D1660" s="10"/>
    </row>
    <row r="1661" spans="1:34" x14ac:dyDescent="0.2">
      <c r="D1661" s="10"/>
    </row>
    <row r="1662" spans="1:34" x14ac:dyDescent="0.2">
      <c r="D1662" s="10"/>
    </row>
    <row r="1663" spans="1:34" x14ac:dyDescent="0.2">
      <c r="D1663" s="10"/>
    </row>
    <row r="1664" spans="1:3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zV+Pcqm86hpgaWurY7EZWWKyuHSHRBKXUWPX/7auErIiQtkelrm337h7avWa7ljhv1WRKb45hWEkgr2eYC5QQ==" saltValue="dcMLUp1xb+YT3PgBvGSdRQ==" spinCount="100000" sheet="1" formatRows="0"/>
  <mergeCells count="871">
    <mergeCell ref="A1:G1"/>
    <mergeCell ref="C2:G2"/>
    <mergeCell ref="C3:G3"/>
    <mergeCell ref="C4:G4"/>
    <mergeCell ref="A1563:B1563"/>
    <mergeCell ref="C10:G10"/>
    <mergeCell ref="C35:G35"/>
    <mergeCell ref="C36:G36"/>
    <mergeCell ref="C37:G37"/>
    <mergeCell ref="C38:G38"/>
    <mergeCell ref="C74:G74"/>
    <mergeCell ref="C77:G77"/>
    <mergeCell ref="C83:G83"/>
    <mergeCell ref="C87:G87"/>
    <mergeCell ref="C90:G90"/>
    <mergeCell ref="C95:G95"/>
    <mergeCell ref="C39:G39"/>
    <mergeCell ref="C40:G40"/>
    <mergeCell ref="C66:G66"/>
    <mergeCell ref="C67:G67"/>
    <mergeCell ref="C70:G70"/>
    <mergeCell ref="C71:G71"/>
    <mergeCell ref="C126:G126"/>
    <mergeCell ref="C127:G127"/>
    <mergeCell ref="C131:G131"/>
    <mergeCell ref="C134:G134"/>
    <mergeCell ref="C140:G140"/>
    <mergeCell ref="C141:G141"/>
    <mergeCell ref="C106:G106"/>
    <mergeCell ref="C114:G114"/>
    <mergeCell ref="C118:G118"/>
    <mergeCell ref="C119:G119"/>
    <mergeCell ref="C120:G120"/>
    <mergeCell ref="C125:G125"/>
    <mergeCell ref="C160:G160"/>
    <mergeCell ref="C161:G161"/>
    <mergeCell ref="C162:G162"/>
    <mergeCell ref="C166:G166"/>
    <mergeCell ref="C169:G169"/>
    <mergeCell ref="C170:G170"/>
    <mergeCell ref="C154:G154"/>
    <mergeCell ref="C155:G155"/>
    <mergeCell ref="C156:G156"/>
    <mergeCell ref="C157:G157"/>
    <mergeCell ref="C158:G158"/>
    <mergeCell ref="C159:G159"/>
    <mergeCell ref="C213:G213"/>
    <mergeCell ref="C214:G214"/>
    <mergeCell ref="C215:G215"/>
    <mergeCell ref="C216:G216"/>
    <mergeCell ref="C217:G217"/>
    <mergeCell ref="C223:G223"/>
    <mergeCell ref="C171:G171"/>
    <mergeCell ref="C172:G172"/>
    <mergeCell ref="C209:G209"/>
    <mergeCell ref="C210:G210"/>
    <mergeCell ref="C211:G211"/>
    <mergeCell ref="C212:G212"/>
    <mergeCell ref="C236:G236"/>
    <mergeCell ref="C239:G239"/>
    <mergeCell ref="C240:G240"/>
    <mergeCell ref="C245:G245"/>
    <mergeCell ref="C248:G248"/>
    <mergeCell ref="C257:G257"/>
    <mergeCell ref="C226:G226"/>
    <mergeCell ref="C227:G227"/>
    <mergeCell ref="C228:G228"/>
    <mergeCell ref="C229:G229"/>
    <mergeCell ref="C230:G230"/>
    <mergeCell ref="C235:G235"/>
    <mergeCell ref="C321:G321"/>
    <mergeCell ref="C322:G322"/>
    <mergeCell ref="C337:G337"/>
    <mergeCell ref="C338:G338"/>
    <mergeCell ref="C347:G347"/>
    <mergeCell ref="C348:G348"/>
    <mergeCell ref="C258:G258"/>
    <mergeCell ref="C263:G263"/>
    <mergeCell ref="C266:G266"/>
    <mergeCell ref="C291:G291"/>
    <mergeCell ref="C316:G316"/>
    <mergeCell ref="C317:G317"/>
    <mergeCell ref="C431:G431"/>
    <mergeCell ref="C436:G436"/>
    <mergeCell ref="C437:G437"/>
    <mergeCell ref="C439:G439"/>
    <mergeCell ref="C440:G440"/>
    <mergeCell ref="C441:G441"/>
    <mergeCell ref="C365:G365"/>
    <mergeCell ref="C383:G383"/>
    <mergeCell ref="C394:G394"/>
    <mergeCell ref="C419:G419"/>
    <mergeCell ref="C420:G420"/>
    <mergeCell ref="C426:G426"/>
    <mergeCell ref="C454:G454"/>
    <mergeCell ref="C455:G455"/>
    <mergeCell ref="C456:G456"/>
    <mergeCell ref="C457:G457"/>
    <mergeCell ref="C458:G458"/>
    <mergeCell ref="C463:G463"/>
    <mergeCell ref="C445:G445"/>
    <mergeCell ref="C446:G446"/>
    <mergeCell ref="C447:G447"/>
    <mergeCell ref="C448:G448"/>
    <mergeCell ref="C449:G449"/>
    <mergeCell ref="C453:G453"/>
    <mergeCell ref="C482:G482"/>
    <mergeCell ref="C483:G483"/>
    <mergeCell ref="C484:G484"/>
    <mergeCell ref="C485:G485"/>
    <mergeCell ref="C486:G486"/>
    <mergeCell ref="C495:G495"/>
    <mergeCell ref="C464:G464"/>
    <mergeCell ref="C465:G465"/>
    <mergeCell ref="C466:G466"/>
    <mergeCell ref="C467:G467"/>
    <mergeCell ref="C468:G468"/>
    <mergeCell ref="C481:G481"/>
    <mergeCell ref="C505:G505"/>
    <mergeCell ref="C506:G506"/>
    <mergeCell ref="C507:G507"/>
    <mergeCell ref="C508:G508"/>
    <mergeCell ref="C509:G509"/>
    <mergeCell ref="C514:G514"/>
    <mergeCell ref="C496:G496"/>
    <mergeCell ref="C497:G497"/>
    <mergeCell ref="C498:G498"/>
    <mergeCell ref="C499:G499"/>
    <mergeCell ref="C500:G500"/>
    <mergeCell ref="C504:G504"/>
    <mergeCell ref="C527:G527"/>
    <mergeCell ref="C528:G528"/>
    <mergeCell ref="C529:G529"/>
    <mergeCell ref="C530:G530"/>
    <mergeCell ref="C534:G534"/>
    <mergeCell ref="C535:G535"/>
    <mergeCell ref="C516:G516"/>
    <mergeCell ref="C519:G519"/>
    <mergeCell ref="C523:G523"/>
    <mergeCell ref="C524:G524"/>
    <mergeCell ref="C525:G525"/>
    <mergeCell ref="C526:G526"/>
    <mergeCell ref="C545:G545"/>
    <mergeCell ref="C547:G547"/>
    <mergeCell ref="C549:G549"/>
    <mergeCell ref="C550:G550"/>
    <mergeCell ref="C551:G551"/>
    <mergeCell ref="C553:G553"/>
    <mergeCell ref="C536:G536"/>
    <mergeCell ref="C537:G537"/>
    <mergeCell ref="C538:G538"/>
    <mergeCell ref="C539:G539"/>
    <mergeCell ref="C540:G540"/>
    <mergeCell ref="C541:G541"/>
    <mergeCell ref="C560:G560"/>
    <mergeCell ref="C561:G561"/>
    <mergeCell ref="C562:G562"/>
    <mergeCell ref="C563:G563"/>
    <mergeCell ref="C567:G567"/>
    <mergeCell ref="C568:G568"/>
    <mergeCell ref="C554:G554"/>
    <mergeCell ref="C555:G555"/>
    <mergeCell ref="C556:G556"/>
    <mergeCell ref="C557:G557"/>
    <mergeCell ref="C558:G558"/>
    <mergeCell ref="C559:G559"/>
    <mergeCell ref="C575:G575"/>
    <mergeCell ref="C576:G576"/>
    <mergeCell ref="C577:G577"/>
    <mergeCell ref="C581:G581"/>
    <mergeCell ref="C582:G582"/>
    <mergeCell ref="C583:G583"/>
    <mergeCell ref="C569:G569"/>
    <mergeCell ref="C570:G570"/>
    <mergeCell ref="C571:G571"/>
    <mergeCell ref="C572:G572"/>
    <mergeCell ref="C573:G573"/>
    <mergeCell ref="C574:G574"/>
    <mergeCell ref="C590:G590"/>
    <mergeCell ref="C591:G591"/>
    <mergeCell ref="C595:G595"/>
    <mergeCell ref="C596:G596"/>
    <mergeCell ref="C597:G597"/>
    <mergeCell ref="C598:G598"/>
    <mergeCell ref="C584:G584"/>
    <mergeCell ref="C585:G585"/>
    <mergeCell ref="C586:G586"/>
    <mergeCell ref="C587:G587"/>
    <mergeCell ref="C588:G588"/>
    <mergeCell ref="C589:G589"/>
    <mergeCell ref="C605:G605"/>
    <mergeCell ref="C609:G609"/>
    <mergeCell ref="C610:G610"/>
    <mergeCell ref="C611:G611"/>
    <mergeCell ref="C612:G612"/>
    <mergeCell ref="C613:G613"/>
    <mergeCell ref="C599:G599"/>
    <mergeCell ref="C600:G600"/>
    <mergeCell ref="C601:G601"/>
    <mergeCell ref="C602:G602"/>
    <mergeCell ref="C603:G603"/>
    <mergeCell ref="C604:G604"/>
    <mergeCell ref="C623:G623"/>
    <mergeCell ref="C624:G624"/>
    <mergeCell ref="C625:G625"/>
    <mergeCell ref="C626:G626"/>
    <mergeCell ref="C627:G627"/>
    <mergeCell ref="C628:G628"/>
    <mergeCell ref="C614:G614"/>
    <mergeCell ref="C615:G615"/>
    <mergeCell ref="C616:G616"/>
    <mergeCell ref="C617:G617"/>
    <mergeCell ref="C618:G618"/>
    <mergeCell ref="C619:G619"/>
    <mergeCell ref="C638:G638"/>
    <mergeCell ref="C639:G639"/>
    <mergeCell ref="C640:G640"/>
    <mergeCell ref="C641:G641"/>
    <mergeCell ref="C642:G642"/>
    <mergeCell ref="C643:G643"/>
    <mergeCell ref="C629:G629"/>
    <mergeCell ref="C630:G630"/>
    <mergeCell ref="C631:G631"/>
    <mergeCell ref="C632:G632"/>
    <mergeCell ref="C633:G633"/>
    <mergeCell ref="C637:G637"/>
    <mergeCell ref="C653:G653"/>
    <mergeCell ref="C654:G654"/>
    <mergeCell ref="C655:G655"/>
    <mergeCell ref="C656:G656"/>
    <mergeCell ref="C657:G657"/>
    <mergeCell ref="C658:G658"/>
    <mergeCell ref="C644:G644"/>
    <mergeCell ref="C645:G645"/>
    <mergeCell ref="C646:G646"/>
    <mergeCell ref="C647:G647"/>
    <mergeCell ref="C651:G651"/>
    <mergeCell ref="C652:G652"/>
    <mergeCell ref="C668:G668"/>
    <mergeCell ref="C669:G669"/>
    <mergeCell ref="C670:G670"/>
    <mergeCell ref="C671:G671"/>
    <mergeCell ref="C672:G672"/>
    <mergeCell ref="C673:G673"/>
    <mergeCell ref="C659:G659"/>
    <mergeCell ref="C660:G660"/>
    <mergeCell ref="C661:G661"/>
    <mergeCell ref="C665:G665"/>
    <mergeCell ref="C666:G666"/>
    <mergeCell ref="C667:G667"/>
    <mergeCell ref="C683:G683"/>
    <mergeCell ref="C684:G684"/>
    <mergeCell ref="C685:G685"/>
    <mergeCell ref="C686:G686"/>
    <mergeCell ref="C687:G687"/>
    <mergeCell ref="C688:G688"/>
    <mergeCell ref="C674:G674"/>
    <mergeCell ref="C675:G675"/>
    <mergeCell ref="C679:G679"/>
    <mergeCell ref="C680:G680"/>
    <mergeCell ref="C681:G681"/>
    <mergeCell ref="C682:G682"/>
    <mergeCell ref="C698:G698"/>
    <mergeCell ref="C699:G699"/>
    <mergeCell ref="C700:G700"/>
    <mergeCell ref="C701:G701"/>
    <mergeCell ref="C702:G702"/>
    <mergeCell ref="C703:G703"/>
    <mergeCell ref="C689:G689"/>
    <mergeCell ref="C693:G693"/>
    <mergeCell ref="C694:G694"/>
    <mergeCell ref="C695:G695"/>
    <mergeCell ref="C696:G696"/>
    <mergeCell ref="C697:G697"/>
    <mergeCell ref="C713:G713"/>
    <mergeCell ref="C714:G714"/>
    <mergeCell ref="C715:G715"/>
    <mergeCell ref="C716:G716"/>
    <mergeCell ref="C717:G717"/>
    <mergeCell ref="C721:G721"/>
    <mergeCell ref="C707:G707"/>
    <mergeCell ref="C708:G708"/>
    <mergeCell ref="C709:G709"/>
    <mergeCell ref="C710:G710"/>
    <mergeCell ref="C711:G711"/>
    <mergeCell ref="C712:G712"/>
    <mergeCell ref="C728:G728"/>
    <mergeCell ref="C729:G729"/>
    <mergeCell ref="C733:G733"/>
    <mergeCell ref="C734:G734"/>
    <mergeCell ref="C735:G735"/>
    <mergeCell ref="C736:G736"/>
    <mergeCell ref="C722:G722"/>
    <mergeCell ref="C723:G723"/>
    <mergeCell ref="C724:G724"/>
    <mergeCell ref="C725:G725"/>
    <mergeCell ref="C726:G726"/>
    <mergeCell ref="C727:G727"/>
    <mergeCell ref="C746:G746"/>
    <mergeCell ref="C747:G747"/>
    <mergeCell ref="C748:G748"/>
    <mergeCell ref="C749:G749"/>
    <mergeCell ref="C750:G750"/>
    <mergeCell ref="C751:G751"/>
    <mergeCell ref="C737:G737"/>
    <mergeCell ref="C738:G738"/>
    <mergeCell ref="C739:G739"/>
    <mergeCell ref="C740:G740"/>
    <mergeCell ref="C741:G741"/>
    <mergeCell ref="C745:G745"/>
    <mergeCell ref="C761:G761"/>
    <mergeCell ref="C762:G762"/>
    <mergeCell ref="C763:G763"/>
    <mergeCell ref="C764:G764"/>
    <mergeCell ref="C765:G765"/>
    <mergeCell ref="C769:G769"/>
    <mergeCell ref="C752:G752"/>
    <mergeCell ref="C753:G753"/>
    <mergeCell ref="C757:G757"/>
    <mergeCell ref="C758:G758"/>
    <mergeCell ref="C759:G759"/>
    <mergeCell ref="C760:G760"/>
    <mergeCell ref="C776:G776"/>
    <mergeCell ref="C777:G777"/>
    <mergeCell ref="C781:G781"/>
    <mergeCell ref="C782:G782"/>
    <mergeCell ref="C783:G783"/>
    <mergeCell ref="C784:G784"/>
    <mergeCell ref="C770:G770"/>
    <mergeCell ref="C771:G771"/>
    <mergeCell ref="C772:G772"/>
    <mergeCell ref="C773:G773"/>
    <mergeCell ref="C774:G774"/>
    <mergeCell ref="C775:G775"/>
    <mergeCell ref="C794:G794"/>
    <mergeCell ref="C795:G795"/>
    <mergeCell ref="C796:G796"/>
    <mergeCell ref="C797:G797"/>
    <mergeCell ref="C798:G798"/>
    <mergeCell ref="C799:G799"/>
    <mergeCell ref="C785:G785"/>
    <mergeCell ref="C786:G786"/>
    <mergeCell ref="C787:G787"/>
    <mergeCell ref="C788:G788"/>
    <mergeCell ref="C789:G789"/>
    <mergeCell ref="C793:G793"/>
    <mergeCell ref="C809:G809"/>
    <mergeCell ref="C810:G810"/>
    <mergeCell ref="C811:G811"/>
    <mergeCell ref="C812:G812"/>
    <mergeCell ref="C816:G816"/>
    <mergeCell ref="C817:G817"/>
    <mergeCell ref="C800:G800"/>
    <mergeCell ref="C804:G804"/>
    <mergeCell ref="C805:G805"/>
    <mergeCell ref="C806:G806"/>
    <mergeCell ref="C807:G807"/>
    <mergeCell ref="C808:G808"/>
    <mergeCell ref="C827:G827"/>
    <mergeCell ref="C828:G828"/>
    <mergeCell ref="C829:G829"/>
    <mergeCell ref="C830:G830"/>
    <mergeCell ref="C831:G831"/>
    <mergeCell ref="C832:G832"/>
    <mergeCell ref="C818:G818"/>
    <mergeCell ref="C819:G819"/>
    <mergeCell ref="C820:G820"/>
    <mergeCell ref="C821:G821"/>
    <mergeCell ref="C822:G822"/>
    <mergeCell ref="C823:G823"/>
    <mergeCell ref="C842:G842"/>
    <mergeCell ref="C843:G843"/>
    <mergeCell ref="C844:G844"/>
    <mergeCell ref="C845:G845"/>
    <mergeCell ref="C846:G846"/>
    <mergeCell ref="C847:G847"/>
    <mergeCell ref="C833:G833"/>
    <mergeCell ref="C834:G834"/>
    <mergeCell ref="C835:G835"/>
    <mergeCell ref="C839:G839"/>
    <mergeCell ref="C840:G840"/>
    <mergeCell ref="C841:G841"/>
    <mergeCell ref="C857:G857"/>
    <mergeCell ref="C858:G858"/>
    <mergeCell ref="C862:G862"/>
    <mergeCell ref="C863:G863"/>
    <mergeCell ref="C864:G864"/>
    <mergeCell ref="C865:G865"/>
    <mergeCell ref="C851:G851"/>
    <mergeCell ref="C852:G852"/>
    <mergeCell ref="C853:G853"/>
    <mergeCell ref="C854:G854"/>
    <mergeCell ref="C855:G855"/>
    <mergeCell ref="C856:G856"/>
    <mergeCell ref="C875:G875"/>
    <mergeCell ref="C876:G876"/>
    <mergeCell ref="C877:G877"/>
    <mergeCell ref="C878:G878"/>
    <mergeCell ref="C879:G879"/>
    <mergeCell ref="C880:G880"/>
    <mergeCell ref="C866:G866"/>
    <mergeCell ref="C867:G867"/>
    <mergeCell ref="C868:G868"/>
    <mergeCell ref="C869:G869"/>
    <mergeCell ref="C870:G870"/>
    <mergeCell ref="C874:G874"/>
    <mergeCell ref="C890:G890"/>
    <mergeCell ref="C891:G891"/>
    <mergeCell ref="C892:G892"/>
    <mergeCell ref="C893:G893"/>
    <mergeCell ref="C897:G897"/>
    <mergeCell ref="C898:G898"/>
    <mergeCell ref="C881:G881"/>
    <mergeCell ref="C882:G882"/>
    <mergeCell ref="C886:G886"/>
    <mergeCell ref="C887:G887"/>
    <mergeCell ref="C888:G888"/>
    <mergeCell ref="C889:G889"/>
    <mergeCell ref="C908:G908"/>
    <mergeCell ref="C909:G909"/>
    <mergeCell ref="C910:G910"/>
    <mergeCell ref="C911:G911"/>
    <mergeCell ref="C912:G912"/>
    <mergeCell ref="C913:G913"/>
    <mergeCell ref="C899:G899"/>
    <mergeCell ref="C900:G900"/>
    <mergeCell ref="C901:G901"/>
    <mergeCell ref="C902:G902"/>
    <mergeCell ref="C903:G903"/>
    <mergeCell ref="C904:G904"/>
    <mergeCell ref="C923:G923"/>
    <mergeCell ref="C924:G924"/>
    <mergeCell ref="C925:G925"/>
    <mergeCell ref="C926:G926"/>
    <mergeCell ref="C927:G927"/>
    <mergeCell ref="C931:G931"/>
    <mergeCell ref="C914:G914"/>
    <mergeCell ref="C915:G915"/>
    <mergeCell ref="C919:G919"/>
    <mergeCell ref="C920:G920"/>
    <mergeCell ref="C921:G921"/>
    <mergeCell ref="C922:G922"/>
    <mergeCell ref="C938:G938"/>
    <mergeCell ref="C939:G939"/>
    <mergeCell ref="C943:G943"/>
    <mergeCell ref="C944:G944"/>
    <mergeCell ref="C945:G945"/>
    <mergeCell ref="C946:G946"/>
    <mergeCell ref="C932:G932"/>
    <mergeCell ref="C933:G933"/>
    <mergeCell ref="C934:G934"/>
    <mergeCell ref="C935:G935"/>
    <mergeCell ref="C936:G936"/>
    <mergeCell ref="C937:G937"/>
    <mergeCell ref="C956:G956"/>
    <mergeCell ref="C957:G957"/>
    <mergeCell ref="C958:G958"/>
    <mergeCell ref="C959:G959"/>
    <mergeCell ref="C960:G960"/>
    <mergeCell ref="C961:G961"/>
    <mergeCell ref="C947:G947"/>
    <mergeCell ref="C948:G948"/>
    <mergeCell ref="C949:G949"/>
    <mergeCell ref="C950:G950"/>
    <mergeCell ref="C951:G951"/>
    <mergeCell ref="C955:G955"/>
    <mergeCell ref="C971:G971"/>
    <mergeCell ref="C972:G972"/>
    <mergeCell ref="C973:G973"/>
    <mergeCell ref="C974:G974"/>
    <mergeCell ref="C978:G978"/>
    <mergeCell ref="C979:G979"/>
    <mergeCell ref="C962:G962"/>
    <mergeCell ref="C963:G963"/>
    <mergeCell ref="C967:G967"/>
    <mergeCell ref="C968:G968"/>
    <mergeCell ref="C969:G969"/>
    <mergeCell ref="C970:G970"/>
    <mergeCell ref="C986:G986"/>
    <mergeCell ref="C990:G990"/>
    <mergeCell ref="C991:G991"/>
    <mergeCell ref="C992:G992"/>
    <mergeCell ref="C993:G993"/>
    <mergeCell ref="C994:G994"/>
    <mergeCell ref="C980:G980"/>
    <mergeCell ref="C981:G981"/>
    <mergeCell ref="C982:G982"/>
    <mergeCell ref="C983:G983"/>
    <mergeCell ref="C984:G984"/>
    <mergeCell ref="C985:G985"/>
    <mergeCell ref="C1004:G1004"/>
    <mergeCell ref="C1005:G1005"/>
    <mergeCell ref="C1006:G1006"/>
    <mergeCell ref="C1007:G1007"/>
    <mergeCell ref="C1008:G1008"/>
    <mergeCell ref="C1009:G1009"/>
    <mergeCell ref="C995:G995"/>
    <mergeCell ref="C996:G996"/>
    <mergeCell ref="C997:G997"/>
    <mergeCell ref="C998:G998"/>
    <mergeCell ref="C1002:G1002"/>
    <mergeCell ref="C1003:G1003"/>
    <mergeCell ref="C1019:G1019"/>
    <mergeCell ref="C1020:G1020"/>
    <mergeCell ref="C1021:G1021"/>
    <mergeCell ref="C1022:G1022"/>
    <mergeCell ref="C1026:G1026"/>
    <mergeCell ref="C1027:G1027"/>
    <mergeCell ref="C1010:G1010"/>
    <mergeCell ref="C1014:G1014"/>
    <mergeCell ref="C1015:G1015"/>
    <mergeCell ref="C1016:G1016"/>
    <mergeCell ref="C1017:G1017"/>
    <mergeCell ref="C1018:G1018"/>
    <mergeCell ref="C1034:G1034"/>
    <mergeCell ref="C1038:G1038"/>
    <mergeCell ref="C1039:G1039"/>
    <mergeCell ref="C1040:G1040"/>
    <mergeCell ref="C1041:G1041"/>
    <mergeCell ref="C1042:G1042"/>
    <mergeCell ref="C1028:G1028"/>
    <mergeCell ref="C1029:G1029"/>
    <mergeCell ref="C1030:G1030"/>
    <mergeCell ref="C1031:G1031"/>
    <mergeCell ref="C1032:G1032"/>
    <mergeCell ref="C1033:G1033"/>
    <mergeCell ref="C1052:G1052"/>
    <mergeCell ref="C1053:G1053"/>
    <mergeCell ref="C1054:G1054"/>
    <mergeCell ref="C1055:G1055"/>
    <mergeCell ref="C1056:G1056"/>
    <mergeCell ref="C1057:G1057"/>
    <mergeCell ref="C1043:G1043"/>
    <mergeCell ref="C1044:G1044"/>
    <mergeCell ref="C1045:G1045"/>
    <mergeCell ref="C1046:G1046"/>
    <mergeCell ref="C1050:G1050"/>
    <mergeCell ref="C1051:G1051"/>
    <mergeCell ref="C1067:G1067"/>
    <mergeCell ref="C1068:G1068"/>
    <mergeCell ref="C1069:G1069"/>
    <mergeCell ref="C1073:G1073"/>
    <mergeCell ref="C1074:G1074"/>
    <mergeCell ref="C1075:G1075"/>
    <mergeCell ref="C1061:G1061"/>
    <mergeCell ref="C1062:G1062"/>
    <mergeCell ref="C1063:G1063"/>
    <mergeCell ref="C1064:G1064"/>
    <mergeCell ref="C1065:G1065"/>
    <mergeCell ref="C1066:G1066"/>
    <mergeCell ref="C1085:G1085"/>
    <mergeCell ref="C1086:G1086"/>
    <mergeCell ref="C1087:G1087"/>
    <mergeCell ref="C1088:G1088"/>
    <mergeCell ref="C1089:G1089"/>
    <mergeCell ref="C1090:G1090"/>
    <mergeCell ref="C1076:G1076"/>
    <mergeCell ref="C1077:G1077"/>
    <mergeCell ref="C1078:G1078"/>
    <mergeCell ref="C1079:G1079"/>
    <mergeCell ref="C1080:G1080"/>
    <mergeCell ref="C1084:G1084"/>
    <mergeCell ref="C1100:G1100"/>
    <mergeCell ref="C1101:G1101"/>
    <mergeCell ref="C1102:G1102"/>
    <mergeCell ref="C1103:G1103"/>
    <mergeCell ref="C1104:G1104"/>
    <mergeCell ref="C1105:G1105"/>
    <mergeCell ref="C1091:G1091"/>
    <mergeCell ref="C1092:G1092"/>
    <mergeCell ref="C1093:G1093"/>
    <mergeCell ref="C1097:G1097"/>
    <mergeCell ref="C1098:G1098"/>
    <mergeCell ref="C1099:G1099"/>
    <mergeCell ref="C1115:G1115"/>
    <mergeCell ref="C1116:G1116"/>
    <mergeCell ref="C1117:G1117"/>
    <mergeCell ref="C1118:G1118"/>
    <mergeCell ref="C1119:G1119"/>
    <mergeCell ref="C1124:G1124"/>
    <mergeCell ref="C1109:G1109"/>
    <mergeCell ref="C1110:G1110"/>
    <mergeCell ref="C1111:G1111"/>
    <mergeCell ref="C1112:G1112"/>
    <mergeCell ref="C1113:G1113"/>
    <mergeCell ref="C1114:G1114"/>
    <mergeCell ref="C1131:G1131"/>
    <mergeCell ref="C1132:G1132"/>
    <mergeCell ref="C1133:G1133"/>
    <mergeCell ref="C1137:G1137"/>
    <mergeCell ref="C1138:G1138"/>
    <mergeCell ref="C1139:G1139"/>
    <mergeCell ref="C1125:G1125"/>
    <mergeCell ref="C1126:G1126"/>
    <mergeCell ref="C1127:G1127"/>
    <mergeCell ref="C1128:G1128"/>
    <mergeCell ref="C1129:G1129"/>
    <mergeCell ref="C1130:G1130"/>
    <mergeCell ref="C1149:G1149"/>
    <mergeCell ref="C1150:G1150"/>
    <mergeCell ref="C1151:G1151"/>
    <mergeCell ref="C1152:G1152"/>
    <mergeCell ref="C1153:G1153"/>
    <mergeCell ref="C1154:G1154"/>
    <mergeCell ref="C1140:G1140"/>
    <mergeCell ref="C1141:G1141"/>
    <mergeCell ref="C1142:G1142"/>
    <mergeCell ref="C1143:G1143"/>
    <mergeCell ref="C1144:G1144"/>
    <mergeCell ref="C1148:G1148"/>
    <mergeCell ref="C1164:G1164"/>
    <mergeCell ref="C1165:G1165"/>
    <mergeCell ref="C1166:G1166"/>
    <mergeCell ref="C1167:G1167"/>
    <mergeCell ref="C1168:G1168"/>
    <mergeCell ref="C1169:G1169"/>
    <mergeCell ref="C1155:G1155"/>
    <mergeCell ref="C1156:G1156"/>
    <mergeCell ref="C1160:G1160"/>
    <mergeCell ref="C1161:G1161"/>
    <mergeCell ref="C1162:G1162"/>
    <mergeCell ref="C1163:G1163"/>
    <mergeCell ref="C1179:G1179"/>
    <mergeCell ref="C1180:G1180"/>
    <mergeCell ref="C1181:G1181"/>
    <mergeCell ref="C1185:G1185"/>
    <mergeCell ref="C1186:G1186"/>
    <mergeCell ref="C1187:G1187"/>
    <mergeCell ref="C1173:G1173"/>
    <mergeCell ref="C1174:G1174"/>
    <mergeCell ref="C1175:G1175"/>
    <mergeCell ref="C1176:G1176"/>
    <mergeCell ref="C1177:G1177"/>
    <mergeCell ref="C1178:G1178"/>
    <mergeCell ref="C1194:G1194"/>
    <mergeCell ref="C1198:G1198"/>
    <mergeCell ref="C1199:G1199"/>
    <mergeCell ref="C1200:G1200"/>
    <mergeCell ref="C1201:G1201"/>
    <mergeCell ref="C1202:G1202"/>
    <mergeCell ref="C1188:G1188"/>
    <mergeCell ref="C1189:G1189"/>
    <mergeCell ref="C1190:G1190"/>
    <mergeCell ref="C1191:G1191"/>
    <mergeCell ref="C1192:G1192"/>
    <mergeCell ref="C1193:G1193"/>
    <mergeCell ref="C1212:G1212"/>
    <mergeCell ref="C1213:G1213"/>
    <mergeCell ref="C1214:G1214"/>
    <mergeCell ref="C1215:G1215"/>
    <mergeCell ref="C1216:G1216"/>
    <mergeCell ref="C1217:G1217"/>
    <mergeCell ref="C1203:G1203"/>
    <mergeCell ref="C1204:G1204"/>
    <mergeCell ref="C1205:G1205"/>
    <mergeCell ref="C1206:G1206"/>
    <mergeCell ref="C1210:G1210"/>
    <mergeCell ref="C1211:G1211"/>
    <mergeCell ref="C1227:G1227"/>
    <mergeCell ref="C1228:G1228"/>
    <mergeCell ref="C1229:G1229"/>
    <mergeCell ref="C1230:G1230"/>
    <mergeCell ref="C1231:G1231"/>
    <mergeCell ref="C1235:G1235"/>
    <mergeCell ref="C1218:G1218"/>
    <mergeCell ref="C1219:G1219"/>
    <mergeCell ref="C1223:G1223"/>
    <mergeCell ref="C1224:G1224"/>
    <mergeCell ref="C1225:G1225"/>
    <mergeCell ref="C1226:G1226"/>
    <mergeCell ref="C1242:G1242"/>
    <mergeCell ref="C1243:G1243"/>
    <mergeCell ref="C1244:G1244"/>
    <mergeCell ref="C1248:G1248"/>
    <mergeCell ref="C1249:G1249"/>
    <mergeCell ref="C1250:G1250"/>
    <mergeCell ref="C1236:G1236"/>
    <mergeCell ref="C1237:G1237"/>
    <mergeCell ref="C1238:G1238"/>
    <mergeCell ref="C1239:G1239"/>
    <mergeCell ref="C1240:G1240"/>
    <mergeCell ref="C1241:G1241"/>
    <mergeCell ref="C1260:G1260"/>
    <mergeCell ref="C1261:G1261"/>
    <mergeCell ref="C1262:G1262"/>
    <mergeCell ref="C1263:G1263"/>
    <mergeCell ref="C1264:G1264"/>
    <mergeCell ref="C1265:G1265"/>
    <mergeCell ref="C1251:G1251"/>
    <mergeCell ref="C1252:G1252"/>
    <mergeCell ref="C1253:G1253"/>
    <mergeCell ref="C1254:G1254"/>
    <mergeCell ref="C1255:G1255"/>
    <mergeCell ref="C1256:G1256"/>
    <mergeCell ref="C1272:G1272"/>
    <mergeCell ref="C1277:G1277"/>
    <mergeCell ref="C1279:G1279"/>
    <mergeCell ref="C1281:G1281"/>
    <mergeCell ref="C1282:G1282"/>
    <mergeCell ref="C1284:G1284"/>
    <mergeCell ref="C1266:G1266"/>
    <mergeCell ref="C1267:G1267"/>
    <mergeCell ref="C1268:G1268"/>
    <mergeCell ref="C1269:G1269"/>
    <mergeCell ref="C1270:G1270"/>
    <mergeCell ref="C1271:G1271"/>
    <mergeCell ref="C1291:G1291"/>
    <mergeCell ref="C1295:G1295"/>
    <mergeCell ref="C1296:G1296"/>
    <mergeCell ref="C1297:G1297"/>
    <mergeCell ref="C1298:G1298"/>
    <mergeCell ref="C1302:G1302"/>
    <mergeCell ref="C1285:G1285"/>
    <mergeCell ref="C1286:G1286"/>
    <mergeCell ref="C1287:G1287"/>
    <mergeCell ref="C1288:G1288"/>
    <mergeCell ref="C1289:G1289"/>
    <mergeCell ref="C1290:G1290"/>
    <mergeCell ref="C1312:G1312"/>
    <mergeCell ref="C1313:G1313"/>
    <mergeCell ref="C1314:G1314"/>
    <mergeCell ref="C1315:G1315"/>
    <mergeCell ref="C1316:G1316"/>
    <mergeCell ref="C1317:G1317"/>
    <mergeCell ref="C1304:G1304"/>
    <mergeCell ref="C1306:G1306"/>
    <mergeCell ref="C1307:G1307"/>
    <mergeCell ref="C1309:G1309"/>
    <mergeCell ref="C1310:G1310"/>
    <mergeCell ref="C1311:G1311"/>
    <mergeCell ref="C1324:G1324"/>
    <mergeCell ref="C1325:G1325"/>
    <mergeCell ref="C1326:G1326"/>
    <mergeCell ref="C1330:G1330"/>
    <mergeCell ref="C1331:G1331"/>
    <mergeCell ref="C1332:G1332"/>
    <mergeCell ref="C1318:G1318"/>
    <mergeCell ref="C1319:G1319"/>
    <mergeCell ref="C1320:G1320"/>
    <mergeCell ref="C1321:G1321"/>
    <mergeCell ref="C1322:G1322"/>
    <mergeCell ref="C1323:G1323"/>
    <mergeCell ref="C1339:G1339"/>
    <mergeCell ref="C1340:G1340"/>
    <mergeCell ref="C1341:G1341"/>
    <mergeCell ref="C1342:G1342"/>
    <mergeCell ref="C1343:G1343"/>
    <mergeCell ref="C1344:G1344"/>
    <mergeCell ref="C1333:G1333"/>
    <mergeCell ref="C1334:G1334"/>
    <mergeCell ref="C1335:G1335"/>
    <mergeCell ref="C1336:G1336"/>
    <mergeCell ref="C1337:G1337"/>
    <mergeCell ref="C1338:G1338"/>
    <mergeCell ref="C1354:G1354"/>
    <mergeCell ref="C1355:G1355"/>
    <mergeCell ref="C1356:G1356"/>
    <mergeCell ref="C1357:G1357"/>
    <mergeCell ref="C1358:G1358"/>
    <mergeCell ref="C1359:G1359"/>
    <mergeCell ref="C1345:G1345"/>
    <mergeCell ref="C1346:G1346"/>
    <mergeCell ref="C1347:G1347"/>
    <mergeCell ref="C1351:G1351"/>
    <mergeCell ref="C1352:G1352"/>
    <mergeCell ref="C1353:G1353"/>
    <mergeCell ref="C1369:G1369"/>
    <mergeCell ref="C1370:G1370"/>
    <mergeCell ref="C1371:G1371"/>
    <mergeCell ref="C1372:G1372"/>
    <mergeCell ref="C1373:G1373"/>
    <mergeCell ref="C1374:G1374"/>
    <mergeCell ref="C1360:G1360"/>
    <mergeCell ref="C1361:G1361"/>
    <mergeCell ref="C1362:G1362"/>
    <mergeCell ref="C1366:G1366"/>
    <mergeCell ref="C1367:G1367"/>
    <mergeCell ref="C1368:G1368"/>
    <mergeCell ref="C1381:G1381"/>
    <mergeCell ref="C1382:G1382"/>
    <mergeCell ref="C1386:G1386"/>
    <mergeCell ref="C1387:G1387"/>
    <mergeCell ref="C1388:G1388"/>
    <mergeCell ref="C1389:G1389"/>
    <mergeCell ref="C1375:G1375"/>
    <mergeCell ref="C1376:G1376"/>
    <mergeCell ref="C1377:G1377"/>
    <mergeCell ref="C1378:G1378"/>
    <mergeCell ref="C1379:G1379"/>
    <mergeCell ref="C1380:G1380"/>
    <mergeCell ref="C1396:G1396"/>
    <mergeCell ref="C1397:G1397"/>
    <mergeCell ref="C1398:G1398"/>
    <mergeCell ref="C1399:G1399"/>
    <mergeCell ref="C1400:G1400"/>
    <mergeCell ref="C1401:G1401"/>
    <mergeCell ref="C1390:G1390"/>
    <mergeCell ref="C1391:G1391"/>
    <mergeCell ref="C1392:G1392"/>
    <mergeCell ref="C1393:G1393"/>
    <mergeCell ref="C1394:G1394"/>
    <mergeCell ref="C1395:G1395"/>
    <mergeCell ref="C1411:G1411"/>
    <mergeCell ref="C1412:G1412"/>
    <mergeCell ref="C1413:G1413"/>
    <mergeCell ref="C1414:G1414"/>
    <mergeCell ref="C1415:G1415"/>
    <mergeCell ref="C1416:G1416"/>
    <mergeCell ref="C1402:G1402"/>
    <mergeCell ref="C1406:G1406"/>
    <mergeCell ref="C1407:G1407"/>
    <mergeCell ref="C1408:G1408"/>
    <mergeCell ref="C1409:G1409"/>
    <mergeCell ref="C1410:G1410"/>
    <mergeCell ref="C1426:G1426"/>
    <mergeCell ref="C1427:G1427"/>
    <mergeCell ref="C1428:G1428"/>
    <mergeCell ref="C1429:G1429"/>
    <mergeCell ref="C1430:G1430"/>
    <mergeCell ref="C1431:G1431"/>
    <mergeCell ref="C1417:G1417"/>
    <mergeCell ref="C1418:G1418"/>
    <mergeCell ref="C1419:G1419"/>
    <mergeCell ref="C1420:G1420"/>
    <mergeCell ref="C1421:G1421"/>
    <mergeCell ref="C1422:G1422"/>
    <mergeCell ref="C1438:G1438"/>
    <mergeCell ref="C1439:G1439"/>
    <mergeCell ref="C1440:G1440"/>
    <mergeCell ref="C1441:G1441"/>
    <mergeCell ref="C1442:G1442"/>
    <mergeCell ref="C1446:G1446"/>
    <mergeCell ref="C1432:G1432"/>
    <mergeCell ref="C1433:G1433"/>
    <mergeCell ref="C1434:G1434"/>
    <mergeCell ref="C1435:G1435"/>
    <mergeCell ref="C1436:G1436"/>
    <mergeCell ref="C1437:G1437"/>
    <mergeCell ref="C1453:G1453"/>
    <mergeCell ref="C1454:G1454"/>
    <mergeCell ref="C1455:G1455"/>
    <mergeCell ref="C1456:G1456"/>
    <mergeCell ref="C1457:G1457"/>
    <mergeCell ref="C1458:G1458"/>
    <mergeCell ref="C1447:G1447"/>
    <mergeCell ref="C1448:G1448"/>
    <mergeCell ref="C1449:G1449"/>
    <mergeCell ref="C1450:G1450"/>
    <mergeCell ref="C1451:G1451"/>
    <mergeCell ref="C1452:G1452"/>
    <mergeCell ref="C1468:G1468"/>
    <mergeCell ref="C1469:G1469"/>
    <mergeCell ref="C1470:G1470"/>
    <mergeCell ref="C1471:G1471"/>
    <mergeCell ref="C1472:G1472"/>
    <mergeCell ref="C1473:G1473"/>
    <mergeCell ref="C1462:G1462"/>
    <mergeCell ref="C1463:G1463"/>
    <mergeCell ref="C1464:G1464"/>
    <mergeCell ref="C1465:G1465"/>
    <mergeCell ref="C1466:G1466"/>
    <mergeCell ref="C1467:G1467"/>
    <mergeCell ref="C1515:G1515"/>
    <mergeCell ref="C1535:G1535"/>
    <mergeCell ref="C1540:G1540"/>
    <mergeCell ref="C1474:G1474"/>
    <mergeCell ref="C1475:G1475"/>
    <mergeCell ref="C1476:G1476"/>
    <mergeCell ref="C1477:G1477"/>
    <mergeCell ref="C1481:G1481"/>
    <mergeCell ref="C1513:G15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1" t="s">
        <v>247</v>
      </c>
      <c r="B1" s="281"/>
      <c r="C1" s="281"/>
      <c r="D1" s="281"/>
      <c r="E1" s="281"/>
      <c r="F1" s="281"/>
      <c r="G1" s="281"/>
      <c r="AG1" t="s">
        <v>173</v>
      </c>
    </row>
    <row r="2" spans="1:60" ht="25.15" customHeight="1" x14ac:dyDescent="0.2">
      <c r="A2" s="140" t="s">
        <v>7</v>
      </c>
      <c r="B2" s="48" t="s">
        <v>43</v>
      </c>
      <c r="C2" s="282" t="s">
        <v>44</v>
      </c>
      <c r="D2" s="283"/>
      <c r="E2" s="283"/>
      <c r="F2" s="283"/>
      <c r="G2" s="284"/>
      <c r="AG2" t="s">
        <v>174</v>
      </c>
    </row>
    <row r="3" spans="1:60" ht="25.15" customHeight="1" x14ac:dyDescent="0.2">
      <c r="A3" s="140" t="s">
        <v>8</v>
      </c>
      <c r="B3" s="48" t="s">
        <v>66</v>
      </c>
      <c r="C3" s="282" t="s">
        <v>67</v>
      </c>
      <c r="D3" s="283"/>
      <c r="E3" s="283"/>
      <c r="F3" s="283"/>
      <c r="G3" s="284"/>
      <c r="AC3" s="121" t="s">
        <v>174</v>
      </c>
      <c r="AG3" t="s">
        <v>178</v>
      </c>
    </row>
    <row r="4" spans="1:60" ht="25.15" customHeight="1" x14ac:dyDescent="0.2">
      <c r="A4" s="141" t="s">
        <v>9</v>
      </c>
      <c r="B4" s="142" t="s">
        <v>64</v>
      </c>
      <c r="C4" s="285" t="s">
        <v>65</v>
      </c>
      <c r="D4" s="286"/>
      <c r="E4" s="286"/>
      <c r="F4" s="286"/>
      <c r="G4" s="287"/>
      <c r="AG4" t="s">
        <v>179</v>
      </c>
    </row>
    <row r="5" spans="1:60" x14ac:dyDescent="0.2">
      <c r="D5" s="10"/>
    </row>
    <row r="6" spans="1:60" ht="38.25" x14ac:dyDescent="0.2">
      <c r="A6" s="144" t="s">
        <v>180</v>
      </c>
      <c r="B6" s="146" t="s">
        <v>181</v>
      </c>
      <c r="C6" s="146" t="s">
        <v>182</v>
      </c>
      <c r="D6" s="145" t="s">
        <v>183</v>
      </c>
      <c r="E6" s="144" t="s">
        <v>184</v>
      </c>
      <c r="F6" s="143" t="s">
        <v>185</v>
      </c>
      <c r="G6" s="144" t="s">
        <v>29</v>
      </c>
      <c r="H6" s="147" t="s">
        <v>30</v>
      </c>
      <c r="I6" s="147" t="s">
        <v>186</v>
      </c>
      <c r="J6" s="147" t="s">
        <v>31</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c r="Y6" s="147" t="s">
        <v>201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202</v>
      </c>
      <c r="B8" s="165" t="s">
        <v>128</v>
      </c>
      <c r="C8" s="189" t="s">
        <v>129</v>
      </c>
      <c r="D8" s="166"/>
      <c r="E8" s="167"/>
      <c r="F8" s="168"/>
      <c r="G8" s="168">
        <f>SUMIF(AG9:AG63,"&lt;&gt;NOR",G9:G63)</f>
        <v>0</v>
      </c>
      <c r="H8" s="168"/>
      <c r="I8" s="168">
        <f>SUM(I9:I63)</f>
        <v>0</v>
      </c>
      <c r="J8" s="168"/>
      <c r="K8" s="168">
        <f>SUM(K9:K63)</f>
        <v>0</v>
      </c>
      <c r="L8" s="168"/>
      <c r="M8" s="168">
        <f>SUM(M9:M63)</f>
        <v>0</v>
      </c>
      <c r="N8" s="167"/>
      <c r="O8" s="167">
        <f>SUM(O9:O63)</f>
        <v>8.1300000000000008</v>
      </c>
      <c r="P8" s="167"/>
      <c r="Q8" s="167">
        <f>SUM(Q9:Q63)</f>
        <v>25.27</v>
      </c>
      <c r="R8" s="168"/>
      <c r="S8" s="168"/>
      <c r="T8" s="169"/>
      <c r="U8" s="163"/>
      <c r="V8" s="163">
        <f>SUM(V9:V63)</f>
        <v>83.71</v>
      </c>
      <c r="W8" s="163"/>
      <c r="X8" s="163"/>
      <c r="Y8" s="163"/>
      <c r="AG8" t="s">
        <v>203</v>
      </c>
    </row>
    <row r="9" spans="1:60" ht="22.5" outlineLevel="1" x14ac:dyDescent="0.2">
      <c r="A9" s="174">
        <v>1</v>
      </c>
      <c r="B9" s="175" t="s">
        <v>1179</v>
      </c>
      <c r="C9" s="190" t="s">
        <v>1180</v>
      </c>
      <c r="D9" s="176" t="s">
        <v>250</v>
      </c>
      <c r="E9" s="177">
        <v>14.4</v>
      </c>
      <c r="F9" s="178"/>
      <c r="G9" s="179">
        <f>ROUND(E9*F9,2)</f>
        <v>0</v>
      </c>
      <c r="H9" s="178"/>
      <c r="I9" s="179">
        <f>ROUND(E9*H9,2)</f>
        <v>0</v>
      </c>
      <c r="J9" s="178"/>
      <c r="K9" s="179">
        <f>ROUND(E9*J9,2)</f>
        <v>0</v>
      </c>
      <c r="L9" s="179">
        <v>21</v>
      </c>
      <c r="M9" s="179">
        <f>G9*(1+L9/100)</f>
        <v>0</v>
      </c>
      <c r="N9" s="177">
        <v>0</v>
      </c>
      <c r="O9" s="177">
        <f>ROUND(E9*N9,2)</f>
        <v>0</v>
      </c>
      <c r="P9" s="177">
        <v>0.58599999999999997</v>
      </c>
      <c r="Q9" s="177">
        <f>ROUND(E9*P9,2)</f>
        <v>8.44</v>
      </c>
      <c r="R9" s="179" t="s">
        <v>1181</v>
      </c>
      <c r="S9" s="179" t="s">
        <v>207</v>
      </c>
      <c r="T9" s="180" t="s">
        <v>207</v>
      </c>
      <c r="U9" s="159">
        <v>0.81100000000000005</v>
      </c>
      <c r="V9" s="159">
        <f>ROUND(E9*U9,2)</f>
        <v>11.68</v>
      </c>
      <c r="W9" s="159"/>
      <c r="X9" s="159" t="s">
        <v>252</v>
      </c>
      <c r="Y9" s="159" t="s">
        <v>210</v>
      </c>
      <c r="Z9" s="148"/>
      <c r="AA9" s="148"/>
      <c r="AB9" s="148"/>
      <c r="AC9" s="148"/>
      <c r="AD9" s="148"/>
      <c r="AE9" s="148"/>
      <c r="AF9" s="148"/>
      <c r="AG9" s="148" t="s">
        <v>253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90" t="s">
        <v>1182</v>
      </c>
      <c r="D10" s="291"/>
      <c r="E10" s="291"/>
      <c r="F10" s="291"/>
      <c r="G10" s="291"/>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255</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204" t="s">
        <v>1183</v>
      </c>
      <c r="D11" s="195"/>
      <c r="E11" s="196"/>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257</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204" t="s">
        <v>1184</v>
      </c>
      <c r="D12" s="195"/>
      <c r="E12" s="196">
        <v>8.8000000000000007</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257</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04" t="s">
        <v>1185</v>
      </c>
      <c r="D13" s="195"/>
      <c r="E13" s="196">
        <v>5.6</v>
      </c>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257</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74">
        <v>2</v>
      </c>
      <c r="B14" s="175" t="s">
        <v>1186</v>
      </c>
      <c r="C14" s="190" t="s">
        <v>1187</v>
      </c>
      <c r="D14" s="176" t="s">
        <v>250</v>
      </c>
      <c r="E14" s="177">
        <v>19.5</v>
      </c>
      <c r="F14" s="178"/>
      <c r="G14" s="179">
        <f>ROUND(E14*F14,2)</f>
        <v>0</v>
      </c>
      <c r="H14" s="178"/>
      <c r="I14" s="179">
        <f>ROUND(E14*H14,2)</f>
        <v>0</v>
      </c>
      <c r="J14" s="178"/>
      <c r="K14" s="179">
        <f>ROUND(E14*J14,2)</f>
        <v>0</v>
      </c>
      <c r="L14" s="179">
        <v>21</v>
      </c>
      <c r="M14" s="179">
        <f>G14*(1+L14/100)</f>
        <v>0</v>
      </c>
      <c r="N14" s="177">
        <v>0.41699999999999998</v>
      </c>
      <c r="O14" s="177">
        <f>ROUND(E14*N14,2)</f>
        <v>8.1300000000000008</v>
      </c>
      <c r="P14" s="177">
        <v>0</v>
      </c>
      <c r="Q14" s="177">
        <f>ROUND(E14*P14,2)</f>
        <v>0</v>
      </c>
      <c r="R14" s="179" t="s">
        <v>1181</v>
      </c>
      <c r="S14" s="179" t="s">
        <v>207</v>
      </c>
      <c r="T14" s="180" t="s">
        <v>207</v>
      </c>
      <c r="U14" s="159">
        <v>0.13</v>
      </c>
      <c r="V14" s="159">
        <f>ROUND(E14*U14,2)</f>
        <v>2.54</v>
      </c>
      <c r="W14" s="159"/>
      <c r="X14" s="159" t="s">
        <v>252</v>
      </c>
      <c r="Y14" s="159" t="s">
        <v>210</v>
      </c>
      <c r="Z14" s="148"/>
      <c r="AA14" s="148"/>
      <c r="AB14" s="148"/>
      <c r="AC14" s="148"/>
      <c r="AD14" s="148"/>
      <c r="AE14" s="148"/>
      <c r="AF14" s="148"/>
      <c r="AG14" s="148" t="s">
        <v>253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290" t="s">
        <v>1188</v>
      </c>
      <c r="D15" s="291"/>
      <c r="E15" s="291"/>
      <c r="F15" s="291"/>
      <c r="G15" s="291"/>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255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04" t="s">
        <v>1183</v>
      </c>
      <c r="D16" s="195"/>
      <c r="E16" s="196"/>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257</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204" t="s">
        <v>1189</v>
      </c>
      <c r="D17" s="195"/>
      <c r="E17" s="196">
        <v>19.5</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257</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4">
        <v>3</v>
      </c>
      <c r="B18" s="175" t="s">
        <v>1190</v>
      </c>
      <c r="C18" s="190" t="s">
        <v>1191</v>
      </c>
      <c r="D18" s="176" t="s">
        <v>250</v>
      </c>
      <c r="E18" s="177">
        <v>33.9</v>
      </c>
      <c r="F18" s="178"/>
      <c r="G18" s="179">
        <f>ROUND(E18*F18,2)</f>
        <v>0</v>
      </c>
      <c r="H18" s="178"/>
      <c r="I18" s="179">
        <f>ROUND(E18*H18,2)</f>
        <v>0</v>
      </c>
      <c r="J18" s="178"/>
      <c r="K18" s="179">
        <f>ROUND(E18*J18,2)</f>
        <v>0</v>
      </c>
      <c r="L18" s="179">
        <v>21</v>
      </c>
      <c r="M18" s="179">
        <f>G18*(1+L18/100)</f>
        <v>0</v>
      </c>
      <c r="N18" s="177">
        <v>0</v>
      </c>
      <c r="O18" s="177">
        <f>ROUND(E18*N18,2)</f>
        <v>0</v>
      </c>
      <c r="P18" s="177">
        <v>0.22</v>
      </c>
      <c r="Q18" s="177">
        <f>ROUND(E18*P18,2)</f>
        <v>7.46</v>
      </c>
      <c r="R18" s="179" t="s">
        <v>1181</v>
      </c>
      <c r="S18" s="179" t="s">
        <v>207</v>
      </c>
      <c r="T18" s="180" t="s">
        <v>207</v>
      </c>
      <c r="U18" s="159">
        <v>0.42099999999999999</v>
      </c>
      <c r="V18" s="159">
        <f>ROUND(E18*U18,2)</f>
        <v>14.27</v>
      </c>
      <c r="W18" s="159"/>
      <c r="X18" s="159" t="s">
        <v>252</v>
      </c>
      <c r="Y18" s="159" t="s">
        <v>210</v>
      </c>
      <c r="Z18" s="148"/>
      <c r="AA18" s="148"/>
      <c r="AB18" s="148"/>
      <c r="AC18" s="148"/>
      <c r="AD18" s="148"/>
      <c r="AE18" s="148"/>
      <c r="AF18" s="148"/>
      <c r="AG18" s="148" t="s">
        <v>253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04" t="s">
        <v>1183</v>
      </c>
      <c r="D19" s="195"/>
      <c r="E19" s="196"/>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257</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04" t="s">
        <v>1185</v>
      </c>
      <c r="D20" s="195"/>
      <c r="E20" s="196">
        <v>5.6</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257</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04" t="s">
        <v>1192</v>
      </c>
      <c r="D21" s="195"/>
      <c r="E21" s="196"/>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257</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204" t="s">
        <v>1189</v>
      </c>
      <c r="D22" s="195"/>
      <c r="E22" s="196">
        <v>19.5</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257</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04" t="s">
        <v>1184</v>
      </c>
      <c r="D23" s="195"/>
      <c r="E23" s="196">
        <v>8.8000000000000007</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257</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4">
        <v>4</v>
      </c>
      <c r="B24" s="175" t="s">
        <v>1193</v>
      </c>
      <c r="C24" s="190" t="s">
        <v>1194</v>
      </c>
      <c r="D24" s="176" t="s">
        <v>250</v>
      </c>
      <c r="E24" s="177">
        <v>2.8</v>
      </c>
      <c r="F24" s="178"/>
      <c r="G24" s="179">
        <f>ROUND(E24*F24,2)</f>
        <v>0</v>
      </c>
      <c r="H24" s="178"/>
      <c r="I24" s="179">
        <f>ROUND(E24*H24,2)</f>
        <v>0</v>
      </c>
      <c r="J24" s="178"/>
      <c r="K24" s="179">
        <f>ROUND(E24*J24,2)</f>
        <v>0</v>
      </c>
      <c r="L24" s="179">
        <v>21</v>
      </c>
      <c r="M24" s="179">
        <f>G24*(1+L24/100)</f>
        <v>0</v>
      </c>
      <c r="N24" s="177">
        <v>0</v>
      </c>
      <c r="O24" s="177">
        <f>ROUND(E24*N24,2)</f>
        <v>0</v>
      </c>
      <c r="P24" s="177">
        <v>0.44</v>
      </c>
      <c r="Q24" s="177">
        <f>ROUND(E24*P24,2)</f>
        <v>1.23</v>
      </c>
      <c r="R24" s="179" t="s">
        <v>1181</v>
      </c>
      <c r="S24" s="179" t="s">
        <v>207</v>
      </c>
      <c r="T24" s="180" t="s">
        <v>207</v>
      </c>
      <c r="U24" s="159">
        <v>0.63200000000000001</v>
      </c>
      <c r="V24" s="159">
        <f>ROUND(E24*U24,2)</f>
        <v>1.77</v>
      </c>
      <c r="W24" s="159"/>
      <c r="X24" s="159" t="s">
        <v>252</v>
      </c>
      <c r="Y24" s="159" t="s">
        <v>210</v>
      </c>
      <c r="Z24" s="148"/>
      <c r="AA24" s="148"/>
      <c r="AB24" s="148"/>
      <c r="AC24" s="148"/>
      <c r="AD24" s="148"/>
      <c r="AE24" s="148"/>
      <c r="AF24" s="148"/>
      <c r="AG24" s="148" t="s">
        <v>253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04" t="s">
        <v>1183</v>
      </c>
      <c r="D25" s="195"/>
      <c r="E25" s="196"/>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257</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04" t="s">
        <v>1195</v>
      </c>
      <c r="D26" s="195"/>
      <c r="E26" s="196"/>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257</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04" t="s">
        <v>1196</v>
      </c>
      <c r="D27" s="195"/>
      <c r="E27" s="196">
        <v>2.8</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257</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4">
        <v>5</v>
      </c>
      <c r="B28" s="175" t="s">
        <v>1197</v>
      </c>
      <c r="C28" s="190" t="s">
        <v>1198</v>
      </c>
      <c r="D28" s="176" t="s">
        <v>250</v>
      </c>
      <c r="E28" s="177">
        <v>33.9</v>
      </c>
      <c r="F28" s="178"/>
      <c r="G28" s="179">
        <f>ROUND(E28*F28,2)</f>
        <v>0</v>
      </c>
      <c r="H28" s="178"/>
      <c r="I28" s="179">
        <f>ROUND(E28*H28,2)</f>
        <v>0</v>
      </c>
      <c r="J28" s="178"/>
      <c r="K28" s="179">
        <f>ROUND(E28*J28,2)</f>
        <v>0</v>
      </c>
      <c r="L28" s="179">
        <v>21</v>
      </c>
      <c r="M28" s="179">
        <f>G28*(1+L28/100)</f>
        <v>0</v>
      </c>
      <c r="N28" s="177">
        <v>0</v>
      </c>
      <c r="O28" s="177">
        <f>ROUND(E28*N28,2)</f>
        <v>0</v>
      </c>
      <c r="P28" s="177">
        <v>0.24</v>
      </c>
      <c r="Q28" s="177">
        <f>ROUND(E28*P28,2)</f>
        <v>8.14</v>
      </c>
      <c r="R28" s="179" t="s">
        <v>1181</v>
      </c>
      <c r="S28" s="179" t="s">
        <v>207</v>
      </c>
      <c r="T28" s="180" t="s">
        <v>207</v>
      </c>
      <c r="U28" s="159">
        <v>0.80647999999999997</v>
      </c>
      <c r="V28" s="159">
        <f>ROUND(E28*U28,2)</f>
        <v>27.34</v>
      </c>
      <c r="W28" s="159"/>
      <c r="X28" s="159" t="s">
        <v>252</v>
      </c>
      <c r="Y28" s="159" t="s">
        <v>210</v>
      </c>
      <c r="Z28" s="148"/>
      <c r="AA28" s="148"/>
      <c r="AB28" s="148"/>
      <c r="AC28" s="148"/>
      <c r="AD28" s="148"/>
      <c r="AE28" s="148"/>
      <c r="AF28" s="148"/>
      <c r="AG28" s="148" t="s">
        <v>253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04" t="s">
        <v>1183</v>
      </c>
      <c r="D29" s="195"/>
      <c r="E29" s="196"/>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257</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04" t="s">
        <v>1185</v>
      </c>
      <c r="D30" s="195"/>
      <c r="E30" s="196">
        <v>5.6</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257</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04" t="s">
        <v>1192</v>
      </c>
      <c r="D31" s="195"/>
      <c r="E31" s="196"/>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257</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04" t="s">
        <v>1189</v>
      </c>
      <c r="D32" s="195"/>
      <c r="E32" s="196">
        <v>19.5</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257</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4" t="s">
        <v>1184</v>
      </c>
      <c r="D33" s="195"/>
      <c r="E33" s="196">
        <v>8.8000000000000007</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257</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4">
        <v>6</v>
      </c>
      <c r="B34" s="175" t="s">
        <v>1199</v>
      </c>
      <c r="C34" s="190" t="s">
        <v>1200</v>
      </c>
      <c r="D34" s="176" t="s">
        <v>1201</v>
      </c>
      <c r="E34" s="177">
        <v>4.7629999999999999</v>
      </c>
      <c r="F34" s="178"/>
      <c r="G34" s="179">
        <f>ROUND(E34*F34,2)</f>
        <v>0</v>
      </c>
      <c r="H34" s="178"/>
      <c r="I34" s="179">
        <f>ROUND(E34*H34,2)</f>
        <v>0</v>
      </c>
      <c r="J34" s="178"/>
      <c r="K34" s="179">
        <f>ROUND(E34*J34,2)</f>
        <v>0</v>
      </c>
      <c r="L34" s="179">
        <v>21</v>
      </c>
      <c r="M34" s="179">
        <f>G34*(1+L34/100)</f>
        <v>0</v>
      </c>
      <c r="N34" s="177">
        <v>0</v>
      </c>
      <c r="O34" s="177">
        <f>ROUND(E34*N34,2)</f>
        <v>0</v>
      </c>
      <c r="P34" s="177">
        <v>0</v>
      </c>
      <c r="Q34" s="177">
        <f>ROUND(E34*P34,2)</f>
        <v>0</v>
      </c>
      <c r="R34" s="179" t="s">
        <v>1202</v>
      </c>
      <c r="S34" s="179" t="s">
        <v>207</v>
      </c>
      <c r="T34" s="180" t="s">
        <v>207</v>
      </c>
      <c r="U34" s="159">
        <v>4.6550000000000002</v>
      </c>
      <c r="V34" s="159">
        <f>ROUND(E34*U34,2)</f>
        <v>22.17</v>
      </c>
      <c r="W34" s="159"/>
      <c r="X34" s="159" t="s">
        <v>252</v>
      </c>
      <c r="Y34" s="159" t="s">
        <v>210</v>
      </c>
      <c r="Z34" s="148"/>
      <c r="AA34" s="148"/>
      <c r="AB34" s="148"/>
      <c r="AC34" s="148"/>
      <c r="AD34" s="148"/>
      <c r="AE34" s="148"/>
      <c r="AF34" s="148"/>
      <c r="AG34" s="148" t="s">
        <v>253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90" t="s">
        <v>1203</v>
      </c>
      <c r="D35" s="291"/>
      <c r="E35" s="291"/>
      <c r="F35" s="291"/>
      <c r="G35" s="291"/>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255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04" t="s">
        <v>1183</v>
      </c>
      <c r="D36" s="195"/>
      <c r="E36" s="196"/>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257</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04" t="s">
        <v>1204</v>
      </c>
      <c r="D37" s="195"/>
      <c r="E37" s="196"/>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257</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204" t="s">
        <v>1205</v>
      </c>
      <c r="D38" s="195"/>
      <c r="E38" s="196">
        <v>2.5350000000000001</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257</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04" t="s">
        <v>1206</v>
      </c>
      <c r="D39" s="195"/>
      <c r="E39" s="196">
        <v>0.88</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257</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204" t="s">
        <v>1195</v>
      </c>
      <c r="D40" s="195"/>
      <c r="E40" s="196"/>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257</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204" t="s">
        <v>1207</v>
      </c>
      <c r="D41" s="195"/>
      <c r="E41" s="196">
        <v>0.56000000000000005</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257</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204" t="s">
        <v>1208</v>
      </c>
      <c r="D42" s="195"/>
      <c r="E42" s="196">
        <v>0.5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257</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04" t="s">
        <v>1209</v>
      </c>
      <c r="D43" s="195"/>
      <c r="E43" s="196">
        <v>0.28799999999999998</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257</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74">
        <v>7</v>
      </c>
      <c r="B44" s="175" t="s">
        <v>1210</v>
      </c>
      <c r="C44" s="190" t="s">
        <v>1211</v>
      </c>
      <c r="D44" s="176" t="s">
        <v>1201</v>
      </c>
      <c r="E44" s="177">
        <v>4.7629999999999999</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1202</v>
      </c>
      <c r="S44" s="179" t="s">
        <v>207</v>
      </c>
      <c r="T44" s="180" t="s">
        <v>207</v>
      </c>
      <c r="U44" s="159">
        <v>1.0999999999999999E-2</v>
      </c>
      <c r="V44" s="159">
        <f>ROUND(E44*U44,2)</f>
        <v>0.05</v>
      </c>
      <c r="W44" s="159"/>
      <c r="X44" s="159" t="s">
        <v>252</v>
      </c>
      <c r="Y44" s="159" t="s">
        <v>210</v>
      </c>
      <c r="Z44" s="148"/>
      <c r="AA44" s="148"/>
      <c r="AB44" s="148"/>
      <c r="AC44" s="148"/>
      <c r="AD44" s="148"/>
      <c r="AE44" s="148"/>
      <c r="AF44" s="148"/>
      <c r="AG44" s="148" t="s">
        <v>253</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90" t="s">
        <v>1212</v>
      </c>
      <c r="D45" s="291"/>
      <c r="E45" s="291"/>
      <c r="F45" s="291"/>
      <c r="G45" s="291"/>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255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04" t="s">
        <v>1213</v>
      </c>
      <c r="D46" s="195"/>
      <c r="E46" s="196">
        <v>4.7629999999999999</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257</v>
      </c>
      <c r="AH46" s="148">
        <v>5</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x14ac:dyDescent="0.2">
      <c r="A47" s="174">
        <v>8</v>
      </c>
      <c r="B47" s="175" t="s">
        <v>1214</v>
      </c>
      <c r="C47" s="190" t="s">
        <v>1215</v>
      </c>
      <c r="D47" s="176" t="s">
        <v>1201</v>
      </c>
      <c r="E47" s="177">
        <v>14.289</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t="s">
        <v>1202</v>
      </c>
      <c r="S47" s="179" t="s">
        <v>207</v>
      </c>
      <c r="T47" s="180" t="s">
        <v>207</v>
      </c>
      <c r="U47" s="159">
        <v>0</v>
      </c>
      <c r="V47" s="159">
        <f>ROUND(E47*U47,2)</f>
        <v>0</v>
      </c>
      <c r="W47" s="159"/>
      <c r="X47" s="159" t="s">
        <v>252</v>
      </c>
      <c r="Y47" s="159" t="s">
        <v>210</v>
      </c>
      <c r="Z47" s="148"/>
      <c r="AA47" s="148"/>
      <c r="AB47" s="148"/>
      <c r="AC47" s="148"/>
      <c r="AD47" s="148"/>
      <c r="AE47" s="148"/>
      <c r="AF47" s="148"/>
      <c r="AG47" s="148" t="s">
        <v>253</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290" t="s">
        <v>1212</v>
      </c>
      <c r="D48" s="291"/>
      <c r="E48" s="291"/>
      <c r="F48" s="291"/>
      <c r="G48" s="291"/>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255</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04" t="s">
        <v>1216</v>
      </c>
      <c r="D49" s="195"/>
      <c r="E49" s="196">
        <v>14.289</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257</v>
      </c>
      <c r="AH49" s="148">
        <v>5</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4">
        <v>9</v>
      </c>
      <c r="B50" s="175" t="s">
        <v>1217</v>
      </c>
      <c r="C50" s="190" t="s">
        <v>1218</v>
      </c>
      <c r="D50" s="176" t="s">
        <v>250</v>
      </c>
      <c r="E50" s="177">
        <v>40.5</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t="s">
        <v>1202</v>
      </c>
      <c r="S50" s="179" t="s">
        <v>207</v>
      </c>
      <c r="T50" s="180" t="s">
        <v>207</v>
      </c>
      <c r="U50" s="159">
        <v>9.6000000000000002E-2</v>
      </c>
      <c r="V50" s="159">
        <f>ROUND(E50*U50,2)</f>
        <v>3.89</v>
      </c>
      <c r="W50" s="159"/>
      <c r="X50" s="159" t="s">
        <v>252</v>
      </c>
      <c r="Y50" s="159" t="s">
        <v>210</v>
      </c>
      <c r="Z50" s="148"/>
      <c r="AA50" s="148"/>
      <c r="AB50" s="148"/>
      <c r="AC50" s="148"/>
      <c r="AD50" s="148"/>
      <c r="AE50" s="148"/>
      <c r="AF50" s="148"/>
      <c r="AG50" s="148" t="s">
        <v>253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290" t="s">
        <v>1219</v>
      </c>
      <c r="D51" s="291"/>
      <c r="E51" s="291"/>
      <c r="F51" s="291"/>
      <c r="G51" s="291"/>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255</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2" x14ac:dyDescent="0.2">
      <c r="A52" s="155"/>
      <c r="B52" s="156"/>
      <c r="C52" s="279" t="s">
        <v>1220</v>
      </c>
      <c r="D52" s="280"/>
      <c r="E52" s="280"/>
      <c r="F52" s="280"/>
      <c r="G52" s="280"/>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212</v>
      </c>
      <c r="AH52" s="148"/>
      <c r="AI52" s="148"/>
      <c r="AJ52" s="148"/>
      <c r="AK52" s="148"/>
      <c r="AL52" s="148"/>
      <c r="AM52" s="148"/>
      <c r="AN52" s="148"/>
      <c r="AO52" s="148"/>
      <c r="AP52" s="148"/>
      <c r="AQ52" s="148"/>
      <c r="AR52" s="148"/>
      <c r="AS52" s="148"/>
      <c r="AT52" s="148"/>
      <c r="AU52" s="148"/>
      <c r="AV52" s="148"/>
      <c r="AW52" s="148"/>
      <c r="AX52" s="148"/>
      <c r="AY52" s="148"/>
      <c r="AZ52" s="148"/>
      <c r="BA52" s="181" t="str">
        <f>C52</f>
        <v>Technologický postup a způsob hutnění zemin a násypů bude navržen zhotovitelem dodavatelskou dokumentací, která bude odsouhlasena zadavatelem.</v>
      </c>
      <c r="BB52" s="148"/>
      <c r="BC52" s="148"/>
      <c r="BD52" s="148"/>
      <c r="BE52" s="148"/>
      <c r="BF52" s="148"/>
      <c r="BG52" s="148"/>
      <c r="BH52" s="148"/>
    </row>
    <row r="53" spans="1:60" ht="22.5" outlineLevel="3" x14ac:dyDescent="0.2">
      <c r="A53" s="155"/>
      <c r="B53" s="156"/>
      <c r="C53" s="279" t="s">
        <v>1221</v>
      </c>
      <c r="D53" s="280"/>
      <c r="E53" s="280"/>
      <c r="F53" s="280"/>
      <c r="G53" s="280"/>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212</v>
      </c>
      <c r="AH53" s="148"/>
      <c r="AI53" s="148"/>
      <c r="AJ53" s="148"/>
      <c r="AK53" s="148"/>
      <c r="AL53" s="148"/>
      <c r="AM53" s="148"/>
      <c r="AN53" s="148"/>
      <c r="AO53" s="148"/>
      <c r="AP53" s="148"/>
      <c r="AQ53" s="148"/>
      <c r="AR53" s="148"/>
      <c r="AS53" s="148"/>
      <c r="AT53" s="148"/>
      <c r="AU53" s="148"/>
      <c r="AV53" s="148"/>
      <c r="AW53" s="148"/>
      <c r="AX53" s="148"/>
      <c r="AY53" s="148"/>
      <c r="AZ53" s="148"/>
      <c r="BA53" s="181" t="str">
        <f>C53</f>
        <v>Při návrhu technologického postupu a způsobu hutnění je nutné brát v potaz ztížené podmínky území a zejména charakter a stav dotčených historických objektů, které jsou kulturními památkami. Hutnění za použití vibračních technologie je nepřípustné, použití těžkých</v>
      </c>
      <c r="BB53" s="148"/>
      <c r="BC53" s="148"/>
      <c r="BD53" s="148"/>
      <c r="BE53" s="148"/>
      <c r="BF53" s="148"/>
      <c r="BG53" s="148"/>
      <c r="BH53" s="148"/>
    </row>
    <row r="54" spans="1:60" ht="22.5" outlineLevel="3" x14ac:dyDescent="0.2">
      <c r="A54" s="155"/>
      <c r="B54" s="156"/>
      <c r="C54" s="279" t="s">
        <v>1222</v>
      </c>
      <c r="D54" s="280"/>
      <c r="E54" s="280"/>
      <c r="F54" s="280"/>
      <c r="G54" s="280"/>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212</v>
      </c>
      <c r="AH54" s="148"/>
      <c r="AI54" s="148"/>
      <c r="AJ54" s="148"/>
      <c r="AK54" s="148"/>
      <c r="AL54" s="148"/>
      <c r="AM54" s="148"/>
      <c r="AN54" s="148"/>
      <c r="AO54" s="148"/>
      <c r="AP54" s="148"/>
      <c r="AQ54" s="148"/>
      <c r="AR54" s="148"/>
      <c r="AS54" s="148"/>
      <c r="AT54" s="148"/>
      <c r="AU54" s="148"/>
      <c r="AV54" s="148"/>
      <c r="AW54" s="148"/>
      <c r="AX54" s="148"/>
      <c r="AY54" s="148"/>
      <c r="AZ54" s="148"/>
      <c r="BA54" s="181" t="str">
        <f>C54</f>
        <v>mechanizmů v blízkosti stávajících objektů není povoleno. V blízkosti objektů a sítí TI bude používáno výhradně ručních strojů a mechanizmů.</v>
      </c>
      <c r="BB54" s="148"/>
      <c r="BC54" s="148"/>
      <c r="BD54" s="148"/>
      <c r="BE54" s="148"/>
      <c r="BF54" s="148"/>
      <c r="BG54" s="148"/>
      <c r="BH54" s="148"/>
    </row>
    <row r="55" spans="1:60" outlineLevel="2" x14ac:dyDescent="0.2">
      <c r="A55" s="155"/>
      <c r="B55" s="156"/>
      <c r="C55" s="204" t="s">
        <v>1183</v>
      </c>
      <c r="D55" s="195"/>
      <c r="E55" s="196"/>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257</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04" t="s">
        <v>1185</v>
      </c>
      <c r="D56" s="195"/>
      <c r="E56" s="196">
        <v>5.6</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257</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204" t="s">
        <v>1223</v>
      </c>
      <c r="D57" s="195"/>
      <c r="E57" s="196">
        <v>3.8</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257</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204" t="s">
        <v>1189</v>
      </c>
      <c r="D58" s="195"/>
      <c r="E58" s="196">
        <v>19.5</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257</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204" t="s">
        <v>1184</v>
      </c>
      <c r="D59" s="195"/>
      <c r="E59" s="196">
        <v>8.8000000000000007</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257</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204" t="s">
        <v>1195</v>
      </c>
      <c r="D60" s="195"/>
      <c r="E60" s="196"/>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257</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204" t="s">
        <v>1196</v>
      </c>
      <c r="D61" s="195"/>
      <c r="E61" s="196">
        <v>2.8</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257</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4">
        <v>10</v>
      </c>
      <c r="B62" s="175" t="s">
        <v>1224</v>
      </c>
      <c r="C62" s="190" t="s">
        <v>1225</v>
      </c>
      <c r="D62" s="176" t="s">
        <v>1201</v>
      </c>
      <c r="E62" s="177">
        <v>4.7629999999999999</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t="s">
        <v>1202</v>
      </c>
      <c r="S62" s="179" t="s">
        <v>207</v>
      </c>
      <c r="T62" s="180" t="s">
        <v>207</v>
      </c>
      <c r="U62" s="159">
        <v>0</v>
      </c>
      <c r="V62" s="159">
        <f>ROUND(E62*U62,2)</f>
        <v>0</v>
      </c>
      <c r="W62" s="159"/>
      <c r="X62" s="159" t="s">
        <v>252</v>
      </c>
      <c r="Y62" s="159" t="s">
        <v>210</v>
      </c>
      <c r="Z62" s="148"/>
      <c r="AA62" s="148"/>
      <c r="AB62" s="148"/>
      <c r="AC62" s="148"/>
      <c r="AD62" s="148"/>
      <c r="AE62" s="148"/>
      <c r="AF62" s="148"/>
      <c r="AG62" s="148" t="s">
        <v>253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204" t="s">
        <v>1226</v>
      </c>
      <c r="D63" s="195"/>
      <c r="E63" s="196">
        <v>4.7629999999999999</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257</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4" t="s">
        <v>202</v>
      </c>
      <c r="B64" s="165" t="s">
        <v>130</v>
      </c>
      <c r="C64" s="189" t="s">
        <v>131</v>
      </c>
      <c r="D64" s="166"/>
      <c r="E64" s="167"/>
      <c r="F64" s="168"/>
      <c r="G64" s="168">
        <f>SUMIF(AG65:AG71,"&lt;&gt;NOR",G65:G71)</f>
        <v>0</v>
      </c>
      <c r="H64" s="168"/>
      <c r="I64" s="168">
        <f>SUM(I65:I71)</f>
        <v>0</v>
      </c>
      <c r="J64" s="168"/>
      <c r="K64" s="168">
        <f>SUM(K65:K71)</f>
        <v>0</v>
      </c>
      <c r="L64" s="168"/>
      <c r="M64" s="168">
        <f>SUM(M65:M71)</f>
        <v>0</v>
      </c>
      <c r="N64" s="167"/>
      <c r="O64" s="167">
        <f>SUM(O65:O71)</f>
        <v>3.5999999999999996</v>
      </c>
      <c r="P64" s="167"/>
      <c r="Q64" s="167">
        <f>SUM(Q65:Q71)</f>
        <v>0</v>
      </c>
      <c r="R64" s="168"/>
      <c r="S64" s="168"/>
      <c r="T64" s="169"/>
      <c r="U64" s="163"/>
      <c r="V64" s="163">
        <f>SUM(V65:V71)</f>
        <v>7.0600000000000005</v>
      </c>
      <c r="W64" s="163"/>
      <c r="X64" s="163"/>
      <c r="Y64" s="163"/>
      <c r="AG64" t="s">
        <v>203</v>
      </c>
    </row>
    <row r="65" spans="1:60" outlineLevel="1" x14ac:dyDescent="0.2">
      <c r="A65" s="174">
        <v>11</v>
      </c>
      <c r="B65" s="175" t="s">
        <v>1227</v>
      </c>
      <c r="C65" s="190" t="s">
        <v>1228</v>
      </c>
      <c r="D65" s="176" t="s">
        <v>1201</v>
      </c>
      <c r="E65" s="177">
        <v>0.86399999999999999</v>
      </c>
      <c r="F65" s="178"/>
      <c r="G65" s="179">
        <f>ROUND(E65*F65,2)</f>
        <v>0</v>
      </c>
      <c r="H65" s="178"/>
      <c r="I65" s="179">
        <f>ROUND(E65*H65,2)</f>
        <v>0</v>
      </c>
      <c r="J65" s="178"/>
      <c r="K65" s="179">
        <f>ROUND(E65*J65,2)</f>
        <v>0</v>
      </c>
      <c r="L65" s="179">
        <v>21</v>
      </c>
      <c r="M65" s="179">
        <f>G65*(1+L65/100)</f>
        <v>0</v>
      </c>
      <c r="N65" s="177">
        <v>2.6440800000000002</v>
      </c>
      <c r="O65" s="177">
        <f>ROUND(E65*N65,2)</f>
        <v>2.2799999999999998</v>
      </c>
      <c r="P65" s="177">
        <v>0</v>
      </c>
      <c r="Q65" s="177">
        <f>ROUND(E65*P65,2)</f>
        <v>0</v>
      </c>
      <c r="R65" s="179" t="s">
        <v>251</v>
      </c>
      <c r="S65" s="179" t="s">
        <v>207</v>
      </c>
      <c r="T65" s="180" t="s">
        <v>207</v>
      </c>
      <c r="U65" s="159">
        <v>4.7549999999999999</v>
      </c>
      <c r="V65" s="159">
        <f>ROUND(E65*U65,2)</f>
        <v>4.1100000000000003</v>
      </c>
      <c r="W65" s="159"/>
      <c r="X65" s="159" t="s">
        <v>252</v>
      </c>
      <c r="Y65" s="159" t="s">
        <v>210</v>
      </c>
      <c r="Z65" s="148"/>
      <c r="AA65" s="148"/>
      <c r="AB65" s="148"/>
      <c r="AC65" s="148"/>
      <c r="AD65" s="148"/>
      <c r="AE65" s="148"/>
      <c r="AF65" s="148"/>
      <c r="AG65" s="148" t="s">
        <v>253</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90" t="s">
        <v>1229</v>
      </c>
      <c r="D66" s="291"/>
      <c r="E66" s="291"/>
      <c r="F66" s="291"/>
      <c r="G66" s="291"/>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255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04" t="s">
        <v>1183</v>
      </c>
      <c r="D67" s="195"/>
      <c r="E67" s="196"/>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257</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204" t="s">
        <v>1230</v>
      </c>
      <c r="D68" s="195"/>
      <c r="E68" s="196">
        <v>0.86399999999999999</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257</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4">
        <v>12</v>
      </c>
      <c r="B69" s="175" t="s">
        <v>1231</v>
      </c>
      <c r="C69" s="190" t="s">
        <v>1232</v>
      </c>
      <c r="D69" s="176" t="s">
        <v>1201</v>
      </c>
      <c r="E69" s="177">
        <v>0.5</v>
      </c>
      <c r="F69" s="178"/>
      <c r="G69" s="179">
        <f>ROUND(E69*F69,2)</f>
        <v>0</v>
      </c>
      <c r="H69" s="178"/>
      <c r="I69" s="179">
        <f>ROUND(E69*H69,2)</f>
        <v>0</v>
      </c>
      <c r="J69" s="178"/>
      <c r="K69" s="179">
        <f>ROUND(E69*J69,2)</f>
        <v>0</v>
      </c>
      <c r="L69" s="179">
        <v>21</v>
      </c>
      <c r="M69" s="179">
        <f>G69*(1+L69/100)</f>
        <v>0</v>
      </c>
      <c r="N69" s="177">
        <v>2.6440600000000001</v>
      </c>
      <c r="O69" s="177">
        <f>ROUND(E69*N69,2)</f>
        <v>1.32</v>
      </c>
      <c r="P69" s="177">
        <v>0</v>
      </c>
      <c r="Q69" s="177">
        <f>ROUND(E69*P69,2)</f>
        <v>0</v>
      </c>
      <c r="R69" s="179" t="s">
        <v>251</v>
      </c>
      <c r="S69" s="179" t="s">
        <v>207</v>
      </c>
      <c r="T69" s="180" t="s">
        <v>207</v>
      </c>
      <c r="U69" s="159">
        <v>5.9080000000000004</v>
      </c>
      <c r="V69" s="159">
        <f>ROUND(E69*U69,2)</f>
        <v>2.95</v>
      </c>
      <c r="W69" s="159"/>
      <c r="X69" s="159" t="s">
        <v>252</v>
      </c>
      <c r="Y69" s="159" t="s">
        <v>210</v>
      </c>
      <c r="Z69" s="148"/>
      <c r="AA69" s="148"/>
      <c r="AB69" s="148"/>
      <c r="AC69" s="148"/>
      <c r="AD69" s="148"/>
      <c r="AE69" s="148"/>
      <c r="AF69" s="148"/>
      <c r="AG69" s="148" t="s">
        <v>253</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04" t="s">
        <v>1183</v>
      </c>
      <c r="D70" s="195"/>
      <c r="E70" s="196"/>
      <c r="F70" s="159"/>
      <c r="G70" s="159"/>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257</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204" t="s">
        <v>1208</v>
      </c>
      <c r="D71" s="195"/>
      <c r="E71" s="196">
        <v>0.5</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257</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x14ac:dyDescent="0.2">
      <c r="A72" s="164" t="s">
        <v>202</v>
      </c>
      <c r="B72" s="165" t="s">
        <v>134</v>
      </c>
      <c r="C72" s="189" t="s">
        <v>135</v>
      </c>
      <c r="D72" s="166"/>
      <c r="E72" s="167"/>
      <c r="F72" s="168"/>
      <c r="G72" s="168">
        <f>SUMIF(AG73:AG84,"&lt;&gt;NOR",G73:G84)</f>
        <v>0</v>
      </c>
      <c r="H72" s="168"/>
      <c r="I72" s="168">
        <f>SUM(I73:I84)</f>
        <v>0</v>
      </c>
      <c r="J72" s="168"/>
      <c r="K72" s="168">
        <f>SUM(K73:K84)</f>
        <v>0</v>
      </c>
      <c r="L72" s="168"/>
      <c r="M72" s="168">
        <f>SUM(M73:M84)</f>
        <v>0</v>
      </c>
      <c r="N72" s="167"/>
      <c r="O72" s="167">
        <f>SUM(O73:O84)</f>
        <v>0.66</v>
      </c>
      <c r="P72" s="167"/>
      <c r="Q72" s="167">
        <f>SUM(Q73:Q84)</f>
        <v>0</v>
      </c>
      <c r="R72" s="168"/>
      <c r="S72" s="168"/>
      <c r="T72" s="169"/>
      <c r="U72" s="163"/>
      <c r="V72" s="163">
        <f>SUM(V73:V84)</f>
        <v>3.04</v>
      </c>
      <c r="W72" s="163"/>
      <c r="X72" s="163"/>
      <c r="Y72" s="163"/>
      <c r="AG72" t="s">
        <v>203</v>
      </c>
    </row>
    <row r="73" spans="1:60" ht="22.5" outlineLevel="1" x14ac:dyDescent="0.2">
      <c r="A73" s="174">
        <v>13</v>
      </c>
      <c r="B73" s="175" t="s">
        <v>1233</v>
      </c>
      <c r="C73" s="190" t="s">
        <v>1234</v>
      </c>
      <c r="D73" s="176" t="s">
        <v>250</v>
      </c>
      <c r="E73" s="177">
        <v>2.5649999999999999</v>
      </c>
      <c r="F73" s="178"/>
      <c r="G73" s="179">
        <f>ROUND(E73*F73,2)</f>
        <v>0</v>
      </c>
      <c r="H73" s="178"/>
      <c r="I73" s="179">
        <f>ROUND(E73*H73,2)</f>
        <v>0</v>
      </c>
      <c r="J73" s="178"/>
      <c r="K73" s="179">
        <f>ROUND(E73*J73,2)</f>
        <v>0</v>
      </c>
      <c r="L73" s="179">
        <v>21</v>
      </c>
      <c r="M73" s="179">
        <f>G73*(1+L73/100)</f>
        <v>0</v>
      </c>
      <c r="N73" s="177">
        <v>0.25492999999999999</v>
      </c>
      <c r="O73" s="177">
        <f>ROUND(E73*N73,2)</f>
        <v>0.65</v>
      </c>
      <c r="P73" s="177">
        <v>0</v>
      </c>
      <c r="Q73" s="177">
        <f>ROUND(E73*P73,2)</f>
        <v>0</v>
      </c>
      <c r="R73" s="179" t="s">
        <v>251</v>
      </c>
      <c r="S73" s="179" t="s">
        <v>207</v>
      </c>
      <c r="T73" s="180" t="s">
        <v>207</v>
      </c>
      <c r="U73" s="159">
        <v>0.69099999999999995</v>
      </c>
      <c r="V73" s="159">
        <f>ROUND(E73*U73,2)</f>
        <v>1.77</v>
      </c>
      <c r="W73" s="159"/>
      <c r="X73" s="159" t="s">
        <v>252</v>
      </c>
      <c r="Y73" s="159" t="s">
        <v>210</v>
      </c>
      <c r="Z73" s="148"/>
      <c r="AA73" s="148"/>
      <c r="AB73" s="148"/>
      <c r="AC73" s="148"/>
      <c r="AD73" s="148"/>
      <c r="AE73" s="148"/>
      <c r="AF73" s="148"/>
      <c r="AG73" s="148" t="s">
        <v>253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2" x14ac:dyDescent="0.2">
      <c r="A74" s="155"/>
      <c r="B74" s="156"/>
      <c r="C74" s="290" t="s">
        <v>1235</v>
      </c>
      <c r="D74" s="291"/>
      <c r="E74" s="291"/>
      <c r="F74" s="291"/>
      <c r="G74" s="291"/>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255</v>
      </c>
      <c r="AH74" s="148"/>
      <c r="AI74" s="148"/>
      <c r="AJ74" s="148"/>
      <c r="AK74" s="148"/>
      <c r="AL74" s="148"/>
      <c r="AM74" s="148"/>
      <c r="AN74" s="148"/>
      <c r="AO74" s="148"/>
      <c r="AP74" s="148"/>
      <c r="AQ74" s="148"/>
      <c r="AR74" s="148"/>
      <c r="AS74" s="148"/>
      <c r="AT74" s="148"/>
      <c r="AU74" s="148"/>
      <c r="AV74" s="148"/>
      <c r="AW74" s="148"/>
      <c r="AX74" s="148"/>
      <c r="AY74" s="148"/>
      <c r="AZ74" s="148"/>
      <c r="BA74" s="181" t="str">
        <f>C74</f>
        <v>jednoduché nebo příčky zděné do svislé dřevěné, cihelné, betonové nebo ocelové konstrukce na jakoukoliv maltu vápenocementovou (MVC) nebo cementovou (MC),</v>
      </c>
      <c r="BB74" s="148"/>
      <c r="BC74" s="148"/>
      <c r="BD74" s="148"/>
      <c r="BE74" s="148"/>
      <c r="BF74" s="148"/>
      <c r="BG74" s="148"/>
      <c r="BH74" s="148"/>
    </row>
    <row r="75" spans="1:60" outlineLevel="2" x14ac:dyDescent="0.2">
      <c r="A75" s="155"/>
      <c r="B75" s="156"/>
      <c r="C75" s="279" t="s">
        <v>1236</v>
      </c>
      <c r="D75" s="280"/>
      <c r="E75" s="280"/>
      <c r="F75" s="280"/>
      <c r="G75" s="280"/>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212</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279" t="s">
        <v>1237</v>
      </c>
      <c r="D76" s="280"/>
      <c r="E76" s="280"/>
      <c r="F76" s="280"/>
      <c r="G76" s="280"/>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212</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279" t="s">
        <v>1238</v>
      </c>
      <c r="D77" s="280"/>
      <c r="E77" s="280"/>
      <c r="F77" s="280"/>
      <c r="G77" s="280"/>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212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04" t="s">
        <v>1183</v>
      </c>
      <c r="D78" s="195"/>
      <c r="E78" s="196"/>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257</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04" t="s">
        <v>1239</v>
      </c>
      <c r="D79" s="195"/>
      <c r="E79" s="196">
        <v>2.5649999999999999</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257</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4">
        <v>14</v>
      </c>
      <c r="B80" s="175" t="s">
        <v>1240</v>
      </c>
      <c r="C80" s="190" t="s">
        <v>1241</v>
      </c>
      <c r="D80" s="176" t="s">
        <v>593</v>
      </c>
      <c r="E80" s="177">
        <v>5.7</v>
      </c>
      <c r="F80" s="178"/>
      <c r="G80" s="179">
        <f>ROUND(E80*F80,2)</f>
        <v>0</v>
      </c>
      <c r="H80" s="178"/>
      <c r="I80" s="179">
        <f>ROUND(E80*H80,2)</f>
        <v>0</v>
      </c>
      <c r="J80" s="178"/>
      <c r="K80" s="179">
        <f>ROUND(E80*J80,2)</f>
        <v>0</v>
      </c>
      <c r="L80" s="179">
        <v>21</v>
      </c>
      <c r="M80" s="179">
        <f>G80*(1+L80/100)</f>
        <v>0</v>
      </c>
      <c r="N80" s="177">
        <v>1.0200000000000001E-3</v>
      </c>
      <c r="O80" s="177">
        <f>ROUND(E80*N80,2)</f>
        <v>0.01</v>
      </c>
      <c r="P80" s="177">
        <v>0</v>
      </c>
      <c r="Q80" s="177">
        <f>ROUND(E80*P80,2)</f>
        <v>0</v>
      </c>
      <c r="R80" s="179" t="s">
        <v>251</v>
      </c>
      <c r="S80" s="179" t="s">
        <v>207</v>
      </c>
      <c r="T80" s="180" t="s">
        <v>207</v>
      </c>
      <c r="U80" s="159">
        <v>0.223</v>
      </c>
      <c r="V80" s="159">
        <f>ROUND(E80*U80,2)</f>
        <v>1.27</v>
      </c>
      <c r="W80" s="159"/>
      <c r="X80" s="159" t="s">
        <v>252</v>
      </c>
      <c r="Y80" s="159" t="s">
        <v>210</v>
      </c>
      <c r="Z80" s="148"/>
      <c r="AA80" s="148"/>
      <c r="AB80" s="148"/>
      <c r="AC80" s="148"/>
      <c r="AD80" s="148"/>
      <c r="AE80" s="148"/>
      <c r="AF80" s="148"/>
      <c r="AG80" s="148" t="s">
        <v>253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90" t="s">
        <v>1242</v>
      </c>
      <c r="D81" s="291"/>
      <c r="E81" s="291"/>
      <c r="F81" s="291"/>
      <c r="G81" s="291"/>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255</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79" t="s">
        <v>1243</v>
      </c>
      <c r="D82" s="280"/>
      <c r="E82" s="280"/>
      <c r="F82" s="280"/>
      <c r="G82" s="280"/>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212</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04" t="s">
        <v>1183</v>
      </c>
      <c r="D83" s="195"/>
      <c r="E83" s="196"/>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257</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204" t="s">
        <v>1244</v>
      </c>
      <c r="D84" s="195"/>
      <c r="E84" s="196">
        <v>5.7</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257</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x14ac:dyDescent="0.2">
      <c r="A85" s="164" t="s">
        <v>202</v>
      </c>
      <c r="B85" s="165" t="s">
        <v>136</v>
      </c>
      <c r="C85" s="189" t="s">
        <v>137</v>
      </c>
      <c r="D85" s="166"/>
      <c r="E85" s="167"/>
      <c r="F85" s="168"/>
      <c r="G85" s="168">
        <f>SUMIF(AG86:AG128,"&lt;&gt;NOR",G86:G128)</f>
        <v>0</v>
      </c>
      <c r="H85" s="168"/>
      <c r="I85" s="168">
        <f>SUM(I86:I128)</f>
        <v>0</v>
      </c>
      <c r="J85" s="168"/>
      <c r="K85" s="168">
        <f>SUM(K86:K128)</f>
        <v>0</v>
      </c>
      <c r="L85" s="168"/>
      <c r="M85" s="168">
        <f>SUM(M86:M128)</f>
        <v>0</v>
      </c>
      <c r="N85" s="167"/>
      <c r="O85" s="167">
        <f>SUM(O86:O128)</f>
        <v>22.67</v>
      </c>
      <c r="P85" s="167"/>
      <c r="Q85" s="167">
        <f>SUM(Q86:Q128)</f>
        <v>0</v>
      </c>
      <c r="R85" s="168"/>
      <c r="S85" s="168"/>
      <c r="T85" s="169"/>
      <c r="U85" s="163"/>
      <c r="V85" s="163">
        <f>SUM(V86:V128)</f>
        <v>46.33</v>
      </c>
      <c r="W85" s="163"/>
      <c r="X85" s="163"/>
      <c r="Y85" s="163"/>
      <c r="AG85" t="s">
        <v>203</v>
      </c>
    </row>
    <row r="86" spans="1:60" outlineLevel="1" x14ac:dyDescent="0.2">
      <c r="A86" s="174">
        <v>15</v>
      </c>
      <c r="B86" s="175" t="s">
        <v>1245</v>
      </c>
      <c r="C86" s="190" t="s">
        <v>1246</v>
      </c>
      <c r="D86" s="176" t="s">
        <v>250</v>
      </c>
      <c r="E86" s="177">
        <v>19.5</v>
      </c>
      <c r="F86" s="178"/>
      <c r="G86" s="179">
        <f>ROUND(E86*F86,2)</f>
        <v>0</v>
      </c>
      <c r="H86" s="178"/>
      <c r="I86" s="179">
        <f>ROUND(E86*H86,2)</f>
        <v>0</v>
      </c>
      <c r="J86" s="178"/>
      <c r="K86" s="179">
        <f>ROUND(E86*J86,2)</f>
        <v>0</v>
      </c>
      <c r="L86" s="179">
        <v>21</v>
      </c>
      <c r="M86" s="179">
        <f>G86*(1+L86/100)</f>
        <v>0</v>
      </c>
      <c r="N86" s="177">
        <v>0.18360000000000001</v>
      </c>
      <c r="O86" s="177">
        <f>ROUND(E86*N86,2)</f>
        <v>3.58</v>
      </c>
      <c r="P86" s="177">
        <v>0</v>
      </c>
      <c r="Q86" s="177">
        <f>ROUND(E86*P86,2)</f>
        <v>0</v>
      </c>
      <c r="R86" s="179" t="s">
        <v>1181</v>
      </c>
      <c r="S86" s="179" t="s">
        <v>207</v>
      </c>
      <c r="T86" s="180" t="s">
        <v>207</v>
      </c>
      <c r="U86" s="159">
        <v>0.09</v>
      </c>
      <c r="V86" s="159">
        <f>ROUND(E86*U86,2)</f>
        <v>1.76</v>
      </c>
      <c r="W86" s="159"/>
      <c r="X86" s="159" t="s">
        <v>252</v>
      </c>
      <c r="Y86" s="159" t="s">
        <v>210</v>
      </c>
      <c r="Z86" s="148"/>
      <c r="AA86" s="148"/>
      <c r="AB86" s="148"/>
      <c r="AC86" s="148"/>
      <c r="AD86" s="148"/>
      <c r="AE86" s="148"/>
      <c r="AF86" s="148"/>
      <c r="AG86" s="148" t="s">
        <v>253</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90" t="s">
        <v>1247</v>
      </c>
      <c r="D87" s="291"/>
      <c r="E87" s="291"/>
      <c r="F87" s="291"/>
      <c r="G87" s="291"/>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255</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04" t="s">
        <v>1183</v>
      </c>
      <c r="D88" s="195"/>
      <c r="E88" s="196"/>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257</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204" t="s">
        <v>1248</v>
      </c>
      <c r="D89" s="195"/>
      <c r="E89" s="196"/>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257</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3" x14ac:dyDescent="0.2">
      <c r="A90" s="155"/>
      <c r="B90" s="156"/>
      <c r="C90" s="204" t="s">
        <v>1189</v>
      </c>
      <c r="D90" s="195"/>
      <c r="E90" s="196">
        <v>19.5</v>
      </c>
      <c r="F90" s="159"/>
      <c r="G90" s="159"/>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257</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4">
        <v>16</v>
      </c>
      <c r="B91" s="175" t="s">
        <v>1249</v>
      </c>
      <c r="C91" s="190" t="s">
        <v>1250</v>
      </c>
      <c r="D91" s="176" t="s">
        <v>250</v>
      </c>
      <c r="E91" s="177">
        <v>11.6</v>
      </c>
      <c r="F91" s="178"/>
      <c r="G91" s="179">
        <f>ROUND(E91*F91,2)</f>
        <v>0</v>
      </c>
      <c r="H91" s="178"/>
      <c r="I91" s="179">
        <f>ROUND(E91*H91,2)</f>
        <v>0</v>
      </c>
      <c r="J91" s="178"/>
      <c r="K91" s="179">
        <f>ROUND(E91*J91,2)</f>
        <v>0</v>
      </c>
      <c r="L91" s="179">
        <v>21</v>
      </c>
      <c r="M91" s="179">
        <f>G91*(1+L91/100)</f>
        <v>0</v>
      </c>
      <c r="N91" s="177">
        <v>0.36834</v>
      </c>
      <c r="O91" s="177">
        <f>ROUND(E91*N91,2)</f>
        <v>4.2699999999999996</v>
      </c>
      <c r="P91" s="177">
        <v>0</v>
      </c>
      <c r="Q91" s="177">
        <f>ROUND(E91*P91,2)</f>
        <v>0</v>
      </c>
      <c r="R91" s="179" t="s">
        <v>1181</v>
      </c>
      <c r="S91" s="179" t="s">
        <v>207</v>
      </c>
      <c r="T91" s="180" t="s">
        <v>207</v>
      </c>
      <c r="U91" s="159">
        <v>5.5E-2</v>
      </c>
      <c r="V91" s="159">
        <f>ROUND(E91*U91,2)</f>
        <v>0.64</v>
      </c>
      <c r="W91" s="159"/>
      <c r="X91" s="159" t="s">
        <v>252</v>
      </c>
      <c r="Y91" s="159" t="s">
        <v>210</v>
      </c>
      <c r="Z91" s="148"/>
      <c r="AA91" s="148"/>
      <c r="AB91" s="148"/>
      <c r="AC91" s="148"/>
      <c r="AD91" s="148"/>
      <c r="AE91" s="148"/>
      <c r="AF91" s="148"/>
      <c r="AG91" s="148" t="s">
        <v>253</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90" t="s">
        <v>1251</v>
      </c>
      <c r="D92" s="291"/>
      <c r="E92" s="291"/>
      <c r="F92" s="291"/>
      <c r="G92" s="291"/>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255</v>
      </c>
      <c r="AH92" s="148"/>
      <c r="AI92" s="148"/>
      <c r="AJ92" s="148"/>
      <c r="AK92" s="148"/>
      <c r="AL92" s="148"/>
      <c r="AM92" s="148"/>
      <c r="AN92" s="148"/>
      <c r="AO92" s="148"/>
      <c r="AP92" s="148"/>
      <c r="AQ92" s="148"/>
      <c r="AR92" s="148"/>
      <c r="AS92" s="148"/>
      <c r="AT92" s="148"/>
      <c r="AU92" s="148"/>
      <c r="AV92" s="148"/>
      <c r="AW92" s="148"/>
      <c r="AX92" s="148"/>
      <c r="AY92" s="148"/>
      <c r="AZ92" s="148"/>
      <c r="BA92" s="181" t="str">
        <f>C92</f>
        <v>kamenivo hrubé drcené vel. 32 - 63 mm s výplňovým kamenivem (vibrovaný štěrk), s rozprostřením, vlhčením a zhutněním</v>
      </c>
      <c r="BB92" s="148"/>
      <c r="BC92" s="148"/>
      <c r="BD92" s="148"/>
      <c r="BE92" s="148"/>
      <c r="BF92" s="148"/>
      <c r="BG92" s="148"/>
      <c r="BH92" s="148"/>
    </row>
    <row r="93" spans="1:60" outlineLevel="2" x14ac:dyDescent="0.2">
      <c r="A93" s="155"/>
      <c r="B93" s="156"/>
      <c r="C93" s="204" t="s">
        <v>1183</v>
      </c>
      <c r="D93" s="195"/>
      <c r="E93" s="196"/>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257</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204" t="s">
        <v>1184</v>
      </c>
      <c r="D94" s="195"/>
      <c r="E94" s="196">
        <v>8.8000000000000007</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257</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5"/>
      <c r="B95" s="156"/>
      <c r="C95" s="204" t="s">
        <v>1195</v>
      </c>
      <c r="D95" s="195"/>
      <c r="E95" s="196"/>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257</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204" t="s">
        <v>1196</v>
      </c>
      <c r="D96" s="195"/>
      <c r="E96" s="196">
        <v>2.8</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257</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4">
        <v>17</v>
      </c>
      <c r="B97" s="175" t="s">
        <v>1252</v>
      </c>
      <c r="C97" s="190" t="s">
        <v>1253</v>
      </c>
      <c r="D97" s="176" t="s">
        <v>250</v>
      </c>
      <c r="E97" s="177">
        <v>5.6</v>
      </c>
      <c r="F97" s="178"/>
      <c r="G97" s="179">
        <f>ROUND(E97*F97,2)</f>
        <v>0</v>
      </c>
      <c r="H97" s="178"/>
      <c r="I97" s="179">
        <f>ROUND(E97*H97,2)</f>
        <v>0</v>
      </c>
      <c r="J97" s="178"/>
      <c r="K97" s="179">
        <f>ROUND(E97*J97,2)</f>
        <v>0</v>
      </c>
      <c r="L97" s="179">
        <v>21</v>
      </c>
      <c r="M97" s="179">
        <f>G97*(1+L97/100)</f>
        <v>0</v>
      </c>
      <c r="N97" s="177">
        <v>0.48574000000000001</v>
      </c>
      <c r="O97" s="177">
        <f>ROUND(E97*N97,2)</f>
        <v>2.72</v>
      </c>
      <c r="P97" s="177">
        <v>0</v>
      </c>
      <c r="Q97" s="177">
        <f>ROUND(E97*P97,2)</f>
        <v>0</v>
      </c>
      <c r="R97" s="179" t="s">
        <v>1181</v>
      </c>
      <c r="S97" s="179" t="s">
        <v>207</v>
      </c>
      <c r="T97" s="180" t="s">
        <v>207</v>
      </c>
      <c r="U97" s="159">
        <v>5.7000000000000002E-2</v>
      </c>
      <c r="V97" s="159">
        <f>ROUND(E97*U97,2)</f>
        <v>0.32</v>
      </c>
      <c r="W97" s="159"/>
      <c r="X97" s="159" t="s">
        <v>252</v>
      </c>
      <c r="Y97" s="159" t="s">
        <v>210</v>
      </c>
      <c r="Z97" s="148"/>
      <c r="AA97" s="148"/>
      <c r="AB97" s="148"/>
      <c r="AC97" s="148"/>
      <c r="AD97" s="148"/>
      <c r="AE97" s="148"/>
      <c r="AF97" s="148"/>
      <c r="AG97" s="148" t="s">
        <v>253</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290" t="s">
        <v>1251</v>
      </c>
      <c r="D98" s="291"/>
      <c r="E98" s="291"/>
      <c r="F98" s="291"/>
      <c r="G98" s="291"/>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255</v>
      </c>
      <c r="AH98" s="148"/>
      <c r="AI98" s="148"/>
      <c r="AJ98" s="148"/>
      <c r="AK98" s="148"/>
      <c r="AL98" s="148"/>
      <c r="AM98" s="148"/>
      <c r="AN98" s="148"/>
      <c r="AO98" s="148"/>
      <c r="AP98" s="148"/>
      <c r="AQ98" s="148"/>
      <c r="AR98" s="148"/>
      <c r="AS98" s="148"/>
      <c r="AT98" s="148"/>
      <c r="AU98" s="148"/>
      <c r="AV98" s="148"/>
      <c r="AW98" s="148"/>
      <c r="AX98" s="148"/>
      <c r="AY98" s="148"/>
      <c r="AZ98" s="148"/>
      <c r="BA98" s="181" t="str">
        <f>C98</f>
        <v>kamenivo hrubé drcené vel. 32 - 63 mm s výplňovým kamenivem (vibrovaný štěrk), s rozprostřením, vlhčením a zhutněním</v>
      </c>
      <c r="BB98" s="148"/>
      <c r="BC98" s="148"/>
      <c r="BD98" s="148"/>
      <c r="BE98" s="148"/>
      <c r="BF98" s="148"/>
      <c r="BG98" s="148"/>
      <c r="BH98" s="148"/>
    </row>
    <row r="99" spans="1:60" outlineLevel="2" x14ac:dyDescent="0.2">
      <c r="A99" s="155"/>
      <c r="B99" s="156"/>
      <c r="C99" s="204" t="s">
        <v>1183</v>
      </c>
      <c r="D99" s="195"/>
      <c r="E99" s="196"/>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257</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204" t="s">
        <v>1254</v>
      </c>
      <c r="D100" s="195"/>
      <c r="E100" s="196">
        <v>5.6</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257</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4">
        <v>18</v>
      </c>
      <c r="B101" s="175" t="s">
        <v>1255</v>
      </c>
      <c r="C101" s="190" t="s">
        <v>1256</v>
      </c>
      <c r="D101" s="176" t="s">
        <v>250</v>
      </c>
      <c r="E101" s="177">
        <v>3.8</v>
      </c>
      <c r="F101" s="178"/>
      <c r="G101" s="179">
        <f>ROUND(E101*F101,2)</f>
        <v>0</v>
      </c>
      <c r="H101" s="178"/>
      <c r="I101" s="179">
        <f>ROUND(E101*H101,2)</f>
        <v>0</v>
      </c>
      <c r="J101" s="178"/>
      <c r="K101" s="179">
        <f>ROUND(E101*J101,2)</f>
        <v>0</v>
      </c>
      <c r="L101" s="179">
        <v>21</v>
      </c>
      <c r="M101" s="179">
        <f>G101*(1+L101/100)</f>
        <v>0</v>
      </c>
      <c r="N101" s="177">
        <v>0.71643999999999997</v>
      </c>
      <c r="O101" s="177">
        <f>ROUND(E101*N101,2)</f>
        <v>2.72</v>
      </c>
      <c r="P101" s="177">
        <v>0</v>
      </c>
      <c r="Q101" s="177">
        <f>ROUND(E101*P101,2)</f>
        <v>0</v>
      </c>
      <c r="R101" s="179" t="s">
        <v>1181</v>
      </c>
      <c r="S101" s="179" t="s">
        <v>207</v>
      </c>
      <c r="T101" s="180" t="s">
        <v>207</v>
      </c>
      <c r="U101" s="159">
        <v>7.2999999999999995E-2</v>
      </c>
      <c r="V101" s="159">
        <f>ROUND(E101*U101,2)</f>
        <v>0.28000000000000003</v>
      </c>
      <c r="W101" s="159"/>
      <c r="X101" s="159" t="s">
        <v>252</v>
      </c>
      <c r="Y101" s="159" t="s">
        <v>210</v>
      </c>
      <c r="Z101" s="148"/>
      <c r="AA101" s="148"/>
      <c r="AB101" s="148"/>
      <c r="AC101" s="148"/>
      <c r="AD101" s="148"/>
      <c r="AE101" s="148"/>
      <c r="AF101" s="148"/>
      <c r="AG101" s="148" t="s">
        <v>253</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290" t="s">
        <v>1251</v>
      </c>
      <c r="D102" s="291"/>
      <c r="E102" s="291"/>
      <c r="F102" s="291"/>
      <c r="G102" s="291"/>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255</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81" t="str">
        <f>C102</f>
        <v>kamenivo hrubé drcené vel. 32 - 63 mm s výplňovým kamenivem (vibrovaný štěrk), s rozprostřením, vlhčením a zhutněním</v>
      </c>
      <c r="BB102" s="148"/>
      <c r="BC102" s="148"/>
      <c r="BD102" s="148"/>
      <c r="BE102" s="148"/>
      <c r="BF102" s="148"/>
      <c r="BG102" s="148"/>
      <c r="BH102" s="148"/>
    </row>
    <row r="103" spans="1:60" outlineLevel="2" x14ac:dyDescent="0.2">
      <c r="A103" s="155"/>
      <c r="B103" s="156"/>
      <c r="C103" s="204" t="s">
        <v>1183</v>
      </c>
      <c r="D103" s="195"/>
      <c r="E103" s="196"/>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257</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04" t="s">
        <v>1257</v>
      </c>
      <c r="D104" s="195"/>
      <c r="E104" s="196">
        <v>3.8</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257</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4">
        <v>19</v>
      </c>
      <c r="B105" s="175" t="s">
        <v>1258</v>
      </c>
      <c r="C105" s="190" t="s">
        <v>1259</v>
      </c>
      <c r="D105" s="176" t="s">
        <v>250</v>
      </c>
      <c r="E105" s="177">
        <v>2.8</v>
      </c>
      <c r="F105" s="178"/>
      <c r="G105" s="179">
        <f>ROUND(E105*F105,2)</f>
        <v>0</v>
      </c>
      <c r="H105" s="178"/>
      <c r="I105" s="179">
        <f>ROUND(E105*H105,2)</f>
        <v>0</v>
      </c>
      <c r="J105" s="178"/>
      <c r="K105" s="179">
        <f>ROUND(E105*J105,2)</f>
        <v>0</v>
      </c>
      <c r="L105" s="179">
        <v>21</v>
      </c>
      <c r="M105" s="179">
        <f>G105*(1+L105/100)</f>
        <v>0</v>
      </c>
      <c r="N105" s="177">
        <v>0.1012</v>
      </c>
      <c r="O105" s="177">
        <f>ROUND(E105*N105,2)</f>
        <v>0.28000000000000003</v>
      </c>
      <c r="P105" s="177">
        <v>0</v>
      </c>
      <c r="Q105" s="177">
        <f>ROUND(E105*P105,2)</f>
        <v>0</v>
      </c>
      <c r="R105" s="179" t="s">
        <v>1181</v>
      </c>
      <c r="S105" s="179" t="s">
        <v>207</v>
      </c>
      <c r="T105" s="180" t="s">
        <v>207</v>
      </c>
      <c r="U105" s="159">
        <v>2.4E-2</v>
      </c>
      <c r="V105" s="159">
        <f>ROUND(E105*U105,2)</f>
        <v>7.0000000000000007E-2</v>
      </c>
      <c r="W105" s="159"/>
      <c r="X105" s="159" t="s">
        <v>252</v>
      </c>
      <c r="Y105" s="159" t="s">
        <v>210</v>
      </c>
      <c r="Z105" s="148"/>
      <c r="AA105" s="148"/>
      <c r="AB105" s="148"/>
      <c r="AC105" s="148"/>
      <c r="AD105" s="148"/>
      <c r="AE105" s="148"/>
      <c r="AF105" s="148"/>
      <c r="AG105" s="148" t="s">
        <v>253</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290" t="s">
        <v>1260</v>
      </c>
      <c r="D106" s="291"/>
      <c r="E106" s="291"/>
      <c r="F106" s="291"/>
      <c r="G106" s="291"/>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255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04" t="s">
        <v>1183</v>
      </c>
      <c r="D107" s="195"/>
      <c r="E107" s="196"/>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257</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204" t="s">
        <v>1195</v>
      </c>
      <c r="D108" s="195"/>
      <c r="E108" s="196"/>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257</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204" t="s">
        <v>1196</v>
      </c>
      <c r="D109" s="195"/>
      <c r="E109" s="196">
        <v>2.8</v>
      </c>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257</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74">
        <v>20</v>
      </c>
      <c r="B110" s="175" t="s">
        <v>1261</v>
      </c>
      <c r="C110" s="190" t="s">
        <v>1262</v>
      </c>
      <c r="D110" s="176" t="s">
        <v>250</v>
      </c>
      <c r="E110" s="177">
        <v>5.6</v>
      </c>
      <c r="F110" s="178"/>
      <c r="G110" s="179">
        <f>ROUND(E110*F110,2)</f>
        <v>0</v>
      </c>
      <c r="H110" s="178"/>
      <c r="I110" s="179">
        <f>ROUND(E110*H110,2)</f>
        <v>0</v>
      </c>
      <c r="J110" s="178"/>
      <c r="K110" s="179">
        <f>ROUND(E110*J110,2)</f>
        <v>0</v>
      </c>
      <c r="L110" s="179">
        <v>21</v>
      </c>
      <c r="M110" s="179">
        <f>G110*(1+L110/100)</f>
        <v>0</v>
      </c>
      <c r="N110" s="177">
        <v>0.1273</v>
      </c>
      <c r="O110" s="177">
        <f>ROUND(E110*N110,2)</f>
        <v>0.71</v>
      </c>
      <c r="P110" s="177">
        <v>0</v>
      </c>
      <c r="Q110" s="177">
        <f>ROUND(E110*P110,2)</f>
        <v>0</v>
      </c>
      <c r="R110" s="179" t="s">
        <v>1077</v>
      </c>
      <c r="S110" s="179" t="s">
        <v>207</v>
      </c>
      <c r="T110" s="180" t="s">
        <v>207</v>
      </c>
      <c r="U110" s="159">
        <v>1.9400999999999999</v>
      </c>
      <c r="V110" s="159">
        <f>ROUND(E110*U110,2)</f>
        <v>10.86</v>
      </c>
      <c r="W110" s="159"/>
      <c r="X110" s="159" t="s">
        <v>252</v>
      </c>
      <c r="Y110" s="159" t="s">
        <v>210</v>
      </c>
      <c r="Z110" s="148"/>
      <c r="AA110" s="148"/>
      <c r="AB110" s="148"/>
      <c r="AC110" s="148"/>
      <c r="AD110" s="148"/>
      <c r="AE110" s="148"/>
      <c r="AF110" s="148"/>
      <c r="AG110" s="148" t="s">
        <v>253</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77" t="s">
        <v>1263</v>
      </c>
      <c r="D111" s="278"/>
      <c r="E111" s="278"/>
      <c r="F111" s="278"/>
      <c r="G111" s="278"/>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212</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204" t="s">
        <v>1183</v>
      </c>
      <c r="D112" s="195"/>
      <c r="E112" s="196"/>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257</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204" t="s">
        <v>1185</v>
      </c>
      <c r="D113" s="195"/>
      <c r="E113" s="196">
        <v>5.6</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257</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ht="33.75" outlineLevel="1" x14ac:dyDescent="0.2">
      <c r="A114" s="174">
        <v>21</v>
      </c>
      <c r="B114" s="175" t="s">
        <v>1264</v>
      </c>
      <c r="C114" s="190" t="s">
        <v>1265</v>
      </c>
      <c r="D114" s="176" t="s">
        <v>250</v>
      </c>
      <c r="E114" s="177">
        <v>19.5</v>
      </c>
      <c r="F114" s="178"/>
      <c r="G114" s="179">
        <f>ROUND(E114*F114,2)</f>
        <v>0</v>
      </c>
      <c r="H114" s="178"/>
      <c r="I114" s="179">
        <f>ROUND(E114*H114,2)</f>
        <v>0</v>
      </c>
      <c r="J114" s="178"/>
      <c r="K114" s="179">
        <f>ROUND(E114*J114,2)</f>
        <v>0</v>
      </c>
      <c r="L114" s="179">
        <v>21</v>
      </c>
      <c r="M114" s="179">
        <f>G114*(1+L114/100)</f>
        <v>0</v>
      </c>
      <c r="N114" s="177">
        <v>0.25</v>
      </c>
      <c r="O114" s="177">
        <f>ROUND(E114*N114,2)</f>
        <v>4.88</v>
      </c>
      <c r="P114" s="177">
        <v>0</v>
      </c>
      <c r="Q114" s="177">
        <f>ROUND(E114*P114,2)</f>
        <v>0</v>
      </c>
      <c r="R114" s="179"/>
      <c r="S114" s="179" t="s">
        <v>228</v>
      </c>
      <c r="T114" s="180" t="s">
        <v>282</v>
      </c>
      <c r="U114" s="159">
        <v>1.1439999999999999</v>
      </c>
      <c r="V114" s="159">
        <f>ROUND(E114*U114,2)</f>
        <v>22.31</v>
      </c>
      <c r="W114" s="159"/>
      <c r="X114" s="159" t="s">
        <v>252</v>
      </c>
      <c r="Y114" s="159" t="s">
        <v>210</v>
      </c>
      <c r="Z114" s="148"/>
      <c r="AA114" s="148"/>
      <c r="AB114" s="148"/>
      <c r="AC114" s="148"/>
      <c r="AD114" s="148"/>
      <c r="AE114" s="148"/>
      <c r="AF114" s="148"/>
      <c r="AG114" s="148" t="s">
        <v>253</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04" t="s">
        <v>1183</v>
      </c>
      <c r="D115" s="195"/>
      <c r="E115" s="196"/>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257</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204" t="s">
        <v>1266</v>
      </c>
      <c r="D116" s="195"/>
      <c r="E116" s="196"/>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257</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204" t="s">
        <v>1189</v>
      </c>
      <c r="D117" s="195"/>
      <c r="E117" s="196">
        <v>19.5</v>
      </c>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257</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33.75" outlineLevel="1" x14ac:dyDescent="0.2">
      <c r="A118" s="174">
        <v>22</v>
      </c>
      <c r="B118" s="175" t="s">
        <v>1267</v>
      </c>
      <c r="C118" s="190" t="s">
        <v>1268</v>
      </c>
      <c r="D118" s="176" t="s">
        <v>250</v>
      </c>
      <c r="E118" s="177">
        <v>12.6</v>
      </c>
      <c r="F118" s="178"/>
      <c r="G118" s="179">
        <f>ROUND(E118*F118,2)</f>
        <v>0</v>
      </c>
      <c r="H118" s="178"/>
      <c r="I118" s="179">
        <f>ROUND(E118*H118,2)</f>
        <v>0</v>
      </c>
      <c r="J118" s="178"/>
      <c r="K118" s="179">
        <f>ROUND(E118*J118,2)</f>
        <v>0</v>
      </c>
      <c r="L118" s="179">
        <v>21</v>
      </c>
      <c r="M118" s="179">
        <f>G118*(1+L118/100)</f>
        <v>0</v>
      </c>
      <c r="N118" s="177">
        <v>0.20491999999999999</v>
      </c>
      <c r="O118" s="177">
        <f>ROUND(E118*N118,2)</f>
        <v>2.58</v>
      </c>
      <c r="P118" s="177">
        <v>0</v>
      </c>
      <c r="Q118" s="177">
        <f>ROUND(E118*P118,2)</f>
        <v>0</v>
      </c>
      <c r="R118" s="179"/>
      <c r="S118" s="179" t="s">
        <v>228</v>
      </c>
      <c r="T118" s="180" t="s">
        <v>282</v>
      </c>
      <c r="U118" s="159">
        <v>0.80100000000000005</v>
      </c>
      <c r="V118" s="159">
        <f>ROUND(E118*U118,2)</f>
        <v>10.09</v>
      </c>
      <c r="W118" s="159"/>
      <c r="X118" s="159" t="s">
        <v>252</v>
      </c>
      <c r="Y118" s="159" t="s">
        <v>210</v>
      </c>
      <c r="Z118" s="148"/>
      <c r="AA118" s="148"/>
      <c r="AB118" s="148"/>
      <c r="AC118" s="148"/>
      <c r="AD118" s="148"/>
      <c r="AE118" s="148"/>
      <c r="AF118" s="148"/>
      <c r="AG118" s="148" t="s">
        <v>253</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ht="22.5" outlineLevel="2" x14ac:dyDescent="0.2">
      <c r="A119" s="155"/>
      <c r="B119" s="156"/>
      <c r="C119" s="277" t="s">
        <v>1269</v>
      </c>
      <c r="D119" s="278"/>
      <c r="E119" s="278"/>
      <c r="F119" s="278"/>
      <c r="G119" s="278"/>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212</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81" t="str">
        <f>C119</f>
        <v>Dlažba bude ukládána na kameninové podsypy do drenážní trasové malty pro pokládku kamenné dlažby, kterou bude zároveň i spárována.</v>
      </c>
      <c r="BB119" s="148"/>
      <c r="BC119" s="148"/>
      <c r="BD119" s="148"/>
      <c r="BE119" s="148"/>
      <c r="BF119" s="148"/>
      <c r="BG119" s="148"/>
      <c r="BH119" s="148"/>
    </row>
    <row r="120" spans="1:60" outlineLevel="2" x14ac:dyDescent="0.2">
      <c r="A120" s="155"/>
      <c r="B120" s="156"/>
      <c r="C120" s="204" t="s">
        <v>1183</v>
      </c>
      <c r="D120" s="195"/>
      <c r="E120" s="196"/>
      <c r="F120" s="159"/>
      <c r="G120" s="15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257</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204" t="s">
        <v>1223</v>
      </c>
      <c r="D121" s="195"/>
      <c r="E121" s="196">
        <v>3.8</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257</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204" t="s">
        <v>1184</v>
      </c>
      <c r="D122" s="195"/>
      <c r="E122" s="196">
        <v>8.8000000000000007</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257</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22.5" outlineLevel="1" x14ac:dyDescent="0.2">
      <c r="A123" s="174">
        <v>23</v>
      </c>
      <c r="B123" s="175" t="s">
        <v>1270</v>
      </c>
      <c r="C123" s="190" t="s">
        <v>1271</v>
      </c>
      <c r="D123" s="176" t="s">
        <v>250</v>
      </c>
      <c r="E123" s="177">
        <v>10.34</v>
      </c>
      <c r="F123" s="178"/>
      <c r="G123" s="179">
        <f>ROUND(E123*F123,2)</f>
        <v>0</v>
      </c>
      <c r="H123" s="178"/>
      <c r="I123" s="179">
        <f>ROUND(E123*H123,2)</f>
        <v>0</v>
      </c>
      <c r="J123" s="178"/>
      <c r="K123" s="179">
        <f>ROUND(E123*J123,2)</f>
        <v>0</v>
      </c>
      <c r="L123" s="179">
        <v>21</v>
      </c>
      <c r="M123" s="179">
        <f>G123*(1+L123/100)</f>
        <v>0</v>
      </c>
      <c r="N123" s="177">
        <v>0.09</v>
      </c>
      <c r="O123" s="177">
        <f>ROUND(E123*N123,2)</f>
        <v>0.93</v>
      </c>
      <c r="P123" s="177">
        <v>0</v>
      </c>
      <c r="Q123" s="177">
        <f>ROUND(E123*P123,2)</f>
        <v>0</v>
      </c>
      <c r="R123" s="179"/>
      <c r="S123" s="179" t="s">
        <v>228</v>
      </c>
      <c r="T123" s="180" t="s">
        <v>282</v>
      </c>
      <c r="U123" s="159">
        <v>0</v>
      </c>
      <c r="V123" s="159">
        <f>ROUND(E123*U123,2)</f>
        <v>0</v>
      </c>
      <c r="W123" s="159"/>
      <c r="X123" s="159" t="s">
        <v>473</v>
      </c>
      <c r="Y123" s="159" t="s">
        <v>210</v>
      </c>
      <c r="Z123" s="148"/>
      <c r="AA123" s="148"/>
      <c r="AB123" s="148"/>
      <c r="AC123" s="148"/>
      <c r="AD123" s="148"/>
      <c r="AE123" s="148"/>
      <c r="AF123" s="148"/>
      <c r="AG123" s="148" t="s">
        <v>474</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277" t="s">
        <v>1272</v>
      </c>
      <c r="D124" s="278"/>
      <c r="E124" s="278"/>
      <c r="F124" s="278"/>
      <c r="G124" s="278"/>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212</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81" t="str">
        <f>C124</f>
        <v>Pro kamennou dlažbu se musí použít kameny jakostní třídy I. Kameny prasklé při dusání nebo válcování se vymění.</v>
      </c>
      <c r="BB124" s="148"/>
      <c r="BC124" s="148"/>
      <c r="BD124" s="148"/>
      <c r="BE124" s="148"/>
      <c r="BF124" s="148"/>
      <c r="BG124" s="148"/>
      <c r="BH124" s="148"/>
    </row>
    <row r="125" spans="1:60" outlineLevel="3" x14ac:dyDescent="0.2">
      <c r="A125" s="155"/>
      <c r="B125" s="156"/>
      <c r="C125" s="279" t="s">
        <v>1273</v>
      </c>
      <c r="D125" s="280"/>
      <c r="E125" s="280"/>
      <c r="F125" s="280"/>
      <c r="G125" s="280"/>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212</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81" t="str">
        <f>C125</f>
        <v>Použité materiály musí být ekologicky nezávadné, tj. nesmějí ohrozit složky životního prostředí zejména podzemní vodu.</v>
      </c>
      <c r="BB125" s="148"/>
      <c r="BC125" s="148"/>
      <c r="BD125" s="148"/>
      <c r="BE125" s="148"/>
      <c r="BF125" s="148"/>
      <c r="BG125" s="148"/>
      <c r="BH125" s="148"/>
    </row>
    <row r="126" spans="1:60" outlineLevel="2" x14ac:dyDescent="0.2">
      <c r="A126" s="155"/>
      <c r="B126" s="156"/>
      <c r="C126" s="204" t="s">
        <v>1183</v>
      </c>
      <c r="D126" s="195"/>
      <c r="E126" s="196"/>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257</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204" t="s">
        <v>1274</v>
      </c>
      <c r="D127" s="195"/>
      <c r="E127" s="196">
        <v>6.16</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257</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204" t="s">
        <v>1275</v>
      </c>
      <c r="D128" s="195"/>
      <c r="E128" s="196">
        <v>4.18</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257</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64" t="s">
        <v>202</v>
      </c>
      <c r="B129" s="165" t="s">
        <v>138</v>
      </c>
      <c r="C129" s="189" t="s">
        <v>139</v>
      </c>
      <c r="D129" s="166"/>
      <c r="E129" s="167"/>
      <c r="F129" s="168"/>
      <c r="G129" s="168">
        <f>SUMIF(AG130:AG140,"&lt;&gt;NOR",G130:G140)</f>
        <v>0</v>
      </c>
      <c r="H129" s="168"/>
      <c r="I129" s="168">
        <f>SUM(I130:I140)</f>
        <v>0</v>
      </c>
      <c r="J129" s="168"/>
      <c r="K129" s="168">
        <f>SUM(K130:K140)</f>
        <v>0</v>
      </c>
      <c r="L129" s="168"/>
      <c r="M129" s="168">
        <f>SUM(M130:M140)</f>
        <v>0</v>
      </c>
      <c r="N129" s="167"/>
      <c r="O129" s="167">
        <f>SUM(O130:O140)</f>
        <v>0.52</v>
      </c>
      <c r="P129" s="167"/>
      <c r="Q129" s="167">
        <f>SUM(Q130:Q140)</f>
        <v>0</v>
      </c>
      <c r="R129" s="168"/>
      <c r="S129" s="168"/>
      <c r="T129" s="169"/>
      <c r="U129" s="163"/>
      <c r="V129" s="163">
        <f>SUM(V130:V140)</f>
        <v>16.38</v>
      </c>
      <c r="W129" s="163"/>
      <c r="X129" s="163"/>
      <c r="Y129" s="163"/>
      <c r="AG129" t="s">
        <v>203</v>
      </c>
    </row>
    <row r="130" spans="1:60" ht="22.5" outlineLevel="1" x14ac:dyDescent="0.2">
      <c r="A130" s="174">
        <v>24</v>
      </c>
      <c r="B130" s="175" t="s">
        <v>1276</v>
      </c>
      <c r="C130" s="190" t="s">
        <v>1277</v>
      </c>
      <c r="D130" s="176" t="s">
        <v>250</v>
      </c>
      <c r="E130" s="177">
        <v>10</v>
      </c>
      <c r="F130" s="178"/>
      <c r="G130" s="179">
        <f>ROUND(E130*F130,2)</f>
        <v>0</v>
      </c>
      <c r="H130" s="178"/>
      <c r="I130" s="179">
        <f>ROUND(E130*H130,2)</f>
        <v>0</v>
      </c>
      <c r="J130" s="178"/>
      <c r="K130" s="179">
        <f>ROUND(E130*J130,2)</f>
        <v>0</v>
      </c>
      <c r="L130" s="179">
        <v>21</v>
      </c>
      <c r="M130" s="179">
        <f>G130*(1+L130/100)</f>
        <v>0</v>
      </c>
      <c r="N130" s="177">
        <v>1.6459999999999999E-2</v>
      </c>
      <c r="O130" s="177">
        <f>ROUND(E130*N130,2)</f>
        <v>0.16</v>
      </c>
      <c r="P130" s="177">
        <v>0</v>
      </c>
      <c r="Q130" s="177">
        <f>ROUND(E130*P130,2)</f>
        <v>0</v>
      </c>
      <c r="R130" s="179" t="s">
        <v>358</v>
      </c>
      <c r="S130" s="179" t="s">
        <v>207</v>
      </c>
      <c r="T130" s="180" t="s">
        <v>207</v>
      </c>
      <c r="U130" s="159">
        <v>0.58574999999999999</v>
      </c>
      <c r="V130" s="159">
        <f>ROUND(E130*U130,2)</f>
        <v>5.86</v>
      </c>
      <c r="W130" s="159"/>
      <c r="X130" s="159" t="s">
        <v>252</v>
      </c>
      <c r="Y130" s="159" t="s">
        <v>210</v>
      </c>
      <c r="Z130" s="148"/>
      <c r="AA130" s="148"/>
      <c r="AB130" s="148"/>
      <c r="AC130" s="148"/>
      <c r="AD130" s="148"/>
      <c r="AE130" s="148"/>
      <c r="AF130" s="148"/>
      <c r="AG130" s="148" t="s">
        <v>253</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277" t="s">
        <v>1278</v>
      </c>
      <c r="D131" s="278"/>
      <c r="E131" s="278"/>
      <c r="F131" s="278"/>
      <c r="G131" s="278"/>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212</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204" t="s">
        <v>323</v>
      </c>
      <c r="D132" s="195"/>
      <c r="E132" s="196"/>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257</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204" t="s">
        <v>1279</v>
      </c>
      <c r="D133" s="195"/>
      <c r="E133" s="196">
        <v>10</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257</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74">
        <v>25</v>
      </c>
      <c r="B134" s="175" t="s">
        <v>280</v>
      </c>
      <c r="C134" s="190" t="s">
        <v>281</v>
      </c>
      <c r="D134" s="176" t="s">
        <v>250</v>
      </c>
      <c r="E134" s="177">
        <v>5.13</v>
      </c>
      <c r="F134" s="178"/>
      <c r="G134" s="179">
        <f>ROUND(E134*F134,2)</f>
        <v>0</v>
      </c>
      <c r="H134" s="178"/>
      <c r="I134" s="179">
        <f>ROUND(E134*H134,2)</f>
        <v>0</v>
      </c>
      <c r="J134" s="178"/>
      <c r="K134" s="179">
        <f>ROUND(E134*J134,2)</f>
        <v>0</v>
      </c>
      <c r="L134" s="179">
        <v>21</v>
      </c>
      <c r="M134" s="179">
        <f>G134*(1+L134/100)</f>
        <v>0</v>
      </c>
      <c r="N134" s="177">
        <v>7.1029999999999996E-2</v>
      </c>
      <c r="O134" s="177">
        <f>ROUND(E134*N134,2)</f>
        <v>0.36</v>
      </c>
      <c r="P134" s="177">
        <v>0</v>
      </c>
      <c r="Q134" s="177">
        <f>ROUND(E134*P134,2)</f>
        <v>0</v>
      </c>
      <c r="R134" s="179"/>
      <c r="S134" s="179" t="s">
        <v>228</v>
      </c>
      <c r="T134" s="180" t="s">
        <v>282</v>
      </c>
      <c r="U134" s="159">
        <v>2.0510000000000002</v>
      </c>
      <c r="V134" s="159">
        <f>ROUND(E134*U134,2)</f>
        <v>10.52</v>
      </c>
      <c r="W134" s="159"/>
      <c r="X134" s="159" t="s">
        <v>252</v>
      </c>
      <c r="Y134" s="159" t="s">
        <v>210</v>
      </c>
      <c r="Z134" s="148"/>
      <c r="AA134" s="148"/>
      <c r="AB134" s="148"/>
      <c r="AC134" s="148"/>
      <c r="AD134" s="148"/>
      <c r="AE134" s="148"/>
      <c r="AF134" s="148"/>
      <c r="AG134" s="148" t="s">
        <v>253</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277" t="s">
        <v>283</v>
      </c>
      <c r="D135" s="278"/>
      <c r="E135" s="278"/>
      <c r="F135" s="278"/>
      <c r="G135" s="278"/>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212</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279" t="s">
        <v>284</v>
      </c>
      <c r="D136" s="280"/>
      <c r="E136" s="280"/>
      <c r="F136" s="280"/>
      <c r="G136" s="280"/>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212</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279" t="s">
        <v>285</v>
      </c>
      <c r="D137" s="280"/>
      <c r="E137" s="280"/>
      <c r="F137" s="280"/>
      <c r="G137" s="280"/>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212</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279" t="s">
        <v>286</v>
      </c>
      <c r="D138" s="280"/>
      <c r="E138" s="280"/>
      <c r="F138" s="280"/>
      <c r="G138" s="280"/>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212</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204" t="s">
        <v>323</v>
      </c>
      <c r="D139" s="195"/>
      <c r="E139" s="196"/>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257</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204" t="s">
        <v>1280</v>
      </c>
      <c r="D140" s="195"/>
      <c r="E140" s="196">
        <v>5.13</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257</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x14ac:dyDescent="0.2">
      <c r="A141" s="164" t="s">
        <v>202</v>
      </c>
      <c r="B141" s="165" t="s">
        <v>140</v>
      </c>
      <c r="C141" s="189" t="s">
        <v>141</v>
      </c>
      <c r="D141" s="166"/>
      <c r="E141" s="167"/>
      <c r="F141" s="168"/>
      <c r="G141" s="168">
        <f>SUMIF(AG142:AG234,"&lt;&gt;NOR",G142:G234)</f>
        <v>0</v>
      </c>
      <c r="H141" s="168"/>
      <c r="I141" s="168">
        <f>SUM(I142:I234)</f>
        <v>0</v>
      </c>
      <c r="J141" s="168"/>
      <c r="K141" s="168">
        <f>SUM(K142:K234)</f>
        <v>0</v>
      </c>
      <c r="L141" s="168"/>
      <c r="M141" s="168">
        <f>SUM(M142:M234)</f>
        <v>0</v>
      </c>
      <c r="N141" s="167"/>
      <c r="O141" s="167">
        <f>SUM(O142:O234)</f>
        <v>22.260000000000005</v>
      </c>
      <c r="P141" s="167"/>
      <c r="Q141" s="167">
        <f>SUM(Q142:Q234)</f>
        <v>0</v>
      </c>
      <c r="R141" s="168"/>
      <c r="S141" s="168"/>
      <c r="T141" s="169"/>
      <c r="U141" s="163"/>
      <c r="V141" s="163">
        <f>SUM(V142:V234)</f>
        <v>1018.4199999999998</v>
      </c>
      <c r="W141" s="163"/>
      <c r="X141" s="163"/>
      <c r="Y141" s="163"/>
      <c r="AG141" t="s">
        <v>203</v>
      </c>
    </row>
    <row r="142" spans="1:60" ht="22.5" outlineLevel="1" x14ac:dyDescent="0.2">
      <c r="A142" s="174">
        <v>26</v>
      </c>
      <c r="B142" s="175" t="s">
        <v>311</v>
      </c>
      <c r="C142" s="190" t="s">
        <v>312</v>
      </c>
      <c r="D142" s="176" t="s">
        <v>250</v>
      </c>
      <c r="E142" s="177">
        <v>10.6</v>
      </c>
      <c r="F142" s="178"/>
      <c r="G142" s="179">
        <f>ROUND(E142*F142,2)</f>
        <v>0</v>
      </c>
      <c r="H142" s="178"/>
      <c r="I142" s="179">
        <f>ROUND(E142*H142,2)</f>
        <v>0</v>
      </c>
      <c r="J142" s="178"/>
      <c r="K142" s="179">
        <f>ROUND(E142*J142,2)</f>
        <v>0</v>
      </c>
      <c r="L142" s="179">
        <v>21</v>
      </c>
      <c r="M142" s="179">
        <f>G142*(1+L142/100)</f>
        <v>0</v>
      </c>
      <c r="N142" s="177">
        <v>7.7999999999999996E-3</v>
      </c>
      <c r="O142" s="177">
        <f>ROUND(E142*N142,2)</f>
        <v>0.08</v>
      </c>
      <c r="P142" s="177">
        <v>0</v>
      </c>
      <c r="Q142" s="177">
        <f>ROUND(E142*P142,2)</f>
        <v>0</v>
      </c>
      <c r="R142" s="179" t="s">
        <v>251</v>
      </c>
      <c r="S142" s="179" t="s">
        <v>207</v>
      </c>
      <c r="T142" s="180" t="s">
        <v>207</v>
      </c>
      <c r="U142" s="159">
        <v>0.13600000000000001</v>
      </c>
      <c r="V142" s="159">
        <f>ROUND(E142*U142,2)</f>
        <v>1.44</v>
      </c>
      <c r="W142" s="159"/>
      <c r="X142" s="159" t="s">
        <v>252</v>
      </c>
      <c r="Y142" s="159" t="s">
        <v>210</v>
      </c>
      <c r="Z142" s="148"/>
      <c r="AA142" s="148"/>
      <c r="AB142" s="148"/>
      <c r="AC142" s="148"/>
      <c r="AD142" s="148"/>
      <c r="AE142" s="148"/>
      <c r="AF142" s="148"/>
      <c r="AG142" s="148" t="s">
        <v>253</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90" t="s">
        <v>313</v>
      </c>
      <c r="D143" s="291"/>
      <c r="E143" s="291"/>
      <c r="F143" s="291"/>
      <c r="G143" s="291"/>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255</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279" t="s">
        <v>314</v>
      </c>
      <c r="D144" s="280"/>
      <c r="E144" s="280"/>
      <c r="F144" s="280"/>
      <c r="G144" s="280"/>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212</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204" t="s">
        <v>1183</v>
      </c>
      <c r="D145" s="195"/>
      <c r="E145" s="196"/>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257</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204" t="s">
        <v>1281</v>
      </c>
      <c r="D146" s="195"/>
      <c r="E146" s="196">
        <v>10.6</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257</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1" x14ac:dyDescent="0.2">
      <c r="A147" s="174">
        <v>27</v>
      </c>
      <c r="B147" s="175" t="s">
        <v>316</v>
      </c>
      <c r="C147" s="190" t="s">
        <v>317</v>
      </c>
      <c r="D147" s="176" t="s">
        <v>250</v>
      </c>
      <c r="E147" s="177">
        <v>10.6</v>
      </c>
      <c r="F147" s="178"/>
      <c r="G147" s="179">
        <f>ROUND(E147*F147,2)</f>
        <v>0</v>
      </c>
      <c r="H147" s="178"/>
      <c r="I147" s="179">
        <f>ROUND(E147*H147,2)</f>
        <v>0</v>
      </c>
      <c r="J147" s="178"/>
      <c r="K147" s="179">
        <f>ROUND(E147*J147,2)</f>
        <v>0</v>
      </c>
      <c r="L147" s="179">
        <v>21</v>
      </c>
      <c r="M147" s="179">
        <f>G147*(1+L147/100)</f>
        <v>0</v>
      </c>
      <c r="N147" s="177">
        <v>5.7149999999999999E-2</v>
      </c>
      <c r="O147" s="177">
        <f>ROUND(E147*N147,2)</f>
        <v>0.61</v>
      </c>
      <c r="P147" s="177">
        <v>0</v>
      </c>
      <c r="Q147" s="177">
        <f>ROUND(E147*P147,2)</f>
        <v>0</v>
      </c>
      <c r="R147" s="179" t="s">
        <v>251</v>
      </c>
      <c r="S147" s="179" t="s">
        <v>207</v>
      </c>
      <c r="T147" s="180" t="s">
        <v>207</v>
      </c>
      <c r="U147" s="159">
        <v>0.79949999999999999</v>
      </c>
      <c r="V147" s="159">
        <f>ROUND(E147*U147,2)</f>
        <v>8.4700000000000006</v>
      </c>
      <c r="W147" s="159"/>
      <c r="X147" s="159" t="s">
        <v>252</v>
      </c>
      <c r="Y147" s="159" t="s">
        <v>210</v>
      </c>
      <c r="Z147" s="148"/>
      <c r="AA147" s="148"/>
      <c r="AB147" s="148"/>
      <c r="AC147" s="148"/>
      <c r="AD147" s="148"/>
      <c r="AE147" s="148"/>
      <c r="AF147" s="148"/>
      <c r="AG147" s="148" t="s">
        <v>253</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290" t="s">
        <v>313</v>
      </c>
      <c r="D148" s="291"/>
      <c r="E148" s="291"/>
      <c r="F148" s="291"/>
      <c r="G148" s="291"/>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255</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79" t="s">
        <v>314</v>
      </c>
      <c r="D149" s="280"/>
      <c r="E149" s="280"/>
      <c r="F149" s="280"/>
      <c r="G149" s="280"/>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212</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04" t="s">
        <v>1282</v>
      </c>
      <c r="D150" s="195"/>
      <c r="E150" s="196">
        <v>10.6</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257</v>
      </c>
      <c r="AH150" s="148">
        <v>5</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ht="22.5" outlineLevel="1" x14ac:dyDescent="0.2">
      <c r="A151" s="174">
        <v>28</v>
      </c>
      <c r="B151" s="175" t="s">
        <v>319</v>
      </c>
      <c r="C151" s="190" t="s">
        <v>320</v>
      </c>
      <c r="D151" s="176" t="s">
        <v>250</v>
      </c>
      <c r="E151" s="177">
        <v>10.6</v>
      </c>
      <c r="F151" s="178"/>
      <c r="G151" s="179">
        <f>ROUND(E151*F151,2)</f>
        <v>0</v>
      </c>
      <c r="H151" s="178"/>
      <c r="I151" s="179">
        <f>ROUND(E151*H151,2)</f>
        <v>0</v>
      </c>
      <c r="J151" s="178"/>
      <c r="K151" s="179">
        <f>ROUND(E151*J151,2)</f>
        <v>0</v>
      </c>
      <c r="L151" s="179">
        <v>21</v>
      </c>
      <c r="M151" s="179">
        <f>G151*(1+L151/100)</f>
        <v>0</v>
      </c>
      <c r="N151" s="177">
        <v>4.8599999999999997E-3</v>
      </c>
      <c r="O151" s="177">
        <f>ROUND(E151*N151,2)</f>
        <v>0.05</v>
      </c>
      <c r="P151" s="177">
        <v>0</v>
      </c>
      <c r="Q151" s="177">
        <f>ROUND(E151*P151,2)</f>
        <v>0</v>
      </c>
      <c r="R151" s="179" t="s">
        <v>251</v>
      </c>
      <c r="S151" s="179" t="s">
        <v>207</v>
      </c>
      <c r="T151" s="180" t="s">
        <v>207</v>
      </c>
      <c r="U151" s="159">
        <v>0.36499999999999999</v>
      </c>
      <c r="V151" s="159">
        <f>ROUND(E151*U151,2)</f>
        <v>3.87</v>
      </c>
      <c r="W151" s="159"/>
      <c r="X151" s="159" t="s">
        <v>252</v>
      </c>
      <c r="Y151" s="159" t="s">
        <v>210</v>
      </c>
      <c r="Z151" s="148"/>
      <c r="AA151" s="148"/>
      <c r="AB151" s="148"/>
      <c r="AC151" s="148"/>
      <c r="AD151" s="148"/>
      <c r="AE151" s="148"/>
      <c r="AF151" s="148"/>
      <c r="AG151" s="148" t="s">
        <v>253</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290" t="s">
        <v>313</v>
      </c>
      <c r="D152" s="291"/>
      <c r="E152" s="291"/>
      <c r="F152" s="291"/>
      <c r="G152" s="291"/>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255</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04" t="s">
        <v>1282</v>
      </c>
      <c r="D153" s="195"/>
      <c r="E153" s="196">
        <v>10.6</v>
      </c>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257</v>
      </c>
      <c r="AH153" s="148">
        <v>5</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ht="22.5" outlineLevel="1" x14ac:dyDescent="0.2">
      <c r="A154" s="174">
        <v>29</v>
      </c>
      <c r="B154" s="175" t="s">
        <v>321</v>
      </c>
      <c r="C154" s="190" t="s">
        <v>322</v>
      </c>
      <c r="D154" s="176" t="s">
        <v>250</v>
      </c>
      <c r="E154" s="177">
        <v>122.886</v>
      </c>
      <c r="F154" s="178"/>
      <c r="G154" s="179">
        <f>ROUND(E154*F154,2)</f>
        <v>0</v>
      </c>
      <c r="H154" s="178"/>
      <c r="I154" s="179">
        <f>ROUND(E154*H154,2)</f>
        <v>0</v>
      </c>
      <c r="J154" s="178"/>
      <c r="K154" s="179">
        <f>ROUND(E154*J154,2)</f>
        <v>0</v>
      </c>
      <c r="L154" s="179">
        <v>21</v>
      </c>
      <c r="M154" s="179">
        <f>G154*(1+L154/100)</f>
        <v>0</v>
      </c>
      <c r="N154" s="177">
        <v>9.4500000000000001E-3</v>
      </c>
      <c r="O154" s="177">
        <f>ROUND(E154*N154,2)</f>
        <v>1.1599999999999999</v>
      </c>
      <c r="P154" s="177">
        <v>0</v>
      </c>
      <c r="Q154" s="177">
        <f>ROUND(E154*P154,2)</f>
        <v>0</v>
      </c>
      <c r="R154" s="179" t="s">
        <v>251</v>
      </c>
      <c r="S154" s="179" t="s">
        <v>207</v>
      </c>
      <c r="T154" s="180" t="s">
        <v>207</v>
      </c>
      <c r="U154" s="159">
        <v>8.1000000000000003E-2</v>
      </c>
      <c r="V154" s="159">
        <f>ROUND(E154*U154,2)</f>
        <v>9.9499999999999993</v>
      </c>
      <c r="W154" s="159"/>
      <c r="X154" s="159" t="s">
        <v>252</v>
      </c>
      <c r="Y154" s="159" t="s">
        <v>210</v>
      </c>
      <c r="Z154" s="148"/>
      <c r="AA154" s="148"/>
      <c r="AB154" s="148"/>
      <c r="AC154" s="148"/>
      <c r="AD154" s="148"/>
      <c r="AE154" s="148"/>
      <c r="AF154" s="148"/>
      <c r="AG154" s="148" t="s">
        <v>253</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90" t="s">
        <v>313</v>
      </c>
      <c r="D155" s="291"/>
      <c r="E155" s="291"/>
      <c r="F155" s="291"/>
      <c r="G155" s="291"/>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255</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04" t="s">
        <v>323</v>
      </c>
      <c r="D156" s="195"/>
      <c r="E156" s="196"/>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257</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204" t="s">
        <v>1283</v>
      </c>
      <c r="D157" s="195"/>
      <c r="E157" s="196"/>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257</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204" t="s">
        <v>1183</v>
      </c>
      <c r="D158" s="195"/>
      <c r="E158" s="196"/>
      <c r="F158" s="159"/>
      <c r="G158" s="15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257</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5"/>
      <c r="B159" s="156"/>
      <c r="C159" s="204" t="s">
        <v>1284</v>
      </c>
      <c r="D159" s="195"/>
      <c r="E159" s="196">
        <v>27.885999999999999</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257</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3" x14ac:dyDescent="0.2">
      <c r="A160" s="155"/>
      <c r="B160" s="156"/>
      <c r="C160" s="204" t="s">
        <v>1285</v>
      </c>
      <c r="D160" s="195"/>
      <c r="E160" s="196"/>
      <c r="F160" s="159"/>
      <c r="G160" s="159"/>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257</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3" x14ac:dyDescent="0.2">
      <c r="A161" s="155"/>
      <c r="B161" s="156"/>
      <c r="C161" s="204" t="s">
        <v>1286</v>
      </c>
      <c r="D161" s="195"/>
      <c r="E161" s="196">
        <v>8.5</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257</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204" t="s">
        <v>1287</v>
      </c>
      <c r="D162" s="195"/>
      <c r="E162" s="196">
        <v>28.5</v>
      </c>
      <c r="F162" s="159"/>
      <c r="G162" s="15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257</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5"/>
      <c r="B163" s="156"/>
      <c r="C163" s="204" t="s">
        <v>1288</v>
      </c>
      <c r="D163" s="195"/>
      <c r="E163" s="196">
        <v>19.899999999999999</v>
      </c>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257</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204" t="s">
        <v>1289</v>
      </c>
      <c r="D164" s="195"/>
      <c r="E164" s="196"/>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257</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204" t="s">
        <v>1290</v>
      </c>
      <c r="D165" s="195"/>
      <c r="E165" s="196">
        <v>18.5</v>
      </c>
      <c r="F165" s="159"/>
      <c r="G165" s="159"/>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257</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5"/>
      <c r="B166" s="156"/>
      <c r="C166" s="204" t="s">
        <v>1291</v>
      </c>
      <c r="D166" s="195"/>
      <c r="E166" s="196">
        <v>19.600000000000001</v>
      </c>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257</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74">
        <v>30</v>
      </c>
      <c r="B167" s="175" t="s">
        <v>327</v>
      </c>
      <c r="C167" s="190" t="s">
        <v>328</v>
      </c>
      <c r="D167" s="176" t="s">
        <v>250</v>
      </c>
      <c r="E167" s="177">
        <v>122.886</v>
      </c>
      <c r="F167" s="178"/>
      <c r="G167" s="179">
        <f>ROUND(E167*F167,2)</f>
        <v>0</v>
      </c>
      <c r="H167" s="178"/>
      <c r="I167" s="179">
        <f>ROUND(E167*H167,2)</f>
        <v>0</v>
      </c>
      <c r="J167" s="178"/>
      <c r="K167" s="179">
        <f>ROUND(E167*J167,2)</f>
        <v>0</v>
      </c>
      <c r="L167" s="179">
        <v>21</v>
      </c>
      <c r="M167" s="179">
        <f>G167*(1+L167/100)</f>
        <v>0</v>
      </c>
      <c r="N167" s="177">
        <v>3.9690000000000003E-2</v>
      </c>
      <c r="O167" s="177">
        <f>ROUND(E167*N167,2)</f>
        <v>4.88</v>
      </c>
      <c r="P167" s="177">
        <v>0</v>
      </c>
      <c r="Q167" s="177">
        <f>ROUND(E167*P167,2)</f>
        <v>0</v>
      </c>
      <c r="R167" s="179" t="s">
        <v>251</v>
      </c>
      <c r="S167" s="179" t="s">
        <v>207</v>
      </c>
      <c r="T167" s="180" t="s">
        <v>207</v>
      </c>
      <c r="U167" s="159">
        <v>0.48</v>
      </c>
      <c r="V167" s="159">
        <f>ROUND(E167*U167,2)</f>
        <v>58.99</v>
      </c>
      <c r="W167" s="159"/>
      <c r="X167" s="159" t="s">
        <v>252</v>
      </c>
      <c r="Y167" s="159" t="s">
        <v>210</v>
      </c>
      <c r="Z167" s="148"/>
      <c r="AA167" s="148"/>
      <c r="AB167" s="148"/>
      <c r="AC167" s="148"/>
      <c r="AD167" s="148"/>
      <c r="AE167" s="148"/>
      <c r="AF167" s="148"/>
      <c r="AG167" s="148" t="s">
        <v>253</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90" t="s">
        <v>313</v>
      </c>
      <c r="D168" s="291"/>
      <c r="E168" s="291"/>
      <c r="F168" s="291"/>
      <c r="G168" s="291"/>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255</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204" t="s">
        <v>1283</v>
      </c>
      <c r="D169" s="195"/>
      <c r="E169" s="196"/>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257</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204" t="s">
        <v>1292</v>
      </c>
      <c r="D170" s="195"/>
      <c r="E170" s="196">
        <v>122.886</v>
      </c>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257</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ht="22.5" outlineLevel="1" x14ac:dyDescent="0.2">
      <c r="A171" s="174">
        <v>31</v>
      </c>
      <c r="B171" s="175" t="s">
        <v>330</v>
      </c>
      <c r="C171" s="190" t="s">
        <v>331</v>
      </c>
      <c r="D171" s="176" t="s">
        <v>250</v>
      </c>
      <c r="E171" s="177">
        <v>122.886</v>
      </c>
      <c r="F171" s="178"/>
      <c r="G171" s="179">
        <f>ROUND(E171*F171,2)</f>
        <v>0</v>
      </c>
      <c r="H171" s="178"/>
      <c r="I171" s="179">
        <f>ROUND(E171*H171,2)</f>
        <v>0</v>
      </c>
      <c r="J171" s="178"/>
      <c r="K171" s="179">
        <f>ROUND(E171*J171,2)</f>
        <v>0</v>
      </c>
      <c r="L171" s="179">
        <v>21</v>
      </c>
      <c r="M171" s="179">
        <f>G171*(1+L171/100)</f>
        <v>0</v>
      </c>
      <c r="N171" s="177">
        <v>5.67E-2</v>
      </c>
      <c r="O171" s="177">
        <f>ROUND(E171*N171,2)</f>
        <v>6.97</v>
      </c>
      <c r="P171" s="177">
        <v>0</v>
      </c>
      <c r="Q171" s="177">
        <f>ROUND(E171*P171,2)</f>
        <v>0</v>
      </c>
      <c r="R171" s="179" t="s">
        <v>251</v>
      </c>
      <c r="S171" s="179" t="s">
        <v>207</v>
      </c>
      <c r="T171" s="180" t="s">
        <v>207</v>
      </c>
      <c r="U171" s="159">
        <v>0.6</v>
      </c>
      <c r="V171" s="159">
        <f>ROUND(E171*U171,2)</f>
        <v>73.73</v>
      </c>
      <c r="W171" s="159"/>
      <c r="X171" s="159" t="s">
        <v>252</v>
      </c>
      <c r="Y171" s="159" t="s">
        <v>210</v>
      </c>
      <c r="Z171" s="148"/>
      <c r="AA171" s="148"/>
      <c r="AB171" s="148"/>
      <c r="AC171" s="148"/>
      <c r="AD171" s="148"/>
      <c r="AE171" s="148"/>
      <c r="AF171" s="148"/>
      <c r="AG171" s="148" t="s">
        <v>253</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290" t="s">
        <v>313</v>
      </c>
      <c r="D172" s="291"/>
      <c r="E172" s="291"/>
      <c r="F172" s="291"/>
      <c r="G172" s="291"/>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255</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04" t="s">
        <v>1293</v>
      </c>
      <c r="D173" s="195"/>
      <c r="E173" s="196">
        <v>122.886</v>
      </c>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257</v>
      </c>
      <c r="AH173" s="148">
        <v>5</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ht="22.5" outlineLevel="1" x14ac:dyDescent="0.2">
      <c r="A174" s="174">
        <v>32</v>
      </c>
      <c r="B174" s="175" t="s">
        <v>333</v>
      </c>
      <c r="C174" s="190" t="s">
        <v>334</v>
      </c>
      <c r="D174" s="176" t="s">
        <v>250</v>
      </c>
      <c r="E174" s="177">
        <v>316.23599999999999</v>
      </c>
      <c r="F174" s="178"/>
      <c r="G174" s="179">
        <f>ROUND(E174*F174,2)</f>
        <v>0</v>
      </c>
      <c r="H174" s="178"/>
      <c r="I174" s="179">
        <f>ROUND(E174*H174,2)</f>
        <v>0</v>
      </c>
      <c r="J174" s="178"/>
      <c r="K174" s="179">
        <f>ROUND(E174*J174,2)</f>
        <v>0</v>
      </c>
      <c r="L174" s="179">
        <v>21</v>
      </c>
      <c r="M174" s="179">
        <f>G174*(1+L174/100)</f>
        <v>0</v>
      </c>
      <c r="N174" s="177">
        <v>4.4099999999999999E-3</v>
      </c>
      <c r="O174" s="177">
        <f>ROUND(E174*N174,2)</f>
        <v>1.39</v>
      </c>
      <c r="P174" s="177">
        <v>0</v>
      </c>
      <c r="Q174" s="177">
        <f>ROUND(E174*P174,2)</f>
        <v>0</v>
      </c>
      <c r="R174" s="179" t="s">
        <v>251</v>
      </c>
      <c r="S174" s="179" t="s">
        <v>207</v>
      </c>
      <c r="T174" s="180" t="s">
        <v>207</v>
      </c>
      <c r="U174" s="159">
        <v>0.28499999999999998</v>
      </c>
      <c r="V174" s="159">
        <f>ROUND(E174*U174,2)</f>
        <v>90.13</v>
      </c>
      <c r="W174" s="159"/>
      <c r="X174" s="159" t="s">
        <v>252</v>
      </c>
      <c r="Y174" s="159" t="s">
        <v>210</v>
      </c>
      <c r="Z174" s="148"/>
      <c r="AA174" s="148"/>
      <c r="AB174" s="148"/>
      <c r="AC174" s="148"/>
      <c r="AD174" s="148"/>
      <c r="AE174" s="148"/>
      <c r="AF174" s="148"/>
      <c r="AG174" s="148" t="s">
        <v>253</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290" t="s">
        <v>313</v>
      </c>
      <c r="D175" s="291"/>
      <c r="E175" s="291"/>
      <c r="F175" s="291"/>
      <c r="G175" s="291"/>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255</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204" t="s">
        <v>1293</v>
      </c>
      <c r="D176" s="195"/>
      <c r="E176" s="196">
        <v>122.886</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257</v>
      </c>
      <c r="AH176" s="148">
        <v>5</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204" t="s">
        <v>1294</v>
      </c>
      <c r="D177" s="195"/>
      <c r="E177" s="196">
        <v>193.35</v>
      </c>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257</v>
      </c>
      <c r="AH177" s="148">
        <v>5</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74">
        <v>33</v>
      </c>
      <c r="B178" s="175" t="s">
        <v>336</v>
      </c>
      <c r="C178" s="190" t="s">
        <v>337</v>
      </c>
      <c r="D178" s="176" t="s">
        <v>250</v>
      </c>
      <c r="E178" s="177">
        <v>150</v>
      </c>
      <c r="F178" s="178"/>
      <c r="G178" s="179">
        <f>ROUND(E178*F178,2)</f>
        <v>0</v>
      </c>
      <c r="H178" s="178"/>
      <c r="I178" s="179">
        <f>ROUND(E178*H178,2)</f>
        <v>0</v>
      </c>
      <c r="J178" s="178"/>
      <c r="K178" s="179">
        <f>ROUND(E178*J178,2)</f>
        <v>0</v>
      </c>
      <c r="L178" s="179">
        <v>21</v>
      </c>
      <c r="M178" s="179">
        <f>G178*(1+L178/100)</f>
        <v>0</v>
      </c>
      <c r="N178" s="177">
        <v>4.0000000000000003E-5</v>
      </c>
      <c r="O178" s="177">
        <f>ROUND(E178*N178,2)</f>
        <v>0.01</v>
      </c>
      <c r="P178" s="177">
        <v>0</v>
      </c>
      <c r="Q178" s="177">
        <f>ROUND(E178*P178,2)</f>
        <v>0</v>
      </c>
      <c r="R178" s="179" t="s">
        <v>251</v>
      </c>
      <c r="S178" s="179" t="s">
        <v>207</v>
      </c>
      <c r="T178" s="180" t="s">
        <v>207</v>
      </c>
      <c r="U178" s="159">
        <v>7.8E-2</v>
      </c>
      <c r="V178" s="159">
        <f>ROUND(E178*U178,2)</f>
        <v>11.7</v>
      </c>
      <c r="W178" s="159"/>
      <c r="X178" s="159" t="s">
        <v>252</v>
      </c>
      <c r="Y178" s="159" t="s">
        <v>210</v>
      </c>
      <c r="Z178" s="148"/>
      <c r="AA178" s="148"/>
      <c r="AB178" s="148"/>
      <c r="AC178" s="148"/>
      <c r="AD178" s="148"/>
      <c r="AE178" s="148"/>
      <c r="AF178" s="148"/>
      <c r="AG178" s="148" t="s">
        <v>253</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ht="22.5" outlineLevel="2" x14ac:dyDescent="0.2">
      <c r="A179" s="155"/>
      <c r="B179" s="156"/>
      <c r="C179" s="290" t="s">
        <v>338</v>
      </c>
      <c r="D179" s="291"/>
      <c r="E179" s="291"/>
      <c r="F179" s="291"/>
      <c r="G179" s="291"/>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255</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81" t="str">
        <f>C179</f>
        <v>s rámy a zárubněmi, zábradlí, předmětů oplechování apod., které se zřizují ještě před úpravami povrchu, před jejich znečištěním při úpravách povrchu nástřikem plastických (lepivých) maltovin</v>
      </c>
      <c r="BB179" s="148"/>
      <c r="BC179" s="148"/>
      <c r="BD179" s="148"/>
      <c r="BE179" s="148"/>
      <c r="BF179" s="148"/>
      <c r="BG179" s="148"/>
      <c r="BH179" s="148"/>
    </row>
    <row r="180" spans="1:60" outlineLevel="2" x14ac:dyDescent="0.2">
      <c r="A180" s="155"/>
      <c r="B180" s="156"/>
      <c r="C180" s="204" t="s">
        <v>1295</v>
      </c>
      <c r="D180" s="195"/>
      <c r="E180" s="196">
        <v>150</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257</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74">
        <v>34</v>
      </c>
      <c r="B181" s="175" t="s">
        <v>348</v>
      </c>
      <c r="C181" s="190" t="s">
        <v>349</v>
      </c>
      <c r="D181" s="176" t="s">
        <v>250</v>
      </c>
      <c r="E181" s="177">
        <v>527.67349999999999</v>
      </c>
      <c r="F181" s="178"/>
      <c r="G181" s="179">
        <f>ROUND(E181*F181,2)</f>
        <v>0</v>
      </c>
      <c r="H181" s="178"/>
      <c r="I181" s="179">
        <f>ROUND(E181*H181,2)</f>
        <v>0</v>
      </c>
      <c r="J181" s="178"/>
      <c r="K181" s="179">
        <f>ROUND(E181*J181,2)</f>
        <v>0</v>
      </c>
      <c r="L181" s="179">
        <v>21</v>
      </c>
      <c r="M181" s="179">
        <f>G181*(1+L181/100)</f>
        <v>0</v>
      </c>
      <c r="N181" s="177">
        <v>6.8000000000000005E-4</v>
      </c>
      <c r="O181" s="177">
        <f>ROUND(E181*N181,2)</f>
        <v>0.36</v>
      </c>
      <c r="P181" s="177">
        <v>0</v>
      </c>
      <c r="Q181" s="177">
        <f>ROUND(E181*P181,2)</f>
        <v>0</v>
      </c>
      <c r="R181" s="179" t="s">
        <v>251</v>
      </c>
      <c r="S181" s="179" t="s">
        <v>207</v>
      </c>
      <c r="T181" s="180" t="s">
        <v>207</v>
      </c>
      <c r="U181" s="159">
        <v>0.21</v>
      </c>
      <c r="V181" s="159">
        <f>ROUND(E181*U181,2)</f>
        <v>110.81</v>
      </c>
      <c r="W181" s="159"/>
      <c r="X181" s="159" t="s">
        <v>252</v>
      </c>
      <c r="Y181" s="159" t="s">
        <v>210</v>
      </c>
      <c r="Z181" s="148"/>
      <c r="AA181" s="148"/>
      <c r="AB181" s="148"/>
      <c r="AC181" s="148"/>
      <c r="AD181" s="148"/>
      <c r="AE181" s="148"/>
      <c r="AF181" s="148"/>
      <c r="AG181" s="148" t="s">
        <v>253</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90" t="s">
        <v>350</v>
      </c>
      <c r="D182" s="291"/>
      <c r="E182" s="291"/>
      <c r="F182" s="291"/>
      <c r="G182" s="291"/>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255</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204" t="s">
        <v>1296</v>
      </c>
      <c r="D183" s="195"/>
      <c r="E183" s="196">
        <v>527.67349999999999</v>
      </c>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257</v>
      </c>
      <c r="AH183" s="148">
        <v>5</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74">
        <v>35</v>
      </c>
      <c r="B184" s="175" t="s">
        <v>353</v>
      </c>
      <c r="C184" s="190" t="s">
        <v>354</v>
      </c>
      <c r="D184" s="176" t="s">
        <v>250</v>
      </c>
      <c r="E184" s="177">
        <v>527.67349999999999</v>
      </c>
      <c r="F184" s="178"/>
      <c r="G184" s="179">
        <f>ROUND(E184*F184,2)</f>
        <v>0</v>
      </c>
      <c r="H184" s="178"/>
      <c r="I184" s="179">
        <f>ROUND(E184*H184,2)</f>
        <v>0</v>
      </c>
      <c r="J184" s="178"/>
      <c r="K184" s="179">
        <f>ROUND(E184*J184,2)</f>
        <v>0</v>
      </c>
      <c r="L184" s="179">
        <v>21</v>
      </c>
      <c r="M184" s="179">
        <f>G184*(1+L184/100)</f>
        <v>0</v>
      </c>
      <c r="N184" s="177">
        <v>4.6999999999999999E-4</v>
      </c>
      <c r="O184" s="177">
        <f>ROUND(E184*N184,2)</f>
        <v>0.25</v>
      </c>
      <c r="P184" s="177">
        <v>0</v>
      </c>
      <c r="Q184" s="177">
        <f>ROUND(E184*P184,2)</f>
        <v>0</v>
      </c>
      <c r="R184" s="179" t="s">
        <v>251</v>
      </c>
      <c r="S184" s="179" t="s">
        <v>207</v>
      </c>
      <c r="T184" s="180" t="s">
        <v>207</v>
      </c>
      <c r="U184" s="159">
        <v>0.05</v>
      </c>
      <c r="V184" s="159">
        <f>ROUND(E184*U184,2)</f>
        <v>26.38</v>
      </c>
      <c r="W184" s="159"/>
      <c r="X184" s="159" t="s">
        <v>252</v>
      </c>
      <c r="Y184" s="159" t="s">
        <v>210</v>
      </c>
      <c r="Z184" s="148"/>
      <c r="AA184" s="148"/>
      <c r="AB184" s="148"/>
      <c r="AC184" s="148"/>
      <c r="AD184" s="148"/>
      <c r="AE184" s="148"/>
      <c r="AF184" s="148"/>
      <c r="AG184" s="148" t="s">
        <v>253</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204" t="s">
        <v>1296</v>
      </c>
      <c r="D185" s="195"/>
      <c r="E185" s="196">
        <v>527.67349999999999</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257</v>
      </c>
      <c r="AH185" s="148">
        <v>5</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ht="45" outlineLevel="1" x14ac:dyDescent="0.2">
      <c r="A186" s="174">
        <v>36</v>
      </c>
      <c r="B186" s="175" t="s">
        <v>356</v>
      </c>
      <c r="C186" s="190" t="s">
        <v>357</v>
      </c>
      <c r="D186" s="176" t="s">
        <v>250</v>
      </c>
      <c r="E186" s="177">
        <v>386.7</v>
      </c>
      <c r="F186" s="178"/>
      <c r="G186" s="179">
        <f>ROUND(E186*F186,2)</f>
        <v>0</v>
      </c>
      <c r="H186" s="178"/>
      <c r="I186" s="179">
        <f>ROUND(E186*H186,2)</f>
        <v>0</v>
      </c>
      <c r="J186" s="178"/>
      <c r="K186" s="179">
        <f>ROUND(E186*J186,2)</f>
        <v>0</v>
      </c>
      <c r="L186" s="179">
        <v>21</v>
      </c>
      <c r="M186" s="179">
        <f>G186*(1+L186/100)</f>
        <v>0</v>
      </c>
      <c r="N186" s="177">
        <v>1.575E-2</v>
      </c>
      <c r="O186" s="177">
        <f>ROUND(E186*N186,2)</f>
        <v>6.09</v>
      </c>
      <c r="P186" s="177">
        <v>0</v>
      </c>
      <c r="Q186" s="177">
        <f>ROUND(E186*P186,2)</f>
        <v>0</v>
      </c>
      <c r="R186" s="179" t="s">
        <v>358</v>
      </c>
      <c r="S186" s="179" t="s">
        <v>207</v>
      </c>
      <c r="T186" s="180" t="s">
        <v>207</v>
      </c>
      <c r="U186" s="159">
        <v>0.67735000000000001</v>
      </c>
      <c r="V186" s="159">
        <f>ROUND(E186*U186,2)</f>
        <v>261.93</v>
      </c>
      <c r="W186" s="159"/>
      <c r="X186" s="159" t="s">
        <v>252</v>
      </c>
      <c r="Y186" s="159" t="s">
        <v>210</v>
      </c>
      <c r="Z186" s="148"/>
      <c r="AA186" s="148"/>
      <c r="AB186" s="148"/>
      <c r="AC186" s="148"/>
      <c r="AD186" s="148"/>
      <c r="AE186" s="148"/>
      <c r="AF186" s="148"/>
      <c r="AG186" s="148" t="s">
        <v>253</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90" t="s">
        <v>359</v>
      </c>
      <c r="D187" s="291"/>
      <c r="E187" s="291"/>
      <c r="F187" s="291"/>
      <c r="G187" s="291"/>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255</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204" t="s">
        <v>323</v>
      </c>
      <c r="D188" s="195"/>
      <c r="E188" s="196"/>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257</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204" t="s">
        <v>1297</v>
      </c>
      <c r="D189" s="195"/>
      <c r="E189" s="196"/>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257</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204" t="s">
        <v>1285</v>
      </c>
      <c r="D190" s="195"/>
      <c r="E190" s="196"/>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257</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204" t="s">
        <v>1298</v>
      </c>
      <c r="D191" s="195"/>
      <c r="E191" s="196">
        <v>36.4</v>
      </c>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257</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204" t="s">
        <v>1299</v>
      </c>
      <c r="D192" s="195"/>
      <c r="E192" s="196">
        <v>96.5</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257</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204" t="s">
        <v>1300</v>
      </c>
      <c r="D193" s="195"/>
      <c r="E193" s="196">
        <v>56.9</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257</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204" t="s">
        <v>1301</v>
      </c>
      <c r="D194" s="195"/>
      <c r="E194" s="196">
        <v>34.9</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257</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204" t="s">
        <v>1289</v>
      </c>
      <c r="D195" s="195"/>
      <c r="E195" s="196"/>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257</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204" t="s">
        <v>1302</v>
      </c>
      <c r="D196" s="195"/>
      <c r="E196" s="196">
        <v>37.799999999999997</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257</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5"/>
      <c r="B197" s="156"/>
      <c r="C197" s="204" t="s">
        <v>1303</v>
      </c>
      <c r="D197" s="195"/>
      <c r="E197" s="196">
        <v>59.3</v>
      </c>
      <c r="F197" s="159"/>
      <c r="G197" s="159"/>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257</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3" x14ac:dyDescent="0.2">
      <c r="A198" s="155"/>
      <c r="B198" s="156"/>
      <c r="C198" s="204" t="s">
        <v>1304</v>
      </c>
      <c r="D198" s="195"/>
      <c r="E198" s="196">
        <v>38.5</v>
      </c>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257</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204" t="s">
        <v>1305</v>
      </c>
      <c r="D199" s="195"/>
      <c r="E199" s="196">
        <v>26.4</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257</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74">
        <v>37</v>
      </c>
      <c r="B200" s="175" t="s">
        <v>372</v>
      </c>
      <c r="C200" s="190" t="s">
        <v>373</v>
      </c>
      <c r="D200" s="176" t="s">
        <v>250</v>
      </c>
      <c r="E200" s="177">
        <v>29.68</v>
      </c>
      <c r="F200" s="178"/>
      <c r="G200" s="179">
        <f>ROUND(E200*F200,2)</f>
        <v>0</v>
      </c>
      <c r="H200" s="178"/>
      <c r="I200" s="179">
        <f>ROUND(E200*H200,2)</f>
        <v>0</v>
      </c>
      <c r="J200" s="178"/>
      <c r="K200" s="179">
        <f>ROUND(E200*J200,2)</f>
        <v>0</v>
      </c>
      <c r="L200" s="179">
        <v>21</v>
      </c>
      <c r="M200" s="179">
        <f>G200*(1+L200/100)</f>
        <v>0</v>
      </c>
      <c r="N200" s="177">
        <v>3.5E-4</v>
      </c>
      <c r="O200" s="177">
        <f>ROUND(E200*N200,2)</f>
        <v>0.01</v>
      </c>
      <c r="P200" s="177">
        <v>0</v>
      </c>
      <c r="Q200" s="177">
        <f>ROUND(E200*P200,2)</f>
        <v>0</v>
      </c>
      <c r="R200" s="179" t="s">
        <v>251</v>
      </c>
      <c r="S200" s="179" t="s">
        <v>207</v>
      </c>
      <c r="T200" s="180" t="s">
        <v>207</v>
      </c>
      <c r="U200" s="159">
        <v>8.5999999999999993E-2</v>
      </c>
      <c r="V200" s="159">
        <f>ROUND(E200*U200,2)</f>
        <v>2.5499999999999998</v>
      </c>
      <c r="W200" s="159"/>
      <c r="X200" s="159" t="s">
        <v>252</v>
      </c>
      <c r="Y200" s="159" t="s">
        <v>210</v>
      </c>
      <c r="Z200" s="148"/>
      <c r="AA200" s="148"/>
      <c r="AB200" s="148"/>
      <c r="AC200" s="148"/>
      <c r="AD200" s="148"/>
      <c r="AE200" s="148"/>
      <c r="AF200" s="148"/>
      <c r="AG200" s="148" t="s">
        <v>253</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90" t="s">
        <v>374</v>
      </c>
      <c r="D201" s="291"/>
      <c r="E201" s="291"/>
      <c r="F201" s="291"/>
      <c r="G201" s="291"/>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255</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204" t="s">
        <v>1183</v>
      </c>
      <c r="D202" s="195"/>
      <c r="E202" s="196"/>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257</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204" t="s">
        <v>1306</v>
      </c>
      <c r="D203" s="195"/>
      <c r="E203" s="196">
        <v>25</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257</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204" t="s">
        <v>1307</v>
      </c>
      <c r="D204" s="195"/>
      <c r="E204" s="196">
        <v>4.5</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257</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5"/>
      <c r="B205" s="156"/>
      <c r="C205" s="204" t="s">
        <v>1308</v>
      </c>
      <c r="D205" s="195"/>
      <c r="E205" s="196">
        <v>0.18</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257</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4">
        <v>38</v>
      </c>
      <c r="B206" s="175" t="s">
        <v>376</v>
      </c>
      <c r="C206" s="190" t="s">
        <v>377</v>
      </c>
      <c r="D206" s="176" t="s">
        <v>250</v>
      </c>
      <c r="E206" s="177">
        <v>527.67349999999999</v>
      </c>
      <c r="F206" s="178"/>
      <c r="G206" s="179">
        <f>ROUND(E206*F206,2)</f>
        <v>0</v>
      </c>
      <c r="H206" s="178"/>
      <c r="I206" s="179">
        <f>ROUND(E206*H206,2)</f>
        <v>0</v>
      </c>
      <c r="J206" s="178"/>
      <c r="K206" s="179">
        <f>ROUND(E206*J206,2)</f>
        <v>0</v>
      </c>
      <c r="L206" s="179">
        <v>21</v>
      </c>
      <c r="M206" s="179">
        <f>G206*(1+L206/100)</f>
        <v>0</v>
      </c>
      <c r="N206" s="177">
        <v>0</v>
      </c>
      <c r="O206" s="177">
        <f>ROUND(E206*N206,2)</f>
        <v>0</v>
      </c>
      <c r="P206" s="177">
        <v>0</v>
      </c>
      <c r="Q206" s="177">
        <f>ROUND(E206*P206,2)</f>
        <v>0</v>
      </c>
      <c r="R206" s="179" t="s">
        <v>378</v>
      </c>
      <c r="S206" s="179" t="s">
        <v>207</v>
      </c>
      <c r="T206" s="180" t="s">
        <v>207</v>
      </c>
      <c r="U206" s="159">
        <v>0.38</v>
      </c>
      <c r="V206" s="159">
        <f>ROUND(E206*U206,2)</f>
        <v>200.52</v>
      </c>
      <c r="W206" s="159"/>
      <c r="X206" s="159" t="s">
        <v>252</v>
      </c>
      <c r="Y206" s="159" t="s">
        <v>210</v>
      </c>
      <c r="Z206" s="148"/>
      <c r="AA206" s="148"/>
      <c r="AB206" s="148"/>
      <c r="AC206" s="148"/>
      <c r="AD206" s="148"/>
      <c r="AE206" s="148"/>
      <c r="AF206" s="148"/>
      <c r="AG206" s="148" t="s">
        <v>253</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90" t="s">
        <v>379</v>
      </c>
      <c r="D207" s="291"/>
      <c r="E207" s="291"/>
      <c r="F207" s="291"/>
      <c r="G207" s="291"/>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255</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279" t="s">
        <v>380</v>
      </c>
      <c r="D208" s="280"/>
      <c r="E208" s="280"/>
      <c r="F208" s="280"/>
      <c r="G208" s="280"/>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212</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204" t="s">
        <v>1309</v>
      </c>
      <c r="D209" s="195"/>
      <c r="E209" s="196">
        <v>2.8</v>
      </c>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257</v>
      </c>
      <c r="AH209" s="148">
        <v>5</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204" t="s">
        <v>1310</v>
      </c>
      <c r="D210" s="195"/>
      <c r="E210" s="196">
        <v>10.6</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257</v>
      </c>
      <c r="AH210" s="148">
        <v>5</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204" t="s">
        <v>1311</v>
      </c>
      <c r="D211" s="195"/>
      <c r="E211" s="196">
        <v>387</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257</v>
      </c>
      <c r="AH211" s="148">
        <v>5</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204" t="s">
        <v>1312</v>
      </c>
      <c r="D212" s="195"/>
      <c r="E212" s="196">
        <v>127.2735</v>
      </c>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257</v>
      </c>
      <c r="AH212" s="148">
        <v>5</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74">
        <v>39</v>
      </c>
      <c r="B213" s="175" t="s">
        <v>381</v>
      </c>
      <c r="C213" s="190" t="s">
        <v>382</v>
      </c>
      <c r="D213" s="176" t="s">
        <v>250</v>
      </c>
      <c r="E213" s="177">
        <v>527.67349999999999</v>
      </c>
      <c r="F213" s="178"/>
      <c r="G213" s="179">
        <f>ROUND(E213*F213,2)</f>
        <v>0</v>
      </c>
      <c r="H213" s="178"/>
      <c r="I213" s="179">
        <f>ROUND(E213*H213,2)</f>
        <v>0</v>
      </c>
      <c r="J213" s="178"/>
      <c r="K213" s="179">
        <f>ROUND(E213*J213,2)</f>
        <v>0</v>
      </c>
      <c r="L213" s="179">
        <v>21</v>
      </c>
      <c r="M213" s="179">
        <f>G213*(1+L213/100)</f>
        <v>0</v>
      </c>
      <c r="N213" s="177">
        <v>2.0000000000000002E-5</v>
      </c>
      <c r="O213" s="177">
        <f>ROUND(E213*N213,2)</f>
        <v>0.01</v>
      </c>
      <c r="P213" s="177">
        <v>0</v>
      </c>
      <c r="Q213" s="177">
        <f>ROUND(E213*P213,2)</f>
        <v>0</v>
      </c>
      <c r="R213" s="179" t="s">
        <v>251</v>
      </c>
      <c r="S213" s="179" t="s">
        <v>207</v>
      </c>
      <c r="T213" s="180" t="s">
        <v>207</v>
      </c>
      <c r="U213" s="159">
        <v>0.11</v>
      </c>
      <c r="V213" s="159">
        <f>ROUND(E213*U213,2)</f>
        <v>58.04</v>
      </c>
      <c r="W213" s="159"/>
      <c r="X213" s="159" t="s">
        <v>252</v>
      </c>
      <c r="Y213" s="159" t="s">
        <v>210</v>
      </c>
      <c r="Z213" s="148"/>
      <c r="AA213" s="148"/>
      <c r="AB213" s="148"/>
      <c r="AC213" s="148"/>
      <c r="AD213" s="148"/>
      <c r="AE213" s="148"/>
      <c r="AF213" s="148"/>
      <c r="AG213" s="148" t="s">
        <v>253</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04" t="s">
        <v>1313</v>
      </c>
      <c r="D214" s="195"/>
      <c r="E214" s="196">
        <v>527.67349999999999</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257</v>
      </c>
      <c r="AH214" s="148">
        <v>5</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74">
        <v>40</v>
      </c>
      <c r="B215" s="175" t="s">
        <v>384</v>
      </c>
      <c r="C215" s="190" t="s">
        <v>385</v>
      </c>
      <c r="D215" s="176" t="s">
        <v>250</v>
      </c>
      <c r="E215" s="177">
        <v>527.67349999999999</v>
      </c>
      <c r="F215" s="178"/>
      <c r="G215" s="179">
        <f>ROUND(E215*F215,2)</f>
        <v>0</v>
      </c>
      <c r="H215" s="178"/>
      <c r="I215" s="179">
        <f>ROUND(E215*H215,2)</f>
        <v>0</v>
      </c>
      <c r="J215" s="178"/>
      <c r="K215" s="179">
        <f>ROUND(E215*J215,2)</f>
        <v>0</v>
      </c>
      <c r="L215" s="179">
        <v>21</v>
      </c>
      <c r="M215" s="179">
        <f>G215*(1+L215/100)</f>
        <v>0</v>
      </c>
      <c r="N215" s="177">
        <v>3.4000000000000002E-4</v>
      </c>
      <c r="O215" s="177">
        <f>ROUND(E215*N215,2)</f>
        <v>0.18</v>
      </c>
      <c r="P215" s="177">
        <v>0</v>
      </c>
      <c r="Q215" s="177">
        <f>ROUND(E215*P215,2)</f>
        <v>0</v>
      </c>
      <c r="R215" s="179"/>
      <c r="S215" s="179" t="s">
        <v>228</v>
      </c>
      <c r="T215" s="180" t="s">
        <v>282</v>
      </c>
      <c r="U215" s="159">
        <v>0.105</v>
      </c>
      <c r="V215" s="159">
        <f>ROUND(E215*U215,2)</f>
        <v>55.41</v>
      </c>
      <c r="W215" s="159"/>
      <c r="X215" s="159" t="s">
        <v>252</v>
      </c>
      <c r="Y215" s="159" t="s">
        <v>210</v>
      </c>
      <c r="Z215" s="148"/>
      <c r="AA215" s="148"/>
      <c r="AB215" s="148"/>
      <c r="AC215" s="148"/>
      <c r="AD215" s="148"/>
      <c r="AE215" s="148"/>
      <c r="AF215" s="148"/>
      <c r="AG215" s="148" t="s">
        <v>253</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5"/>
      <c r="B216" s="156"/>
      <c r="C216" s="204" t="s">
        <v>1314</v>
      </c>
      <c r="D216" s="195"/>
      <c r="E216" s="196">
        <v>527.67349999999999</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257</v>
      </c>
      <c r="AH216" s="148">
        <v>5</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74">
        <v>41</v>
      </c>
      <c r="B217" s="175" t="s">
        <v>386</v>
      </c>
      <c r="C217" s="190" t="s">
        <v>1315</v>
      </c>
      <c r="D217" s="176" t="s">
        <v>593</v>
      </c>
      <c r="E217" s="177">
        <v>16</v>
      </c>
      <c r="F217" s="178"/>
      <c r="G217" s="179">
        <f>ROUND(E217*F217,2)</f>
        <v>0</v>
      </c>
      <c r="H217" s="178"/>
      <c r="I217" s="179">
        <f>ROUND(E217*H217,2)</f>
        <v>0</v>
      </c>
      <c r="J217" s="178"/>
      <c r="K217" s="179">
        <f>ROUND(E217*J217,2)</f>
        <v>0</v>
      </c>
      <c r="L217" s="179">
        <v>21</v>
      </c>
      <c r="M217" s="179">
        <f>G217*(1+L217/100)</f>
        <v>0</v>
      </c>
      <c r="N217" s="177">
        <v>0</v>
      </c>
      <c r="O217" s="177">
        <f>ROUND(E217*N217,2)</f>
        <v>0</v>
      </c>
      <c r="P217" s="177">
        <v>0</v>
      </c>
      <c r="Q217" s="177">
        <f>ROUND(E217*P217,2)</f>
        <v>0</v>
      </c>
      <c r="R217" s="179"/>
      <c r="S217" s="179" t="s">
        <v>228</v>
      </c>
      <c r="T217" s="180" t="s">
        <v>282</v>
      </c>
      <c r="U217" s="159">
        <v>2.5</v>
      </c>
      <c r="V217" s="159">
        <f>ROUND(E217*U217,2)</f>
        <v>40</v>
      </c>
      <c r="W217" s="159"/>
      <c r="X217" s="159" t="s">
        <v>252</v>
      </c>
      <c r="Y217" s="159" t="s">
        <v>210</v>
      </c>
      <c r="Z217" s="148"/>
      <c r="AA217" s="148"/>
      <c r="AB217" s="148"/>
      <c r="AC217" s="148"/>
      <c r="AD217" s="148"/>
      <c r="AE217" s="148"/>
      <c r="AF217" s="148"/>
      <c r="AG217" s="148" t="s">
        <v>253</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5"/>
      <c r="B218" s="156"/>
      <c r="C218" s="277" t="s">
        <v>1316</v>
      </c>
      <c r="D218" s="278"/>
      <c r="E218" s="278"/>
      <c r="F218" s="278"/>
      <c r="G218" s="278"/>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212</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
      <c r="A219" s="155"/>
      <c r="B219" s="156"/>
      <c r="C219" s="204" t="s">
        <v>1317</v>
      </c>
      <c r="D219" s="195"/>
      <c r="E219" s="196">
        <v>16</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257</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74">
        <v>42</v>
      </c>
      <c r="B220" s="175" t="s">
        <v>398</v>
      </c>
      <c r="C220" s="190" t="s">
        <v>1318</v>
      </c>
      <c r="D220" s="176" t="s">
        <v>400</v>
      </c>
      <c r="E220" s="177">
        <v>3</v>
      </c>
      <c r="F220" s="178"/>
      <c r="G220" s="179">
        <f>ROUND(E220*F220,2)</f>
        <v>0</v>
      </c>
      <c r="H220" s="178"/>
      <c r="I220" s="179">
        <f>ROUND(E220*H220,2)</f>
        <v>0</v>
      </c>
      <c r="J220" s="178"/>
      <c r="K220" s="179">
        <f>ROUND(E220*J220,2)</f>
        <v>0</v>
      </c>
      <c r="L220" s="179">
        <v>21</v>
      </c>
      <c r="M220" s="179">
        <f>G220*(1+L220/100)</f>
        <v>0</v>
      </c>
      <c r="N220" s="177">
        <v>0</v>
      </c>
      <c r="O220" s="177">
        <f>ROUND(E220*N220,2)</f>
        <v>0</v>
      </c>
      <c r="P220" s="177">
        <v>0</v>
      </c>
      <c r="Q220" s="177">
        <f>ROUND(E220*P220,2)</f>
        <v>0</v>
      </c>
      <c r="R220" s="179"/>
      <c r="S220" s="179" t="s">
        <v>228</v>
      </c>
      <c r="T220" s="180" t="s">
        <v>282</v>
      </c>
      <c r="U220" s="159">
        <v>1.5</v>
      </c>
      <c r="V220" s="159">
        <f>ROUND(E220*U220,2)</f>
        <v>4.5</v>
      </c>
      <c r="W220" s="159"/>
      <c r="X220" s="159" t="s">
        <v>252</v>
      </c>
      <c r="Y220" s="159" t="s">
        <v>210</v>
      </c>
      <c r="Z220" s="148"/>
      <c r="AA220" s="148"/>
      <c r="AB220" s="148"/>
      <c r="AC220" s="148"/>
      <c r="AD220" s="148"/>
      <c r="AE220" s="148"/>
      <c r="AF220" s="148"/>
      <c r="AG220" s="148" t="s">
        <v>253</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5"/>
      <c r="B221" s="156"/>
      <c r="C221" s="277" t="s">
        <v>1316</v>
      </c>
      <c r="D221" s="278"/>
      <c r="E221" s="278"/>
      <c r="F221" s="278"/>
      <c r="G221" s="278"/>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212</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74">
        <v>43</v>
      </c>
      <c r="B222" s="175" t="s">
        <v>1319</v>
      </c>
      <c r="C222" s="190" t="s">
        <v>1320</v>
      </c>
      <c r="D222" s="176" t="s">
        <v>400</v>
      </c>
      <c r="E222" s="177">
        <v>2</v>
      </c>
      <c r="F222" s="178"/>
      <c r="G222" s="179">
        <f>ROUND(E222*F222,2)</f>
        <v>0</v>
      </c>
      <c r="H222" s="178"/>
      <c r="I222" s="179">
        <f>ROUND(E222*H222,2)</f>
        <v>0</v>
      </c>
      <c r="J222" s="178"/>
      <c r="K222" s="179">
        <f>ROUND(E222*J222,2)</f>
        <v>0</v>
      </c>
      <c r="L222" s="179">
        <v>21</v>
      </c>
      <c r="M222" s="179">
        <f>G222*(1+L222/100)</f>
        <v>0</v>
      </c>
      <c r="N222" s="177">
        <v>0.105</v>
      </c>
      <c r="O222" s="177">
        <f>ROUND(E222*N222,2)</f>
        <v>0.21</v>
      </c>
      <c r="P222" s="177">
        <v>0</v>
      </c>
      <c r="Q222" s="177">
        <f>ROUND(E222*P222,2)</f>
        <v>0</v>
      </c>
      <c r="R222" s="179"/>
      <c r="S222" s="179" t="s">
        <v>228</v>
      </c>
      <c r="T222" s="180" t="s">
        <v>208</v>
      </c>
      <c r="U222" s="159">
        <v>0</v>
      </c>
      <c r="V222" s="159">
        <f>ROUND(E222*U222,2)</f>
        <v>0</v>
      </c>
      <c r="W222" s="159"/>
      <c r="X222" s="159" t="s">
        <v>252</v>
      </c>
      <c r="Y222" s="159" t="s">
        <v>210</v>
      </c>
      <c r="Z222" s="148"/>
      <c r="AA222" s="148"/>
      <c r="AB222" s="148"/>
      <c r="AC222" s="148"/>
      <c r="AD222" s="148"/>
      <c r="AE222" s="148"/>
      <c r="AF222" s="148"/>
      <c r="AG222" s="148" t="s">
        <v>253</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277" t="s">
        <v>1321</v>
      </c>
      <c r="D223" s="278"/>
      <c r="E223" s="278"/>
      <c r="F223" s="278"/>
      <c r="G223" s="278"/>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212</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279" t="s">
        <v>1322</v>
      </c>
      <c r="D224" s="280"/>
      <c r="E224" s="280"/>
      <c r="F224" s="280"/>
      <c r="G224" s="280"/>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212</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279" t="s">
        <v>1323</v>
      </c>
      <c r="D225" s="280"/>
      <c r="E225" s="280"/>
      <c r="F225" s="280"/>
      <c r="G225" s="280"/>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212</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279" t="s">
        <v>391</v>
      </c>
      <c r="D226" s="280"/>
      <c r="E226" s="280"/>
      <c r="F226" s="280"/>
      <c r="G226" s="280"/>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212</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279" t="s">
        <v>392</v>
      </c>
      <c r="D227" s="280"/>
      <c r="E227" s="280"/>
      <c r="F227" s="280"/>
      <c r="G227" s="280"/>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212</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279" t="s">
        <v>393</v>
      </c>
      <c r="D228" s="280"/>
      <c r="E228" s="280"/>
      <c r="F228" s="280"/>
      <c r="G228" s="280"/>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212</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81" t="str">
        <f>C228</f>
        <v>- cihelný materiál bude před zabudováním do konstrukcí nejprve odsouhlasen zástupci státní památkové péče</v>
      </c>
      <c r="BB228" s="148"/>
      <c r="BC228" s="148"/>
      <c r="BD228" s="148"/>
      <c r="BE228" s="148"/>
      <c r="BF228" s="148"/>
      <c r="BG228" s="148"/>
      <c r="BH228" s="148"/>
    </row>
    <row r="229" spans="1:60" outlineLevel="3" x14ac:dyDescent="0.2">
      <c r="A229" s="155"/>
      <c r="B229" s="156"/>
      <c r="C229" s="279" t="s">
        <v>394</v>
      </c>
      <c r="D229" s="280"/>
      <c r="E229" s="280"/>
      <c r="F229" s="280"/>
      <c r="G229" s="280"/>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212</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81" t="str">
        <f>C229</f>
        <v>- nové spárování bude provedeno stejným materiálem použitým pro jeho uložení tj. maltou pro pokládku (spáry š.8 mm)</v>
      </c>
      <c r="BB229" s="148"/>
      <c r="BC229" s="148"/>
      <c r="BD229" s="148"/>
      <c r="BE229" s="148"/>
      <c r="BF229" s="148"/>
      <c r="BG229" s="148"/>
      <c r="BH229" s="148"/>
    </row>
    <row r="230" spans="1:60" outlineLevel="3" x14ac:dyDescent="0.2">
      <c r="A230" s="155"/>
      <c r="B230" s="156"/>
      <c r="C230" s="279" t="s">
        <v>215</v>
      </c>
      <c r="D230" s="280"/>
      <c r="E230" s="280"/>
      <c r="F230" s="280"/>
      <c r="G230" s="280"/>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212</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3" x14ac:dyDescent="0.2">
      <c r="A231" s="155"/>
      <c r="B231" s="156"/>
      <c r="C231" s="279" t="s">
        <v>1324</v>
      </c>
      <c r="D231" s="280"/>
      <c r="E231" s="280"/>
      <c r="F231" s="280"/>
      <c r="G231" s="280"/>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212</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81" t="str">
        <f>C231</f>
        <v>3 - římsu pilastru ukončit pálenou cihelnou dlažbou dl. 290mm x 140mm ( rozměr zůžit tak, aby cihla byla předsazena před zaomítaný líc římsy o 25mm ) tl. 30mm uloženou a spárovanou maltou pro pokládku a spárování lícového zdiva - skladba K3</v>
      </c>
      <c r="BB231" s="148"/>
      <c r="BC231" s="148"/>
      <c r="BD231" s="148"/>
      <c r="BE231" s="148"/>
      <c r="BF231" s="148"/>
      <c r="BG231" s="148"/>
      <c r="BH231" s="148"/>
    </row>
    <row r="232" spans="1:60" outlineLevel="2" x14ac:dyDescent="0.2">
      <c r="A232" s="155"/>
      <c r="B232" s="156"/>
      <c r="C232" s="204" t="s">
        <v>1285</v>
      </c>
      <c r="D232" s="195"/>
      <c r="E232" s="196"/>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257</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x14ac:dyDescent="0.2">
      <c r="A233" s="155"/>
      <c r="B233" s="156"/>
      <c r="C233" s="204" t="s">
        <v>323</v>
      </c>
      <c r="D233" s="195"/>
      <c r="E233" s="196"/>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257</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x14ac:dyDescent="0.2">
      <c r="A234" s="155"/>
      <c r="B234" s="156"/>
      <c r="C234" s="204" t="s">
        <v>1325</v>
      </c>
      <c r="D234" s="195"/>
      <c r="E234" s="196">
        <v>2</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257</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x14ac:dyDescent="0.2">
      <c r="A235" s="164" t="s">
        <v>202</v>
      </c>
      <c r="B235" s="165" t="s">
        <v>142</v>
      </c>
      <c r="C235" s="189" t="s">
        <v>143</v>
      </c>
      <c r="D235" s="166"/>
      <c r="E235" s="167"/>
      <c r="F235" s="168"/>
      <c r="G235" s="168">
        <f>SUMIF(AG236:AG259,"&lt;&gt;NOR",G236:G259)</f>
        <v>0</v>
      </c>
      <c r="H235" s="168"/>
      <c r="I235" s="168">
        <f>SUM(I236:I259)</f>
        <v>0</v>
      </c>
      <c r="J235" s="168"/>
      <c r="K235" s="168">
        <f>SUM(K236:K259)</f>
        <v>0</v>
      </c>
      <c r="L235" s="168"/>
      <c r="M235" s="168">
        <f>SUM(M236:M259)</f>
        <v>0</v>
      </c>
      <c r="N235" s="167"/>
      <c r="O235" s="167">
        <f>SUM(O236:O259)</f>
        <v>0.01</v>
      </c>
      <c r="P235" s="167"/>
      <c r="Q235" s="167">
        <f>SUM(Q236:Q259)</f>
        <v>0</v>
      </c>
      <c r="R235" s="168"/>
      <c r="S235" s="168"/>
      <c r="T235" s="169"/>
      <c r="U235" s="163"/>
      <c r="V235" s="163">
        <f>SUM(V236:V259)</f>
        <v>182.06</v>
      </c>
      <c r="W235" s="163"/>
      <c r="X235" s="163"/>
      <c r="Y235" s="163"/>
      <c r="AG235" t="s">
        <v>203</v>
      </c>
    </row>
    <row r="236" spans="1:60" ht="22.5" outlineLevel="1" x14ac:dyDescent="0.2">
      <c r="A236" s="174">
        <v>44</v>
      </c>
      <c r="B236" s="175" t="s">
        <v>1326</v>
      </c>
      <c r="C236" s="190" t="s">
        <v>1327</v>
      </c>
      <c r="D236" s="176" t="s">
        <v>250</v>
      </c>
      <c r="E236" s="177">
        <v>0.15</v>
      </c>
      <c r="F236" s="178"/>
      <c r="G236" s="179">
        <f>ROUND(E236*F236,2)</f>
        <v>0</v>
      </c>
      <c r="H236" s="178"/>
      <c r="I236" s="179">
        <f>ROUND(E236*H236,2)</f>
        <v>0</v>
      </c>
      <c r="J236" s="178"/>
      <c r="K236" s="179">
        <f>ROUND(E236*J236,2)</f>
        <v>0</v>
      </c>
      <c r="L236" s="179">
        <v>21</v>
      </c>
      <c r="M236" s="179">
        <f>G236*(1+L236/100)</f>
        <v>0</v>
      </c>
      <c r="N236" s="177">
        <v>7.4260000000000007E-2</v>
      </c>
      <c r="O236" s="177">
        <f>ROUND(E236*N236,2)</f>
        <v>0.01</v>
      </c>
      <c r="P236" s="177">
        <v>0</v>
      </c>
      <c r="Q236" s="177">
        <f>ROUND(E236*P236,2)</f>
        <v>0</v>
      </c>
      <c r="R236" s="179" t="s">
        <v>251</v>
      </c>
      <c r="S236" s="179" t="s">
        <v>207</v>
      </c>
      <c r="T236" s="180" t="s">
        <v>207</v>
      </c>
      <c r="U236" s="159">
        <v>0.373</v>
      </c>
      <c r="V236" s="159">
        <f>ROUND(E236*U236,2)</f>
        <v>0.06</v>
      </c>
      <c r="W236" s="159"/>
      <c r="X236" s="159" t="s">
        <v>252</v>
      </c>
      <c r="Y236" s="159" t="s">
        <v>210</v>
      </c>
      <c r="Z236" s="148"/>
      <c r="AA236" s="148"/>
      <c r="AB236" s="148"/>
      <c r="AC236" s="148"/>
      <c r="AD236" s="148"/>
      <c r="AE236" s="148"/>
      <c r="AF236" s="148"/>
      <c r="AG236" s="148" t="s">
        <v>253</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2" x14ac:dyDescent="0.2">
      <c r="A237" s="155"/>
      <c r="B237" s="156"/>
      <c r="C237" s="290" t="s">
        <v>1328</v>
      </c>
      <c r="D237" s="291"/>
      <c r="E237" s="291"/>
      <c r="F237" s="291"/>
      <c r="G237" s="291"/>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255</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81" t="str">
        <f>C237</f>
        <v>na zdivu jako podklad např. pod izolaci, na parapetech z prefabrikovaných dílců, pod oplechování apod., vodorovný nebo ve spádu do 15°, hlazený dřevěným hladítkem,</v>
      </c>
      <c r="BB237" s="148"/>
      <c r="BC237" s="148"/>
      <c r="BD237" s="148"/>
      <c r="BE237" s="148"/>
      <c r="BF237" s="148"/>
      <c r="BG237" s="148"/>
      <c r="BH237" s="148"/>
    </row>
    <row r="238" spans="1:60" outlineLevel="2" x14ac:dyDescent="0.2">
      <c r="A238" s="155"/>
      <c r="B238" s="156"/>
      <c r="C238" s="279" t="s">
        <v>1329</v>
      </c>
      <c r="D238" s="280"/>
      <c r="E238" s="280"/>
      <c r="F238" s="280"/>
      <c r="G238" s="280"/>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212</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81" t="str">
        <f>C238</f>
        <v>pozn 5 - pod klempířské parapety vyrovnat parapetní zdivo trasvápennou zdící maltou - parapet realizovat ve spádu 2% od oken</v>
      </c>
      <c r="BB238" s="148"/>
      <c r="BC238" s="148"/>
      <c r="BD238" s="148"/>
      <c r="BE238" s="148"/>
      <c r="BF238" s="148"/>
      <c r="BG238" s="148"/>
      <c r="BH238" s="148"/>
    </row>
    <row r="239" spans="1:60" outlineLevel="2" x14ac:dyDescent="0.2">
      <c r="A239" s="155"/>
      <c r="B239" s="156"/>
      <c r="C239" s="204" t="s">
        <v>654</v>
      </c>
      <c r="D239" s="195"/>
      <c r="E239" s="196"/>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257</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204" t="s">
        <v>1330</v>
      </c>
      <c r="D240" s="195"/>
      <c r="E240" s="196">
        <v>0.15</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257</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74">
        <v>45</v>
      </c>
      <c r="B241" s="175" t="s">
        <v>446</v>
      </c>
      <c r="C241" s="190" t="s">
        <v>447</v>
      </c>
      <c r="D241" s="176" t="s">
        <v>448</v>
      </c>
      <c r="E241" s="177">
        <v>75</v>
      </c>
      <c r="F241" s="178"/>
      <c r="G241" s="179">
        <f>ROUND(E241*F241,2)</f>
        <v>0</v>
      </c>
      <c r="H241" s="178"/>
      <c r="I241" s="179">
        <f>ROUND(E241*H241,2)</f>
        <v>0</v>
      </c>
      <c r="J241" s="178"/>
      <c r="K241" s="179">
        <f>ROUND(E241*J241,2)</f>
        <v>0</v>
      </c>
      <c r="L241" s="179">
        <v>21</v>
      </c>
      <c r="M241" s="179">
        <f>G241*(1+L241/100)</f>
        <v>0</v>
      </c>
      <c r="N241" s="177">
        <v>0</v>
      </c>
      <c r="O241" s="177">
        <f>ROUND(E241*N241,2)</f>
        <v>0</v>
      </c>
      <c r="P241" s="177">
        <v>0</v>
      </c>
      <c r="Q241" s="177">
        <f>ROUND(E241*P241,2)</f>
        <v>0</v>
      </c>
      <c r="R241" s="179"/>
      <c r="S241" s="179" t="s">
        <v>207</v>
      </c>
      <c r="T241" s="180" t="s">
        <v>207</v>
      </c>
      <c r="U241" s="159">
        <v>1</v>
      </c>
      <c r="V241" s="159">
        <f>ROUND(E241*U241,2)</f>
        <v>75</v>
      </c>
      <c r="W241" s="159"/>
      <c r="X241" s="159" t="s">
        <v>252</v>
      </c>
      <c r="Y241" s="159" t="s">
        <v>210</v>
      </c>
      <c r="Z241" s="148"/>
      <c r="AA241" s="148"/>
      <c r="AB241" s="148"/>
      <c r="AC241" s="148"/>
      <c r="AD241" s="148"/>
      <c r="AE241" s="148"/>
      <c r="AF241" s="148"/>
      <c r="AG241" s="148" t="s">
        <v>253</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04" t="s">
        <v>1331</v>
      </c>
      <c r="D242" s="195"/>
      <c r="E242" s="196">
        <v>10</v>
      </c>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257</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204" t="s">
        <v>1332</v>
      </c>
      <c r="D243" s="195"/>
      <c r="E243" s="196">
        <v>20</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257</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204" t="s">
        <v>1333</v>
      </c>
      <c r="D244" s="195"/>
      <c r="E244" s="196">
        <v>25</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257</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204" t="s">
        <v>1334</v>
      </c>
      <c r="D245" s="195"/>
      <c r="E245" s="196">
        <v>20</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257</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4">
        <v>46</v>
      </c>
      <c r="B246" s="175" t="s">
        <v>460</v>
      </c>
      <c r="C246" s="190" t="s">
        <v>461</v>
      </c>
      <c r="D246" s="176" t="s">
        <v>448</v>
      </c>
      <c r="E246" s="177">
        <v>14</v>
      </c>
      <c r="F246" s="178"/>
      <c r="G246" s="179">
        <f>ROUND(E246*F246,2)</f>
        <v>0</v>
      </c>
      <c r="H246" s="178"/>
      <c r="I246" s="179">
        <f>ROUND(E246*H246,2)</f>
        <v>0</v>
      </c>
      <c r="J246" s="178"/>
      <c r="K246" s="179">
        <f>ROUND(E246*J246,2)</f>
        <v>0</v>
      </c>
      <c r="L246" s="179">
        <v>21</v>
      </c>
      <c r="M246" s="179">
        <f>G246*(1+L246/100)</f>
        <v>0</v>
      </c>
      <c r="N246" s="177">
        <v>0</v>
      </c>
      <c r="O246" s="177">
        <f>ROUND(E246*N246,2)</f>
        <v>0</v>
      </c>
      <c r="P246" s="177">
        <v>0</v>
      </c>
      <c r="Q246" s="177">
        <f>ROUND(E246*P246,2)</f>
        <v>0</v>
      </c>
      <c r="R246" s="179"/>
      <c r="S246" s="179" t="s">
        <v>207</v>
      </c>
      <c r="T246" s="180" t="s">
        <v>207</v>
      </c>
      <c r="U246" s="159">
        <v>1</v>
      </c>
      <c r="V246" s="159">
        <f>ROUND(E246*U246,2)</f>
        <v>14</v>
      </c>
      <c r="W246" s="159"/>
      <c r="X246" s="159" t="s">
        <v>252</v>
      </c>
      <c r="Y246" s="159" t="s">
        <v>210</v>
      </c>
      <c r="Z246" s="148"/>
      <c r="AA246" s="148"/>
      <c r="AB246" s="148"/>
      <c r="AC246" s="148"/>
      <c r="AD246" s="148"/>
      <c r="AE246" s="148"/>
      <c r="AF246" s="148"/>
      <c r="AG246" s="148" t="s">
        <v>253</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ht="22.5" outlineLevel="2" x14ac:dyDescent="0.2">
      <c r="A247" s="155"/>
      <c r="B247" s="156"/>
      <c r="C247" s="277" t="s">
        <v>462</v>
      </c>
      <c r="D247" s="278"/>
      <c r="E247" s="278"/>
      <c r="F247" s="278"/>
      <c r="G247" s="278"/>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212</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81" t="str">
        <f>C247</f>
        <v>Šindelové krytiny dřevníku za ohradní zdí a koruny ohradního zdiva případně zdiva branské věže budou v rámci stavební realizace zrevidovány.</v>
      </c>
      <c r="BB247" s="148"/>
      <c r="BC247" s="148"/>
      <c r="BD247" s="148"/>
      <c r="BE247" s="148"/>
      <c r="BF247" s="148"/>
      <c r="BG247" s="148"/>
      <c r="BH247" s="148"/>
    </row>
    <row r="248" spans="1:60" outlineLevel="2" x14ac:dyDescent="0.2">
      <c r="A248" s="155"/>
      <c r="B248" s="156"/>
      <c r="C248" s="204" t="s">
        <v>1335</v>
      </c>
      <c r="D248" s="195"/>
      <c r="E248" s="196">
        <v>10</v>
      </c>
      <c r="F248" s="159"/>
      <c r="G248" s="159"/>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257</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204" t="s">
        <v>1336</v>
      </c>
      <c r="D249" s="195"/>
      <c r="E249" s="196">
        <v>4</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257</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74">
        <v>47</v>
      </c>
      <c r="B250" s="175" t="s">
        <v>1337</v>
      </c>
      <c r="C250" s="190" t="s">
        <v>1338</v>
      </c>
      <c r="D250" s="176" t="s">
        <v>448</v>
      </c>
      <c r="E250" s="177">
        <v>93</v>
      </c>
      <c r="F250" s="178"/>
      <c r="G250" s="179">
        <f>ROUND(E250*F250,2)</f>
        <v>0</v>
      </c>
      <c r="H250" s="178"/>
      <c r="I250" s="179">
        <f>ROUND(E250*H250,2)</f>
        <v>0</v>
      </c>
      <c r="J250" s="178"/>
      <c r="K250" s="179">
        <f>ROUND(E250*J250,2)</f>
        <v>0</v>
      </c>
      <c r="L250" s="179">
        <v>21</v>
      </c>
      <c r="M250" s="179">
        <f>G250*(1+L250/100)</f>
        <v>0</v>
      </c>
      <c r="N250" s="177">
        <v>0</v>
      </c>
      <c r="O250" s="177">
        <f>ROUND(E250*N250,2)</f>
        <v>0</v>
      </c>
      <c r="P250" s="177">
        <v>0</v>
      </c>
      <c r="Q250" s="177">
        <f>ROUND(E250*P250,2)</f>
        <v>0</v>
      </c>
      <c r="R250" s="179"/>
      <c r="S250" s="179" t="s">
        <v>207</v>
      </c>
      <c r="T250" s="180" t="s">
        <v>207</v>
      </c>
      <c r="U250" s="159">
        <v>1</v>
      </c>
      <c r="V250" s="159">
        <f>ROUND(E250*U250,2)</f>
        <v>93</v>
      </c>
      <c r="W250" s="159"/>
      <c r="X250" s="159" t="s">
        <v>252</v>
      </c>
      <c r="Y250" s="159" t="s">
        <v>210</v>
      </c>
      <c r="Z250" s="148"/>
      <c r="AA250" s="148"/>
      <c r="AB250" s="148"/>
      <c r="AC250" s="148"/>
      <c r="AD250" s="148"/>
      <c r="AE250" s="148"/>
      <c r="AF250" s="148"/>
      <c r="AG250" s="148" t="s">
        <v>253</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277" t="s">
        <v>1339</v>
      </c>
      <c r="D251" s="278"/>
      <c r="E251" s="278"/>
      <c r="F251" s="278"/>
      <c r="G251" s="278"/>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212</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204" t="s">
        <v>1340</v>
      </c>
      <c r="D252" s="195"/>
      <c r="E252" s="196">
        <v>25</v>
      </c>
      <c r="F252" s="159"/>
      <c r="G252" s="159"/>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257</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5"/>
      <c r="B253" s="156"/>
      <c r="C253" s="204" t="s">
        <v>1341</v>
      </c>
      <c r="D253" s="195"/>
      <c r="E253" s="196">
        <v>20</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257</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204" t="s">
        <v>1342</v>
      </c>
      <c r="D254" s="195"/>
      <c r="E254" s="196">
        <v>48</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257</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74">
        <v>48</v>
      </c>
      <c r="B255" s="175" t="s">
        <v>464</v>
      </c>
      <c r="C255" s="190" t="s">
        <v>1343</v>
      </c>
      <c r="D255" s="176" t="s">
        <v>400</v>
      </c>
      <c r="E255" s="177">
        <v>2</v>
      </c>
      <c r="F255" s="178"/>
      <c r="G255" s="179">
        <f>ROUND(E255*F255,2)</f>
        <v>0</v>
      </c>
      <c r="H255" s="178"/>
      <c r="I255" s="179">
        <f>ROUND(E255*H255,2)</f>
        <v>0</v>
      </c>
      <c r="J255" s="178"/>
      <c r="K255" s="179">
        <f>ROUND(E255*J255,2)</f>
        <v>0</v>
      </c>
      <c r="L255" s="179">
        <v>21</v>
      </c>
      <c r="M255" s="179">
        <f>G255*(1+L255/100)</f>
        <v>0</v>
      </c>
      <c r="N255" s="177">
        <v>0</v>
      </c>
      <c r="O255" s="177">
        <f>ROUND(E255*N255,2)</f>
        <v>0</v>
      </c>
      <c r="P255" s="177">
        <v>0</v>
      </c>
      <c r="Q255" s="177">
        <f>ROUND(E255*P255,2)</f>
        <v>0</v>
      </c>
      <c r="R255" s="179"/>
      <c r="S255" s="179" t="s">
        <v>228</v>
      </c>
      <c r="T255" s="180" t="s">
        <v>208</v>
      </c>
      <c r="U255" s="159">
        <v>0</v>
      </c>
      <c r="V255" s="159">
        <f>ROUND(E255*U255,2)</f>
        <v>0</v>
      </c>
      <c r="W255" s="159"/>
      <c r="X255" s="159" t="s">
        <v>252</v>
      </c>
      <c r="Y255" s="159" t="s">
        <v>210</v>
      </c>
      <c r="Z255" s="148"/>
      <c r="AA255" s="148"/>
      <c r="AB255" s="148"/>
      <c r="AC255" s="148"/>
      <c r="AD255" s="148"/>
      <c r="AE255" s="148"/>
      <c r="AF255" s="148"/>
      <c r="AG255" s="148" t="s">
        <v>253</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ht="22.5" outlineLevel="2" x14ac:dyDescent="0.2">
      <c r="A256" s="155"/>
      <c r="B256" s="156"/>
      <c r="C256" s="277" t="s">
        <v>1344</v>
      </c>
      <c r="D256" s="278"/>
      <c r="E256" s="278"/>
      <c r="F256" s="278"/>
      <c r="G256" s="278"/>
      <c r="H256" s="159"/>
      <c r="I256" s="159"/>
      <c r="J256" s="159"/>
      <c r="K256" s="159"/>
      <c r="L256" s="159"/>
      <c r="M256" s="159"/>
      <c r="N256" s="158"/>
      <c r="O256" s="158"/>
      <c r="P256" s="158"/>
      <c r="Q256" s="158"/>
      <c r="R256" s="159"/>
      <c r="S256" s="159"/>
      <c r="T256" s="159"/>
      <c r="U256" s="159"/>
      <c r="V256" s="159"/>
      <c r="W256" s="159"/>
      <c r="X256" s="159"/>
      <c r="Y256" s="159"/>
      <c r="Z256" s="148"/>
      <c r="AA256" s="148"/>
      <c r="AB256" s="148"/>
      <c r="AC256" s="148"/>
      <c r="AD256" s="148"/>
      <c r="AE256" s="148"/>
      <c r="AF256" s="148"/>
      <c r="AG256" s="148" t="s">
        <v>212</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81" t="str">
        <f>C256</f>
        <v>Požadovaná hodnota modulu přetvárnosti je nejméně E def.2 = 30MPa pro pochůzí plochy, aby byla možnost dosažení předepsaných parametrů pro konstrukční vrstvy.</v>
      </c>
      <c r="BB256" s="148"/>
      <c r="BC256" s="148"/>
      <c r="BD256" s="148"/>
      <c r="BE256" s="148"/>
      <c r="BF256" s="148"/>
      <c r="BG256" s="148"/>
      <c r="BH256" s="148"/>
    </row>
    <row r="257" spans="1:60" ht="22.5" outlineLevel="3" x14ac:dyDescent="0.2">
      <c r="A257" s="155"/>
      <c r="B257" s="156"/>
      <c r="C257" s="279" t="s">
        <v>1220</v>
      </c>
      <c r="D257" s="280"/>
      <c r="E257" s="280"/>
      <c r="F257" s="280"/>
      <c r="G257" s="280"/>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212</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81" t="str">
        <f>C257</f>
        <v>Technologický postup a způsob hutnění zemin a násypů bude navržen zhotovitelem dodavatelskou dokumentací, která bude odsouhlasena zadavatelem.</v>
      </c>
      <c r="BB257" s="148"/>
      <c r="BC257" s="148"/>
      <c r="BD257" s="148"/>
      <c r="BE257" s="148"/>
      <c r="BF257" s="148"/>
      <c r="BG257" s="148"/>
      <c r="BH257" s="148"/>
    </row>
    <row r="258" spans="1:60" ht="22.5" outlineLevel="3" x14ac:dyDescent="0.2">
      <c r="A258" s="155"/>
      <c r="B258" s="156"/>
      <c r="C258" s="279" t="s">
        <v>1221</v>
      </c>
      <c r="D258" s="280"/>
      <c r="E258" s="280"/>
      <c r="F258" s="280"/>
      <c r="G258" s="280"/>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212</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81" t="str">
        <f>C258</f>
        <v>Při návrhu technologického postupu a způsobu hutnění je nutné brát v potaz ztížené podmínky území a zejména charakter a stav dotčených historických objektů, které jsou kulturními památkami. Hutnění za použití vibračních technologie je nepřípustné, použití těžkých</v>
      </c>
      <c r="BB258" s="148"/>
      <c r="BC258" s="148"/>
      <c r="BD258" s="148"/>
      <c r="BE258" s="148"/>
      <c r="BF258" s="148"/>
      <c r="BG258" s="148"/>
      <c r="BH258" s="148"/>
    </row>
    <row r="259" spans="1:60" ht="22.5" outlineLevel="3" x14ac:dyDescent="0.2">
      <c r="A259" s="155"/>
      <c r="B259" s="156"/>
      <c r="C259" s="279" t="s">
        <v>1222</v>
      </c>
      <c r="D259" s="280"/>
      <c r="E259" s="280"/>
      <c r="F259" s="280"/>
      <c r="G259" s="280"/>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212</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81" t="str">
        <f>C259</f>
        <v>mechanizmů v blízkosti stávajících objektů není povoleno. V blízkosti objektů a sítí TI bude používáno výhradně ručních strojů a mechanizmů.</v>
      </c>
      <c r="BB259" s="148"/>
      <c r="BC259" s="148"/>
      <c r="BD259" s="148"/>
      <c r="BE259" s="148"/>
      <c r="BF259" s="148"/>
      <c r="BG259" s="148"/>
      <c r="BH259" s="148"/>
    </row>
    <row r="260" spans="1:60" x14ac:dyDescent="0.2">
      <c r="A260" s="164" t="s">
        <v>202</v>
      </c>
      <c r="B260" s="165" t="s">
        <v>144</v>
      </c>
      <c r="C260" s="189" t="s">
        <v>145</v>
      </c>
      <c r="D260" s="166"/>
      <c r="E260" s="167"/>
      <c r="F260" s="168"/>
      <c r="G260" s="168">
        <f>SUMIF(AG261:AG296,"&lt;&gt;NOR",G261:G296)</f>
        <v>0</v>
      </c>
      <c r="H260" s="168"/>
      <c r="I260" s="168">
        <f>SUM(I261:I296)</f>
        <v>0</v>
      </c>
      <c r="J260" s="168"/>
      <c r="K260" s="168">
        <f>SUM(K261:K296)</f>
        <v>0</v>
      </c>
      <c r="L260" s="168"/>
      <c r="M260" s="168">
        <f>SUM(M261:M296)</f>
        <v>0</v>
      </c>
      <c r="N260" s="167"/>
      <c r="O260" s="167">
        <f>SUM(O261:O296)</f>
        <v>15.749999999999998</v>
      </c>
      <c r="P260" s="167"/>
      <c r="Q260" s="167">
        <f>SUM(Q261:Q296)</f>
        <v>0</v>
      </c>
      <c r="R260" s="168"/>
      <c r="S260" s="168"/>
      <c r="T260" s="169"/>
      <c r="U260" s="163"/>
      <c r="V260" s="163">
        <f>SUM(V261:V296)</f>
        <v>219.39</v>
      </c>
      <c r="W260" s="163"/>
      <c r="X260" s="163"/>
      <c r="Y260" s="163"/>
      <c r="AG260" t="s">
        <v>203</v>
      </c>
    </row>
    <row r="261" spans="1:60" ht="22.5" outlineLevel="1" x14ac:dyDescent="0.2">
      <c r="A261" s="174">
        <v>49</v>
      </c>
      <c r="B261" s="175" t="s">
        <v>475</v>
      </c>
      <c r="C261" s="190" t="s">
        <v>476</v>
      </c>
      <c r="D261" s="176" t="s">
        <v>250</v>
      </c>
      <c r="E261" s="177">
        <v>300</v>
      </c>
      <c r="F261" s="178"/>
      <c r="G261" s="179">
        <f>ROUND(E261*F261,2)</f>
        <v>0</v>
      </c>
      <c r="H261" s="178"/>
      <c r="I261" s="179">
        <f>ROUND(E261*H261,2)</f>
        <v>0</v>
      </c>
      <c r="J261" s="178"/>
      <c r="K261" s="179">
        <f>ROUND(E261*J261,2)</f>
        <v>0</v>
      </c>
      <c r="L261" s="179">
        <v>21</v>
      </c>
      <c r="M261" s="179">
        <f>G261*(1+L261/100)</f>
        <v>0</v>
      </c>
      <c r="N261" s="177">
        <v>1.8380000000000001E-2</v>
      </c>
      <c r="O261" s="177">
        <f>ROUND(E261*N261,2)</f>
        <v>5.51</v>
      </c>
      <c r="P261" s="177">
        <v>0</v>
      </c>
      <c r="Q261" s="177">
        <f>ROUND(E261*P261,2)</f>
        <v>0</v>
      </c>
      <c r="R261" s="179" t="s">
        <v>477</v>
      </c>
      <c r="S261" s="179" t="s">
        <v>207</v>
      </c>
      <c r="T261" s="180" t="s">
        <v>207</v>
      </c>
      <c r="U261" s="159">
        <v>0.14399999999999999</v>
      </c>
      <c r="V261" s="159">
        <f>ROUND(E261*U261,2)</f>
        <v>43.2</v>
      </c>
      <c r="W261" s="159"/>
      <c r="X261" s="159" t="s">
        <v>252</v>
      </c>
      <c r="Y261" s="159" t="s">
        <v>210</v>
      </c>
      <c r="Z261" s="148"/>
      <c r="AA261" s="148"/>
      <c r="AB261" s="148"/>
      <c r="AC261" s="148"/>
      <c r="AD261" s="148"/>
      <c r="AE261" s="148"/>
      <c r="AF261" s="148"/>
      <c r="AG261" s="148" t="s">
        <v>253</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x14ac:dyDescent="0.2">
      <c r="A262" s="155"/>
      <c r="B262" s="156"/>
      <c r="C262" s="290" t="s">
        <v>478</v>
      </c>
      <c r="D262" s="291"/>
      <c r="E262" s="291"/>
      <c r="F262" s="291"/>
      <c r="G262" s="291"/>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255</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279" t="s">
        <v>479</v>
      </c>
      <c r="D263" s="280"/>
      <c r="E263" s="280"/>
      <c r="F263" s="280"/>
      <c r="G263" s="280"/>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212</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2" x14ac:dyDescent="0.2">
      <c r="A264" s="155"/>
      <c r="B264" s="156"/>
      <c r="C264" s="204" t="s">
        <v>1345</v>
      </c>
      <c r="D264" s="195"/>
      <c r="E264" s="196"/>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257</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5"/>
      <c r="B265" s="156"/>
      <c r="C265" s="204" t="s">
        <v>1346</v>
      </c>
      <c r="D265" s="195"/>
      <c r="E265" s="196">
        <v>90</v>
      </c>
      <c r="F265" s="159"/>
      <c r="G265" s="159"/>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257</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204" t="s">
        <v>1347</v>
      </c>
      <c r="D266" s="195"/>
      <c r="E266" s="196">
        <v>60</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257</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204" t="s">
        <v>1348</v>
      </c>
      <c r="D267" s="195"/>
      <c r="E267" s="196"/>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257</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204" t="s">
        <v>1349</v>
      </c>
      <c r="D268" s="195"/>
      <c r="E268" s="196">
        <v>90</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257</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204" t="s">
        <v>1350</v>
      </c>
      <c r="D269" s="195"/>
      <c r="E269" s="196">
        <v>60</v>
      </c>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257</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74">
        <v>50</v>
      </c>
      <c r="B270" s="175" t="s">
        <v>481</v>
      </c>
      <c r="C270" s="190" t="s">
        <v>482</v>
      </c>
      <c r="D270" s="176" t="s">
        <v>250</v>
      </c>
      <c r="E270" s="177">
        <v>375</v>
      </c>
      <c r="F270" s="178"/>
      <c r="G270" s="179">
        <f>ROUND(E270*F270,2)</f>
        <v>0</v>
      </c>
      <c r="H270" s="178"/>
      <c r="I270" s="179">
        <f>ROUND(E270*H270,2)</f>
        <v>0</v>
      </c>
      <c r="J270" s="178"/>
      <c r="K270" s="179">
        <f>ROUND(E270*J270,2)</f>
        <v>0</v>
      </c>
      <c r="L270" s="179">
        <v>21</v>
      </c>
      <c r="M270" s="179">
        <f>G270*(1+L270/100)</f>
        <v>0</v>
      </c>
      <c r="N270" s="177">
        <v>1.8380000000000001E-2</v>
      </c>
      <c r="O270" s="177">
        <f>ROUND(E270*N270,2)</f>
        <v>6.89</v>
      </c>
      <c r="P270" s="177">
        <v>0</v>
      </c>
      <c r="Q270" s="177">
        <f>ROUND(E270*P270,2)</f>
        <v>0</v>
      </c>
      <c r="R270" s="179" t="s">
        <v>477</v>
      </c>
      <c r="S270" s="179" t="s">
        <v>207</v>
      </c>
      <c r="T270" s="180" t="s">
        <v>207</v>
      </c>
      <c r="U270" s="159">
        <v>0.13900000000000001</v>
      </c>
      <c r="V270" s="159">
        <f>ROUND(E270*U270,2)</f>
        <v>52.13</v>
      </c>
      <c r="W270" s="159"/>
      <c r="X270" s="159" t="s">
        <v>252</v>
      </c>
      <c r="Y270" s="159" t="s">
        <v>210</v>
      </c>
      <c r="Z270" s="148"/>
      <c r="AA270" s="148"/>
      <c r="AB270" s="148"/>
      <c r="AC270" s="148"/>
      <c r="AD270" s="148"/>
      <c r="AE270" s="148"/>
      <c r="AF270" s="148"/>
      <c r="AG270" s="148" t="s">
        <v>253</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290" t="s">
        <v>478</v>
      </c>
      <c r="D271" s="291"/>
      <c r="E271" s="291"/>
      <c r="F271" s="291"/>
      <c r="G271" s="291"/>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255</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2" x14ac:dyDescent="0.2">
      <c r="A272" s="155"/>
      <c r="B272" s="156"/>
      <c r="C272" s="279" t="s">
        <v>479</v>
      </c>
      <c r="D272" s="280"/>
      <c r="E272" s="280"/>
      <c r="F272" s="280"/>
      <c r="G272" s="280"/>
      <c r="H272" s="159"/>
      <c r="I272" s="159"/>
      <c r="J272" s="159"/>
      <c r="K272" s="159"/>
      <c r="L272" s="159"/>
      <c r="M272" s="159"/>
      <c r="N272" s="158"/>
      <c r="O272" s="158"/>
      <c r="P272" s="158"/>
      <c r="Q272" s="158"/>
      <c r="R272" s="159"/>
      <c r="S272" s="159"/>
      <c r="T272" s="159"/>
      <c r="U272" s="159"/>
      <c r="V272" s="159"/>
      <c r="W272" s="159"/>
      <c r="X272" s="159"/>
      <c r="Y272" s="159"/>
      <c r="Z272" s="148"/>
      <c r="AA272" s="148"/>
      <c r="AB272" s="148"/>
      <c r="AC272" s="148"/>
      <c r="AD272" s="148"/>
      <c r="AE272" s="148"/>
      <c r="AF272" s="148"/>
      <c r="AG272" s="148" t="s">
        <v>212</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04" t="s">
        <v>1345</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257</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204" t="s">
        <v>1351</v>
      </c>
      <c r="D274" s="195"/>
      <c r="E274" s="196">
        <v>100</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257</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204" t="s">
        <v>1352</v>
      </c>
      <c r="D275" s="195"/>
      <c r="E275" s="196">
        <v>85</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257</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204" t="s">
        <v>1348</v>
      </c>
      <c r="D276" s="195"/>
      <c r="E276" s="196"/>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257</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204" t="s">
        <v>1353</v>
      </c>
      <c r="D277" s="195"/>
      <c r="E277" s="196">
        <v>100</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257</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5"/>
      <c r="B278" s="156"/>
      <c r="C278" s="204" t="s">
        <v>1354</v>
      </c>
      <c r="D278" s="195"/>
      <c r="E278" s="196">
        <v>90</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257</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1" x14ac:dyDescent="0.2">
      <c r="A279" s="174">
        <v>51</v>
      </c>
      <c r="B279" s="175" t="s">
        <v>486</v>
      </c>
      <c r="C279" s="190" t="s">
        <v>487</v>
      </c>
      <c r="D279" s="176" t="s">
        <v>250</v>
      </c>
      <c r="E279" s="177">
        <v>1500</v>
      </c>
      <c r="F279" s="178"/>
      <c r="G279" s="179">
        <f>ROUND(E279*F279,2)</f>
        <v>0</v>
      </c>
      <c r="H279" s="178"/>
      <c r="I279" s="179">
        <f>ROUND(E279*H279,2)</f>
        <v>0</v>
      </c>
      <c r="J279" s="178"/>
      <c r="K279" s="179">
        <f>ROUND(E279*J279,2)</f>
        <v>0</v>
      </c>
      <c r="L279" s="179">
        <v>21</v>
      </c>
      <c r="M279" s="179">
        <f>G279*(1+L279/100)</f>
        <v>0</v>
      </c>
      <c r="N279" s="177">
        <v>9.7000000000000005E-4</v>
      </c>
      <c r="O279" s="177">
        <f>ROUND(E279*N279,2)</f>
        <v>1.46</v>
      </c>
      <c r="P279" s="177">
        <v>0</v>
      </c>
      <c r="Q279" s="177">
        <f>ROUND(E279*P279,2)</f>
        <v>0</v>
      </c>
      <c r="R279" s="179" t="s">
        <v>477</v>
      </c>
      <c r="S279" s="179" t="s">
        <v>207</v>
      </c>
      <c r="T279" s="180" t="s">
        <v>207</v>
      </c>
      <c r="U279" s="159">
        <v>6.0000000000000001E-3</v>
      </c>
      <c r="V279" s="159">
        <f>ROUND(E279*U279,2)</f>
        <v>9</v>
      </c>
      <c r="W279" s="159"/>
      <c r="X279" s="159" t="s">
        <v>252</v>
      </c>
      <c r="Y279" s="159" t="s">
        <v>210</v>
      </c>
      <c r="Z279" s="148"/>
      <c r="AA279" s="148"/>
      <c r="AB279" s="148"/>
      <c r="AC279" s="148"/>
      <c r="AD279" s="148"/>
      <c r="AE279" s="148"/>
      <c r="AF279" s="148"/>
      <c r="AG279" s="148" t="s">
        <v>253</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290" t="s">
        <v>478</v>
      </c>
      <c r="D280" s="291"/>
      <c r="E280" s="291"/>
      <c r="F280" s="291"/>
      <c r="G280" s="291"/>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255</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204" t="s">
        <v>1355</v>
      </c>
      <c r="D281" s="195"/>
      <c r="E281" s="196">
        <v>1500</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257</v>
      </c>
      <c r="AH281" s="148">
        <v>5</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ht="22.5" outlineLevel="1" x14ac:dyDescent="0.2">
      <c r="A282" s="174">
        <v>52</v>
      </c>
      <c r="B282" s="175" t="s">
        <v>489</v>
      </c>
      <c r="C282" s="190" t="s">
        <v>490</v>
      </c>
      <c r="D282" s="176" t="s">
        <v>250</v>
      </c>
      <c r="E282" s="177">
        <v>1875</v>
      </c>
      <c r="F282" s="178"/>
      <c r="G282" s="179">
        <f>ROUND(E282*F282,2)</f>
        <v>0</v>
      </c>
      <c r="H282" s="178"/>
      <c r="I282" s="179">
        <f>ROUND(E282*H282,2)</f>
        <v>0</v>
      </c>
      <c r="J282" s="178"/>
      <c r="K282" s="179">
        <f>ROUND(E282*J282,2)</f>
        <v>0</v>
      </c>
      <c r="L282" s="179">
        <v>21</v>
      </c>
      <c r="M282" s="179">
        <f>G282*(1+L282/100)</f>
        <v>0</v>
      </c>
      <c r="N282" s="177">
        <v>9.5E-4</v>
      </c>
      <c r="O282" s="177">
        <f>ROUND(E282*N282,2)</f>
        <v>1.78</v>
      </c>
      <c r="P282" s="177">
        <v>0</v>
      </c>
      <c r="Q282" s="177">
        <f>ROUND(E282*P282,2)</f>
        <v>0</v>
      </c>
      <c r="R282" s="179" t="s">
        <v>477</v>
      </c>
      <c r="S282" s="179" t="s">
        <v>207</v>
      </c>
      <c r="T282" s="180" t="s">
        <v>207</v>
      </c>
      <c r="U282" s="159">
        <v>7.0000000000000001E-3</v>
      </c>
      <c r="V282" s="159">
        <f>ROUND(E282*U282,2)</f>
        <v>13.13</v>
      </c>
      <c r="W282" s="159"/>
      <c r="X282" s="159" t="s">
        <v>252</v>
      </c>
      <c r="Y282" s="159" t="s">
        <v>210</v>
      </c>
      <c r="Z282" s="148"/>
      <c r="AA282" s="148"/>
      <c r="AB282" s="148"/>
      <c r="AC282" s="148"/>
      <c r="AD282" s="148"/>
      <c r="AE282" s="148"/>
      <c r="AF282" s="148"/>
      <c r="AG282" s="148" t="s">
        <v>253</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2" x14ac:dyDescent="0.2">
      <c r="A283" s="155"/>
      <c r="B283" s="156"/>
      <c r="C283" s="290" t="s">
        <v>478</v>
      </c>
      <c r="D283" s="291"/>
      <c r="E283" s="291"/>
      <c r="F283" s="291"/>
      <c r="G283" s="291"/>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255</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5"/>
      <c r="B284" s="156"/>
      <c r="C284" s="204" t="s">
        <v>1356</v>
      </c>
      <c r="D284" s="195"/>
      <c r="E284" s="196">
        <v>1875</v>
      </c>
      <c r="F284" s="159"/>
      <c r="G284" s="159"/>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257</v>
      </c>
      <c r="AH284" s="148">
        <v>5</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74">
        <v>53</v>
      </c>
      <c r="B285" s="175" t="s">
        <v>492</v>
      </c>
      <c r="C285" s="190" t="s">
        <v>493</v>
      </c>
      <c r="D285" s="176" t="s">
        <v>250</v>
      </c>
      <c r="E285" s="177">
        <v>300</v>
      </c>
      <c r="F285" s="178"/>
      <c r="G285" s="179">
        <f>ROUND(E285*F285,2)</f>
        <v>0</v>
      </c>
      <c r="H285" s="178"/>
      <c r="I285" s="179">
        <f>ROUND(E285*H285,2)</f>
        <v>0</v>
      </c>
      <c r="J285" s="178"/>
      <c r="K285" s="179">
        <f>ROUND(E285*J285,2)</f>
        <v>0</v>
      </c>
      <c r="L285" s="179">
        <v>21</v>
      </c>
      <c r="M285" s="179">
        <f>G285*(1+L285/100)</f>
        <v>0</v>
      </c>
      <c r="N285" s="177">
        <v>0</v>
      </c>
      <c r="O285" s="177">
        <f>ROUND(E285*N285,2)</f>
        <v>0</v>
      </c>
      <c r="P285" s="177">
        <v>0</v>
      </c>
      <c r="Q285" s="177">
        <f>ROUND(E285*P285,2)</f>
        <v>0</v>
      </c>
      <c r="R285" s="179" t="s">
        <v>477</v>
      </c>
      <c r="S285" s="179" t="s">
        <v>207</v>
      </c>
      <c r="T285" s="180" t="s">
        <v>207</v>
      </c>
      <c r="U285" s="159">
        <v>0.126</v>
      </c>
      <c r="V285" s="159">
        <f>ROUND(E285*U285,2)</f>
        <v>37.799999999999997</v>
      </c>
      <c r="W285" s="159"/>
      <c r="X285" s="159" t="s">
        <v>252</v>
      </c>
      <c r="Y285" s="159" t="s">
        <v>210</v>
      </c>
      <c r="Z285" s="148"/>
      <c r="AA285" s="148"/>
      <c r="AB285" s="148"/>
      <c r="AC285" s="148"/>
      <c r="AD285" s="148"/>
      <c r="AE285" s="148"/>
      <c r="AF285" s="148"/>
      <c r="AG285" s="148" t="s">
        <v>253</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204" t="s">
        <v>1357</v>
      </c>
      <c r="D286" s="195"/>
      <c r="E286" s="196">
        <v>300</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257</v>
      </c>
      <c r="AH286" s="148">
        <v>5</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ht="22.5" outlineLevel="1" x14ac:dyDescent="0.2">
      <c r="A287" s="174">
        <v>54</v>
      </c>
      <c r="B287" s="175" t="s">
        <v>495</v>
      </c>
      <c r="C287" s="190" t="s">
        <v>496</v>
      </c>
      <c r="D287" s="176" t="s">
        <v>250</v>
      </c>
      <c r="E287" s="177">
        <v>375</v>
      </c>
      <c r="F287" s="178"/>
      <c r="G287" s="179">
        <f>ROUND(E287*F287,2)</f>
        <v>0</v>
      </c>
      <c r="H287" s="178"/>
      <c r="I287" s="179">
        <f>ROUND(E287*H287,2)</f>
        <v>0</v>
      </c>
      <c r="J287" s="178"/>
      <c r="K287" s="179">
        <f>ROUND(E287*J287,2)</f>
        <v>0</v>
      </c>
      <c r="L287" s="179">
        <v>21</v>
      </c>
      <c r="M287" s="179">
        <f>G287*(1+L287/100)</f>
        <v>0</v>
      </c>
      <c r="N287" s="177">
        <v>0</v>
      </c>
      <c r="O287" s="177">
        <f>ROUND(E287*N287,2)</f>
        <v>0</v>
      </c>
      <c r="P287" s="177">
        <v>0</v>
      </c>
      <c r="Q287" s="177">
        <f>ROUND(E287*P287,2)</f>
        <v>0</v>
      </c>
      <c r="R287" s="179" t="s">
        <v>477</v>
      </c>
      <c r="S287" s="179" t="s">
        <v>207</v>
      </c>
      <c r="T287" s="180" t="s">
        <v>207</v>
      </c>
      <c r="U287" s="159">
        <v>0.11700000000000001</v>
      </c>
      <c r="V287" s="159">
        <f>ROUND(E287*U287,2)</f>
        <v>43.88</v>
      </c>
      <c r="W287" s="159"/>
      <c r="X287" s="159" t="s">
        <v>252</v>
      </c>
      <c r="Y287" s="159" t="s">
        <v>210</v>
      </c>
      <c r="Z287" s="148"/>
      <c r="AA287" s="148"/>
      <c r="AB287" s="148"/>
      <c r="AC287" s="148"/>
      <c r="AD287" s="148"/>
      <c r="AE287" s="148"/>
      <c r="AF287" s="148"/>
      <c r="AG287" s="148" t="s">
        <v>253</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204" t="s">
        <v>1358</v>
      </c>
      <c r="D288" s="195"/>
      <c r="E288" s="196">
        <v>375</v>
      </c>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257</v>
      </c>
      <c r="AH288" s="148">
        <v>5</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74">
        <v>55</v>
      </c>
      <c r="B289" s="175" t="s">
        <v>498</v>
      </c>
      <c r="C289" s="190" t="s">
        <v>499</v>
      </c>
      <c r="D289" s="176" t="s">
        <v>250</v>
      </c>
      <c r="E289" s="177">
        <v>10</v>
      </c>
      <c r="F289" s="178"/>
      <c r="G289" s="179">
        <f>ROUND(E289*F289,2)</f>
        <v>0</v>
      </c>
      <c r="H289" s="178"/>
      <c r="I289" s="179">
        <f>ROUND(E289*H289,2)</f>
        <v>0</v>
      </c>
      <c r="J289" s="178"/>
      <c r="K289" s="179">
        <f>ROUND(E289*J289,2)</f>
        <v>0</v>
      </c>
      <c r="L289" s="179">
        <v>21</v>
      </c>
      <c r="M289" s="179">
        <f>G289*(1+L289/100)</f>
        <v>0</v>
      </c>
      <c r="N289" s="177">
        <v>1.58E-3</v>
      </c>
      <c r="O289" s="177">
        <f>ROUND(E289*N289,2)</f>
        <v>0.02</v>
      </c>
      <c r="P289" s="177">
        <v>0</v>
      </c>
      <c r="Q289" s="177">
        <f>ROUND(E289*P289,2)</f>
        <v>0</v>
      </c>
      <c r="R289" s="179" t="s">
        <v>477</v>
      </c>
      <c r="S289" s="179" t="s">
        <v>207</v>
      </c>
      <c r="T289" s="180" t="s">
        <v>207</v>
      </c>
      <c r="U289" s="159">
        <v>0.214</v>
      </c>
      <c r="V289" s="159">
        <f>ROUND(E289*U289,2)</f>
        <v>2.14</v>
      </c>
      <c r="W289" s="159"/>
      <c r="X289" s="159" t="s">
        <v>252</v>
      </c>
      <c r="Y289" s="159" t="s">
        <v>210</v>
      </c>
      <c r="Z289" s="148"/>
      <c r="AA289" s="148"/>
      <c r="AB289" s="148"/>
      <c r="AC289" s="148"/>
      <c r="AD289" s="148"/>
      <c r="AE289" s="148"/>
      <c r="AF289" s="148"/>
      <c r="AG289" s="148" t="s">
        <v>253</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5"/>
      <c r="B290" s="156"/>
      <c r="C290" s="204" t="s">
        <v>1359</v>
      </c>
      <c r="D290" s="195"/>
      <c r="E290" s="196">
        <v>10</v>
      </c>
      <c r="F290" s="159"/>
      <c r="G290" s="159"/>
      <c r="H290" s="159"/>
      <c r="I290" s="159"/>
      <c r="J290" s="159"/>
      <c r="K290" s="159"/>
      <c r="L290" s="159"/>
      <c r="M290" s="159"/>
      <c r="N290" s="158"/>
      <c r="O290" s="158"/>
      <c r="P290" s="158"/>
      <c r="Q290" s="158"/>
      <c r="R290" s="159"/>
      <c r="S290" s="159"/>
      <c r="T290" s="159"/>
      <c r="U290" s="159"/>
      <c r="V290" s="159"/>
      <c r="W290" s="159"/>
      <c r="X290" s="159"/>
      <c r="Y290" s="159"/>
      <c r="Z290" s="148"/>
      <c r="AA290" s="148"/>
      <c r="AB290" s="148"/>
      <c r="AC290" s="148"/>
      <c r="AD290" s="148"/>
      <c r="AE290" s="148"/>
      <c r="AF290" s="148"/>
      <c r="AG290" s="148" t="s">
        <v>257</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74">
        <v>56</v>
      </c>
      <c r="B291" s="175" t="s">
        <v>514</v>
      </c>
      <c r="C291" s="190" t="s">
        <v>515</v>
      </c>
      <c r="D291" s="176" t="s">
        <v>250</v>
      </c>
      <c r="E291" s="177">
        <v>375</v>
      </c>
      <c r="F291" s="178"/>
      <c r="G291" s="179">
        <f>ROUND(E291*F291,2)</f>
        <v>0</v>
      </c>
      <c r="H291" s="178"/>
      <c r="I291" s="179">
        <f>ROUND(E291*H291,2)</f>
        <v>0</v>
      </c>
      <c r="J291" s="178"/>
      <c r="K291" s="179">
        <f>ROUND(E291*J291,2)</f>
        <v>0</v>
      </c>
      <c r="L291" s="179">
        <v>21</v>
      </c>
      <c r="M291" s="179">
        <f>G291*(1+L291/100)</f>
        <v>0</v>
      </c>
      <c r="N291" s="177">
        <v>0</v>
      </c>
      <c r="O291" s="177">
        <f>ROUND(E291*N291,2)</f>
        <v>0</v>
      </c>
      <c r="P291" s="177">
        <v>0</v>
      </c>
      <c r="Q291" s="177">
        <f>ROUND(E291*P291,2)</f>
        <v>0</v>
      </c>
      <c r="R291" s="179" t="s">
        <v>477</v>
      </c>
      <c r="S291" s="179" t="s">
        <v>207</v>
      </c>
      <c r="T291" s="180" t="s">
        <v>207</v>
      </c>
      <c r="U291" s="159">
        <v>3.0300000000000001E-2</v>
      </c>
      <c r="V291" s="159">
        <f>ROUND(E291*U291,2)</f>
        <v>11.36</v>
      </c>
      <c r="W291" s="159"/>
      <c r="X291" s="159" t="s">
        <v>252</v>
      </c>
      <c r="Y291" s="159" t="s">
        <v>210</v>
      </c>
      <c r="Z291" s="148"/>
      <c r="AA291" s="148"/>
      <c r="AB291" s="148"/>
      <c r="AC291" s="148"/>
      <c r="AD291" s="148"/>
      <c r="AE291" s="148"/>
      <c r="AF291" s="148"/>
      <c r="AG291" s="148" t="s">
        <v>253</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204" t="s">
        <v>1358</v>
      </c>
      <c r="D292" s="195"/>
      <c r="E292" s="196">
        <v>375</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257</v>
      </c>
      <c r="AH292" s="148">
        <v>5</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ht="22.5" outlineLevel="1" x14ac:dyDescent="0.2">
      <c r="A293" s="174">
        <v>57</v>
      </c>
      <c r="B293" s="175" t="s">
        <v>516</v>
      </c>
      <c r="C293" s="190" t="s">
        <v>517</v>
      </c>
      <c r="D293" s="176" t="s">
        <v>250</v>
      </c>
      <c r="E293" s="177">
        <v>1875</v>
      </c>
      <c r="F293" s="178"/>
      <c r="G293" s="179">
        <f>ROUND(E293*F293,2)</f>
        <v>0</v>
      </c>
      <c r="H293" s="178"/>
      <c r="I293" s="179">
        <f>ROUND(E293*H293,2)</f>
        <v>0</v>
      </c>
      <c r="J293" s="178"/>
      <c r="K293" s="179">
        <f>ROUND(E293*J293,2)</f>
        <v>0</v>
      </c>
      <c r="L293" s="179">
        <v>21</v>
      </c>
      <c r="M293" s="179">
        <f>G293*(1+L293/100)</f>
        <v>0</v>
      </c>
      <c r="N293" s="177">
        <v>5.0000000000000002E-5</v>
      </c>
      <c r="O293" s="177">
        <f>ROUND(E293*N293,2)</f>
        <v>0.09</v>
      </c>
      <c r="P293" s="177">
        <v>0</v>
      </c>
      <c r="Q293" s="177">
        <f>ROUND(E293*P293,2)</f>
        <v>0</v>
      </c>
      <c r="R293" s="179" t="s">
        <v>477</v>
      </c>
      <c r="S293" s="179" t="s">
        <v>207</v>
      </c>
      <c r="T293" s="180" t="s">
        <v>207</v>
      </c>
      <c r="U293" s="159">
        <v>0</v>
      </c>
      <c r="V293" s="159">
        <f>ROUND(E293*U293,2)</f>
        <v>0</v>
      </c>
      <c r="W293" s="159"/>
      <c r="X293" s="159" t="s">
        <v>252</v>
      </c>
      <c r="Y293" s="159" t="s">
        <v>210</v>
      </c>
      <c r="Z293" s="148"/>
      <c r="AA293" s="148"/>
      <c r="AB293" s="148"/>
      <c r="AC293" s="148"/>
      <c r="AD293" s="148"/>
      <c r="AE293" s="148"/>
      <c r="AF293" s="148"/>
      <c r="AG293" s="148" t="s">
        <v>253</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x14ac:dyDescent="0.2">
      <c r="A294" s="155"/>
      <c r="B294" s="156"/>
      <c r="C294" s="204" t="s">
        <v>1360</v>
      </c>
      <c r="D294" s="195"/>
      <c r="E294" s="196">
        <v>1875</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257</v>
      </c>
      <c r="AH294" s="148">
        <v>5</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74">
        <v>58</v>
      </c>
      <c r="B295" s="175" t="s">
        <v>520</v>
      </c>
      <c r="C295" s="190" t="s">
        <v>521</v>
      </c>
      <c r="D295" s="176" t="s">
        <v>250</v>
      </c>
      <c r="E295" s="177">
        <v>375</v>
      </c>
      <c r="F295" s="178"/>
      <c r="G295" s="179">
        <f>ROUND(E295*F295,2)</f>
        <v>0</v>
      </c>
      <c r="H295" s="178"/>
      <c r="I295" s="179">
        <f>ROUND(E295*H295,2)</f>
        <v>0</v>
      </c>
      <c r="J295" s="178"/>
      <c r="K295" s="179">
        <f>ROUND(E295*J295,2)</f>
        <v>0</v>
      </c>
      <c r="L295" s="179">
        <v>21</v>
      </c>
      <c r="M295" s="179">
        <f>G295*(1+L295/100)</f>
        <v>0</v>
      </c>
      <c r="N295" s="177">
        <v>0</v>
      </c>
      <c r="O295" s="177">
        <f>ROUND(E295*N295,2)</f>
        <v>0</v>
      </c>
      <c r="P295" s="177">
        <v>0</v>
      </c>
      <c r="Q295" s="177">
        <f>ROUND(E295*P295,2)</f>
        <v>0</v>
      </c>
      <c r="R295" s="179" t="s">
        <v>477</v>
      </c>
      <c r="S295" s="179" t="s">
        <v>207</v>
      </c>
      <c r="T295" s="180" t="s">
        <v>207</v>
      </c>
      <c r="U295" s="159">
        <v>1.7999999999999999E-2</v>
      </c>
      <c r="V295" s="159">
        <f>ROUND(E295*U295,2)</f>
        <v>6.75</v>
      </c>
      <c r="W295" s="159"/>
      <c r="X295" s="159" t="s">
        <v>252</v>
      </c>
      <c r="Y295" s="159" t="s">
        <v>210</v>
      </c>
      <c r="Z295" s="148"/>
      <c r="AA295" s="148"/>
      <c r="AB295" s="148"/>
      <c r="AC295" s="148"/>
      <c r="AD295" s="148"/>
      <c r="AE295" s="148"/>
      <c r="AF295" s="148"/>
      <c r="AG295" s="148" t="s">
        <v>253</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204" t="s">
        <v>1361</v>
      </c>
      <c r="D296" s="195"/>
      <c r="E296" s="196">
        <v>375</v>
      </c>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257</v>
      </c>
      <c r="AH296" s="148">
        <v>5</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x14ac:dyDescent="0.2">
      <c r="A297" s="164" t="s">
        <v>202</v>
      </c>
      <c r="B297" s="165" t="s">
        <v>148</v>
      </c>
      <c r="C297" s="189" t="s">
        <v>149</v>
      </c>
      <c r="D297" s="166"/>
      <c r="E297" s="167"/>
      <c r="F297" s="168"/>
      <c r="G297" s="168">
        <f>SUMIF(AG298:AG368,"&lt;&gt;NOR",G298:G368)</f>
        <v>0</v>
      </c>
      <c r="H297" s="168"/>
      <c r="I297" s="168">
        <f>SUM(I298:I368)</f>
        <v>0</v>
      </c>
      <c r="J297" s="168"/>
      <c r="K297" s="168">
        <f>SUM(K298:K368)</f>
        <v>0</v>
      </c>
      <c r="L297" s="168"/>
      <c r="M297" s="168">
        <f>SUM(M298:M368)</f>
        <v>0</v>
      </c>
      <c r="N297" s="167"/>
      <c r="O297" s="167">
        <f>SUM(O298:O368)</f>
        <v>0.01</v>
      </c>
      <c r="P297" s="167"/>
      <c r="Q297" s="167">
        <f>SUM(Q298:Q368)</f>
        <v>29.78</v>
      </c>
      <c r="R297" s="168"/>
      <c r="S297" s="168"/>
      <c r="T297" s="169"/>
      <c r="U297" s="163"/>
      <c r="V297" s="163">
        <f>SUM(V298:V368)</f>
        <v>128.96</v>
      </c>
      <c r="W297" s="163"/>
      <c r="X297" s="163"/>
      <c r="Y297" s="163"/>
      <c r="AG297" t="s">
        <v>203</v>
      </c>
    </row>
    <row r="298" spans="1:60" outlineLevel="1" x14ac:dyDescent="0.2">
      <c r="A298" s="174">
        <v>59</v>
      </c>
      <c r="B298" s="175" t="s">
        <v>1362</v>
      </c>
      <c r="C298" s="190" t="s">
        <v>1363</v>
      </c>
      <c r="D298" s="176" t="s">
        <v>250</v>
      </c>
      <c r="E298" s="177">
        <v>2.8</v>
      </c>
      <c r="F298" s="178"/>
      <c r="G298" s="179">
        <f>ROUND(E298*F298,2)</f>
        <v>0</v>
      </c>
      <c r="H298" s="178"/>
      <c r="I298" s="179">
        <f>ROUND(E298*H298,2)</f>
        <v>0</v>
      </c>
      <c r="J298" s="178"/>
      <c r="K298" s="179">
        <f>ROUND(E298*J298,2)</f>
        <v>0</v>
      </c>
      <c r="L298" s="179">
        <v>21</v>
      </c>
      <c r="M298" s="179">
        <f>G298*(1+L298/100)</f>
        <v>0</v>
      </c>
      <c r="N298" s="177">
        <v>0</v>
      </c>
      <c r="O298" s="177">
        <f>ROUND(E298*N298,2)</f>
        <v>0</v>
      </c>
      <c r="P298" s="177">
        <v>6.3E-2</v>
      </c>
      <c r="Q298" s="177">
        <f>ROUND(E298*P298,2)</f>
        <v>0.18</v>
      </c>
      <c r="R298" s="179" t="s">
        <v>1364</v>
      </c>
      <c r="S298" s="179" t="s">
        <v>207</v>
      </c>
      <c r="T298" s="180" t="s">
        <v>207</v>
      </c>
      <c r="U298" s="159">
        <v>1.006</v>
      </c>
      <c r="V298" s="159">
        <f>ROUND(E298*U298,2)</f>
        <v>2.82</v>
      </c>
      <c r="W298" s="159"/>
      <c r="X298" s="159" t="s">
        <v>252</v>
      </c>
      <c r="Y298" s="159" t="s">
        <v>210</v>
      </c>
      <c r="Z298" s="148"/>
      <c r="AA298" s="148"/>
      <c r="AB298" s="148"/>
      <c r="AC298" s="148"/>
      <c r="AD298" s="148"/>
      <c r="AE298" s="148"/>
      <c r="AF298" s="148"/>
      <c r="AG298" s="148" t="s">
        <v>253</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2" x14ac:dyDescent="0.2">
      <c r="A299" s="155"/>
      <c r="B299" s="156"/>
      <c r="C299" s="277" t="s">
        <v>1365</v>
      </c>
      <c r="D299" s="278"/>
      <c r="E299" s="278"/>
      <c r="F299" s="278"/>
      <c r="G299" s="278"/>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212</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279" t="s">
        <v>1366</v>
      </c>
      <c r="D300" s="280"/>
      <c r="E300" s="280"/>
      <c r="F300" s="280"/>
      <c r="G300" s="280"/>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212</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279" t="s">
        <v>1367</v>
      </c>
      <c r="D301" s="280"/>
      <c r="E301" s="280"/>
      <c r="F301" s="280"/>
      <c r="G301" s="280"/>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212</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279" t="s">
        <v>1368</v>
      </c>
      <c r="D302" s="280"/>
      <c r="E302" s="280"/>
      <c r="F302" s="280"/>
      <c r="G302" s="280"/>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212</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x14ac:dyDescent="0.2">
      <c r="A303" s="155"/>
      <c r="B303" s="156"/>
      <c r="C303" s="204" t="s">
        <v>1348</v>
      </c>
      <c r="D303" s="195"/>
      <c r="E303" s="196"/>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257</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204" t="s">
        <v>1369</v>
      </c>
      <c r="D304" s="195"/>
      <c r="E304" s="196"/>
      <c r="F304" s="159"/>
      <c r="G304" s="159"/>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257</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204" t="s">
        <v>1370</v>
      </c>
      <c r="D305" s="195"/>
      <c r="E305" s="196">
        <v>2.8</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257</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74">
        <v>60</v>
      </c>
      <c r="B306" s="175" t="s">
        <v>1371</v>
      </c>
      <c r="C306" s="190" t="s">
        <v>1372</v>
      </c>
      <c r="D306" s="176" t="s">
        <v>1201</v>
      </c>
      <c r="E306" s="177">
        <v>1.9035</v>
      </c>
      <c r="F306" s="178"/>
      <c r="G306" s="179">
        <f>ROUND(E306*F306,2)</f>
        <v>0</v>
      </c>
      <c r="H306" s="178"/>
      <c r="I306" s="179">
        <f>ROUND(E306*H306,2)</f>
        <v>0</v>
      </c>
      <c r="J306" s="178"/>
      <c r="K306" s="179">
        <f>ROUND(E306*J306,2)</f>
        <v>0</v>
      </c>
      <c r="L306" s="179">
        <v>21</v>
      </c>
      <c r="M306" s="179">
        <f>G306*(1+L306/100)</f>
        <v>0</v>
      </c>
      <c r="N306" s="177">
        <v>1.1199999999999999E-3</v>
      </c>
      <c r="O306" s="177">
        <f>ROUND(E306*N306,2)</f>
        <v>0</v>
      </c>
      <c r="P306" s="177">
        <v>2.5</v>
      </c>
      <c r="Q306" s="177">
        <f>ROUND(E306*P306,2)</f>
        <v>4.76</v>
      </c>
      <c r="R306" s="179" t="s">
        <v>537</v>
      </c>
      <c r="S306" s="179" t="s">
        <v>207</v>
      </c>
      <c r="T306" s="180" t="s">
        <v>207</v>
      </c>
      <c r="U306" s="159">
        <v>2.605</v>
      </c>
      <c r="V306" s="159">
        <f>ROUND(E306*U306,2)</f>
        <v>4.96</v>
      </c>
      <c r="W306" s="159"/>
      <c r="X306" s="159" t="s">
        <v>252</v>
      </c>
      <c r="Y306" s="159" t="s">
        <v>210</v>
      </c>
      <c r="Z306" s="148"/>
      <c r="AA306" s="148"/>
      <c r="AB306" s="148"/>
      <c r="AC306" s="148"/>
      <c r="AD306" s="148"/>
      <c r="AE306" s="148"/>
      <c r="AF306" s="148"/>
      <c r="AG306" s="148" t="s">
        <v>253</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2" x14ac:dyDescent="0.2">
      <c r="A307" s="155"/>
      <c r="B307" s="156"/>
      <c r="C307" s="290" t="s">
        <v>1373</v>
      </c>
      <c r="D307" s="291"/>
      <c r="E307" s="291"/>
      <c r="F307" s="291"/>
      <c r="G307" s="291"/>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255</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81" t="str">
        <f>C307</f>
        <v>nebo vybourání otvorů průřezové plochy přes 4 m2 ve zdivu nadzákladovém, včetně pomocného lešení o výšce podlahy do 1900 mm a pro zatížení do 1,5 kPa  (150 kg/m2),</v>
      </c>
      <c r="BB307" s="148"/>
      <c r="BC307" s="148"/>
      <c r="BD307" s="148"/>
      <c r="BE307" s="148"/>
      <c r="BF307" s="148"/>
      <c r="BG307" s="148"/>
      <c r="BH307" s="148"/>
    </row>
    <row r="308" spans="1:60" outlineLevel="2" x14ac:dyDescent="0.2">
      <c r="A308" s="155"/>
      <c r="B308" s="156"/>
      <c r="C308" s="204" t="s">
        <v>1183</v>
      </c>
      <c r="D308" s="195"/>
      <c r="E308" s="196"/>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257</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204" t="s">
        <v>1374</v>
      </c>
      <c r="D309" s="195"/>
      <c r="E309" s="196">
        <v>1.9035</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257</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ht="22.5" outlineLevel="1" x14ac:dyDescent="0.2">
      <c r="A310" s="174">
        <v>61</v>
      </c>
      <c r="B310" s="175" t="s">
        <v>1375</v>
      </c>
      <c r="C310" s="190" t="s">
        <v>1376</v>
      </c>
      <c r="D310" s="176" t="s">
        <v>1201</v>
      </c>
      <c r="E310" s="177">
        <v>1.5875999999999999</v>
      </c>
      <c r="F310" s="178"/>
      <c r="G310" s="179">
        <f>ROUND(E310*F310,2)</f>
        <v>0</v>
      </c>
      <c r="H310" s="178"/>
      <c r="I310" s="179">
        <f>ROUND(E310*H310,2)</f>
        <v>0</v>
      </c>
      <c r="J310" s="178"/>
      <c r="K310" s="179">
        <f>ROUND(E310*J310,2)</f>
        <v>0</v>
      </c>
      <c r="L310" s="179">
        <v>21</v>
      </c>
      <c r="M310" s="179">
        <f>G310*(1+L310/100)</f>
        <v>0</v>
      </c>
      <c r="N310" s="177">
        <v>1.2800000000000001E-3</v>
      </c>
      <c r="O310" s="177">
        <f>ROUND(E310*N310,2)</f>
        <v>0</v>
      </c>
      <c r="P310" s="177">
        <v>1.8</v>
      </c>
      <c r="Q310" s="177">
        <f>ROUND(E310*P310,2)</f>
        <v>2.86</v>
      </c>
      <c r="R310" s="179" t="s">
        <v>537</v>
      </c>
      <c r="S310" s="179" t="s">
        <v>207</v>
      </c>
      <c r="T310" s="180" t="s">
        <v>207</v>
      </c>
      <c r="U310" s="159">
        <v>1.52</v>
      </c>
      <c r="V310" s="159">
        <f>ROUND(E310*U310,2)</f>
        <v>2.41</v>
      </c>
      <c r="W310" s="159"/>
      <c r="X310" s="159" t="s">
        <v>252</v>
      </c>
      <c r="Y310" s="159" t="s">
        <v>210</v>
      </c>
      <c r="Z310" s="148"/>
      <c r="AA310" s="148"/>
      <c r="AB310" s="148"/>
      <c r="AC310" s="148"/>
      <c r="AD310" s="148"/>
      <c r="AE310" s="148"/>
      <c r="AF310" s="148"/>
      <c r="AG310" s="148" t="s">
        <v>253</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ht="22.5" outlineLevel="2" x14ac:dyDescent="0.2">
      <c r="A311" s="155"/>
      <c r="B311" s="156"/>
      <c r="C311" s="290" t="s">
        <v>1377</v>
      </c>
      <c r="D311" s="291"/>
      <c r="E311" s="291"/>
      <c r="F311" s="291"/>
      <c r="G311" s="291"/>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255</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81" t="str">
        <f>C311</f>
        <v>nebo vybourání otvorů průřezové plochy přes 4 m2 ve zdivu nadzákladovém, včetně pomocného lešení o výšce podlahy do 1900 mm a pro zatížení do 1,5 kPa  (150 kg/m2)</v>
      </c>
      <c r="BB311" s="148"/>
      <c r="BC311" s="148"/>
      <c r="BD311" s="148"/>
      <c r="BE311" s="148"/>
      <c r="BF311" s="148"/>
      <c r="BG311" s="148"/>
      <c r="BH311" s="148"/>
    </row>
    <row r="312" spans="1:60" outlineLevel="2" x14ac:dyDescent="0.2">
      <c r="A312" s="155"/>
      <c r="B312" s="156"/>
      <c r="C312" s="204" t="s">
        <v>1183</v>
      </c>
      <c r="D312" s="195"/>
      <c r="E312" s="196"/>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257</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204" t="s">
        <v>1378</v>
      </c>
      <c r="D313" s="195"/>
      <c r="E313" s="196">
        <v>1.5875999999999999</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257</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74">
        <v>62</v>
      </c>
      <c r="B314" s="175" t="s">
        <v>1379</v>
      </c>
      <c r="C314" s="190" t="s">
        <v>1380</v>
      </c>
      <c r="D314" s="176" t="s">
        <v>593</v>
      </c>
      <c r="E314" s="177">
        <v>8.84</v>
      </c>
      <c r="F314" s="178"/>
      <c r="G314" s="179">
        <f>ROUND(E314*F314,2)</f>
        <v>0</v>
      </c>
      <c r="H314" s="178"/>
      <c r="I314" s="179">
        <f>ROUND(E314*H314,2)</f>
        <v>0</v>
      </c>
      <c r="J314" s="178"/>
      <c r="K314" s="179">
        <f>ROUND(E314*J314,2)</f>
        <v>0</v>
      </c>
      <c r="L314" s="179">
        <v>21</v>
      </c>
      <c r="M314" s="179">
        <f>G314*(1+L314/100)</f>
        <v>0</v>
      </c>
      <c r="N314" s="177">
        <v>0</v>
      </c>
      <c r="O314" s="177">
        <f>ROUND(E314*N314,2)</f>
        <v>0</v>
      </c>
      <c r="P314" s="177">
        <v>0.112</v>
      </c>
      <c r="Q314" s="177">
        <f>ROUND(E314*P314,2)</f>
        <v>0.99</v>
      </c>
      <c r="R314" s="179" t="s">
        <v>537</v>
      </c>
      <c r="S314" s="179" t="s">
        <v>207</v>
      </c>
      <c r="T314" s="180" t="s">
        <v>207</v>
      </c>
      <c r="U314" s="159">
        <v>0.28499999999999998</v>
      </c>
      <c r="V314" s="159">
        <f>ROUND(E314*U314,2)</f>
        <v>2.52</v>
      </c>
      <c r="W314" s="159"/>
      <c r="X314" s="159" t="s">
        <v>252</v>
      </c>
      <c r="Y314" s="159" t="s">
        <v>210</v>
      </c>
      <c r="Z314" s="148"/>
      <c r="AA314" s="148"/>
      <c r="AB314" s="148"/>
      <c r="AC314" s="148"/>
      <c r="AD314" s="148"/>
      <c r="AE314" s="148"/>
      <c r="AF314" s="148"/>
      <c r="AG314" s="148" t="s">
        <v>253</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2" x14ac:dyDescent="0.2">
      <c r="A315" s="155"/>
      <c r="B315" s="156"/>
      <c r="C315" s="290" t="s">
        <v>1381</v>
      </c>
      <c r="D315" s="291"/>
      <c r="E315" s="291"/>
      <c r="F315" s="291"/>
      <c r="G315" s="291"/>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255</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204" t="s">
        <v>1183</v>
      </c>
      <c r="D316" s="195"/>
      <c r="E316" s="196"/>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257</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3" x14ac:dyDescent="0.2">
      <c r="A317" s="155"/>
      <c r="B317" s="156"/>
      <c r="C317" s="204" t="s">
        <v>1382</v>
      </c>
      <c r="D317" s="195"/>
      <c r="E317" s="196">
        <v>8.84</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257</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74">
        <v>63</v>
      </c>
      <c r="B318" s="175" t="s">
        <v>535</v>
      </c>
      <c r="C318" s="190" t="s">
        <v>536</v>
      </c>
      <c r="D318" s="176" t="s">
        <v>400</v>
      </c>
      <c r="E318" s="177">
        <v>4</v>
      </c>
      <c r="F318" s="178"/>
      <c r="G318" s="179">
        <f>ROUND(E318*F318,2)</f>
        <v>0</v>
      </c>
      <c r="H318" s="178"/>
      <c r="I318" s="179">
        <f>ROUND(E318*H318,2)</f>
        <v>0</v>
      </c>
      <c r="J318" s="178"/>
      <c r="K318" s="179">
        <f>ROUND(E318*J318,2)</f>
        <v>0</v>
      </c>
      <c r="L318" s="179">
        <v>21</v>
      </c>
      <c r="M318" s="179">
        <f>G318*(1+L318/100)</f>
        <v>0</v>
      </c>
      <c r="N318" s="177">
        <v>0</v>
      </c>
      <c r="O318" s="177">
        <f>ROUND(E318*N318,2)</f>
        <v>0</v>
      </c>
      <c r="P318" s="177">
        <v>0</v>
      </c>
      <c r="Q318" s="177">
        <f>ROUND(E318*P318,2)</f>
        <v>0</v>
      </c>
      <c r="R318" s="179" t="s">
        <v>537</v>
      </c>
      <c r="S318" s="179" t="s">
        <v>207</v>
      </c>
      <c r="T318" s="180" t="s">
        <v>207</v>
      </c>
      <c r="U318" s="159">
        <v>0.03</v>
      </c>
      <c r="V318" s="159">
        <f>ROUND(E318*U318,2)</f>
        <v>0.12</v>
      </c>
      <c r="W318" s="159"/>
      <c r="X318" s="159" t="s">
        <v>252</v>
      </c>
      <c r="Y318" s="159" t="s">
        <v>210</v>
      </c>
      <c r="Z318" s="148"/>
      <c r="AA318" s="148"/>
      <c r="AB318" s="148"/>
      <c r="AC318" s="148"/>
      <c r="AD318" s="148"/>
      <c r="AE318" s="148"/>
      <c r="AF318" s="148"/>
      <c r="AG318" s="148" t="s">
        <v>253</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x14ac:dyDescent="0.2">
      <c r="A319" s="155"/>
      <c r="B319" s="156"/>
      <c r="C319" s="290" t="s">
        <v>538</v>
      </c>
      <c r="D319" s="291"/>
      <c r="E319" s="291"/>
      <c r="F319" s="291"/>
      <c r="G319" s="291"/>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255</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2" x14ac:dyDescent="0.2">
      <c r="A320" s="155"/>
      <c r="B320" s="156"/>
      <c r="C320" s="204" t="s">
        <v>1383</v>
      </c>
      <c r="D320" s="195"/>
      <c r="E320" s="196">
        <v>4</v>
      </c>
      <c r="F320" s="159"/>
      <c r="G320" s="159"/>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257</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74">
        <v>64</v>
      </c>
      <c r="B321" s="175" t="s">
        <v>566</v>
      </c>
      <c r="C321" s="190" t="s">
        <v>567</v>
      </c>
      <c r="D321" s="176" t="s">
        <v>250</v>
      </c>
      <c r="E321" s="177">
        <v>3.8</v>
      </c>
      <c r="F321" s="178"/>
      <c r="G321" s="179">
        <f>ROUND(E321*F321,2)</f>
        <v>0</v>
      </c>
      <c r="H321" s="178"/>
      <c r="I321" s="179">
        <f>ROUND(E321*H321,2)</f>
        <v>0</v>
      </c>
      <c r="J321" s="178"/>
      <c r="K321" s="179">
        <f>ROUND(E321*J321,2)</f>
        <v>0</v>
      </c>
      <c r="L321" s="179">
        <v>21</v>
      </c>
      <c r="M321" s="179">
        <f>G321*(1+L321/100)</f>
        <v>0</v>
      </c>
      <c r="N321" s="177">
        <v>2.1900000000000001E-3</v>
      </c>
      <c r="O321" s="177">
        <f>ROUND(E321*N321,2)</f>
        <v>0.01</v>
      </c>
      <c r="P321" s="177">
        <v>4.1000000000000002E-2</v>
      </c>
      <c r="Q321" s="177">
        <f>ROUND(E321*P321,2)</f>
        <v>0.16</v>
      </c>
      <c r="R321" s="179" t="s">
        <v>537</v>
      </c>
      <c r="S321" s="179" t="s">
        <v>207</v>
      </c>
      <c r="T321" s="180" t="s">
        <v>207</v>
      </c>
      <c r="U321" s="159">
        <v>0.52</v>
      </c>
      <c r="V321" s="159">
        <f>ROUND(E321*U321,2)</f>
        <v>1.98</v>
      </c>
      <c r="W321" s="159"/>
      <c r="X321" s="159" t="s">
        <v>252</v>
      </c>
      <c r="Y321" s="159" t="s">
        <v>210</v>
      </c>
      <c r="Z321" s="148"/>
      <c r="AA321" s="148"/>
      <c r="AB321" s="148"/>
      <c r="AC321" s="148"/>
      <c r="AD321" s="148"/>
      <c r="AE321" s="148"/>
      <c r="AF321" s="148"/>
      <c r="AG321" s="148" t="s">
        <v>253</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2" x14ac:dyDescent="0.2">
      <c r="A322" s="155"/>
      <c r="B322" s="156"/>
      <c r="C322" s="290" t="s">
        <v>568</v>
      </c>
      <c r="D322" s="291"/>
      <c r="E322" s="291"/>
      <c r="F322" s="291"/>
      <c r="G322" s="291"/>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255</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204" t="s">
        <v>1384</v>
      </c>
      <c r="D323" s="195"/>
      <c r="E323" s="196">
        <v>3.8</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257</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74">
        <v>65</v>
      </c>
      <c r="B324" s="175" t="s">
        <v>1385</v>
      </c>
      <c r="C324" s="190" t="s">
        <v>1386</v>
      </c>
      <c r="D324" s="176" t="s">
        <v>593</v>
      </c>
      <c r="E324" s="177">
        <v>3</v>
      </c>
      <c r="F324" s="178"/>
      <c r="G324" s="179">
        <f>ROUND(E324*F324,2)</f>
        <v>0</v>
      </c>
      <c r="H324" s="178"/>
      <c r="I324" s="179">
        <f>ROUND(E324*H324,2)</f>
        <v>0</v>
      </c>
      <c r="J324" s="178"/>
      <c r="K324" s="179">
        <f>ROUND(E324*J324,2)</f>
        <v>0</v>
      </c>
      <c r="L324" s="179">
        <v>21</v>
      </c>
      <c r="M324" s="179">
        <f>G324*(1+L324/100)</f>
        <v>0</v>
      </c>
      <c r="N324" s="177">
        <v>0</v>
      </c>
      <c r="O324" s="177">
        <f>ROUND(E324*N324,2)</f>
        <v>0</v>
      </c>
      <c r="P324" s="177">
        <v>0.105</v>
      </c>
      <c r="Q324" s="177">
        <f>ROUND(E324*P324,2)</f>
        <v>0.32</v>
      </c>
      <c r="R324" s="179" t="s">
        <v>537</v>
      </c>
      <c r="S324" s="179" t="s">
        <v>207</v>
      </c>
      <c r="T324" s="180" t="s">
        <v>207</v>
      </c>
      <c r="U324" s="159">
        <v>0.19</v>
      </c>
      <c r="V324" s="159">
        <f>ROUND(E324*U324,2)</f>
        <v>0.56999999999999995</v>
      </c>
      <c r="W324" s="159"/>
      <c r="X324" s="159" t="s">
        <v>252</v>
      </c>
      <c r="Y324" s="159" t="s">
        <v>210</v>
      </c>
      <c r="Z324" s="148"/>
      <c r="AA324" s="148"/>
      <c r="AB324" s="148"/>
      <c r="AC324" s="148"/>
      <c r="AD324" s="148"/>
      <c r="AE324" s="148"/>
      <c r="AF324" s="148"/>
      <c r="AG324" s="148" t="s">
        <v>253</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x14ac:dyDescent="0.2">
      <c r="A325" s="155"/>
      <c r="B325" s="156"/>
      <c r="C325" s="204" t="s">
        <v>1183</v>
      </c>
      <c r="D325" s="195"/>
      <c r="E325" s="196"/>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257</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204" t="s">
        <v>1387</v>
      </c>
      <c r="D326" s="195"/>
      <c r="E326" s="196">
        <v>3</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257</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ht="22.5" outlineLevel="1" x14ac:dyDescent="0.2">
      <c r="A327" s="174">
        <v>66</v>
      </c>
      <c r="B327" s="175" t="s">
        <v>574</v>
      </c>
      <c r="C327" s="190" t="s">
        <v>575</v>
      </c>
      <c r="D327" s="176" t="s">
        <v>250</v>
      </c>
      <c r="E327" s="177">
        <v>10.6</v>
      </c>
      <c r="F327" s="178"/>
      <c r="G327" s="179">
        <f>ROUND(E327*F327,2)</f>
        <v>0</v>
      </c>
      <c r="H327" s="178"/>
      <c r="I327" s="179">
        <f>ROUND(E327*H327,2)</f>
        <v>0</v>
      </c>
      <c r="J327" s="178"/>
      <c r="K327" s="179">
        <f>ROUND(E327*J327,2)</f>
        <v>0</v>
      </c>
      <c r="L327" s="179">
        <v>21</v>
      </c>
      <c r="M327" s="179">
        <f>G327*(1+L327/100)</f>
        <v>0</v>
      </c>
      <c r="N327" s="177">
        <v>0</v>
      </c>
      <c r="O327" s="177">
        <f>ROUND(E327*N327,2)</f>
        <v>0</v>
      </c>
      <c r="P327" s="177">
        <v>0.05</v>
      </c>
      <c r="Q327" s="177">
        <f>ROUND(E327*P327,2)</f>
        <v>0.53</v>
      </c>
      <c r="R327" s="179" t="s">
        <v>537</v>
      </c>
      <c r="S327" s="179" t="s">
        <v>207</v>
      </c>
      <c r="T327" s="180" t="s">
        <v>207</v>
      </c>
      <c r="U327" s="159">
        <v>0.33</v>
      </c>
      <c r="V327" s="159">
        <f>ROUND(E327*U327,2)</f>
        <v>3.5</v>
      </c>
      <c r="W327" s="159"/>
      <c r="X327" s="159" t="s">
        <v>252</v>
      </c>
      <c r="Y327" s="159" t="s">
        <v>210</v>
      </c>
      <c r="Z327" s="148"/>
      <c r="AA327" s="148"/>
      <c r="AB327" s="148"/>
      <c r="AC327" s="148"/>
      <c r="AD327" s="148"/>
      <c r="AE327" s="148"/>
      <c r="AF327" s="148"/>
      <c r="AG327" s="148" t="s">
        <v>253</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204" t="s">
        <v>1183</v>
      </c>
      <c r="D328" s="195"/>
      <c r="E328" s="196"/>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257</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204" t="s">
        <v>1281</v>
      </c>
      <c r="D329" s="195"/>
      <c r="E329" s="196">
        <v>10.6</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257</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ht="22.5" outlineLevel="1" x14ac:dyDescent="0.2">
      <c r="A330" s="174">
        <v>67</v>
      </c>
      <c r="B330" s="175" t="s">
        <v>580</v>
      </c>
      <c r="C330" s="190" t="s">
        <v>581</v>
      </c>
      <c r="D330" s="176" t="s">
        <v>250</v>
      </c>
      <c r="E330" s="177">
        <v>387</v>
      </c>
      <c r="F330" s="178"/>
      <c r="G330" s="179">
        <f>ROUND(E330*F330,2)</f>
        <v>0</v>
      </c>
      <c r="H330" s="178"/>
      <c r="I330" s="179">
        <f>ROUND(E330*H330,2)</f>
        <v>0</v>
      </c>
      <c r="J330" s="178"/>
      <c r="K330" s="179">
        <f>ROUND(E330*J330,2)</f>
        <v>0</v>
      </c>
      <c r="L330" s="179">
        <v>21</v>
      </c>
      <c r="M330" s="179">
        <f>G330*(1+L330/100)</f>
        <v>0</v>
      </c>
      <c r="N330" s="177">
        <v>0</v>
      </c>
      <c r="O330" s="177">
        <f>ROUND(E330*N330,2)</f>
        <v>0</v>
      </c>
      <c r="P330" s="177">
        <v>2.9000000000000001E-2</v>
      </c>
      <c r="Q330" s="177">
        <f>ROUND(E330*P330,2)</f>
        <v>11.22</v>
      </c>
      <c r="R330" s="179" t="s">
        <v>537</v>
      </c>
      <c r="S330" s="179" t="s">
        <v>207</v>
      </c>
      <c r="T330" s="180" t="s">
        <v>207</v>
      </c>
      <c r="U330" s="159">
        <v>0.1</v>
      </c>
      <c r="V330" s="159">
        <f>ROUND(E330*U330,2)</f>
        <v>38.700000000000003</v>
      </c>
      <c r="W330" s="159"/>
      <c r="X330" s="159" t="s">
        <v>252</v>
      </c>
      <c r="Y330" s="159" t="s">
        <v>210</v>
      </c>
      <c r="Z330" s="148"/>
      <c r="AA330" s="148"/>
      <c r="AB330" s="148"/>
      <c r="AC330" s="148"/>
      <c r="AD330" s="148"/>
      <c r="AE330" s="148"/>
      <c r="AF330" s="148"/>
      <c r="AG330" s="148" t="s">
        <v>253</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2" x14ac:dyDescent="0.2">
      <c r="A331" s="155"/>
      <c r="B331" s="156"/>
      <c r="C331" s="204" t="s">
        <v>1345</v>
      </c>
      <c r="D331" s="195"/>
      <c r="E331" s="196"/>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257</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204" t="s">
        <v>1388</v>
      </c>
      <c r="D332" s="195"/>
      <c r="E332" s="196">
        <v>36.700000000000003</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257</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204" t="s">
        <v>1299</v>
      </c>
      <c r="D333" s="195"/>
      <c r="E333" s="196">
        <v>96.5</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257</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204" t="s">
        <v>1300</v>
      </c>
      <c r="D334" s="195"/>
      <c r="E334" s="196">
        <v>56.9</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257</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204" t="s">
        <v>1301</v>
      </c>
      <c r="D335" s="195"/>
      <c r="E335" s="196">
        <v>34.9</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257</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204" t="s">
        <v>1348</v>
      </c>
      <c r="D336" s="195"/>
      <c r="E336" s="196"/>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257</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204" t="s">
        <v>1302</v>
      </c>
      <c r="D337" s="195"/>
      <c r="E337" s="196">
        <v>37.799999999999997</v>
      </c>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257</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204" t="s">
        <v>1303</v>
      </c>
      <c r="D338" s="195"/>
      <c r="E338" s="196">
        <v>59.3</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257</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204" t="s">
        <v>1304</v>
      </c>
      <c r="D339" s="195"/>
      <c r="E339" s="196">
        <v>38.5</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257</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204" t="s">
        <v>1305</v>
      </c>
      <c r="D340" s="195"/>
      <c r="E340" s="196">
        <v>26.4</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257</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ht="22.5" outlineLevel="1" x14ac:dyDescent="0.2">
      <c r="A341" s="174">
        <v>68</v>
      </c>
      <c r="B341" s="175" t="s">
        <v>583</v>
      </c>
      <c r="C341" s="190" t="s">
        <v>584</v>
      </c>
      <c r="D341" s="176" t="s">
        <v>250</v>
      </c>
      <c r="E341" s="177">
        <v>127.2735</v>
      </c>
      <c r="F341" s="178"/>
      <c r="G341" s="179">
        <f>ROUND(E341*F341,2)</f>
        <v>0</v>
      </c>
      <c r="H341" s="178"/>
      <c r="I341" s="179">
        <f>ROUND(E341*H341,2)</f>
        <v>0</v>
      </c>
      <c r="J341" s="178"/>
      <c r="K341" s="179">
        <f>ROUND(E341*J341,2)</f>
        <v>0</v>
      </c>
      <c r="L341" s="179">
        <v>21</v>
      </c>
      <c r="M341" s="179">
        <f>G341*(1+L341/100)</f>
        <v>0</v>
      </c>
      <c r="N341" s="177">
        <v>0</v>
      </c>
      <c r="O341" s="177">
        <f>ROUND(E341*N341,2)</f>
        <v>0</v>
      </c>
      <c r="P341" s="177">
        <v>5.8999999999999997E-2</v>
      </c>
      <c r="Q341" s="177">
        <f>ROUND(E341*P341,2)</f>
        <v>7.51</v>
      </c>
      <c r="R341" s="179" t="s">
        <v>537</v>
      </c>
      <c r="S341" s="179" t="s">
        <v>207</v>
      </c>
      <c r="T341" s="180" t="s">
        <v>207</v>
      </c>
      <c r="U341" s="159">
        <v>0.2</v>
      </c>
      <c r="V341" s="159">
        <f>ROUND(E341*U341,2)</f>
        <v>25.45</v>
      </c>
      <c r="W341" s="159"/>
      <c r="X341" s="159" t="s">
        <v>252</v>
      </c>
      <c r="Y341" s="159" t="s">
        <v>210</v>
      </c>
      <c r="Z341" s="148"/>
      <c r="AA341" s="148"/>
      <c r="AB341" s="148"/>
      <c r="AC341" s="148"/>
      <c r="AD341" s="148"/>
      <c r="AE341" s="148"/>
      <c r="AF341" s="148"/>
      <c r="AG341" s="148" t="s">
        <v>253</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2" x14ac:dyDescent="0.2">
      <c r="A342" s="155"/>
      <c r="B342" s="156"/>
      <c r="C342" s="204" t="s">
        <v>1183</v>
      </c>
      <c r="D342" s="195"/>
      <c r="E342" s="196"/>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257</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204" t="s">
        <v>1389</v>
      </c>
      <c r="D343" s="195"/>
      <c r="E343" s="196">
        <v>4.3875000000000002</v>
      </c>
      <c r="F343" s="159"/>
      <c r="G343" s="159"/>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257</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3" x14ac:dyDescent="0.2">
      <c r="A344" s="155"/>
      <c r="B344" s="156"/>
      <c r="C344" s="204" t="s">
        <v>1284</v>
      </c>
      <c r="D344" s="195"/>
      <c r="E344" s="196">
        <v>27.885999999999999</v>
      </c>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257</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204" t="s">
        <v>1345</v>
      </c>
      <c r="D345" s="195"/>
      <c r="E345" s="196"/>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257</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x14ac:dyDescent="0.2">
      <c r="A346" s="155"/>
      <c r="B346" s="156"/>
      <c r="C346" s="204" t="s">
        <v>1286</v>
      </c>
      <c r="D346" s="195"/>
      <c r="E346" s="196">
        <v>8.5</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257</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204" t="s">
        <v>1287</v>
      </c>
      <c r="D347" s="195"/>
      <c r="E347" s="196">
        <v>28.5</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257</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204" t="s">
        <v>1288</v>
      </c>
      <c r="D348" s="195"/>
      <c r="E348" s="196">
        <v>19.899999999999999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257</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204" t="s">
        <v>1348</v>
      </c>
      <c r="D349" s="195"/>
      <c r="E349" s="196"/>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257</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204" t="s">
        <v>1290</v>
      </c>
      <c r="D350" s="195"/>
      <c r="E350" s="196">
        <v>18.5</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257</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204" t="s">
        <v>1291</v>
      </c>
      <c r="D351" s="195"/>
      <c r="E351" s="196">
        <v>19.600000000000001</v>
      </c>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257</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74">
        <v>69</v>
      </c>
      <c r="B352" s="175" t="s">
        <v>588</v>
      </c>
      <c r="C352" s="190" t="s">
        <v>589</v>
      </c>
      <c r="D352" s="176" t="s">
        <v>250</v>
      </c>
      <c r="E352" s="177">
        <v>193.5</v>
      </c>
      <c r="F352" s="178"/>
      <c r="G352" s="179">
        <f>ROUND(E352*F352,2)</f>
        <v>0</v>
      </c>
      <c r="H352" s="178"/>
      <c r="I352" s="179">
        <f>ROUND(E352*H352,2)</f>
        <v>0</v>
      </c>
      <c r="J352" s="178"/>
      <c r="K352" s="179">
        <f>ROUND(E352*J352,2)</f>
        <v>0</v>
      </c>
      <c r="L352" s="179">
        <v>21</v>
      </c>
      <c r="M352" s="179">
        <f>G352*(1+L352/100)</f>
        <v>0</v>
      </c>
      <c r="N352" s="177">
        <v>0</v>
      </c>
      <c r="O352" s="177">
        <f>ROUND(E352*N352,2)</f>
        <v>0</v>
      </c>
      <c r="P352" s="177">
        <v>5.1599999999999997E-3</v>
      </c>
      <c r="Q352" s="177">
        <f>ROUND(E352*P352,2)</f>
        <v>1</v>
      </c>
      <c r="R352" s="179" t="s">
        <v>537</v>
      </c>
      <c r="S352" s="179" t="s">
        <v>207</v>
      </c>
      <c r="T352" s="180" t="s">
        <v>207</v>
      </c>
      <c r="U352" s="159">
        <v>0.14000000000000001</v>
      </c>
      <c r="V352" s="159">
        <f>ROUND(E352*U352,2)</f>
        <v>27.09</v>
      </c>
      <c r="W352" s="159"/>
      <c r="X352" s="159" t="s">
        <v>252</v>
      </c>
      <c r="Y352" s="159" t="s">
        <v>210</v>
      </c>
      <c r="Z352" s="148"/>
      <c r="AA352" s="148"/>
      <c r="AB352" s="148"/>
      <c r="AC352" s="148"/>
      <c r="AD352" s="148"/>
      <c r="AE352" s="148"/>
      <c r="AF352" s="148"/>
      <c r="AG352" s="148" t="s">
        <v>253</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2" x14ac:dyDescent="0.2">
      <c r="A353" s="155"/>
      <c r="B353" s="156"/>
      <c r="C353" s="204" t="s">
        <v>1390</v>
      </c>
      <c r="D353" s="195"/>
      <c r="E353" s="196">
        <v>193.5</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257</v>
      </c>
      <c r="AH353" s="148">
        <v>5</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22.5" outlineLevel="1" x14ac:dyDescent="0.2">
      <c r="A354" s="174">
        <v>70</v>
      </c>
      <c r="B354" s="175" t="s">
        <v>1391</v>
      </c>
      <c r="C354" s="190" t="s">
        <v>1392</v>
      </c>
      <c r="D354" s="176" t="s">
        <v>250</v>
      </c>
      <c r="E354" s="177">
        <v>8.8000000000000007</v>
      </c>
      <c r="F354" s="178"/>
      <c r="G354" s="179">
        <f>ROUND(E354*F354,2)</f>
        <v>0</v>
      </c>
      <c r="H354" s="178"/>
      <c r="I354" s="179">
        <f>ROUND(E354*H354,2)</f>
        <v>0</v>
      </c>
      <c r="J354" s="178"/>
      <c r="K354" s="179">
        <f>ROUND(E354*J354,2)</f>
        <v>0</v>
      </c>
      <c r="L354" s="179">
        <v>21</v>
      </c>
      <c r="M354" s="179">
        <f>G354*(1+L354/100)</f>
        <v>0</v>
      </c>
      <c r="N354" s="177">
        <v>0</v>
      </c>
      <c r="O354" s="177">
        <f>ROUND(E354*N354,2)</f>
        <v>0</v>
      </c>
      <c r="P354" s="177">
        <v>0</v>
      </c>
      <c r="Q354" s="177">
        <f>ROUND(E354*P354,2)</f>
        <v>0</v>
      </c>
      <c r="R354" s="179" t="s">
        <v>1181</v>
      </c>
      <c r="S354" s="179" t="s">
        <v>207</v>
      </c>
      <c r="T354" s="180" t="s">
        <v>207</v>
      </c>
      <c r="U354" s="159">
        <v>0.23599999999999999</v>
      </c>
      <c r="V354" s="159">
        <f>ROUND(E354*U354,2)</f>
        <v>2.08</v>
      </c>
      <c r="W354" s="159"/>
      <c r="X354" s="159" t="s">
        <v>252</v>
      </c>
      <c r="Y354" s="159" t="s">
        <v>210</v>
      </c>
      <c r="Z354" s="148"/>
      <c r="AA354" s="148"/>
      <c r="AB354" s="148"/>
      <c r="AC354" s="148"/>
      <c r="AD354" s="148"/>
      <c r="AE354" s="148"/>
      <c r="AF354" s="148"/>
      <c r="AG354" s="148" t="s">
        <v>253</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ht="22.5" outlineLevel="2" x14ac:dyDescent="0.2">
      <c r="A355" s="155"/>
      <c r="B355" s="156"/>
      <c r="C355" s="290" t="s">
        <v>1393</v>
      </c>
      <c r="D355" s="291"/>
      <c r="E355" s="291"/>
      <c r="F355" s="291"/>
      <c r="G355" s="291"/>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255</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81" t="str">
        <f>C355</f>
        <v>krajníků, desek nebo panelů od spojovacího materiálu s odklizením a uložením očištěných hmot a spojovacího materiálu na skládku na vzdálenost do 10 m</v>
      </c>
      <c r="BB355" s="148"/>
      <c r="BC355" s="148"/>
      <c r="BD355" s="148"/>
      <c r="BE355" s="148"/>
      <c r="BF355" s="148"/>
      <c r="BG355" s="148"/>
      <c r="BH355" s="148"/>
    </row>
    <row r="356" spans="1:60" outlineLevel="2" x14ac:dyDescent="0.2">
      <c r="A356" s="155"/>
      <c r="B356" s="156"/>
      <c r="C356" s="204" t="s">
        <v>1183</v>
      </c>
      <c r="D356" s="195"/>
      <c r="E356" s="196"/>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257</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204" t="s">
        <v>1184</v>
      </c>
      <c r="D357" s="195"/>
      <c r="E357" s="196">
        <v>8.8000000000000007</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257</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ht="22.5" outlineLevel="1" x14ac:dyDescent="0.2">
      <c r="A358" s="174">
        <v>71</v>
      </c>
      <c r="B358" s="175" t="s">
        <v>1394</v>
      </c>
      <c r="C358" s="190" t="s">
        <v>1395</v>
      </c>
      <c r="D358" s="176" t="s">
        <v>250</v>
      </c>
      <c r="E358" s="177">
        <v>19.5</v>
      </c>
      <c r="F358" s="178"/>
      <c r="G358" s="179">
        <f>ROUND(E358*F358,2)</f>
        <v>0</v>
      </c>
      <c r="H358" s="178"/>
      <c r="I358" s="179">
        <f>ROUND(E358*H358,2)</f>
        <v>0</v>
      </c>
      <c r="J358" s="178"/>
      <c r="K358" s="179">
        <f>ROUND(E358*J358,2)</f>
        <v>0</v>
      </c>
      <c r="L358" s="179">
        <v>21</v>
      </c>
      <c r="M358" s="179">
        <f>G358*(1+L358/100)</f>
        <v>0</v>
      </c>
      <c r="N358" s="177">
        <v>0</v>
      </c>
      <c r="O358" s="177">
        <f>ROUND(E358*N358,2)</f>
        <v>0</v>
      </c>
      <c r="P358" s="177">
        <v>0</v>
      </c>
      <c r="Q358" s="177">
        <f>ROUND(E358*P358,2)</f>
        <v>0</v>
      </c>
      <c r="R358" s="179" t="s">
        <v>1181</v>
      </c>
      <c r="S358" s="179" t="s">
        <v>207</v>
      </c>
      <c r="T358" s="180" t="s">
        <v>207</v>
      </c>
      <c r="U358" s="159">
        <v>0.09</v>
      </c>
      <c r="V358" s="159">
        <f>ROUND(E358*U358,2)</f>
        <v>1.76</v>
      </c>
      <c r="W358" s="159"/>
      <c r="X358" s="159" t="s">
        <v>252</v>
      </c>
      <c r="Y358" s="159" t="s">
        <v>210</v>
      </c>
      <c r="Z358" s="148"/>
      <c r="AA358" s="148"/>
      <c r="AB358" s="148"/>
      <c r="AC358" s="148"/>
      <c r="AD358" s="148"/>
      <c r="AE358" s="148"/>
      <c r="AF358" s="148"/>
      <c r="AG358" s="148" t="s">
        <v>253</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ht="22.5" outlineLevel="2" x14ac:dyDescent="0.2">
      <c r="A359" s="155"/>
      <c r="B359" s="156"/>
      <c r="C359" s="290" t="s">
        <v>1396</v>
      </c>
      <c r="D359" s="291"/>
      <c r="E359" s="291"/>
      <c r="F359" s="291"/>
      <c r="G359" s="291"/>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255</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81" t="str">
        <f>C359</f>
        <v>od spojovacího materiálu, s uložením očištěných kostek na skládku, s odklizením odpadových hmot na hromady a s odklizením vybouraných kostek na vzdálenost do 3 m</v>
      </c>
      <c r="BB359" s="148"/>
      <c r="BC359" s="148"/>
      <c r="BD359" s="148"/>
      <c r="BE359" s="148"/>
      <c r="BF359" s="148"/>
      <c r="BG359" s="148"/>
      <c r="BH359" s="148"/>
    </row>
    <row r="360" spans="1:60" outlineLevel="2" x14ac:dyDescent="0.2">
      <c r="A360" s="155"/>
      <c r="B360" s="156"/>
      <c r="C360" s="204" t="s">
        <v>1183</v>
      </c>
      <c r="D360" s="195"/>
      <c r="E360" s="196"/>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257</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204" t="s">
        <v>1189</v>
      </c>
      <c r="D361" s="195"/>
      <c r="E361" s="196">
        <v>19.5</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257</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74">
        <v>72</v>
      </c>
      <c r="B362" s="175" t="s">
        <v>629</v>
      </c>
      <c r="C362" s="190" t="s">
        <v>630</v>
      </c>
      <c r="D362" s="176" t="s">
        <v>448</v>
      </c>
      <c r="E362" s="177">
        <v>7</v>
      </c>
      <c r="F362" s="178"/>
      <c r="G362" s="179">
        <f>ROUND(E362*F362,2)</f>
        <v>0</v>
      </c>
      <c r="H362" s="178"/>
      <c r="I362" s="179">
        <f>ROUND(E362*H362,2)</f>
        <v>0</v>
      </c>
      <c r="J362" s="178"/>
      <c r="K362" s="179">
        <f>ROUND(E362*J362,2)</f>
        <v>0</v>
      </c>
      <c r="L362" s="179">
        <v>21</v>
      </c>
      <c r="M362" s="179">
        <f>G362*(1+L362/100)</f>
        <v>0</v>
      </c>
      <c r="N362" s="177">
        <v>0</v>
      </c>
      <c r="O362" s="177">
        <f>ROUND(E362*N362,2)</f>
        <v>0</v>
      </c>
      <c r="P362" s="177">
        <v>0</v>
      </c>
      <c r="Q362" s="177">
        <f>ROUND(E362*P362,2)</f>
        <v>0</v>
      </c>
      <c r="R362" s="179"/>
      <c r="S362" s="179" t="s">
        <v>207</v>
      </c>
      <c r="T362" s="180" t="s">
        <v>207</v>
      </c>
      <c r="U362" s="159">
        <v>1</v>
      </c>
      <c r="V362" s="159">
        <f>ROUND(E362*U362,2)</f>
        <v>7</v>
      </c>
      <c r="W362" s="159"/>
      <c r="X362" s="159" t="s">
        <v>252</v>
      </c>
      <c r="Y362" s="159" t="s">
        <v>210</v>
      </c>
      <c r="Z362" s="148"/>
      <c r="AA362" s="148"/>
      <c r="AB362" s="148"/>
      <c r="AC362" s="148"/>
      <c r="AD362" s="148"/>
      <c r="AE362" s="148"/>
      <c r="AF362" s="148"/>
      <c r="AG362" s="148" t="s">
        <v>253</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204" t="s">
        <v>1345</v>
      </c>
      <c r="D363" s="195"/>
      <c r="E363" s="196"/>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257</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5"/>
      <c r="B364" s="156"/>
      <c r="C364" s="204" t="s">
        <v>1397</v>
      </c>
      <c r="D364" s="195"/>
      <c r="E364" s="196">
        <v>1</v>
      </c>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257</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204" t="s">
        <v>1398</v>
      </c>
      <c r="D365" s="195"/>
      <c r="E365" s="196">
        <v>2</v>
      </c>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257</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5"/>
      <c r="B366" s="156"/>
      <c r="C366" s="204" t="s">
        <v>1399</v>
      </c>
      <c r="D366" s="195"/>
      <c r="E366" s="196">
        <v>4</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257</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ht="22.5" outlineLevel="1" x14ac:dyDescent="0.2">
      <c r="A367" s="174">
        <v>73</v>
      </c>
      <c r="B367" s="175" t="s">
        <v>1400</v>
      </c>
      <c r="C367" s="190" t="s">
        <v>1401</v>
      </c>
      <c r="D367" s="176" t="s">
        <v>400</v>
      </c>
      <c r="E367" s="177">
        <v>1</v>
      </c>
      <c r="F367" s="178"/>
      <c r="G367" s="179">
        <f>ROUND(E367*F367,2)</f>
        <v>0</v>
      </c>
      <c r="H367" s="178"/>
      <c r="I367" s="179">
        <f>ROUND(E367*H367,2)</f>
        <v>0</v>
      </c>
      <c r="J367" s="178"/>
      <c r="K367" s="179">
        <f>ROUND(E367*J367,2)</f>
        <v>0</v>
      </c>
      <c r="L367" s="179">
        <v>21</v>
      </c>
      <c r="M367" s="179">
        <f>G367*(1+L367/100)</f>
        <v>0</v>
      </c>
      <c r="N367" s="177">
        <v>0</v>
      </c>
      <c r="O367" s="177">
        <f>ROUND(E367*N367,2)</f>
        <v>0</v>
      </c>
      <c r="P367" s="177">
        <v>0.25</v>
      </c>
      <c r="Q367" s="177">
        <f>ROUND(E367*P367,2)</f>
        <v>0.25</v>
      </c>
      <c r="R367" s="179"/>
      <c r="S367" s="179" t="s">
        <v>228</v>
      </c>
      <c r="T367" s="180" t="s">
        <v>282</v>
      </c>
      <c r="U367" s="159">
        <v>8</v>
      </c>
      <c r="V367" s="159">
        <f>ROUND(E367*U367,2)</f>
        <v>8</v>
      </c>
      <c r="W367" s="159"/>
      <c r="X367" s="159" t="s">
        <v>252</v>
      </c>
      <c r="Y367" s="159" t="s">
        <v>210</v>
      </c>
      <c r="Z367" s="148"/>
      <c r="AA367" s="148"/>
      <c r="AB367" s="148"/>
      <c r="AC367" s="148"/>
      <c r="AD367" s="148"/>
      <c r="AE367" s="148"/>
      <c r="AF367" s="148"/>
      <c r="AG367" s="148" t="s">
        <v>253</v>
      </c>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2" x14ac:dyDescent="0.2">
      <c r="A368" s="155"/>
      <c r="B368" s="156"/>
      <c r="C368" s="204" t="s">
        <v>1402</v>
      </c>
      <c r="D368" s="195"/>
      <c r="E368" s="196">
        <v>1</v>
      </c>
      <c r="F368" s="159"/>
      <c r="G368" s="159"/>
      <c r="H368" s="159"/>
      <c r="I368" s="159"/>
      <c r="J368" s="159"/>
      <c r="K368" s="159"/>
      <c r="L368" s="159"/>
      <c r="M368" s="159"/>
      <c r="N368" s="158"/>
      <c r="O368" s="158"/>
      <c r="P368" s="158"/>
      <c r="Q368" s="158"/>
      <c r="R368" s="159"/>
      <c r="S368" s="159"/>
      <c r="T368" s="159"/>
      <c r="U368" s="159"/>
      <c r="V368" s="159"/>
      <c r="W368" s="159"/>
      <c r="X368" s="159"/>
      <c r="Y368" s="159"/>
      <c r="Z368" s="148"/>
      <c r="AA368" s="148"/>
      <c r="AB368" s="148"/>
      <c r="AC368" s="148"/>
      <c r="AD368" s="148"/>
      <c r="AE368" s="148"/>
      <c r="AF368" s="148"/>
      <c r="AG368" s="148" t="s">
        <v>257</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x14ac:dyDescent="0.2">
      <c r="A369" s="164" t="s">
        <v>202</v>
      </c>
      <c r="B369" s="165" t="s">
        <v>150</v>
      </c>
      <c r="C369" s="189" t="s">
        <v>151</v>
      </c>
      <c r="D369" s="166"/>
      <c r="E369" s="167"/>
      <c r="F369" s="168"/>
      <c r="G369" s="168">
        <f>SUMIF(AG370:AG375,"&lt;&gt;NOR",G370:G375)</f>
        <v>0</v>
      </c>
      <c r="H369" s="168"/>
      <c r="I369" s="168">
        <f>SUM(I370:I375)</f>
        <v>0</v>
      </c>
      <c r="J369" s="168"/>
      <c r="K369" s="168">
        <f>SUM(K370:K375)</f>
        <v>0</v>
      </c>
      <c r="L369" s="168"/>
      <c r="M369" s="168">
        <f>SUM(M370:M375)</f>
        <v>0</v>
      </c>
      <c r="N369" s="167"/>
      <c r="O369" s="167">
        <f>SUM(O370:O375)</f>
        <v>0</v>
      </c>
      <c r="P369" s="167"/>
      <c r="Q369" s="167">
        <f>SUM(Q370:Q375)</f>
        <v>0</v>
      </c>
      <c r="R369" s="168"/>
      <c r="S369" s="168"/>
      <c r="T369" s="169"/>
      <c r="U369" s="163"/>
      <c r="V369" s="163">
        <f>SUM(V370:V375)</f>
        <v>231.96</v>
      </c>
      <c r="W369" s="163"/>
      <c r="X369" s="163"/>
      <c r="Y369" s="163"/>
      <c r="AG369" t="s">
        <v>203</v>
      </c>
    </row>
    <row r="370" spans="1:60" ht="22.5" outlineLevel="1" x14ac:dyDescent="0.2">
      <c r="A370" s="174">
        <v>74</v>
      </c>
      <c r="B370" s="175" t="s">
        <v>1403</v>
      </c>
      <c r="C370" s="190" t="s">
        <v>1404</v>
      </c>
      <c r="D370" s="176" t="s">
        <v>638</v>
      </c>
      <c r="E370" s="177">
        <v>73.636570000000006</v>
      </c>
      <c r="F370" s="178"/>
      <c r="G370" s="179">
        <f>ROUND(E370*F370,2)</f>
        <v>0</v>
      </c>
      <c r="H370" s="178"/>
      <c r="I370" s="179">
        <f>ROUND(E370*H370,2)</f>
        <v>0</v>
      </c>
      <c r="J370" s="178"/>
      <c r="K370" s="179">
        <f>ROUND(E370*J370,2)</f>
        <v>0</v>
      </c>
      <c r="L370" s="179">
        <v>21</v>
      </c>
      <c r="M370" s="179">
        <f>G370*(1+L370/100)</f>
        <v>0</v>
      </c>
      <c r="N370" s="177">
        <v>0</v>
      </c>
      <c r="O370" s="177">
        <f>ROUND(E370*N370,2)</f>
        <v>0</v>
      </c>
      <c r="P370" s="177">
        <v>0</v>
      </c>
      <c r="Q370" s="177">
        <f>ROUND(E370*P370,2)</f>
        <v>0</v>
      </c>
      <c r="R370" s="179" t="s">
        <v>358</v>
      </c>
      <c r="S370" s="179" t="s">
        <v>207</v>
      </c>
      <c r="T370" s="180" t="s">
        <v>207</v>
      </c>
      <c r="U370" s="159">
        <v>3.15</v>
      </c>
      <c r="V370" s="159">
        <f>ROUND(E370*U370,2)</f>
        <v>231.96</v>
      </c>
      <c r="W370" s="159"/>
      <c r="X370" s="159" t="s">
        <v>639</v>
      </c>
      <c r="Y370" s="159" t="s">
        <v>210</v>
      </c>
      <c r="Z370" s="148"/>
      <c r="AA370" s="148"/>
      <c r="AB370" s="148"/>
      <c r="AC370" s="148"/>
      <c r="AD370" s="148"/>
      <c r="AE370" s="148"/>
      <c r="AF370" s="148"/>
      <c r="AG370" s="148" t="s">
        <v>640</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290" t="s">
        <v>641</v>
      </c>
      <c r="D371" s="291"/>
      <c r="E371" s="291"/>
      <c r="F371" s="291"/>
      <c r="G371" s="291"/>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255</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2" x14ac:dyDescent="0.2">
      <c r="A372" s="155"/>
      <c r="B372" s="156"/>
      <c r="C372" s="204" t="s">
        <v>642</v>
      </c>
      <c r="D372" s="195"/>
      <c r="E372" s="196"/>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257</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ht="22.5" outlineLevel="3" x14ac:dyDescent="0.2">
      <c r="A373" s="155"/>
      <c r="B373" s="156"/>
      <c r="C373" s="204" t="s">
        <v>1405</v>
      </c>
      <c r="D373" s="195"/>
      <c r="E373" s="196"/>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257</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204" t="s">
        <v>1406</v>
      </c>
      <c r="D374" s="195"/>
      <c r="E374" s="196"/>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257</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204" t="s">
        <v>1407</v>
      </c>
      <c r="D375" s="195"/>
      <c r="E375" s="196">
        <v>73.636570000000006</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257</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x14ac:dyDescent="0.2">
      <c r="A376" s="164" t="s">
        <v>202</v>
      </c>
      <c r="B376" s="165" t="s">
        <v>152</v>
      </c>
      <c r="C376" s="189" t="s">
        <v>153</v>
      </c>
      <c r="D376" s="166"/>
      <c r="E376" s="167"/>
      <c r="F376" s="168"/>
      <c r="G376" s="168">
        <f>SUMIF(AG377:AG383,"&lt;&gt;NOR",G377:G383)</f>
        <v>0</v>
      </c>
      <c r="H376" s="168"/>
      <c r="I376" s="168">
        <f>SUM(I377:I383)</f>
        <v>0</v>
      </c>
      <c r="J376" s="168"/>
      <c r="K376" s="168">
        <f>SUM(K377:K383)</f>
        <v>0</v>
      </c>
      <c r="L376" s="168"/>
      <c r="M376" s="168">
        <f>SUM(M377:M383)</f>
        <v>0</v>
      </c>
      <c r="N376" s="167"/>
      <c r="O376" s="167">
        <f>SUM(O377:O383)</f>
        <v>0</v>
      </c>
      <c r="P376" s="167"/>
      <c r="Q376" s="167">
        <f>SUM(Q377:Q383)</f>
        <v>0</v>
      </c>
      <c r="R376" s="168"/>
      <c r="S376" s="168"/>
      <c r="T376" s="169"/>
      <c r="U376" s="163"/>
      <c r="V376" s="163">
        <f>SUM(V377:V383)</f>
        <v>0.85</v>
      </c>
      <c r="W376" s="163"/>
      <c r="X376" s="163"/>
      <c r="Y376" s="163"/>
      <c r="AG376" t="s">
        <v>203</v>
      </c>
    </row>
    <row r="377" spans="1:60" ht="22.5" outlineLevel="1" x14ac:dyDescent="0.2">
      <c r="A377" s="174">
        <v>75</v>
      </c>
      <c r="B377" s="175" t="s">
        <v>1408</v>
      </c>
      <c r="C377" s="190" t="s">
        <v>1409</v>
      </c>
      <c r="D377" s="176" t="s">
        <v>250</v>
      </c>
      <c r="E377" s="177">
        <v>6.05</v>
      </c>
      <c r="F377" s="178"/>
      <c r="G377" s="179">
        <f>ROUND(E377*F377,2)</f>
        <v>0</v>
      </c>
      <c r="H377" s="178"/>
      <c r="I377" s="179">
        <f>ROUND(E377*H377,2)</f>
        <v>0</v>
      </c>
      <c r="J377" s="178"/>
      <c r="K377" s="179">
        <f>ROUND(E377*J377,2)</f>
        <v>0</v>
      </c>
      <c r="L377" s="179">
        <v>21</v>
      </c>
      <c r="M377" s="179">
        <f>G377*(1+L377/100)</f>
        <v>0</v>
      </c>
      <c r="N377" s="177">
        <v>0</v>
      </c>
      <c r="O377" s="177">
        <f>ROUND(E377*N377,2)</f>
        <v>0</v>
      </c>
      <c r="P377" s="177">
        <v>0</v>
      </c>
      <c r="Q377" s="177">
        <f>ROUND(E377*P377,2)</f>
        <v>0</v>
      </c>
      <c r="R377" s="179" t="s">
        <v>434</v>
      </c>
      <c r="S377" s="179" t="s">
        <v>207</v>
      </c>
      <c r="T377" s="180" t="s">
        <v>207</v>
      </c>
      <c r="U377" s="159">
        <v>0.14000000000000001</v>
      </c>
      <c r="V377" s="159">
        <f>ROUND(E377*U377,2)</f>
        <v>0.85</v>
      </c>
      <c r="W377" s="159"/>
      <c r="X377" s="159" t="s">
        <v>252</v>
      </c>
      <c r="Y377" s="159" t="s">
        <v>210</v>
      </c>
      <c r="Z377" s="148"/>
      <c r="AA377" s="148"/>
      <c r="AB377" s="148"/>
      <c r="AC377" s="148"/>
      <c r="AD377" s="148"/>
      <c r="AE377" s="148"/>
      <c r="AF377" s="148"/>
      <c r="AG377" s="148" t="s">
        <v>253</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2" x14ac:dyDescent="0.2">
      <c r="A378" s="155"/>
      <c r="B378" s="156"/>
      <c r="C378" s="277" t="s">
        <v>1410</v>
      </c>
      <c r="D378" s="278"/>
      <c r="E378" s="278"/>
      <c r="F378" s="278"/>
      <c r="G378" s="278"/>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212</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81" t="str">
        <f>C378</f>
        <v>Nové konstrukce budou před betonáží od okolních historických konstrukcí odseparovány vložením dvou vrstev geotextilie.</v>
      </c>
      <c r="BB378" s="148"/>
      <c r="BC378" s="148"/>
      <c r="BD378" s="148"/>
      <c r="BE378" s="148"/>
      <c r="BF378" s="148"/>
      <c r="BG378" s="148"/>
      <c r="BH378" s="148"/>
    </row>
    <row r="379" spans="1:60" outlineLevel="2" x14ac:dyDescent="0.2">
      <c r="A379" s="155"/>
      <c r="B379" s="156"/>
      <c r="C379" s="204" t="s">
        <v>1411</v>
      </c>
      <c r="D379" s="195"/>
      <c r="E379" s="196">
        <v>6.05</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257</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ht="22.5" outlineLevel="1" x14ac:dyDescent="0.2">
      <c r="A380" s="174">
        <v>76</v>
      </c>
      <c r="B380" s="175" t="s">
        <v>1412</v>
      </c>
      <c r="C380" s="190" t="s">
        <v>1413</v>
      </c>
      <c r="D380" s="176" t="s">
        <v>250</v>
      </c>
      <c r="E380" s="177">
        <v>6.9574999999999996</v>
      </c>
      <c r="F380" s="178"/>
      <c r="G380" s="179">
        <f>ROUND(E380*F380,2)</f>
        <v>0</v>
      </c>
      <c r="H380" s="178"/>
      <c r="I380" s="179">
        <f>ROUND(E380*H380,2)</f>
        <v>0</v>
      </c>
      <c r="J380" s="178"/>
      <c r="K380" s="179">
        <f>ROUND(E380*J380,2)</f>
        <v>0</v>
      </c>
      <c r="L380" s="179">
        <v>21</v>
      </c>
      <c r="M380" s="179">
        <f>G380*(1+L380/100)</f>
        <v>0</v>
      </c>
      <c r="N380" s="177">
        <v>5.0000000000000001E-4</v>
      </c>
      <c r="O380" s="177">
        <f>ROUND(E380*N380,2)</f>
        <v>0</v>
      </c>
      <c r="P380" s="177">
        <v>0</v>
      </c>
      <c r="Q380" s="177">
        <f>ROUND(E380*P380,2)</f>
        <v>0</v>
      </c>
      <c r="R380" s="179" t="s">
        <v>472</v>
      </c>
      <c r="S380" s="179" t="s">
        <v>207</v>
      </c>
      <c r="T380" s="180" t="s">
        <v>207</v>
      </c>
      <c r="U380" s="159">
        <v>0</v>
      </c>
      <c r="V380" s="159">
        <f>ROUND(E380*U380,2)</f>
        <v>0</v>
      </c>
      <c r="W380" s="159"/>
      <c r="X380" s="159" t="s">
        <v>473</v>
      </c>
      <c r="Y380" s="159" t="s">
        <v>210</v>
      </c>
      <c r="Z380" s="148"/>
      <c r="AA380" s="148"/>
      <c r="AB380" s="148"/>
      <c r="AC380" s="148"/>
      <c r="AD380" s="148"/>
      <c r="AE380" s="148"/>
      <c r="AF380" s="148"/>
      <c r="AG380" s="148" t="s">
        <v>474</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2" x14ac:dyDescent="0.2">
      <c r="A381" s="155"/>
      <c r="B381" s="156"/>
      <c r="C381" s="204" t="s">
        <v>1414</v>
      </c>
      <c r="D381" s="195"/>
      <c r="E381" s="196">
        <v>6.9574999999999996</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257</v>
      </c>
      <c r="AH381" s="148">
        <v>5</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v>77</v>
      </c>
      <c r="B382" s="156" t="s">
        <v>1415</v>
      </c>
      <c r="C382" s="205" t="s">
        <v>1416</v>
      </c>
      <c r="D382" s="157" t="s">
        <v>0</v>
      </c>
      <c r="E382" s="203"/>
      <c r="F382" s="160"/>
      <c r="G382" s="159">
        <f>ROUND(E382*F382,2)</f>
        <v>0</v>
      </c>
      <c r="H382" s="160"/>
      <c r="I382" s="159">
        <f>ROUND(E382*H382,2)</f>
        <v>0</v>
      </c>
      <c r="J382" s="160"/>
      <c r="K382" s="159">
        <f>ROUND(E382*J382,2)</f>
        <v>0</v>
      </c>
      <c r="L382" s="159">
        <v>21</v>
      </c>
      <c r="M382" s="159">
        <f>G382*(1+L382/100)</f>
        <v>0</v>
      </c>
      <c r="N382" s="158">
        <v>0</v>
      </c>
      <c r="O382" s="158">
        <f>ROUND(E382*N382,2)</f>
        <v>0</v>
      </c>
      <c r="P382" s="158">
        <v>0</v>
      </c>
      <c r="Q382" s="158">
        <f>ROUND(E382*P382,2)</f>
        <v>0</v>
      </c>
      <c r="R382" s="159" t="s">
        <v>434</v>
      </c>
      <c r="S382" s="159" t="s">
        <v>207</v>
      </c>
      <c r="T382" s="159" t="s">
        <v>207</v>
      </c>
      <c r="U382" s="159">
        <v>0</v>
      </c>
      <c r="V382" s="159">
        <f>ROUND(E382*U382,2)</f>
        <v>0</v>
      </c>
      <c r="W382" s="159"/>
      <c r="X382" s="159" t="s">
        <v>639</v>
      </c>
      <c r="Y382" s="159" t="s">
        <v>210</v>
      </c>
      <c r="Z382" s="148"/>
      <c r="AA382" s="148"/>
      <c r="AB382" s="148"/>
      <c r="AC382" s="148"/>
      <c r="AD382" s="148"/>
      <c r="AE382" s="148"/>
      <c r="AF382" s="148"/>
      <c r="AG382" s="148" t="s">
        <v>640</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288" t="s">
        <v>1417</v>
      </c>
      <c r="D383" s="289"/>
      <c r="E383" s="289"/>
      <c r="F383" s="289"/>
      <c r="G383" s="28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255</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x14ac:dyDescent="0.2">
      <c r="A384" s="151" t="s">
        <v>202</v>
      </c>
      <c r="B384" s="152" t="s">
        <v>154</v>
      </c>
      <c r="C384" s="193" t="s">
        <v>155</v>
      </c>
      <c r="D384" s="170"/>
      <c r="E384" s="171"/>
      <c r="F384" s="172"/>
      <c r="G384" s="172">
        <f>SUMIF(AG385:AG398,"&lt;&gt;NOR",G385:G398)</f>
        <v>0</v>
      </c>
      <c r="H384" s="172"/>
      <c r="I384" s="172">
        <f>SUM(I385:I398)</f>
        <v>0</v>
      </c>
      <c r="J384" s="172"/>
      <c r="K384" s="172">
        <f>SUM(K385:K398)</f>
        <v>0</v>
      </c>
      <c r="L384" s="172"/>
      <c r="M384" s="172">
        <f>SUM(M385:M398)</f>
        <v>0</v>
      </c>
      <c r="N384" s="171"/>
      <c r="O384" s="171">
        <f>SUM(O385:O398)</f>
        <v>0</v>
      </c>
      <c r="P384" s="171"/>
      <c r="Q384" s="171">
        <f>SUM(Q385:Q398)</f>
        <v>0</v>
      </c>
      <c r="R384" s="172"/>
      <c r="S384" s="172"/>
      <c r="T384" s="173"/>
      <c r="U384" s="163"/>
      <c r="V384" s="163">
        <f>SUM(V385:V398)</f>
        <v>0</v>
      </c>
      <c r="W384" s="163"/>
      <c r="X384" s="163"/>
      <c r="Y384" s="163"/>
      <c r="AG384" t="s">
        <v>203</v>
      </c>
    </row>
    <row r="385" spans="1:60" outlineLevel="1" x14ac:dyDescent="0.2">
      <c r="A385" s="155"/>
      <c r="B385" s="156"/>
      <c r="C385" s="277" t="s">
        <v>647</v>
      </c>
      <c r="D385" s="278"/>
      <c r="E385" s="278"/>
      <c r="F385" s="278"/>
      <c r="G385" s="278"/>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212</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2" x14ac:dyDescent="0.2">
      <c r="A386" s="155"/>
      <c r="B386" s="156"/>
      <c r="C386" s="279" t="s">
        <v>648</v>
      </c>
      <c r="D386" s="280"/>
      <c r="E386" s="280"/>
      <c r="F386" s="280"/>
      <c r="G386" s="280"/>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212</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81" t="str">
        <f>C386</f>
        <v>Viz popis: Technické pokyny k provedení; Poznámky k provedení; Všeobecné požadavky na realizaci, materiálová specifikace.</v>
      </c>
      <c r="BB386" s="148"/>
      <c r="BC386" s="148"/>
      <c r="BD386" s="148"/>
      <c r="BE386" s="148"/>
      <c r="BF386" s="148"/>
      <c r="BG386" s="148"/>
      <c r="BH386" s="148"/>
    </row>
    <row r="387" spans="1:60" outlineLevel="1" x14ac:dyDescent="0.2">
      <c r="A387" s="174">
        <v>78</v>
      </c>
      <c r="B387" s="175" t="s">
        <v>1418</v>
      </c>
      <c r="C387" s="190" t="s">
        <v>1419</v>
      </c>
      <c r="D387" s="176" t="s">
        <v>400</v>
      </c>
      <c r="E387" s="177">
        <v>1</v>
      </c>
      <c r="F387" s="178"/>
      <c r="G387" s="179">
        <f>ROUND(E387*F387,2)</f>
        <v>0</v>
      </c>
      <c r="H387" s="178"/>
      <c r="I387" s="179">
        <f>ROUND(E387*H387,2)</f>
        <v>0</v>
      </c>
      <c r="J387" s="178"/>
      <c r="K387" s="179">
        <f>ROUND(E387*J387,2)</f>
        <v>0</v>
      </c>
      <c r="L387" s="179">
        <v>21</v>
      </c>
      <c r="M387" s="179">
        <f>G387*(1+L387/100)</f>
        <v>0</v>
      </c>
      <c r="N387" s="177">
        <v>0</v>
      </c>
      <c r="O387" s="177">
        <f>ROUND(E387*N387,2)</f>
        <v>0</v>
      </c>
      <c r="P387" s="177">
        <v>0</v>
      </c>
      <c r="Q387" s="177">
        <f>ROUND(E387*P387,2)</f>
        <v>0</v>
      </c>
      <c r="R387" s="179"/>
      <c r="S387" s="179" t="s">
        <v>228</v>
      </c>
      <c r="T387" s="180" t="s">
        <v>208</v>
      </c>
      <c r="U387" s="159">
        <v>0</v>
      </c>
      <c r="V387" s="159">
        <f>ROUND(E387*U387,2)</f>
        <v>0</v>
      </c>
      <c r="W387" s="159"/>
      <c r="X387" s="159" t="s">
        <v>252</v>
      </c>
      <c r="Y387" s="159" t="s">
        <v>210</v>
      </c>
      <c r="Z387" s="148"/>
      <c r="AA387" s="148"/>
      <c r="AB387" s="148"/>
      <c r="AC387" s="148"/>
      <c r="AD387" s="148"/>
      <c r="AE387" s="148"/>
      <c r="AF387" s="148"/>
      <c r="AG387" s="148" t="s">
        <v>253</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2" x14ac:dyDescent="0.2">
      <c r="A388" s="155"/>
      <c r="B388" s="156"/>
      <c r="C388" s="277" t="s">
        <v>1420</v>
      </c>
      <c r="D388" s="278"/>
      <c r="E388" s="278"/>
      <c r="F388" s="278"/>
      <c r="G388" s="278"/>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212</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3" x14ac:dyDescent="0.2">
      <c r="A389" s="155"/>
      <c r="B389" s="156"/>
      <c r="C389" s="279" t="s">
        <v>1421</v>
      </c>
      <c r="D389" s="280"/>
      <c r="E389" s="280"/>
      <c r="F389" s="280"/>
      <c r="G389" s="280"/>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212</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279" t="s">
        <v>660</v>
      </c>
      <c r="D390" s="280"/>
      <c r="E390" s="280"/>
      <c r="F390" s="280"/>
      <c r="G390" s="280"/>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212</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279" t="s">
        <v>1422</v>
      </c>
      <c r="D391" s="280"/>
      <c r="E391" s="280"/>
      <c r="F391" s="280"/>
      <c r="G391" s="280"/>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212</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279" t="s">
        <v>1423</v>
      </c>
      <c r="D392" s="280"/>
      <c r="E392" s="280"/>
      <c r="F392" s="280"/>
      <c r="G392" s="280"/>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212</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2" x14ac:dyDescent="0.2">
      <c r="A393" s="155"/>
      <c r="B393" s="156"/>
      <c r="C393" s="204" t="s">
        <v>654</v>
      </c>
      <c r="D393" s="195"/>
      <c r="E393" s="196"/>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257</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204" t="s">
        <v>1424</v>
      </c>
      <c r="D394" s="195"/>
      <c r="E394" s="196">
        <v>1</v>
      </c>
      <c r="F394" s="159"/>
      <c r="G394" s="159"/>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257</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v>79</v>
      </c>
      <c r="B395" s="156" t="s">
        <v>1425</v>
      </c>
      <c r="C395" s="205" t="s">
        <v>1426</v>
      </c>
      <c r="D395" s="157" t="s">
        <v>0</v>
      </c>
      <c r="E395" s="203"/>
      <c r="F395" s="160"/>
      <c r="G395" s="159">
        <f>ROUND(E395*F395,2)</f>
        <v>0</v>
      </c>
      <c r="H395" s="160"/>
      <c r="I395" s="159">
        <f>ROUND(E395*H395,2)</f>
        <v>0</v>
      </c>
      <c r="J395" s="160"/>
      <c r="K395" s="159">
        <f>ROUND(E395*J395,2)</f>
        <v>0</v>
      </c>
      <c r="L395" s="159">
        <v>21</v>
      </c>
      <c r="M395" s="159">
        <f>G395*(1+L395/100)</f>
        <v>0</v>
      </c>
      <c r="N395" s="158">
        <v>0</v>
      </c>
      <c r="O395" s="158">
        <f>ROUND(E395*N395,2)</f>
        <v>0</v>
      </c>
      <c r="P395" s="158">
        <v>0</v>
      </c>
      <c r="Q395" s="158">
        <f>ROUND(E395*P395,2)</f>
        <v>0</v>
      </c>
      <c r="R395" s="159" t="s">
        <v>594</v>
      </c>
      <c r="S395" s="159" t="s">
        <v>207</v>
      </c>
      <c r="T395" s="159" t="s">
        <v>207</v>
      </c>
      <c r="U395" s="159">
        <v>0</v>
      </c>
      <c r="V395" s="159">
        <f>ROUND(E395*U395,2)</f>
        <v>0</v>
      </c>
      <c r="W395" s="159"/>
      <c r="X395" s="159" t="s">
        <v>639</v>
      </c>
      <c r="Y395" s="159" t="s">
        <v>210</v>
      </c>
      <c r="Z395" s="148"/>
      <c r="AA395" s="148"/>
      <c r="AB395" s="148"/>
      <c r="AC395" s="148"/>
      <c r="AD395" s="148"/>
      <c r="AE395" s="148"/>
      <c r="AF395" s="148"/>
      <c r="AG395" s="148" t="s">
        <v>640</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x14ac:dyDescent="0.2">
      <c r="A396" s="155"/>
      <c r="B396" s="156"/>
      <c r="C396" s="288" t="s">
        <v>681</v>
      </c>
      <c r="D396" s="289"/>
      <c r="E396" s="289"/>
      <c r="F396" s="289"/>
      <c r="G396" s="28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255</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22.5" outlineLevel="1" x14ac:dyDescent="0.2">
      <c r="A397" s="155">
        <v>80</v>
      </c>
      <c r="B397" s="156" t="s">
        <v>1427</v>
      </c>
      <c r="C397" s="205" t="s">
        <v>1428</v>
      </c>
      <c r="D397" s="157" t="s">
        <v>0</v>
      </c>
      <c r="E397" s="203"/>
      <c r="F397" s="160"/>
      <c r="G397" s="159">
        <f>ROUND(E397*F397,2)</f>
        <v>0</v>
      </c>
      <c r="H397" s="160"/>
      <c r="I397" s="159">
        <f>ROUND(E397*H397,2)</f>
        <v>0</v>
      </c>
      <c r="J397" s="160"/>
      <c r="K397" s="159">
        <f>ROUND(E397*J397,2)</f>
        <v>0</v>
      </c>
      <c r="L397" s="159">
        <v>21</v>
      </c>
      <c r="M397" s="159">
        <f>G397*(1+L397/100)</f>
        <v>0</v>
      </c>
      <c r="N397" s="158">
        <v>0</v>
      </c>
      <c r="O397" s="158">
        <f>ROUND(E397*N397,2)</f>
        <v>0</v>
      </c>
      <c r="P397" s="158">
        <v>0</v>
      </c>
      <c r="Q397" s="158">
        <f>ROUND(E397*P397,2)</f>
        <v>0</v>
      </c>
      <c r="R397" s="159" t="s">
        <v>594</v>
      </c>
      <c r="S397" s="159" t="s">
        <v>207</v>
      </c>
      <c r="T397" s="159" t="s">
        <v>207</v>
      </c>
      <c r="U397" s="159">
        <v>0</v>
      </c>
      <c r="V397" s="159">
        <f>ROUND(E397*U397,2)</f>
        <v>0</v>
      </c>
      <c r="W397" s="159"/>
      <c r="X397" s="159" t="s">
        <v>639</v>
      </c>
      <c r="Y397" s="159" t="s">
        <v>210</v>
      </c>
      <c r="Z397" s="148"/>
      <c r="AA397" s="148"/>
      <c r="AB397" s="148"/>
      <c r="AC397" s="148"/>
      <c r="AD397" s="148"/>
      <c r="AE397" s="148"/>
      <c r="AF397" s="148"/>
      <c r="AG397" s="148" t="s">
        <v>640</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2" x14ac:dyDescent="0.2">
      <c r="A398" s="155"/>
      <c r="B398" s="156"/>
      <c r="C398" s="288" t="s">
        <v>681</v>
      </c>
      <c r="D398" s="289"/>
      <c r="E398" s="289"/>
      <c r="F398" s="289"/>
      <c r="G398" s="28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255</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x14ac:dyDescent="0.2">
      <c r="A399" s="164" t="s">
        <v>202</v>
      </c>
      <c r="B399" s="165" t="s">
        <v>156</v>
      </c>
      <c r="C399" s="189" t="s">
        <v>157</v>
      </c>
      <c r="D399" s="166"/>
      <c r="E399" s="167"/>
      <c r="F399" s="168"/>
      <c r="G399" s="168">
        <f>SUMIF(AG400:AG436,"&lt;&gt;NOR",G400:G436)</f>
        <v>0</v>
      </c>
      <c r="H399" s="168"/>
      <c r="I399" s="168">
        <f>SUM(I400:I436)</f>
        <v>0</v>
      </c>
      <c r="J399" s="168"/>
      <c r="K399" s="168">
        <f>SUM(K400:K436)</f>
        <v>0</v>
      </c>
      <c r="L399" s="168"/>
      <c r="M399" s="168">
        <f>SUM(M400:M436)</f>
        <v>0</v>
      </c>
      <c r="N399" s="167"/>
      <c r="O399" s="167">
        <f>SUM(O400:O436)</f>
        <v>1.33</v>
      </c>
      <c r="P399" s="167"/>
      <c r="Q399" s="167">
        <f>SUM(Q400:Q436)</f>
        <v>1.07</v>
      </c>
      <c r="R399" s="168"/>
      <c r="S399" s="168"/>
      <c r="T399" s="169"/>
      <c r="U399" s="163"/>
      <c r="V399" s="163">
        <f>SUM(V400:V436)</f>
        <v>72.789999999999992</v>
      </c>
      <c r="W399" s="163"/>
      <c r="X399" s="163"/>
      <c r="Y399" s="163"/>
      <c r="AG399" t="s">
        <v>203</v>
      </c>
    </row>
    <row r="400" spans="1:60" outlineLevel="1" x14ac:dyDescent="0.2">
      <c r="A400" s="174">
        <v>81</v>
      </c>
      <c r="B400" s="175" t="s">
        <v>684</v>
      </c>
      <c r="C400" s="190" t="s">
        <v>685</v>
      </c>
      <c r="D400" s="176" t="s">
        <v>250</v>
      </c>
      <c r="E400" s="177">
        <v>4.26</v>
      </c>
      <c r="F400" s="178"/>
      <c r="G400" s="179">
        <f>ROUND(E400*F400,2)</f>
        <v>0</v>
      </c>
      <c r="H400" s="178"/>
      <c r="I400" s="179">
        <f>ROUND(E400*H400,2)</f>
        <v>0</v>
      </c>
      <c r="J400" s="178"/>
      <c r="K400" s="179">
        <f>ROUND(E400*J400,2)</f>
        <v>0</v>
      </c>
      <c r="L400" s="179">
        <v>21</v>
      </c>
      <c r="M400" s="179">
        <f>G400*(1+L400/100)</f>
        <v>0</v>
      </c>
      <c r="N400" s="177">
        <v>0</v>
      </c>
      <c r="O400" s="177">
        <f>ROUND(E400*N400,2)</f>
        <v>0</v>
      </c>
      <c r="P400" s="177">
        <v>7.2999999999999995E-2</v>
      </c>
      <c r="Q400" s="177">
        <f>ROUND(E400*P400,2)</f>
        <v>0.31</v>
      </c>
      <c r="R400" s="179" t="s">
        <v>686</v>
      </c>
      <c r="S400" s="179" t="s">
        <v>207</v>
      </c>
      <c r="T400" s="180" t="s">
        <v>207</v>
      </c>
      <c r="U400" s="159">
        <v>0.24</v>
      </c>
      <c r="V400" s="159">
        <f>ROUND(E400*U400,2)</f>
        <v>1.02</v>
      </c>
      <c r="W400" s="159"/>
      <c r="X400" s="159" t="s">
        <v>252</v>
      </c>
      <c r="Y400" s="159" t="s">
        <v>210</v>
      </c>
      <c r="Z400" s="148"/>
      <c r="AA400" s="148"/>
      <c r="AB400" s="148"/>
      <c r="AC400" s="148"/>
      <c r="AD400" s="148"/>
      <c r="AE400" s="148"/>
      <c r="AF400" s="148"/>
      <c r="AG400" s="148" t="s">
        <v>253</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x14ac:dyDescent="0.2">
      <c r="A401" s="155"/>
      <c r="B401" s="156"/>
      <c r="C401" s="204" t="s">
        <v>1429</v>
      </c>
      <c r="D401" s="195"/>
      <c r="E401" s="196">
        <v>4.26</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257</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ht="22.5" outlineLevel="1" x14ac:dyDescent="0.2">
      <c r="A402" s="174">
        <v>82</v>
      </c>
      <c r="B402" s="175" t="s">
        <v>689</v>
      </c>
      <c r="C402" s="190" t="s">
        <v>690</v>
      </c>
      <c r="D402" s="176" t="s">
        <v>250</v>
      </c>
      <c r="E402" s="177">
        <v>4.26</v>
      </c>
      <c r="F402" s="178"/>
      <c r="G402" s="179">
        <f>ROUND(E402*F402,2)</f>
        <v>0</v>
      </c>
      <c r="H402" s="178"/>
      <c r="I402" s="179">
        <f>ROUND(E402*H402,2)</f>
        <v>0</v>
      </c>
      <c r="J402" s="178"/>
      <c r="K402" s="179">
        <f>ROUND(E402*J402,2)</f>
        <v>0</v>
      </c>
      <c r="L402" s="179">
        <v>21</v>
      </c>
      <c r="M402" s="179">
        <f>G402*(1+L402/100)</f>
        <v>0</v>
      </c>
      <c r="N402" s="177">
        <v>8.4839999999999999E-2</v>
      </c>
      <c r="O402" s="177">
        <f>ROUND(E402*N402,2)</f>
        <v>0.36</v>
      </c>
      <c r="P402" s="177">
        <v>0</v>
      </c>
      <c r="Q402" s="177">
        <f>ROUND(E402*P402,2)</f>
        <v>0</v>
      </c>
      <c r="R402" s="179" t="s">
        <v>686</v>
      </c>
      <c r="S402" s="179" t="s">
        <v>207</v>
      </c>
      <c r="T402" s="180" t="s">
        <v>207</v>
      </c>
      <c r="U402" s="159">
        <v>0.78700000000000003</v>
      </c>
      <c r="V402" s="159">
        <f>ROUND(E402*U402,2)</f>
        <v>3.35</v>
      </c>
      <c r="W402" s="159"/>
      <c r="X402" s="159" t="s">
        <v>252</v>
      </c>
      <c r="Y402" s="159" t="s">
        <v>210</v>
      </c>
      <c r="Z402" s="148"/>
      <c r="AA402" s="148"/>
      <c r="AB402" s="148"/>
      <c r="AC402" s="148"/>
      <c r="AD402" s="148"/>
      <c r="AE402" s="148"/>
      <c r="AF402" s="148"/>
      <c r="AG402" s="148" t="s">
        <v>253</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2" x14ac:dyDescent="0.2">
      <c r="A403" s="155"/>
      <c r="B403" s="156"/>
      <c r="C403" s="277" t="s">
        <v>1178</v>
      </c>
      <c r="D403" s="278"/>
      <c r="E403" s="278"/>
      <c r="F403" s="278"/>
      <c r="G403" s="278"/>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212</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2" x14ac:dyDescent="0.2">
      <c r="A404" s="155"/>
      <c r="B404" s="156"/>
      <c r="C404" s="204" t="s">
        <v>1429</v>
      </c>
      <c r="D404" s="195"/>
      <c r="E404" s="196">
        <v>4.26</v>
      </c>
      <c r="F404" s="159"/>
      <c r="G404" s="159"/>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257</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74">
        <v>83</v>
      </c>
      <c r="B405" s="175" t="s">
        <v>1430</v>
      </c>
      <c r="C405" s="190" t="s">
        <v>1431</v>
      </c>
      <c r="D405" s="176" t="s">
        <v>250</v>
      </c>
      <c r="E405" s="177">
        <v>14.3955</v>
      </c>
      <c r="F405" s="178"/>
      <c r="G405" s="179">
        <f>ROUND(E405*F405,2)</f>
        <v>0</v>
      </c>
      <c r="H405" s="178"/>
      <c r="I405" s="179">
        <f>ROUND(E405*H405,2)</f>
        <v>0</v>
      </c>
      <c r="J405" s="178"/>
      <c r="K405" s="179">
        <f>ROUND(E405*J405,2)</f>
        <v>0</v>
      </c>
      <c r="L405" s="179">
        <v>21</v>
      </c>
      <c r="M405" s="179">
        <f>G405*(1+L405/100)</f>
        <v>0</v>
      </c>
      <c r="N405" s="177">
        <v>0</v>
      </c>
      <c r="O405" s="177">
        <f>ROUND(E405*N405,2)</f>
        <v>0</v>
      </c>
      <c r="P405" s="177">
        <v>1.7999999999999999E-2</v>
      </c>
      <c r="Q405" s="177">
        <f>ROUND(E405*P405,2)</f>
        <v>0.26</v>
      </c>
      <c r="R405" s="179" t="s">
        <v>686</v>
      </c>
      <c r="S405" s="179" t="s">
        <v>207</v>
      </c>
      <c r="T405" s="180" t="s">
        <v>207</v>
      </c>
      <c r="U405" s="159">
        <v>0.33400000000000002</v>
      </c>
      <c r="V405" s="159">
        <f>ROUND(E405*U405,2)</f>
        <v>4.8099999999999996</v>
      </c>
      <c r="W405" s="159"/>
      <c r="X405" s="159" t="s">
        <v>252</v>
      </c>
      <c r="Y405" s="159" t="s">
        <v>210</v>
      </c>
      <c r="Z405" s="148"/>
      <c r="AA405" s="148"/>
      <c r="AB405" s="148"/>
      <c r="AC405" s="148"/>
      <c r="AD405" s="148"/>
      <c r="AE405" s="148"/>
      <c r="AF405" s="148"/>
      <c r="AG405" s="148" t="s">
        <v>253</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2" x14ac:dyDescent="0.2">
      <c r="A406" s="155"/>
      <c r="B406" s="156"/>
      <c r="C406" s="204" t="s">
        <v>1348</v>
      </c>
      <c r="D406" s="195"/>
      <c r="E406" s="196"/>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257</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204" t="s">
        <v>1432</v>
      </c>
      <c r="D407" s="195"/>
      <c r="E407" s="196">
        <v>10.8</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257</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204" t="s">
        <v>1433</v>
      </c>
      <c r="D408" s="195"/>
      <c r="E408" s="196">
        <v>3.5954999999999999</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257</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ht="22.5" outlineLevel="1" x14ac:dyDescent="0.2">
      <c r="A409" s="174">
        <v>84</v>
      </c>
      <c r="B409" s="175" t="s">
        <v>1434</v>
      </c>
      <c r="C409" s="190" t="s">
        <v>1435</v>
      </c>
      <c r="D409" s="176" t="s">
        <v>250</v>
      </c>
      <c r="E409" s="177">
        <v>14.3955</v>
      </c>
      <c r="F409" s="178"/>
      <c r="G409" s="179">
        <f>ROUND(E409*F409,2)</f>
        <v>0</v>
      </c>
      <c r="H409" s="178"/>
      <c r="I409" s="179">
        <f>ROUND(E409*H409,2)</f>
        <v>0</v>
      </c>
      <c r="J409" s="178"/>
      <c r="K409" s="179">
        <f>ROUND(E409*J409,2)</f>
        <v>0</v>
      </c>
      <c r="L409" s="179">
        <v>21</v>
      </c>
      <c r="M409" s="179">
        <f>G409*(1+L409/100)</f>
        <v>0</v>
      </c>
      <c r="N409" s="177">
        <v>2.6349999999999998E-2</v>
      </c>
      <c r="O409" s="177">
        <f>ROUND(E409*N409,2)</f>
        <v>0.38</v>
      </c>
      <c r="P409" s="177">
        <v>0</v>
      </c>
      <c r="Q409" s="177">
        <f>ROUND(E409*P409,2)</f>
        <v>0</v>
      </c>
      <c r="R409" s="179" t="s">
        <v>686</v>
      </c>
      <c r="S409" s="179" t="s">
        <v>207</v>
      </c>
      <c r="T409" s="180" t="s">
        <v>207</v>
      </c>
      <c r="U409" s="159">
        <v>0.93</v>
      </c>
      <c r="V409" s="159">
        <f>ROUND(E409*U409,2)</f>
        <v>13.39</v>
      </c>
      <c r="W409" s="159"/>
      <c r="X409" s="159" t="s">
        <v>252</v>
      </c>
      <c r="Y409" s="159" t="s">
        <v>210</v>
      </c>
      <c r="Z409" s="148"/>
      <c r="AA409" s="148"/>
      <c r="AB409" s="148"/>
      <c r="AC409" s="148"/>
      <c r="AD409" s="148"/>
      <c r="AE409" s="148"/>
      <c r="AF409" s="148"/>
      <c r="AG409" s="148" t="s">
        <v>253</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277" t="s">
        <v>1436</v>
      </c>
      <c r="D410" s="278"/>
      <c r="E410" s="278"/>
      <c r="F410" s="278"/>
      <c r="G410" s="278"/>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212</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ht="22.5" outlineLevel="3" x14ac:dyDescent="0.2">
      <c r="A411" s="155"/>
      <c r="B411" s="156"/>
      <c r="C411" s="279" t="s">
        <v>1437</v>
      </c>
      <c r="D411" s="280"/>
      <c r="E411" s="280"/>
      <c r="F411" s="280"/>
      <c r="G411" s="280"/>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212</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81" t="str">
        <f>C411</f>
        <v>pozn 4 - kryty pilastrů a korun zdiva ze štípadného šindele budou kompletně revidovány - poškozené šindele budou vyjmuty a nahrazeny novými štípanými šindeli (předpoklad na 30%?), následně bude proveden celoplošný impregnační a fungicidní nátěr - skladba K4</v>
      </c>
      <c r="BB411" s="148"/>
      <c r="BC411" s="148"/>
      <c r="BD411" s="148"/>
      <c r="BE411" s="148"/>
      <c r="BF411" s="148"/>
      <c r="BG411" s="148"/>
      <c r="BH411" s="148"/>
    </row>
    <row r="412" spans="1:60" outlineLevel="3" x14ac:dyDescent="0.2">
      <c r="A412" s="155"/>
      <c r="B412" s="156"/>
      <c r="C412" s="279" t="s">
        <v>1438</v>
      </c>
      <c r="D412" s="280"/>
      <c r="E412" s="280"/>
      <c r="F412" s="280"/>
      <c r="G412" s="280"/>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212</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279" t="s">
        <v>701</v>
      </c>
      <c r="D413" s="280"/>
      <c r="E413" s="280"/>
      <c r="F413" s="280"/>
      <c r="G413" s="280"/>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212</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279" t="s">
        <v>1439</v>
      </c>
      <c r="D414" s="280"/>
      <c r="E414" s="280"/>
      <c r="F414" s="280"/>
      <c r="G414" s="280"/>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212</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279" t="s">
        <v>1440</v>
      </c>
      <c r="D415" s="280"/>
      <c r="E415" s="280"/>
      <c r="F415" s="280"/>
      <c r="G415" s="280"/>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212</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5"/>
      <c r="B416" s="156"/>
      <c r="C416" s="279" t="s">
        <v>1441</v>
      </c>
      <c r="D416" s="280"/>
      <c r="E416" s="280"/>
      <c r="F416" s="280"/>
      <c r="G416" s="280"/>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212</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5"/>
      <c r="B417" s="156"/>
      <c r="C417" s="279" t="s">
        <v>1442</v>
      </c>
      <c r="D417" s="280"/>
      <c r="E417" s="280"/>
      <c r="F417" s="280"/>
      <c r="G417" s="280"/>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212</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ht="22.5" outlineLevel="3" x14ac:dyDescent="0.2">
      <c r="A418" s="155"/>
      <c r="B418" s="156"/>
      <c r="C418" s="279" t="s">
        <v>1443</v>
      </c>
      <c r="D418" s="280"/>
      <c r="E418" s="280"/>
      <c r="F418" s="280"/>
      <c r="G418" s="280"/>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212</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81" t="str">
        <f>C418</f>
        <v>- před montáží bude šindel impregnován v tlakové komoře přípravkem proti houbám a hmyzu. Novou střechu se doporučuje nechat cca měsíc na slunci a dešti "vyzrát" a teprve potom natřít.</v>
      </c>
      <c r="BB418" s="148"/>
      <c r="BC418" s="148"/>
      <c r="BD418" s="148"/>
      <c r="BE418" s="148"/>
      <c r="BF418" s="148"/>
      <c r="BG418" s="148"/>
      <c r="BH418" s="148"/>
    </row>
    <row r="419" spans="1:60" outlineLevel="2" x14ac:dyDescent="0.2">
      <c r="A419" s="155"/>
      <c r="B419" s="156"/>
      <c r="C419" s="204" t="s">
        <v>1444</v>
      </c>
      <c r="D419" s="195"/>
      <c r="E419" s="196">
        <v>14.3955</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257</v>
      </c>
      <c r="AH419" s="148">
        <v>5</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74">
        <v>85</v>
      </c>
      <c r="B420" s="175" t="s">
        <v>1445</v>
      </c>
      <c r="C420" s="190" t="s">
        <v>1446</v>
      </c>
      <c r="D420" s="176" t="s">
        <v>593</v>
      </c>
      <c r="E420" s="177">
        <v>29.5</v>
      </c>
      <c r="F420" s="178"/>
      <c r="G420" s="179">
        <f>ROUND(E420*F420,2)</f>
        <v>0</v>
      </c>
      <c r="H420" s="178"/>
      <c r="I420" s="179">
        <f>ROUND(E420*H420,2)</f>
        <v>0</v>
      </c>
      <c r="J420" s="178"/>
      <c r="K420" s="179">
        <f>ROUND(E420*J420,2)</f>
        <v>0</v>
      </c>
      <c r="L420" s="179">
        <v>21</v>
      </c>
      <c r="M420" s="179">
        <f>G420*(1+L420/100)</f>
        <v>0</v>
      </c>
      <c r="N420" s="177">
        <v>1.6320000000000001E-2</v>
      </c>
      <c r="O420" s="177">
        <f>ROUND(E420*N420,2)</f>
        <v>0.48</v>
      </c>
      <c r="P420" s="177">
        <v>1.4999999999999999E-2</v>
      </c>
      <c r="Q420" s="177">
        <f>ROUND(E420*P420,2)</f>
        <v>0.44</v>
      </c>
      <c r="R420" s="179"/>
      <c r="S420" s="179" t="s">
        <v>228</v>
      </c>
      <c r="T420" s="180" t="s">
        <v>282</v>
      </c>
      <c r="U420" s="159">
        <v>1.423</v>
      </c>
      <c r="V420" s="159">
        <f>ROUND(E420*U420,2)</f>
        <v>41.98</v>
      </c>
      <c r="W420" s="159"/>
      <c r="X420" s="159" t="s">
        <v>252</v>
      </c>
      <c r="Y420" s="159" t="s">
        <v>210</v>
      </c>
      <c r="Z420" s="148"/>
      <c r="AA420" s="148"/>
      <c r="AB420" s="148"/>
      <c r="AC420" s="148"/>
      <c r="AD420" s="148"/>
      <c r="AE420" s="148"/>
      <c r="AF420" s="148"/>
      <c r="AG420" s="148" t="s">
        <v>253</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22.5" outlineLevel="2" x14ac:dyDescent="0.2">
      <c r="A421" s="155"/>
      <c r="B421" s="156"/>
      <c r="C421" s="277" t="s">
        <v>1447</v>
      </c>
      <c r="D421" s="278"/>
      <c r="E421" s="278"/>
      <c r="F421" s="278"/>
      <c r="G421" s="278"/>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212</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81" t="str">
        <f>C421</f>
        <v>pozn 1 - vyměnit poškozené tašky koruny cimbuří - doplnění a výměna bobrovkou ukládonou do maltového lože pro keramické krytiny - skladba K1</v>
      </c>
      <c r="BB421" s="148"/>
      <c r="BC421" s="148"/>
      <c r="BD421" s="148"/>
      <c r="BE421" s="148"/>
      <c r="BF421" s="148"/>
      <c r="BG421" s="148"/>
      <c r="BH421" s="148"/>
    </row>
    <row r="422" spans="1:60" outlineLevel="3" x14ac:dyDescent="0.2">
      <c r="A422" s="155"/>
      <c r="B422" s="156"/>
      <c r="C422" s="279" t="s">
        <v>1448</v>
      </c>
      <c r="D422" s="280"/>
      <c r="E422" s="280"/>
      <c r="F422" s="280"/>
      <c r="G422" s="280"/>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212</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ht="22.5" outlineLevel="3" x14ac:dyDescent="0.2">
      <c r="A423" s="155"/>
      <c r="B423" s="156"/>
      <c r="C423" s="279" t="s">
        <v>1449</v>
      </c>
      <c r="D423" s="280"/>
      <c r="E423" s="280"/>
      <c r="F423" s="280"/>
      <c r="G423" s="280"/>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212</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81" t="str">
        <f>C423</f>
        <v>Veškeré narušené tašky (popraskané, uvolněné či jinak poškozené) budou opatrně odstraněny a nahrazeny novou keramickou taškou bobrovkou (předpoklad cca 50%), novou krytinu ukládat do pokrývačské malty.</v>
      </c>
      <c r="BB423" s="148"/>
      <c r="BC423" s="148"/>
      <c r="BD423" s="148"/>
      <c r="BE423" s="148"/>
      <c r="BF423" s="148"/>
      <c r="BG423" s="148"/>
      <c r="BH423" s="148"/>
    </row>
    <row r="424" spans="1:60" outlineLevel="2" x14ac:dyDescent="0.2">
      <c r="A424" s="155"/>
      <c r="B424" s="156"/>
      <c r="C424" s="204" t="s">
        <v>1450</v>
      </c>
      <c r="D424" s="195"/>
      <c r="E424" s="196"/>
      <c r="F424" s="159"/>
      <c r="G424" s="159"/>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257</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3" x14ac:dyDescent="0.2">
      <c r="A425" s="155"/>
      <c r="B425" s="156"/>
      <c r="C425" s="204" t="s">
        <v>1451</v>
      </c>
      <c r="D425" s="195"/>
      <c r="E425" s="196">
        <v>29.5</v>
      </c>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257</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74">
        <v>86</v>
      </c>
      <c r="B426" s="175" t="s">
        <v>1452</v>
      </c>
      <c r="C426" s="190" t="s">
        <v>1453</v>
      </c>
      <c r="D426" s="176" t="s">
        <v>593</v>
      </c>
      <c r="E426" s="177">
        <v>4.2</v>
      </c>
      <c r="F426" s="178"/>
      <c r="G426" s="179">
        <f>ROUND(E426*F426,2)</f>
        <v>0</v>
      </c>
      <c r="H426" s="178"/>
      <c r="I426" s="179">
        <f>ROUND(E426*H426,2)</f>
        <v>0</v>
      </c>
      <c r="J426" s="178"/>
      <c r="K426" s="179">
        <f>ROUND(E426*J426,2)</f>
        <v>0</v>
      </c>
      <c r="L426" s="179">
        <v>21</v>
      </c>
      <c r="M426" s="179">
        <f>G426*(1+L426/100)</f>
        <v>0</v>
      </c>
      <c r="N426" s="177">
        <v>2.5520000000000001E-2</v>
      </c>
      <c r="O426" s="177">
        <f>ROUND(E426*N426,2)</f>
        <v>0.11</v>
      </c>
      <c r="P426" s="177">
        <v>1.4999999999999999E-2</v>
      </c>
      <c r="Q426" s="177">
        <f>ROUND(E426*P426,2)</f>
        <v>0.06</v>
      </c>
      <c r="R426" s="179"/>
      <c r="S426" s="179" t="s">
        <v>228</v>
      </c>
      <c r="T426" s="180" t="s">
        <v>282</v>
      </c>
      <c r="U426" s="159">
        <v>1.9610000000000001</v>
      </c>
      <c r="V426" s="159">
        <f>ROUND(E426*U426,2)</f>
        <v>8.24</v>
      </c>
      <c r="W426" s="159"/>
      <c r="X426" s="159" t="s">
        <v>252</v>
      </c>
      <c r="Y426" s="159" t="s">
        <v>210</v>
      </c>
      <c r="Z426" s="148"/>
      <c r="AA426" s="148"/>
      <c r="AB426" s="148"/>
      <c r="AC426" s="148"/>
      <c r="AD426" s="148"/>
      <c r="AE426" s="148"/>
      <c r="AF426" s="148"/>
      <c r="AG426" s="148" t="s">
        <v>253</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ht="22.5" outlineLevel="2" x14ac:dyDescent="0.2">
      <c r="A427" s="155"/>
      <c r="B427" s="156"/>
      <c r="C427" s="277" t="s">
        <v>1454</v>
      </c>
      <c r="D427" s="278"/>
      <c r="E427" s="278"/>
      <c r="F427" s="278"/>
      <c r="G427" s="278"/>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212</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81" t="str">
        <f>C427</f>
        <v>pozn 2 - přespárovat korunu zdiva cimbuří vstupní brány z pálených cihel , následně celoplošně hydrofobizovat křemičitou penetrací - skladba K2</v>
      </c>
      <c r="BB427" s="148"/>
      <c r="BC427" s="148"/>
      <c r="BD427" s="148"/>
      <c r="BE427" s="148"/>
      <c r="BF427" s="148"/>
      <c r="BG427" s="148"/>
      <c r="BH427" s="148"/>
    </row>
    <row r="428" spans="1:60" outlineLevel="3" x14ac:dyDescent="0.2">
      <c r="A428" s="155"/>
      <c r="B428" s="156"/>
      <c r="C428" s="279" t="s">
        <v>1455</v>
      </c>
      <c r="D428" s="280"/>
      <c r="E428" s="280"/>
      <c r="F428" s="280"/>
      <c r="G428" s="280"/>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212</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279" t="s">
        <v>1456</v>
      </c>
      <c r="D429" s="280"/>
      <c r="E429" s="280"/>
      <c r="F429" s="280"/>
      <c r="G429" s="280"/>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212</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81" t="str">
        <f>C429</f>
        <v>Případné rozvolněné spáry budou proškrábnuty a vyplněny maltou pro pokládku a spárování lícového zdiva (spáry š.8 mm).</v>
      </c>
      <c r="BB429" s="148"/>
      <c r="BC429" s="148"/>
      <c r="BD429" s="148"/>
      <c r="BE429" s="148"/>
      <c r="BF429" s="148"/>
      <c r="BG429" s="148"/>
      <c r="BH429" s="148"/>
    </row>
    <row r="430" spans="1:60" ht="33.75" outlineLevel="3" x14ac:dyDescent="0.2">
      <c r="A430" s="155"/>
      <c r="B430" s="156"/>
      <c r="C430" s="279" t="s">
        <v>1457</v>
      </c>
      <c r="D430" s="280"/>
      <c r="E430" s="280"/>
      <c r="F430" s="280"/>
      <c r="G430" s="280"/>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212</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81" t="str">
        <f>C430</f>
        <v>Veškeré narušené prvky (popraskané či jinak poškozené) budou opatrně odstraněny a nahrazeny novým materiálem z ostře pálených plných cihel (předpoklad cca 20%) – doplňovaný cihelný materiál bude před zabudováním do konstrukcí nejprve odsouhlasen zástupci státní památkové péče.</v>
      </c>
      <c r="BB430" s="148"/>
      <c r="BC430" s="148"/>
      <c r="BD430" s="148"/>
      <c r="BE430" s="148"/>
      <c r="BF430" s="148"/>
      <c r="BG430" s="148"/>
      <c r="BH430" s="148"/>
    </row>
    <row r="431" spans="1:60" outlineLevel="2" x14ac:dyDescent="0.2">
      <c r="A431" s="155"/>
      <c r="B431" s="156"/>
      <c r="C431" s="204" t="s">
        <v>1458</v>
      </c>
      <c r="D431" s="195"/>
      <c r="E431" s="196"/>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257</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204" t="s">
        <v>1459</v>
      </c>
      <c r="D432" s="195"/>
      <c r="E432" s="196">
        <v>4.2</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257</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v>87</v>
      </c>
      <c r="B433" s="156" t="s">
        <v>709</v>
      </c>
      <c r="C433" s="205" t="s">
        <v>710</v>
      </c>
      <c r="D433" s="157" t="s">
        <v>0</v>
      </c>
      <c r="E433" s="203"/>
      <c r="F433" s="160"/>
      <c r="G433" s="159">
        <f>ROUND(E433*F433,2)</f>
        <v>0</v>
      </c>
      <c r="H433" s="160"/>
      <c r="I433" s="159">
        <f>ROUND(E433*H433,2)</f>
        <v>0</v>
      </c>
      <c r="J433" s="160"/>
      <c r="K433" s="159">
        <f>ROUND(E433*J433,2)</f>
        <v>0</v>
      </c>
      <c r="L433" s="159">
        <v>21</v>
      </c>
      <c r="M433" s="159">
        <f>G433*(1+L433/100)</f>
        <v>0</v>
      </c>
      <c r="N433" s="158">
        <v>0</v>
      </c>
      <c r="O433" s="158">
        <f>ROUND(E433*N433,2)</f>
        <v>0</v>
      </c>
      <c r="P433" s="158">
        <v>0</v>
      </c>
      <c r="Q433" s="158">
        <f>ROUND(E433*P433,2)</f>
        <v>0</v>
      </c>
      <c r="R433" s="159" t="s">
        <v>686</v>
      </c>
      <c r="S433" s="159" t="s">
        <v>207</v>
      </c>
      <c r="T433" s="159" t="s">
        <v>207</v>
      </c>
      <c r="U433" s="159">
        <v>2.3E-2</v>
      </c>
      <c r="V433" s="159">
        <f>ROUND(E433*U433,2)</f>
        <v>0</v>
      </c>
      <c r="W433" s="159"/>
      <c r="X433" s="159" t="s">
        <v>639</v>
      </c>
      <c r="Y433" s="159" t="s">
        <v>210</v>
      </c>
      <c r="Z433" s="148"/>
      <c r="AA433" s="148"/>
      <c r="AB433" s="148"/>
      <c r="AC433" s="148"/>
      <c r="AD433" s="148"/>
      <c r="AE433" s="148"/>
      <c r="AF433" s="148"/>
      <c r="AG433" s="148" t="s">
        <v>640</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2" x14ac:dyDescent="0.2">
      <c r="A434" s="155"/>
      <c r="B434" s="156"/>
      <c r="C434" s="288" t="s">
        <v>681</v>
      </c>
      <c r="D434" s="289"/>
      <c r="E434" s="289"/>
      <c r="F434" s="289"/>
      <c r="G434" s="289"/>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255</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ht="22.5" outlineLevel="1" x14ac:dyDescent="0.2">
      <c r="A435" s="155">
        <v>88</v>
      </c>
      <c r="B435" s="156" t="s">
        <v>1460</v>
      </c>
      <c r="C435" s="205" t="s">
        <v>1461</v>
      </c>
      <c r="D435" s="157" t="s">
        <v>0</v>
      </c>
      <c r="E435" s="203"/>
      <c r="F435" s="160"/>
      <c r="G435" s="159">
        <f>ROUND(E435*F435,2)</f>
        <v>0</v>
      </c>
      <c r="H435" s="160"/>
      <c r="I435" s="159">
        <f>ROUND(E435*H435,2)</f>
        <v>0</v>
      </c>
      <c r="J435" s="160"/>
      <c r="K435" s="159">
        <f>ROUND(E435*J435,2)</f>
        <v>0</v>
      </c>
      <c r="L435" s="159">
        <v>21</v>
      </c>
      <c r="M435" s="159">
        <f>G435*(1+L435/100)</f>
        <v>0</v>
      </c>
      <c r="N435" s="158">
        <v>0</v>
      </c>
      <c r="O435" s="158">
        <f>ROUND(E435*N435,2)</f>
        <v>0</v>
      </c>
      <c r="P435" s="158">
        <v>0</v>
      </c>
      <c r="Q435" s="158">
        <f>ROUND(E435*P435,2)</f>
        <v>0</v>
      </c>
      <c r="R435" s="159" t="s">
        <v>686</v>
      </c>
      <c r="S435" s="159" t="s">
        <v>207</v>
      </c>
      <c r="T435" s="159" t="s">
        <v>207</v>
      </c>
      <c r="U435" s="159">
        <v>0</v>
      </c>
      <c r="V435" s="159">
        <f>ROUND(E435*U435,2)</f>
        <v>0</v>
      </c>
      <c r="W435" s="159"/>
      <c r="X435" s="159" t="s">
        <v>639</v>
      </c>
      <c r="Y435" s="159" t="s">
        <v>210</v>
      </c>
      <c r="Z435" s="148"/>
      <c r="AA435" s="148"/>
      <c r="AB435" s="148"/>
      <c r="AC435" s="148"/>
      <c r="AD435" s="148"/>
      <c r="AE435" s="148"/>
      <c r="AF435" s="148"/>
      <c r="AG435" s="148" t="s">
        <v>640</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288" t="s">
        <v>681</v>
      </c>
      <c r="D436" s="289"/>
      <c r="E436" s="289"/>
      <c r="F436" s="289"/>
      <c r="G436" s="28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255</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x14ac:dyDescent="0.2">
      <c r="A437" s="151" t="s">
        <v>202</v>
      </c>
      <c r="B437" s="152" t="s">
        <v>158</v>
      </c>
      <c r="C437" s="193" t="s">
        <v>159</v>
      </c>
      <c r="D437" s="170"/>
      <c r="E437" s="171"/>
      <c r="F437" s="172"/>
      <c r="G437" s="172">
        <f>SUMIF(AG438:AG507,"&lt;&gt;NOR",G438:G507)</f>
        <v>0</v>
      </c>
      <c r="H437" s="172"/>
      <c r="I437" s="172">
        <f>SUM(I438:I507)</f>
        <v>0</v>
      </c>
      <c r="J437" s="172"/>
      <c r="K437" s="172">
        <f>SUM(K438:K507)</f>
        <v>0</v>
      </c>
      <c r="L437" s="172"/>
      <c r="M437" s="172">
        <f>SUM(M438:M507)</f>
        <v>0</v>
      </c>
      <c r="N437" s="171"/>
      <c r="O437" s="171">
        <f>SUM(O438:O507)</f>
        <v>0</v>
      </c>
      <c r="P437" s="171"/>
      <c r="Q437" s="171">
        <f>SUM(Q438:Q507)</f>
        <v>0</v>
      </c>
      <c r="R437" s="172"/>
      <c r="S437" s="172"/>
      <c r="T437" s="173"/>
      <c r="U437" s="163"/>
      <c r="V437" s="163">
        <f>SUM(V438:V507)</f>
        <v>0</v>
      </c>
      <c r="W437" s="163"/>
      <c r="X437" s="163"/>
      <c r="Y437" s="163"/>
      <c r="AG437" t="s">
        <v>203</v>
      </c>
    </row>
    <row r="438" spans="1:60" outlineLevel="1" x14ac:dyDescent="0.2">
      <c r="A438" s="155"/>
      <c r="B438" s="156"/>
      <c r="C438" s="277" t="s">
        <v>713</v>
      </c>
      <c r="D438" s="278"/>
      <c r="E438" s="278"/>
      <c r="F438" s="278"/>
      <c r="G438" s="278"/>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212</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2" x14ac:dyDescent="0.2">
      <c r="A439" s="155"/>
      <c r="B439" s="156"/>
      <c r="C439" s="279" t="s">
        <v>648</v>
      </c>
      <c r="D439" s="280"/>
      <c r="E439" s="280"/>
      <c r="F439" s="280"/>
      <c r="G439" s="280"/>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212</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81" t="str">
        <f>C439</f>
        <v>Viz popis: Technické pokyny k provedení; Poznámky k provedení; Všeobecné požadavky na realizaci, materiálová specifikace.</v>
      </c>
      <c r="BB439" s="148"/>
      <c r="BC439" s="148"/>
      <c r="BD439" s="148"/>
      <c r="BE439" s="148"/>
      <c r="BF439" s="148"/>
      <c r="BG439" s="148"/>
      <c r="BH439" s="148"/>
    </row>
    <row r="440" spans="1:60" ht="22.5" outlineLevel="2" x14ac:dyDescent="0.2">
      <c r="A440" s="155"/>
      <c r="B440" s="156"/>
      <c r="C440" s="279" t="s">
        <v>714</v>
      </c>
      <c r="D440" s="280"/>
      <c r="E440" s="280"/>
      <c r="F440" s="280"/>
      <c r="G440" s="280"/>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212</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81" t="str">
        <f>C440</f>
        <v>PŘED VÝROBOU ZPRACOVAT A PŘEDLOŽIT K ODSOUHLASENÍ VÝROBNÍ  DOKUMENTACI, ROZMĚRY PŘED VÝROBOU OVĚŘIT NA MÍSTĚ.</v>
      </c>
      <c r="BB440" s="148"/>
      <c r="BC440" s="148"/>
      <c r="BD440" s="148"/>
      <c r="BE440" s="148"/>
      <c r="BF440" s="148"/>
      <c r="BG440" s="148"/>
      <c r="BH440" s="148"/>
    </row>
    <row r="441" spans="1:60" ht="22.5" outlineLevel="1" x14ac:dyDescent="0.2">
      <c r="A441" s="174">
        <v>89</v>
      </c>
      <c r="B441" s="175" t="s">
        <v>1462</v>
      </c>
      <c r="C441" s="190" t="s">
        <v>1463</v>
      </c>
      <c r="D441" s="176" t="s">
        <v>400</v>
      </c>
      <c r="E441" s="177">
        <v>1</v>
      </c>
      <c r="F441" s="178"/>
      <c r="G441" s="179">
        <f>ROUND(E441*F441,2)</f>
        <v>0</v>
      </c>
      <c r="H441" s="178"/>
      <c r="I441" s="179">
        <f>ROUND(E441*H441,2)</f>
        <v>0</v>
      </c>
      <c r="J441" s="178"/>
      <c r="K441" s="179">
        <f>ROUND(E441*J441,2)</f>
        <v>0</v>
      </c>
      <c r="L441" s="179">
        <v>21</v>
      </c>
      <c r="M441" s="179">
        <f>G441*(1+L441/100)</f>
        <v>0</v>
      </c>
      <c r="N441" s="177">
        <v>0</v>
      </c>
      <c r="O441" s="177">
        <f>ROUND(E441*N441,2)</f>
        <v>0</v>
      </c>
      <c r="P441" s="177">
        <v>0</v>
      </c>
      <c r="Q441" s="177">
        <f>ROUND(E441*P441,2)</f>
        <v>0</v>
      </c>
      <c r="R441" s="179"/>
      <c r="S441" s="179" t="s">
        <v>228</v>
      </c>
      <c r="T441" s="180" t="s">
        <v>208</v>
      </c>
      <c r="U441" s="159">
        <v>0</v>
      </c>
      <c r="V441" s="159">
        <f>ROUND(E441*U441,2)</f>
        <v>0</v>
      </c>
      <c r="W441" s="159"/>
      <c r="X441" s="159" t="s">
        <v>252</v>
      </c>
      <c r="Y441" s="159" t="s">
        <v>210</v>
      </c>
      <c r="Z441" s="148"/>
      <c r="AA441" s="148"/>
      <c r="AB441" s="148"/>
      <c r="AC441" s="148"/>
      <c r="AD441" s="148"/>
      <c r="AE441" s="148"/>
      <c r="AF441" s="148"/>
      <c r="AG441" s="148" t="s">
        <v>253</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2" x14ac:dyDescent="0.2">
      <c r="A442" s="155"/>
      <c r="B442" s="156"/>
      <c r="C442" s="277" t="s">
        <v>1464</v>
      </c>
      <c r="D442" s="278"/>
      <c r="E442" s="278"/>
      <c r="F442" s="278"/>
      <c r="G442" s="278"/>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212</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x14ac:dyDescent="0.2">
      <c r="A443" s="155"/>
      <c r="B443" s="156"/>
      <c r="C443" s="279" t="s">
        <v>781</v>
      </c>
      <c r="D443" s="280"/>
      <c r="E443" s="280"/>
      <c r="F443" s="280"/>
      <c r="G443" s="280"/>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212</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5"/>
      <c r="B444" s="156"/>
      <c r="C444" s="279" t="s">
        <v>1465</v>
      </c>
      <c r="D444" s="280"/>
      <c r="E444" s="280"/>
      <c r="F444" s="280"/>
      <c r="G444" s="280"/>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212</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279" t="s">
        <v>1466</v>
      </c>
      <c r="D445" s="280"/>
      <c r="E445" s="280"/>
      <c r="F445" s="280"/>
      <c r="G445" s="280"/>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212</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279" t="s">
        <v>1467</v>
      </c>
      <c r="D446" s="280"/>
      <c r="E446" s="280"/>
      <c r="F446" s="280"/>
      <c r="G446" s="280"/>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212</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ht="22.5" outlineLevel="3" x14ac:dyDescent="0.2">
      <c r="A447" s="155"/>
      <c r="B447" s="156"/>
      <c r="C447" s="279" t="s">
        <v>1468</v>
      </c>
      <c r="D447" s="280"/>
      <c r="E447" s="280"/>
      <c r="F447" s="280"/>
      <c r="G447" s="280"/>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212</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81" t="str">
        <f>C447</f>
        <v>POVRCHOVÁ ÚPRAVA DŘEVA: Lazurní lak ve třech vrstvách s hedvábným leskem, barevné provedení bude upřesněno po provedení vzorků</v>
      </c>
      <c r="BB447" s="148"/>
      <c r="BC447" s="148"/>
      <c r="BD447" s="148"/>
      <c r="BE447" s="148"/>
      <c r="BF447" s="148"/>
      <c r="BG447" s="148"/>
      <c r="BH447" s="148"/>
    </row>
    <row r="448" spans="1:60" outlineLevel="3" x14ac:dyDescent="0.2">
      <c r="A448" s="155"/>
      <c r="B448" s="156"/>
      <c r="C448" s="279" t="s">
        <v>786</v>
      </c>
      <c r="D448" s="280"/>
      <c r="E448" s="280"/>
      <c r="F448" s="280"/>
      <c r="G448" s="280"/>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212</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2" x14ac:dyDescent="0.2">
      <c r="A449" s="155"/>
      <c r="B449" s="156"/>
      <c r="C449" s="204" t="s">
        <v>727</v>
      </c>
      <c r="D449" s="195"/>
      <c r="E449" s="196"/>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257</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204" t="s">
        <v>728</v>
      </c>
      <c r="D450" s="195"/>
      <c r="E450" s="196">
        <v>1</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257</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ht="22.5" outlineLevel="1" x14ac:dyDescent="0.2">
      <c r="A451" s="174">
        <v>90</v>
      </c>
      <c r="B451" s="175" t="s">
        <v>1469</v>
      </c>
      <c r="C451" s="190" t="s">
        <v>1470</v>
      </c>
      <c r="D451" s="176" t="s">
        <v>400</v>
      </c>
      <c r="E451" s="177">
        <v>1</v>
      </c>
      <c r="F451" s="178"/>
      <c r="G451" s="179">
        <f>ROUND(E451*F451,2)</f>
        <v>0</v>
      </c>
      <c r="H451" s="178"/>
      <c r="I451" s="179">
        <f>ROUND(E451*H451,2)</f>
        <v>0</v>
      </c>
      <c r="J451" s="178"/>
      <c r="K451" s="179">
        <f>ROUND(E451*J451,2)</f>
        <v>0</v>
      </c>
      <c r="L451" s="179">
        <v>21</v>
      </c>
      <c r="M451" s="179">
        <f>G451*(1+L451/100)</f>
        <v>0</v>
      </c>
      <c r="N451" s="177">
        <v>0</v>
      </c>
      <c r="O451" s="177">
        <f>ROUND(E451*N451,2)</f>
        <v>0</v>
      </c>
      <c r="P451" s="177">
        <v>0</v>
      </c>
      <c r="Q451" s="177">
        <f>ROUND(E451*P451,2)</f>
        <v>0</v>
      </c>
      <c r="R451" s="179"/>
      <c r="S451" s="179" t="s">
        <v>228</v>
      </c>
      <c r="T451" s="180" t="s">
        <v>208</v>
      </c>
      <c r="U451" s="159">
        <v>0</v>
      </c>
      <c r="V451" s="159">
        <f>ROUND(E451*U451,2)</f>
        <v>0</v>
      </c>
      <c r="W451" s="159"/>
      <c r="X451" s="159" t="s">
        <v>252</v>
      </c>
      <c r="Y451" s="159" t="s">
        <v>210</v>
      </c>
      <c r="Z451" s="148"/>
      <c r="AA451" s="148"/>
      <c r="AB451" s="148"/>
      <c r="AC451" s="148"/>
      <c r="AD451" s="148"/>
      <c r="AE451" s="148"/>
      <c r="AF451" s="148"/>
      <c r="AG451" s="148" t="s">
        <v>253</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2" x14ac:dyDescent="0.2">
      <c r="A452" s="155"/>
      <c r="B452" s="156"/>
      <c r="C452" s="277" t="s">
        <v>1464</v>
      </c>
      <c r="D452" s="278"/>
      <c r="E452" s="278"/>
      <c r="F452" s="278"/>
      <c r="G452" s="278"/>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212</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x14ac:dyDescent="0.2">
      <c r="A453" s="155"/>
      <c r="B453" s="156"/>
      <c r="C453" s="279" t="s">
        <v>781</v>
      </c>
      <c r="D453" s="280"/>
      <c r="E453" s="280"/>
      <c r="F453" s="280"/>
      <c r="G453" s="280"/>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212</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279" t="s">
        <v>1465</v>
      </c>
      <c r="D454" s="280"/>
      <c r="E454" s="280"/>
      <c r="F454" s="280"/>
      <c r="G454" s="280"/>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212</v>
      </c>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279" t="s">
        <v>1471</v>
      </c>
      <c r="D455" s="280"/>
      <c r="E455" s="280"/>
      <c r="F455" s="280"/>
      <c r="G455" s="280"/>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212</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279" t="s">
        <v>1467</v>
      </c>
      <c r="D456" s="280"/>
      <c r="E456" s="280"/>
      <c r="F456" s="280"/>
      <c r="G456" s="280"/>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212</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ht="22.5" outlineLevel="3" x14ac:dyDescent="0.2">
      <c r="A457" s="155"/>
      <c r="B457" s="156"/>
      <c r="C457" s="279" t="s">
        <v>1468</v>
      </c>
      <c r="D457" s="280"/>
      <c r="E457" s="280"/>
      <c r="F457" s="280"/>
      <c r="G457" s="280"/>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212</v>
      </c>
      <c r="AH457" s="148"/>
      <c r="AI457" s="148"/>
      <c r="AJ457" s="148"/>
      <c r="AK457" s="148"/>
      <c r="AL457" s="148"/>
      <c r="AM457" s="148"/>
      <c r="AN457" s="148"/>
      <c r="AO457" s="148"/>
      <c r="AP457" s="148"/>
      <c r="AQ457" s="148"/>
      <c r="AR457" s="148"/>
      <c r="AS457" s="148"/>
      <c r="AT457" s="148"/>
      <c r="AU457" s="148"/>
      <c r="AV457" s="148"/>
      <c r="AW457" s="148"/>
      <c r="AX457" s="148"/>
      <c r="AY457" s="148"/>
      <c r="AZ457" s="148"/>
      <c r="BA457" s="181" t="str">
        <f>C457</f>
        <v>POVRCHOVÁ ÚPRAVA DŘEVA: Lazurní lak ve třech vrstvách s hedvábným leskem, barevné provedení bude upřesněno po provedení vzorků</v>
      </c>
      <c r="BB457" s="148"/>
      <c r="BC457" s="148"/>
      <c r="BD457" s="148"/>
      <c r="BE457" s="148"/>
      <c r="BF457" s="148"/>
      <c r="BG457" s="148"/>
      <c r="BH457" s="148"/>
    </row>
    <row r="458" spans="1:60" outlineLevel="3" x14ac:dyDescent="0.2">
      <c r="A458" s="155"/>
      <c r="B458" s="156"/>
      <c r="C458" s="279" t="s">
        <v>786</v>
      </c>
      <c r="D458" s="280"/>
      <c r="E458" s="280"/>
      <c r="F458" s="280"/>
      <c r="G458" s="280"/>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212</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5"/>
      <c r="B459" s="156"/>
      <c r="C459" s="204" t="s">
        <v>727</v>
      </c>
      <c r="D459" s="195"/>
      <c r="E459" s="196"/>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257</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204" t="s">
        <v>738</v>
      </c>
      <c r="D460" s="195"/>
      <c r="E460" s="196">
        <v>1</v>
      </c>
      <c r="F460" s="159"/>
      <c r="G460" s="159"/>
      <c r="H460" s="159"/>
      <c r="I460" s="159"/>
      <c r="J460" s="159"/>
      <c r="K460" s="159"/>
      <c r="L460" s="159"/>
      <c r="M460" s="159"/>
      <c r="N460" s="158"/>
      <c r="O460" s="158"/>
      <c r="P460" s="158"/>
      <c r="Q460" s="158"/>
      <c r="R460" s="159"/>
      <c r="S460" s="159"/>
      <c r="T460" s="159"/>
      <c r="U460" s="159"/>
      <c r="V460" s="159"/>
      <c r="W460" s="159"/>
      <c r="X460" s="159"/>
      <c r="Y460" s="159"/>
      <c r="Z460" s="148"/>
      <c r="AA460" s="148"/>
      <c r="AB460" s="148"/>
      <c r="AC460" s="148"/>
      <c r="AD460" s="148"/>
      <c r="AE460" s="148"/>
      <c r="AF460" s="148"/>
      <c r="AG460" s="148" t="s">
        <v>257</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ht="22.5" outlineLevel="1" x14ac:dyDescent="0.2">
      <c r="A461" s="174">
        <v>91</v>
      </c>
      <c r="B461" s="175" t="s">
        <v>1472</v>
      </c>
      <c r="C461" s="190" t="s">
        <v>1473</v>
      </c>
      <c r="D461" s="176" t="s">
        <v>400</v>
      </c>
      <c r="E461" s="177">
        <v>1</v>
      </c>
      <c r="F461" s="178"/>
      <c r="G461" s="179">
        <f>ROUND(E461*F461,2)</f>
        <v>0</v>
      </c>
      <c r="H461" s="178"/>
      <c r="I461" s="179">
        <f>ROUND(E461*H461,2)</f>
        <v>0</v>
      </c>
      <c r="J461" s="178"/>
      <c r="K461" s="179">
        <f>ROUND(E461*J461,2)</f>
        <v>0</v>
      </c>
      <c r="L461" s="179">
        <v>21</v>
      </c>
      <c r="M461" s="179">
        <f>G461*(1+L461/100)</f>
        <v>0</v>
      </c>
      <c r="N461" s="177">
        <v>0</v>
      </c>
      <c r="O461" s="177">
        <f>ROUND(E461*N461,2)</f>
        <v>0</v>
      </c>
      <c r="P461" s="177">
        <v>0</v>
      </c>
      <c r="Q461" s="177">
        <f>ROUND(E461*P461,2)</f>
        <v>0</v>
      </c>
      <c r="R461" s="179"/>
      <c r="S461" s="179" t="s">
        <v>228</v>
      </c>
      <c r="T461" s="180" t="s">
        <v>208</v>
      </c>
      <c r="U461" s="159">
        <v>0</v>
      </c>
      <c r="V461" s="159">
        <f>ROUND(E461*U461,2)</f>
        <v>0</v>
      </c>
      <c r="W461" s="159"/>
      <c r="X461" s="159" t="s">
        <v>252</v>
      </c>
      <c r="Y461" s="159" t="s">
        <v>210</v>
      </c>
      <c r="Z461" s="148"/>
      <c r="AA461" s="148"/>
      <c r="AB461" s="148"/>
      <c r="AC461" s="148"/>
      <c r="AD461" s="148"/>
      <c r="AE461" s="148"/>
      <c r="AF461" s="148"/>
      <c r="AG461" s="148" t="s">
        <v>253</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2" x14ac:dyDescent="0.2">
      <c r="A462" s="155"/>
      <c r="B462" s="156"/>
      <c r="C462" s="277" t="s">
        <v>741</v>
      </c>
      <c r="D462" s="278"/>
      <c r="E462" s="278"/>
      <c r="F462" s="278"/>
      <c r="G462" s="278"/>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212</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3" x14ac:dyDescent="0.2">
      <c r="A463" s="155"/>
      <c r="B463" s="156"/>
      <c r="C463" s="279" t="s">
        <v>732</v>
      </c>
      <c r="D463" s="280"/>
      <c r="E463" s="280"/>
      <c r="F463" s="280"/>
      <c r="G463" s="280"/>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212</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279" t="s">
        <v>719</v>
      </c>
      <c r="D464" s="280"/>
      <c r="E464" s="280"/>
      <c r="F464" s="280"/>
      <c r="G464" s="280"/>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212</v>
      </c>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279" t="s">
        <v>800</v>
      </c>
      <c r="D465" s="280"/>
      <c r="E465" s="280"/>
      <c r="F465" s="280"/>
      <c r="G465" s="280"/>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212</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279" t="s">
        <v>801</v>
      </c>
      <c r="D466" s="280"/>
      <c r="E466" s="280"/>
      <c r="F466" s="280"/>
      <c r="G466" s="280"/>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212</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279" t="s">
        <v>1474</v>
      </c>
      <c r="D467" s="280"/>
      <c r="E467" s="280"/>
      <c r="F467" s="280"/>
      <c r="G467" s="280"/>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212</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81" t="str">
        <f>C467</f>
        <v>ZASKLENÍ: čiré tabulové sklo / přesklít - čiré tabulové sklo, imitující vlastnosti ručně foukaného skla</v>
      </c>
      <c r="BB467" s="148"/>
      <c r="BC467" s="148"/>
      <c r="BD467" s="148"/>
      <c r="BE467" s="148"/>
      <c r="BF467" s="148"/>
      <c r="BG467" s="148"/>
      <c r="BH467" s="148"/>
    </row>
    <row r="468" spans="1:60" ht="22.5" outlineLevel="3" x14ac:dyDescent="0.2">
      <c r="A468" s="155"/>
      <c r="B468" s="156"/>
      <c r="C468" s="279" t="s">
        <v>1475</v>
      </c>
      <c r="D468" s="280"/>
      <c r="E468" s="280"/>
      <c r="F468" s="280"/>
      <c r="G468" s="280"/>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212</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81" t="str">
        <f>C468</f>
        <v>POVRCHOVÁ ÚPRAVA DŘEVA: krycí nátěr odstínu čokoládové hnědě / celkové přebroušení, lazurní lak ve třech vrstvách s hedvábným leskem, barevné provedení bude upřesněno po provedení vzorků</v>
      </c>
      <c r="BB468" s="148"/>
      <c r="BC468" s="148"/>
      <c r="BD468" s="148"/>
      <c r="BE468" s="148"/>
      <c r="BF468" s="148"/>
      <c r="BG468" s="148"/>
      <c r="BH468" s="148"/>
    </row>
    <row r="469" spans="1:60" outlineLevel="3" x14ac:dyDescent="0.2">
      <c r="A469" s="155"/>
      <c r="B469" s="156"/>
      <c r="C469" s="279" t="s">
        <v>1476</v>
      </c>
      <c r="D469" s="280"/>
      <c r="E469" s="280"/>
      <c r="F469" s="280"/>
      <c r="G469" s="280"/>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212</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204" t="s">
        <v>727</v>
      </c>
      <c r="D470" s="195"/>
      <c r="E470" s="196"/>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257</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204" t="s">
        <v>744</v>
      </c>
      <c r="D471" s="195"/>
      <c r="E471" s="196">
        <v>1</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257</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ht="22.5" outlineLevel="1" x14ac:dyDescent="0.2">
      <c r="A472" s="174">
        <v>92</v>
      </c>
      <c r="B472" s="175" t="s">
        <v>1477</v>
      </c>
      <c r="C472" s="190" t="s">
        <v>1478</v>
      </c>
      <c r="D472" s="176" t="s">
        <v>400</v>
      </c>
      <c r="E472" s="177">
        <v>1</v>
      </c>
      <c r="F472" s="178"/>
      <c r="G472" s="179">
        <f>ROUND(E472*F472,2)</f>
        <v>0</v>
      </c>
      <c r="H472" s="178"/>
      <c r="I472" s="179">
        <f>ROUND(E472*H472,2)</f>
        <v>0</v>
      </c>
      <c r="J472" s="178"/>
      <c r="K472" s="179">
        <f>ROUND(E472*J472,2)</f>
        <v>0</v>
      </c>
      <c r="L472" s="179">
        <v>21</v>
      </c>
      <c r="M472" s="179">
        <f>G472*(1+L472/100)</f>
        <v>0</v>
      </c>
      <c r="N472" s="177">
        <v>0</v>
      </c>
      <c r="O472" s="177">
        <f>ROUND(E472*N472,2)</f>
        <v>0</v>
      </c>
      <c r="P472" s="177">
        <v>0</v>
      </c>
      <c r="Q472" s="177">
        <f>ROUND(E472*P472,2)</f>
        <v>0</v>
      </c>
      <c r="R472" s="179"/>
      <c r="S472" s="179" t="s">
        <v>228</v>
      </c>
      <c r="T472" s="180" t="s">
        <v>208</v>
      </c>
      <c r="U472" s="159">
        <v>0</v>
      </c>
      <c r="V472" s="159">
        <f>ROUND(E472*U472,2)</f>
        <v>0</v>
      </c>
      <c r="W472" s="159"/>
      <c r="X472" s="159" t="s">
        <v>252</v>
      </c>
      <c r="Y472" s="159" t="s">
        <v>210</v>
      </c>
      <c r="Z472" s="148"/>
      <c r="AA472" s="148"/>
      <c r="AB472" s="148"/>
      <c r="AC472" s="148"/>
      <c r="AD472" s="148"/>
      <c r="AE472" s="148"/>
      <c r="AF472" s="148"/>
      <c r="AG472" s="148" t="s">
        <v>253</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77" t="s">
        <v>741</v>
      </c>
      <c r="D473" s="278"/>
      <c r="E473" s="278"/>
      <c r="F473" s="278"/>
      <c r="G473" s="278"/>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212</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279" t="s">
        <v>732</v>
      </c>
      <c r="D474" s="280"/>
      <c r="E474" s="280"/>
      <c r="F474" s="280"/>
      <c r="G474" s="280"/>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212</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279" t="s">
        <v>719</v>
      </c>
      <c r="D475" s="280"/>
      <c r="E475" s="280"/>
      <c r="F475" s="280"/>
      <c r="G475" s="280"/>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212</v>
      </c>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x14ac:dyDescent="0.2">
      <c r="A476" s="155"/>
      <c r="B476" s="156"/>
      <c r="C476" s="279" t="s">
        <v>800</v>
      </c>
      <c r="D476" s="280"/>
      <c r="E476" s="280"/>
      <c r="F476" s="280"/>
      <c r="G476" s="280"/>
      <c r="H476" s="159"/>
      <c r="I476" s="159"/>
      <c r="J476" s="159"/>
      <c r="K476" s="159"/>
      <c r="L476" s="159"/>
      <c r="M476" s="159"/>
      <c r="N476" s="158"/>
      <c r="O476" s="158"/>
      <c r="P476" s="158"/>
      <c r="Q476" s="158"/>
      <c r="R476" s="159"/>
      <c r="S476" s="159"/>
      <c r="T476" s="159"/>
      <c r="U476" s="159"/>
      <c r="V476" s="159"/>
      <c r="W476" s="159"/>
      <c r="X476" s="159"/>
      <c r="Y476" s="159"/>
      <c r="Z476" s="148"/>
      <c r="AA476" s="148"/>
      <c r="AB476" s="148"/>
      <c r="AC476" s="148"/>
      <c r="AD476" s="148"/>
      <c r="AE476" s="148"/>
      <c r="AF476" s="148"/>
      <c r="AG476" s="148" t="s">
        <v>212</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3" x14ac:dyDescent="0.2">
      <c r="A477" s="155"/>
      <c r="B477" s="156"/>
      <c r="C477" s="279" t="s">
        <v>1479</v>
      </c>
      <c r="D477" s="280"/>
      <c r="E477" s="280"/>
      <c r="F477" s="280"/>
      <c r="G477" s="280"/>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212</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279" t="s">
        <v>1467</v>
      </c>
      <c r="D478" s="280"/>
      <c r="E478" s="280"/>
      <c r="F478" s="280"/>
      <c r="G478" s="280"/>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212</v>
      </c>
      <c r="AH478" s="148"/>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22.5" outlineLevel="3" x14ac:dyDescent="0.2">
      <c r="A479" s="155"/>
      <c r="B479" s="156"/>
      <c r="C479" s="279" t="s">
        <v>1475</v>
      </c>
      <c r="D479" s="280"/>
      <c r="E479" s="280"/>
      <c r="F479" s="280"/>
      <c r="G479" s="280"/>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212</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81" t="str">
        <f>C479</f>
        <v>POVRCHOVÁ ÚPRAVA DŘEVA: krycí nátěr odstínu čokoládové hnědě / celkové přebroušení, lazurní lak ve třech vrstvách s hedvábným leskem, barevné provedení bude upřesněno po provedení vzorků</v>
      </c>
      <c r="BB479" s="148"/>
      <c r="BC479" s="148"/>
      <c r="BD479" s="148"/>
      <c r="BE479" s="148"/>
      <c r="BF479" s="148"/>
      <c r="BG479" s="148"/>
      <c r="BH479" s="148"/>
    </row>
    <row r="480" spans="1:60" outlineLevel="3" x14ac:dyDescent="0.2">
      <c r="A480" s="155"/>
      <c r="B480" s="156"/>
      <c r="C480" s="279" t="s">
        <v>804</v>
      </c>
      <c r="D480" s="280"/>
      <c r="E480" s="280"/>
      <c r="F480" s="280"/>
      <c r="G480" s="280"/>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212</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04" t="s">
        <v>727</v>
      </c>
      <c r="D481" s="195"/>
      <c r="E481" s="196"/>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257</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x14ac:dyDescent="0.2">
      <c r="A482" s="155"/>
      <c r="B482" s="156"/>
      <c r="C482" s="204" t="s">
        <v>748</v>
      </c>
      <c r="D482" s="195"/>
      <c r="E482" s="196">
        <v>1</v>
      </c>
      <c r="F482" s="159"/>
      <c r="G482" s="15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257</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74">
        <v>93</v>
      </c>
      <c r="B483" s="175" t="s">
        <v>1480</v>
      </c>
      <c r="C483" s="190" t="s">
        <v>1481</v>
      </c>
      <c r="D483" s="176" t="s">
        <v>400</v>
      </c>
      <c r="E483" s="177">
        <v>1</v>
      </c>
      <c r="F483" s="178"/>
      <c r="G483" s="179">
        <f>ROUND(E483*F483,2)</f>
        <v>0</v>
      </c>
      <c r="H483" s="178"/>
      <c r="I483" s="179">
        <f>ROUND(E483*H483,2)</f>
        <v>0</v>
      </c>
      <c r="J483" s="178"/>
      <c r="K483" s="179">
        <f>ROUND(E483*J483,2)</f>
        <v>0</v>
      </c>
      <c r="L483" s="179">
        <v>21</v>
      </c>
      <c r="M483" s="179">
        <f>G483*(1+L483/100)</f>
        <v>0</v>
      </c>
      <c r="N483" s="177">
        <v>0</v>
      </c>
      <c r="O483" s="177">
        <f>ROUND(E483*N483,2)</f>
        <v>0</v>
      </c>
      <c r="P483" s="177">
        <v>0</v>
      </c>
      <c r="Q483" s="177">
        <f>ROUND(E483*P483,2)</f>
        <v>0</v>
      </c>
      <c r="R483" s="179"/>
      <c r="S483" s="179" t="s">
        <v>228</v>
      </c>
      <c r="T483" s="180" t="s">
        <v>208</v>
      </c>
      <c r="U483" s="159">
        <v>0</v>
      </c>
      <c r="V483" s="159">
        <f>ROUND(E483*U483,2)</f>
        <v>0</v>
      </c>
      <c r="W483" s="159"/>
      <c r="X483" s="159" t="s">
        <v>252</v>
      </c>
      <c r="Y483" s="159" t="s">
        <v>210</v>
      </c>
      <c r="Z483" s="148"/>
      <c r="AA483" s="148"/>
      <c r="AB483" s="148"/>
      <c r="AC483" s="148"/>
      <c r="AD483" s="148"/>
      <c r="AE483" s="148"/>
      <c r="AF483" s="148"/>
      <c r="AG483" s="148" t="s">
        <v>253</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277" t="s">
        <v>741</v>
      </c>
      <c r="D484" s="278"/>
      <c r="E484" s="278"/>
      <c r="F484" s="278"/>
      <c r="G484" s="278"/>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212</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5"/>
      <c r="B485" s="156"/>
      <c r="C485" s="279" t="s">
        <v>732</v>
      </c>
      <c r="D485" s="280"/>
      <c r="E485" s="280"/>
      <c r="F485" s="280"/>
      <c r="G485" s="280"/>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212</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5"/>
      <c r="B486" s="156"/>
      <c r="C486" s="279" t="s">
        <v>719</v>
      </c>
      <c r="D486" s="280"/>
      <c r="E486" s="280"/>
      <c r="F486" s="280"/>
      <c r="G486" s="280"/>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212</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3" x14ac:dyDescent="0.2">
      <c r="A487" s="155"/>
      <c r="B487" s="156"/>
      <c r="C487" s="279" t="s">
        <v>800</v>
      </c>
      <c r="D487" s="280"/>
      <c r="E487" s="280"/>
      <c r="F487" s="280"/>
      <c r="G487" s="280"/>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212</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279" t="s">
        <v>801</v>
      </c>
      <c r="D488" s="280"/>
      <c r="E488" s="280"/>
      <c r="F488" s="280"/>
      <c r="G488" s="280"/>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212</v>
      </c>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279" t="s">
        <v>1482</v>
      </c>
      <c r="D489" s="280"/>
      <c r="E489" s="280"/>
      <c r="F489" s="280"/>
      <c r="G489" s="280"/>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212</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ht="22.5" outlineLevel="3" x14ac:dyDescent="0.2">
      <c r="A490" s="155"/>
      <c r="B490" s="156"/>
      <c r="C490" s="279" t="s">
        <v>1475</v>
      </c>
      <c r="D490" s="280"/>
      <c r="E490" s="280"/>
      <c r="F490" s="280"/>
      <c r="G490" s="280"/>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212</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81" t="str">
        <f>C490</f>
        <v>POVRCHOVÁ ÚPRAVA DŘEVA: krycí nátěr odstínu čokoládové hnědě / celkové přebroušení, lazurní lak ve třech vrstvách s hedvábným leskem, barevné provedení bude upřesněno po provedení vzorků</v>
      </c>
      <c r="BB490" s="148"/>
      <c r="BC490" s="148"/>
      <c r="BD490" s="148"/>
      <c r="BE490" s="148"/>
      <c r="BF490" s="148"/>
      <c r="BG490" s="148"/>
      <c r="BH490" s="148"/>
    </row>
    <row r="491" spans="1:60" outlineLevel="3" x14ac:dyDescent="0.2">
      <c r="A491" s="155"/>
      <c r="B491" s="156"/>
      <c r="C491" s="279" t="s">
        <v>804</v>
      </c>
      <c r="D491" s="280"/>
      <c r="E491" s="280"/>
      <c r="F491" s="280"/>
      <c r="G491" s="280"/>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212</v>
      </c>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2" x14ac:dyDescent="0.2">
      <c r="A492" s="155"/>
      <c r="B492" s="156"/>
      <c r="C492" s="204" t="s">
        <v>727</v>
      </c>
      <c r="D492" s="195"/>
      <c r="E492" s="196"/>
      <c r="F492" s="159"/>
      <c r="G492" s="159"/>
      <c r="H492" s="159"/>
      <c r="I492" s="159"/>
      <c r="J492" s="159"/>
      <c r="K492" s="159"/>
      <c r="L492" s="159"/>
      <c r="M492" s="159"/>
      <c r="N492" s="158"/>
      <c r="O492" s="158"/>
      <c r="P492" s="158"/>
      <c r="Q492" s="158"/>
      <c r="R492" s="159"/>
      <c r="S492" s="159"/>
      <c r="T492" s="159"/>
      <c r="U492" s="159"/>
      <c r="V492" s="159"/>
      <c r="W492" s="159"/>
      <c r="X492" s="159"/>
      <c r="Y492" s="159"/>
      <c r="Z492" s="148"/>
      <c r="AA492" s="148"/>
      <c r="AB492" s="148"/>
      <c r="AC492" s="148"/>
      <c r="AD492" s="148"/>
      <c r="AE492" s="148"/>
      <c r="AF492" s="148"/>
      <c r="AG492" s="148" t="s">
        <v>257</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204" t="s">
        <v>752</v>
      </c>
      <c r="D493" s="195"/>
      <c r="E493" s="196">
        <v>1</v>
      </c>
      <c r="F493" s="159"/>
      <c r="G493" s="159"/>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257</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74">
        <v>94</v>
      </c>
      <c r="B494" s="175" t="s">
        <v>1483</v>
      </c>
      <c r="C494" s="190" t="s">
        <v>1484</v>
      </c>
      <c r="D494" s="176" t="s">
        <v>400</v>
      </c>
      <c r="E494" s="177">
        <v>6</v>
      </c>
      <c r="F494" s="178"/>
      <c r="G494" s="179">
        <f>ROUND(E494*F494,2)</f>
        <v>0</v>
      </c>
      <c r="H494" s="178"/>
      <c r="I494" s="179">
        <f>ROUND(E494*H494,2)</f>
        <v>0</v>
      </c>
      <c r="J494" s="178"/>
      <c r="K494" s="179">
        <f>ROUND(E494*J494,2)</f>
        <v>0</v>
      </c>
      <c r="L494" s="179">
        <v>21</v>
      </c>
      <c r="M494" s="179">
        <f>G494*(1+L494/100)</f>
        <v>0</v>
      </c>
      <c r="N494" s="177">
        <v>0</v>
      </c>
      <c r="O494" s="177">
        <f>ROUND(E494*N494,2)</f>
        <v>0</v>
      </c>
      <c r="P494" s="177">
        <v>0</v>
      </c>
      <c r="Q494" s="177">
        <f>ROUND(E494*P494,2)</f>
        <v>0</v>
      </c>
      <c r="R494" s="179"/>
      <c r="S494" s="179" t="s">
        <v>228</v>
      </c>
      <c r="T494" s="180" t="s">
        <v>208</v>
      </c>
      <c r="U494" s="159">
        <v>0</v>
      </c>
      <c r="V494" s="159">
        <f>ROUND(E494*U494,2)</f>
        <v>0</v>
      </c>
      <c r="W494" s="159"/>
      <c r="X494" s="159" t="s">
        <v>252</v>
      </c>
      <c r="Y494" s="159" t="s">
        <v>210</v>
      </c>
      <c r="Z494" s="148"/>
      <c r="AA494" s="148"/>
      <c r="AB494" s="148"/>
      <c r="AC494" s="148"/>
      <c r="AD494" s="148"/>
      <c r="AE494" s="148"/>
      <c r="AF494" s="148"/>
      <c r="AG494" s="148" t="s">
        <v>253</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2" x14ac:dyDescent="0.2">
      <c r="A495" s="155"/>
      <c r="B495" s="156"/>
      <c r="C495" s="277" t="s">
        <v>1485</v>
      </c>
      <c r="D495" s="278"/>
      <c r="E495" s="278"/>
      <c r="F495" s="278"/>
      <c r="G495" s="278"/>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212</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5"/>
      <c r="B496" s="156"/>
      <c r="C496" s="279" t="s">
        <v>1486</v>
      </c>
      <c r="D496" s="280"/>
      <c r="E496" s="280"/>
      <c r="F496" s="280"/>
      <c r="G496" s="280"/>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212</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279" t="s">
        <v>782</v>
      </c>
      <c r="D497" s="280"/>
      <c r="E497" s="280"/>
      <c r="F497" s="280"/>
      <c r="G497" s="280"/>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212</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279" t="s">
        <v>783</v>
      </c>
      <c r="D498" s="280"/>
      <c r="E498" s="280"/>
      <c r="F498" s="280"/>
      <c r="G498" s="280"/>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212</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279" t="s">
        <v>784</v>
      </c>
      <c r="D499" s="280"/>
      <c r="E499" s="280"/>
      <c r="F499" s="280"/>
      <c r="G499" s="280"/>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212</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ht="22.5" outlineLevel="3" x14ac:dyDescent="0.2">
      <c r="A500" s="155"/>
      <c r="B500" s="156"/>
      <c r="C500" s="279" t="s">
        <v>1487</v>
      </c>
      <c r="D500" s="280"/>
      <c r="E500" s="280"/>
      <c r="F500" s="280"/>
      <c r="G500" s="280"/>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212</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81" t="str">
        <f>C500</f>
        <v>POVRCHOVÁ ÚPRAVA DŘEVA: lazurní lak ve třech vrstvách s hedvábným leskem, barevné provedení bude upřesněno po provedení vzorků</v>
      </c>
      <c r="BB500" s="148"/>
      <c r="BC500" s="148"/>
      <c r="BD500" s="148"/>
      <c r="BE500" s="148"/>
      <c r="BF500" s="148"/>
      <c r="BG500" s="148"/>
      <c r="BH500" s="148"/>
    </row>
    <row r="501" spans="1:60" outlineLevel="3" x14ac:dyDescent="0.2">
      <c r="A501" s="155"/>
      <c r="B501" s="156"/>
      <c r="C501" s="279" t="s">
        <v>786</v>
      </c>
      <c r="D501" s="280"/>
      <c r="E501" s="280"/>
      <c r="F501" s="280"/>
      <c r="G501" s="280"/>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212</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2" x14ac:dyDescent="0.2">
      <c r="A502" s="155"/>
      <c r="B502" s="156"/>
      <c r="C502" s="204" t="s">
        <v>727</v>
      </c>
      <c r="D502" s="195"/>
      <c r="E502" s="196"/>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257</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204" t="s">
        <v>1488</v>
      </c>
      <c r="D503" s="195"/>
      <c r="E503" s="196">
        <v>6</v>
      </c>
      <c r="F503" s="159"/>
      <c r="G503" s="159"/>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257</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v>95</v>
      </c>
      <c r="B504" s="156" t="s">
        <v>1489</v>
      </c>
      <c r="C504" s="205" t="s">
        <v>1490</v>
      </c>
      <c r="D504" s="157" t="s">
        <v>0</v>
      </c>
      <c r="E504" s="203"/>
      <c r="F504" s="160"/>
      <c r="G504" s="159">
        <f>ROUND(E504*F504,2)</f>
        <v>0</v>
      </c>
      <c r="H504" s="160"/>
      <c r="I504" s="159">
        <f>ROUND(E504*H504,2)</f>
        <v>0</v>
      </c>
      <c r="J504" s="160"/>
      <c r="K504" s="159">
        <f>ROUND(E504*J504,2)</f>
        <v>0</v>
      </c>
      <c r="L504" s="159">
        <v>21</v>
      </c>
      <c r="M504" s="159">
        <f>G504*(1+L504/100)</f>
        <v>0</v>
      </c>
      <c r="N504" s="158">
        <v>0</v>
      </c>
      <c r="O504" s="158">
        <f>ROUND(E504*N504,2)</f>
        <v>0</v>
      </c>
      <c r="P504" s="158">
        <v>0</v>
      </c>
      <c r="Q504" s="158">
        <f>ROUND(E504*P504,2)</f>
        <v>0</v>
      </c>
      <c r="R504" s="159" t="s">
        <v>954</v>
      </c>
      <c r="S504" s="159" t="s">
        <v>207</v>
      </c>
      <c r="T504" s="159" t="s">
        <v>207</v>
      </c>
      <c r="U504" s="159">
        <v>0</v>
      </c>
      <c r="V504" s="159">
        <f>ROUND(E504*U504,2)</f>
        <v>0</v>
      </c>
      <c r="W504" s="159"/>
      <c r="X504" s="159" t="s">
        <v>639</v>
      </c>
      <c r="Y504" s="159" t="s">
        <v>210</v>
      </c>
      <c r="Z504" s="148"/>
      <c r="AA504" s="148"/>
      <c r="AB504" s="148"/>
      <c r="AC504" s="148"/>
      <c r="AD504" s="148"/>
      <c r="AE504" s="148"/>
      <c r="AF504" s="148"/>
      <c r="AG504" s="148" t="s">
        <v>640</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2" x14ac:dyDescent="0.2">
      <c r="A505" s="155"/>
      <c r="B505" s="156"/>
      <c r="C505" s="288" t="s">
        <v>681</v>
      </c>
      <c r="D505" s="289"/>
      <c r="E505" s="289"/>
      <c r="F505" s="289"/>
      <c r="G505" s="28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255</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ht="22.5" outlineLevel="1" x14ac:dyDescent="0.2">
      <c r="A506" s="155">
        <v>96</v>
      </c>
      <c r="B506" s="156" t="s">
        <v>1491</v>
      </c>
      <c r="C506" s="205" t="s">
        <v>1492</v>
      </c>
      <c r="D506" s="157" t="s">
        <v>0</v>
      </c>
      <c r="E506" s="203"/>
      <c r="F506" s="160"/>
      <c r="G506" s="159">
        <f>ROUND(E506*F506,2)</f>
        <v>0</v>
      </c>
      <c r="H506" s="160"/>
      <c r="I506" s="159">
        <f>ROUND(E506*H506,2)</f>
        <v>0</v>
      </c>
      <c r="J506" s="160"/>
      <c r="K506" s="159">
        <f>ROUND(E506*J506,2)</f>
        <v>0</v>
      </c>
      <c r="L506" s="159">
        <v>21</v>
      </c>
      <c r="M506" s="159">
        <f>G506*(1+L506/100)</f>
        <v>0</v>
      </c>
      <c r="N506" s="158">
        <v>0</v>
      </c>
      <c r="O506" s="158">
        <f>ROUND(E506*N506,2)</f>
        <v>0</v>
      </c>
      <c r="P506" s="158">
        <v>0</v>
      </c>
      <c r="Q506" s="158">
        <f>ROUND(E506*P506,2)</f>
        <v>0</v>
      </c>
      <c r="R506" s="159" t="s">
        <v>954</v>
      </c>
      <c r="S506" s="159" t="s">
        <v>207</v>
      </c>
      <c r="T506" s="159" t="s">
        <v>207</v>
      </c>
      <c r="U506" s="159">
        <v>0</v>
      </c>
      <c r="V506" s="159">
        <f>ROUND(E506*U506,2)</f>
        <v>0</v>
      </c>
      <c r="W506" s="159"/>
      <c r="X506" s="159" t="s">
        <v>639</v>
      </c>
      <c r="Y506" s="159" t="s">
        <v>210</v>
      </c>
      <c r="Z506" s="148"/>
      <c r="AA506" s="148"/>
      <c r="AB506" s="148"/>
      <c r="AC506" s="148"/>
      <c r="AD506" s="148"/>
      <c r="AE506" s="148"/>
      <c r="AF506" s="148"/>
      <c r="AG506" s="148" t="s">
        <v>640</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2" x14ac:dyDescent="0.2">
      <c r="A507" s="155"/>
      <c r="B507" s="156"/>
      <c r="C507" s="288" t="s">
        <v>681</v>
      </c>
      <c r="D507" s="289"/>
      <c r="E507" s="289"/>
      <c r="F507" s="289"/>
      <c r="G507" s="289"/>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255</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x14ac:dyDescent="0.2">
      <c r="A508" s="151" t="s">
        <v>202</v>
      </c>
      <c r="B508" s="152" t="s">
        <v>162</v>
      </c>
      <c r="C508" s="193" t="s">
        <v>163</v>
      </c>
      <c r="D508" s="170"/>
      <c r="E508" s="171"/>
      <c r="F508" s="172"/>
      <c r="G508" s="172">
        <f>SUMIF(AG509:AG621,"&lt;&gt;NOR",G509:G621)</f>
        <v>0</v>
      </c>
      <c r="H508" s="172"/>
      <c r="I508" s="172">
        <f>SUM(I509:I621)</f>
        <v>0</v>
      </c>
      <c r="J508" s="172"/>
      <c r="K508" s="172">
        <f>SUM(K509:K621)</f>
        <v>0</v>
      </c>
      <c r="L508" s="172"/>
      <c r="M508" s="172">
        <f>SUM(M509:M621)</f>
        <v>0</v>
      </c>
      <c r="N508" s="171"/>
      <c r="O508" s="171">
        <f>SUM(O509:O621)</f>
        <v>0</v>
      </c>
      <c r="P508" s="171"/>
      <c r="Q508" s="171">
        <f>SUM(Q509:Q621)</f>
        <v>0</v>
      </c>
      <c r="R508" s="172"/>
      <c r="S508" s="172"/>
      <c r="T508" s="173"/>
      <c r="U508" s="163"/>
      <c r="V508" s="163">
        <f>SUM(V509:V621)</f>
        <v>0</v>
      </c>
      <c r="W508" s="163"/>
      <c r="X508" s="163"/>
      <c r="Y508" s="163"/>
      <c r="AG508" t="s">
        <v>203</v>
      </c>
    </row>
    <row r="509" spans="1:60" outlineLevel="1" x14ac:dyDescent="0.2">
      <c r="A509" s="155"/>
      <c r="B509" s="156"/>
      <c r="C509" s="277" t="s">
        <v>1493</v>
      </c>
      <c r="D509" s="278"/>
      <c r="E509" s="278"/>
      <c r="F509" s="278"/>
      <c r="G509" s="278"/>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212</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79" t="s">
        <v>648</v>
      </c>
      <c r="D510" s="280"/>
      <c r="E510" s="280"/>
      <c r="F510" s="280"/>
      <c r="G510" s="280"/>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212</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81" t="str">
        <f>C510</f>
        <v>Viz popis: Technické pokyny k provedení; Poznámky k provedení; Všeobecné požadavky na realizaci, materiálová specifikace.</v>
      </c>
      <c r="BB510" s="148"/>
      <c r="BC510" s="148"/>
      <c r="BD510" s="148"/>
      <c r="BE510" s="148"/>
      <c r="BF510" s="148"/>
      <c r="BG510" s="148"/>
      <c r="BH510" s="148"/>
    </row>
    <row r="511" spans="1:60" ht="22.5" outlineLevel="1" x14ac:dyDescent="0.2">
      <c r="A511" s="174">
        <v>97</v>
      </c>
      <c r="B511" s="175" t="s">
        <v>983</v>
      </c>
      <c r="C511" s="190" t="s">
        <v>1494</v>
      </c>
      <c r="D511" s="176" t="s">
        <v>400</v>
      </c>
      <c r="E511" s="177">
        <v>1</v>
      </c>
      <c r="F511" s="178"/>
      <c r="G511" s="179">
        <f>ROUND(E511*F511,2)</f>
        <v>0</v>
      </c>
      <c r="H511" s="178"/>
      <c r="I511" s="179">
        <f>ROUND(E511*H511,2)</f>
        <v>0</v>
      </c>
      <c r="J511" s="178"/>
      <c r="K511" s="179">
        <f>ROUND(E511*J511,2)</f>
        <v>0</v>
      </c>
      <c r="L511" s="179">
        <v>21</v>
      </c>
      <c r="M511" s="179">
        <f>G511*(1+L511/100)</f>
        <v>0</v>
      </c>
      <c r="N511" s="177">
        <v>0</v>
      </c>
      <c r="O511" s="177">
        <f>ROUND(E511*N511,2)</f>
        <v>0</v>
      </c>
      <c r="P511" s="177">
        <v>0</v>
      </c>
      <c r="Q511" s="177">
        <f>ROUND(E511*P511,2)</f>
        <v>0</v>
      </c>
      <c r="R511" s="179"/>
      <c r="S511" s="179" t="s">
        <v>228</v>
      </c>
      <c r="T511" s="180" t="s">
        <v>208</v>
      </c>
      <c r="U511" s="159">
        <v>0</v>
      </c>
      <c r="V511" s="159">
        <f>ROUND(E511*U511,2)</f>
        <v>0</v>
      </c>
      <c r="W511" s="159"/>
      <c r="X511" s="159" t="s">
        <v>252</v>
      </c>
      <c r="Y511" s="159" t="s">
        <v>210</v>
      </c>
      <c r="Z511" s="148"/>
      <c r="AA511" s="148"/>
      <c r="AB511" s="148"/>
      <c r="AC511" s="148"/>
      <c r="AD511" s="148"/>
      <c r="AE511" s="148"/>
      <c r="AF511" s="148"/>
      <c r="AG511" s="148" t="s">
        <v>253</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2" x14ac:dyDescent="0.2">
      <c r="A512" s="155"/>
      <c r="B512" s="156"/>
      <c r="C512" s="277" t="s">
        <v>1011</v>
      </c>
      <c r="D512" s="278"/>
      <c r="E512" s="278"/>
      <c r="F512" s="278"/>
      <c r="G512" s="278"/>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212</v>
      </c>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5"/>
      <c r="B513" s="156"/>
      <c r="C513" s="279" t="s">
        <v>963</v>
      </c>
      <c r="D513" s="280"/>
      <c r="E513" s="280"/>
      <c r="F513" s="280"/>
      <c r="G513" s="280"/>
      <c r="H513" s="159"/>
      <c r="I513" s="159"/>
      <c r="J513" s="159"/>
      <c r="K513" s="159"/>
      <c r="L513" s="159"/>
      <c r="M513" s="159"/>
      <c r="N513" s="158"/>
      <c r="O513" s="158"/>
      <c r="P513" s="158"/>
      <c r="Q513" s="158"/>
      <c r="R513" s="159"/>
      <c r="S513" s="159"/>
      <c r="T513" s="159"/>
      <c r="U513" s="159"/>
      <c r="V513" s="159"/>
      <c r="W513" s="159"/>
      <c r="X513" s="159"/>
      <c r="Y513" s="159"/>
      <c r="Z513" s="148"/>
      <c r="AA513" s="148"/>
      <c r="AB513" s="148"/>
      <c r="AC513" s="148"/>
      <c r="AD513" s="148"/>
      <c r="AE513" s="148"/>
      <c r="AF513" s="148"/>
      <c r="AG513" s="148" t="s">
        <v>212</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3" x14ac:dyDescent="0.2">
      <c r="A514" s="155"/>
      <c r="B514" s="156"/>
      <c r="C514" s="279" t="s">
        <v>1495</v>
      </c>
      <c r="D514" s="280"/>
      <c r="E514" s="280"/>
      <c r="F514" s="280"/>
      <c r="G514" s="280"/>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212</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81" t="str">
        <f>C514</f>
        <v>- Odrazník bude uložen na nový kamenný základ do malty pro pokládku a spárování kamenných dlažeb pro exteriér tl. 30- 50mm</v>
      </c>
      <c r="BB514" s="148"/>
      <c r="BC514" s="148"/>
      <c r="BD514" s="148"/>
      <c r="BE514" s="148"/>
      <c r="BF514" s="148"/>
      <c r="BG514" s="148"/>
      <c r="BH514" s="148"/>
    </row>
    <row r="515" spans="1:60" outlineLevel="3" x14ac:dyDescent="0.2">
      <c r="A515" s="155"/>
      <c r="B515" s="156"/>
      <c r="C515" s="279" t="s">
        <v>1496</v>
      </c>
      <c r="D515" s="280"/>
      <c r="E515" s="280"/>
      <c r="F515" s="280"/>
      <c r="G515" s="280"/>
      <c r="H515" s="159"/>
      <c r="I515" s="159"/>
      <c r="J515" s="159"/>
      <c r="K515" s="159"/>
      <c r="L515" s="159"/>
      <c r="M515" s="159"/>
      <c r="N515" s="158"/>
      <c r="O515" s="158"/>
      <c r="P515" s="158"/>
      <c r="Q515" s="158"/>
      <c r="R515" s="159"/>
      <c r="S515" s="159"/>
      <c r="T515" s="159"/>
      <c r="U515" s="159"/>
      <c r="V515" s="159"/>
      <c r="W515" s="159"/>
      <c r="X515" s="159"/>
      <c r="Y515" s="159"/>
      <c r="Z515" s="148"/>
      <c r="AA515" s="148"/>
      <c r="AB515" s="148"/>
      <c r="AC515" s="148"/>
      <c r="AD515" s="148"/>
      <c r="AE515" s="148"/>
      <c r="AF515" s="148"/>
      <c r="AG515" s="148" t="s">
        <v>212</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81" t="str">
        <f>C515</f>
        <v>- Odrazník kotvit cca 200mm od jeho vrcholu ke zdivu pomocí nerezové spony a dvou nerezových kotev M10</v>
      </c>
      <c r="BB515" s="148"/>
      <c r="BC515" s="148"/>
      <c r="BD515" s="148"/>
      <c r="BE515" s="148"/>
      <c r="BF515" s="148"/>
      <c r="BG515" s="148"/>
      <c r="BH515" s="148"/>
    </row>
    <row r="516" spans="1:60" outlineLevel="3" x14ac:dyDescent="0.2">
      <c r="A516" s="155"/>
      <c r="B516" s="156"/>
      <c r="C516" s="279" t="s">
        <v>998</v>
      </c>
      <c r="D516" s="280"/>
      <c r="E516" s="280"/>
      <c r="F516" s="280"/>
      <c r="G516" s="280"/>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212</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3" x14ac:dyDescent="0.2">
      <c r="A517" s="155"/>
      <c r="B517" s="156"/>
      <c r="C517" s="279" t="s">
        <v>1497</v>
      </c>
      <c r="D517" s="280"/>
      <c r="E517" s="280"/>
      <c r="F517" s="280"/>
      <c r="G517" s="280"/>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212</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3" x14ac:dyDescent="0.2">
      <c r="A518" s="155"/>
      <c r="B518" s="156"/>
      <c r="C518" s="279" t="s">
        <v>1498</v>
      </c>
      <c r="D518" s="280"/>
      <c r="E518" s="280"/>
      <c r="F518" s="280"/>
      <c r="G518" s="280"/>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212</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3" x14ac:dyDescent="0.2">
      <c r="A519" s="155"/>
      <c r="B519" s="156"/>
      <c r="C519" s="279" t="s">
        <v>1000</v>
      </c>
      <c r="D519" s="280"/>
      <c r="E519" s="280"/>
      <c r="F519" s="280"/>
      <c r="G519" s="280"/>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212</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3" x14ac:dyDescent="0.2">
      <c r="A520" s="155"/>
      <c r="B520" s="156"/>
      <c r="C520" s="279" t="s">
        <v>215</v>
      </c>
      <c r="D520" s="280"/>
      <c r="E520" s="280"/>
      <c r="F520" s="280"/>
      <c r="G520" s="280"/>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212</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ht="22.5" outlineLevel="3" x14ac:dyDescent="0.2">
      <c r="A521" s="155"/>
      <c r="B521" s="156"/>
      <c r="C521" s="279" t="s">
        <v>1499</v>
      </c>
      <c r="D521" s="280"/>
      <c r="E521" s="280"/>
      <c r="F521" s="280"/>
      <c r="G521" s="280"/>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212</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81" t="str">
        <f>C521</f>
        <v>pozn 7 - pod kamenné odrazníky 1k a 2k vyzdít zálad z kamene na cementovou maltu - pr. 500mm do nezámrzné hloubky 1000mm, odrazníky osadit do trasové malty pro pokládku kamene</v>
      </c>
      <c r="BB521" s="148"/>
      <c r="BC521" s="148"/>
      <c r="BD521" s="148"/>
      <c r="BE521" s="148"/>
      <c r="BF521" s="148"/>
      <c r="BG521" s="148"/>
      <c r="BH521" s="148"/>
    </row>
    <row r="522" spans="1:60" outlineLevel="2" x14ac:dyDescent="0.2">
      <c r="A522" s="155"/>
      <c r="B522" s="156"/>
      <c r="C522" s="204" t="s">
        <v>1002</v>
      </c>
      <c r="D522" s="195"/>
      <c r="E522" s="196"/>
      <c r="F522" s="159"/>
      <c r="G522" s="159"/>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257</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5"/>
      <c r="B523" s="156"/>
      <c r="C523" s="204" t="s">
        <v>1500</v>
      </c>
      <c r="D523" s="195"/>
      <c r="E523" s="196">
        <v>1</v>
      </c>
      <c r="F523" s="159"/>
      <c r="G523" s="159"/>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257</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ht="22.5" outlineLevel="1" x14ac:dyDescent="0.2">
      <c r="A524" s="174">
        <v>98</v>
      </c>
      <c r="B524" s="175" t="s">
        <v>1004</v>
      </c>
      <c r="C524" s="190" t="s">
        <v>1501</v>
      </c>
      <c r="D524" s="176" t="s">
        <v>400</v>
      </c>
      <c r="E524" s="177">
        <v>1</v>
      </c>
      <c r="F524" s="178"/>
      <c r="G524" s="179">
        <f>ROUND(E524*F524,2)</f>
        <v>0</v>
      </c>
      <c r="H524" s="178"/>
      <c r="I524" s="179">
        <f>ROUND(E524*H524,2)</f>
        <v>0</v>
      </c>
      <c r="J524" s="178"/>
      <c r="K524" s="179">
        <f>ROUND(E524*J524,2)</f>
        <v>0</v>
      </c>
      <c r="L524" s="179">
        <v>21</v>
      </c>
      <c r="M524" s="179">
        <f>G524*(1+L524/100)</f>
        <v>0</v>
      </c>
      <c r="N524" s="177">
        <v>0</v>
      </c>
      <c r="O524" s="177">
        <f>ROUND(E524*N524,2)</f>
        <v>0</v>
      </c>
      <c r="P524" s="177">
        <v>0</v>
      </c>
      <c r="Q524" s="177">
        <f>ROUND(E524*P524,2)</f>
        <v>0</v>
      </c>
      <c r="R524" s="179"/>
      <c r="S524" s="179" t="s">
        <v>228</v>
      </c>
      <c r="T524" s="180" t="s">
        <v>208</v>
      </c>
      <c r="U524" s="159">
        <v>0</v>
      </c>
      <c r="V524" s="159">
        <f>ROUND(E524*U524,2)</f>
        <v>0</v>
      </c>
      <c r="W524" s="159"/>
      <c r="X524" s="159" t="s">
        <v>252</v>
      </c>
      <c r="Y524" s="159" t="s">
        <v>210</v>
      </c>
      <c r="Z524" s="148"/>
      <c r="AA524" s="148"/>
      <c r="AB524" s="148"/>
      <c r="AC524" s="148"/>
      <c r="AD524" s="148"/>
      <c r="AE524" s="148"/>
      <c r="AF524" s="148"/>
      <c r="AG524" s="148" t="s">
        <v>253</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277" t="s">
        <v>1011</v>
      </c>
      <c r="D525" s="278"/>
      <c r="E525" s="278"/>
      <c r="F525" s="278"/>
      <c r="G525" s="278"/>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212</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279" t="s">
        <v>963</v>
      </c>
      <c r="D526" s="280"/>
      <c r="E526" s="280"/>
      <c r="F526" s="280"/>
      <c r="G526" s="280"/>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212</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5"/>
      <c r="B527" s="156"/>
      <c r="C527" s="279" t="s">
        <v>1495</v>
      </c>
      <c r="D527" s="280"/>
      <c r="E527" s="280"/>
      <c r="F527" s="280"/>
      <c r="G527" s="280"/>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212</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81" t="str">
        <f>C527</f>
        <v>- Odrazník bude uložen na nový kamenný základ do malty pro pokládku a spárování kamenných dlažeb pro exteriér tl. 30- 50mm</v>
      </c>
      <c r="BB527" s="148"/>
      <c r="BC527" s="148"/>
      <c r="BD527" s="148"/>
      <c r="BE527" s="148"/>
      <c r="BF527" s="148"/>
      <c r="BG527" s="148"/>
      <c r="BH527" s="148"/>
    </row>
    <row r="528" spans="1:60" outlineLevel="3" x14ac:dyDescent="0.2">
      <c r="A528" s="155"/>
      <c r="B528" s="156"/>
      <c r="C528" s="279" t="s">
        <v>1502</v>
      </c>
      <c r="D528" s="280"/>
      <c r="E528" s="280"/>
      <c r="F528" s="280"/>
      <c r="G528" s="280"/>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212</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81" t="str">
        <f>C528</f>
        <v>- Odrazník kotvit cca 200mm od jeho vrcholu ke zdivu pomocí nerezové "L" spony a dvou nerezových kotev M10</v>
      </c>
      <c r="BB528" s="148"/>
      <c r="BC528" s="148"/>
      <c r="BD528" s="148"/>
      <c r="BE528" s="148"/>
      <c r="BF528" s="148"/>
      <c r="BG528" s="148"/>
      <c r="BH528" s="148"/>
    </row>
    <row r="529" spans="1:60" outlineLevel="3" x14ac:dyDescent="0.2">
      <c r="A529" s="155"/>
      <c r="B529" s="156"/>
      <c r="C529" s="279" t="s">
        <v>998</v>
      </c>
      <c r="D529" s="280"/>
      <c r="E529" s="280"/>
      <c r="F529" s="280"/>
      <c r="G529" s="280"/>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212</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279" t="s">
        <v>1497</v>
      </c>
      <c r="D530" s="280"/>
      <c r="E530" s="280"/>
      <c r="F530" s="280"/>
      <c r="G530" s="280"/>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212</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5"/>
      <c r="B531" s="156"/>
      <c r="C531" s="279" t="s">
        <v>1498</v>
      </c>
      <c r="D531" s="280"/>
      <c r="E531" s="280"/>
      <c r="F531" s="280"/>
      <c r="G531" s="280"/>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212</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279" t="s">
        <v>1000</v>
      </c>
      <c r="D532" s="280"/>
      <c r="E532" s="280"/>
      <c r="F532" s="280"/>
      <c r="G532" s="280"/>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212</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279" t="s">
        <v>215</v>
      </c>
      <c r="D533" s="280"/>
      <c r="E533" s="280"/>
      <c r="F533" s="280"/>
      <c r="G533" s="280"/>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212</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ht="22.5" outlineLevel="3" x14ac:dyDescent="0.2">
      <c r="A534" s="155"/>
      <c r="B534" s="156"/>
      <c r="C534" s="279" t="s">
        <v>1499</v>
      </c>
      <c r="D534" s="280"/>
      <c r="E534" s="280"/>
      <c r="F534" s="280"/>
      <c r="G534" s="280"/>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212</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81" t="str">
        <f>C534</f>
        <v>pozn 7 - pod kamenné odrazníky 1k a 2k vyzdít zálad z kamene na cementovou maltu - pr. 500mm do nezámrzné hloubky 1000mm, odrazníky osadit do trasové malty pro pokládku kamene</v>
      </c>
      <c r="BB534" s="148"/>
      <c r="BC534" s="148"/>
      <c r="BD534" s="148"/>
      <c r="BE534" s="148"/>
      <c r="BF534" s="148"/>
      <c r="BG534" s="148"/>
      <c r="BH534" s="148"/>
    </row>
    <row r="535" spans="1:60" outlineLevel="2" x14ac:dyDescent="0.2">
      <c r="A535" s="155"/>
      <c r="B535" s="156"/>
      <c r="C535" s="204" t="s">
        <v>1002</v>
      </c>
      <c r="D535" s="195"/>
      <c r="E535" s="196"/>
      <c r="F535" s="159"/>
      <c r="G535" s="15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257</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204" t="s">
        <v>1503</v>
      </c>
      <c r="D536" s="195"/>
      <c r="E536" s="196">
        <v>1</v>
      </c>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257</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ht="22.5" outlineLevel="1" x14ac:dyDescent="0.2">
      <c r="A537" s="174">
        <v>99</v>
      </c>
      <c r="B537" s="175" t="s">
        <v>1009</v>
      </c>
      <c r="C537" s="190" t="s">
        <v>1504</v>
      </c>
      <c r="D537" s="176" t="s">
        <v>400</v>
      </c>
      <c r="E537" s="177">
        <v>3</v>
      </c>
      <c r="F537" s="178"/>
      <c r="G537" s="179">
        <f>ROUND(E537*F537,2)</f>
        <v>0</v>
      </c>
      <c r="H537" s="178"/>
      <c r="I537" s="179">
        <f>ROUND(E537*H537,2)</f>
        <v>0</v>
      </c>
      <c r="J537" s="178"/>
      <c r="K537" s="179">
        <f>ROUND(E537*J537,2)</f>
        <v>0</v>
      </c>
      <c r="L537" s="179">
        <v>21</v>
      </c>
      <c r="M537" s="179">
        <f>G537*(1+L537/100)</f>
        <v>0</v>
      </c>
      <c r="N537" s="177">
        <v>0</v>
      </c>
      <c r="O537" s="177">
        <f>ROUND(E537*N537,2)</f>
        <v>0</v>
      </c>
      <c r="P537" s="177">
        <v>0</v>
      </c>
      <c r="Q537" s="177">
        <f>ROUND(E537*P537,2)</f>
        <v>0</v>
      </c>
      <c r="R537" s="179"/>
      <c r="S537" s="179" t="s">
        <v>228</v>
      </c>
      <c r="T537" s="180" t="s">
        <v>208</v>
      </c>
      <c r="U537" s="159">
        <v>0</v>
      </c>
      <c r="V537" s="159">
        <f>ROUND(E537*U537,2)</f>
        <v>0</v>
      </c>
      <c r="W537" s="159"/>
      <c r="X537" s="159" t="s">
        <v>252</v>
      </c>
      <c r="Y537" s="159" t="s">
        <v>210</v>
      </c>
      <c r="Z537" s="148"/>
      <c r="AA537" s="148"/>
      <c r="AB537" s="148"/>
      <c r="AC537" s="148"/>
      <c r="AD537" s="148"/>
      <c r="AE537" s="148"/>
      <c r="AF537" s="148"/>
      <c r="AG537" s="148" t="s">
        <v>253</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2" x14ac:dyDescent="0.2">
      <c r="A538" s="155"/>
      <c r="B538" s="156"/>
      <c r="C538" s="277" t="s">
        <v>1505</v>
      </c>
      <c r="D538" s="278"/>
      <c r="E538" s="278"/>
      <c r="F538" s="278"/>
      <c r="G538" s="278"/>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212</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81" t="str">
        <f>C538</f>
        <v>MATERIÁL: Jemnozrnná žula růžová - barevnost a zrnitost materiálu vybrat podle navazujícího historického kamenného portálu</v>
      </c>
      <c r="BB538" s="148"/>
      <c r="BC538" s="148"/>
      <c r="BD538" s="148"/>
      <c r="BE538" s="148"/>
      <c r="BF538" s="148"/>
      <c r="BG538" s="148"/>
      <c r="BH538" s="148"/>
    </row>
    <row r="539" spans="1:60" outlineLevel="3" x14ac:dyDescent="0.2">
      <c r="A539" s="155"/>
      <c r="B539" s="156"/>
      <c r="C539" s="279" t="s">
        <v>963</v>
      </c>
      <c r="D539" s="280"/>
      <c r="E539" s="280"/>
      <c r="F539" s="280"/>
      <c r="G539" s="280"/>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212</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279" t="s">
        <v>1506</v>
      </c>
      <c r="D540" s="280"/>
      <c r="E540" s="280"/>
      <c r="F540" s="280"/>
      <c r="G540" s="280"/>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212</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81" t="str">
        <f>C540</f>
        <v>- Stupně budou uloženy na nový kamenný základ do malty pro pokládku a spárování kamenných dlažeb pro exteriér tl. 30- 50mm</v>
      </c>
      <c r="BB540" s="148"/>
      <c r="BC540" s="148"/>
      <c r="BD540" s="148"/>
      <c r="BE540" s="148"/>
      <c r="BF540" s="148"/>
      <c r="BG540" s="148"/>
      <c r="BH540" s="148"/>
    </row>
    <row r="541" spans="1:60" outlineLevel="3" x14ac:dyDescent="0.2">
      <c r="A541" s="155"/>
      <c r="B541" s="156"/>
      <c r="C541" s="279" t="s">
        <v>1507</v>
      </c>
      <c r="D541" s="280"/>
      <c r="E541" s="280"/>
      <c r="F541" s="280"/>
      <c r="G541" s="280"/>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212</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279" t="s">
        <v>1508</v>
      </c>
      <c r="D542" s="280"/>
      <c r="E542" s="280"/>
      <c r="F542" s="280"/>
      <c r="G542" s="280"/>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212</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279" t="s">
        <v>998</v>
      </c>
      <c r="D543" s="280"/>
      <c r="E543" s="280"/>
      <c r="F543" s="280"/>
      <c r="G543" s="280"/>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212</v>
      </c>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279" t="s">
        <v>1509</v>
      </c>
      <c r="D544" s="280"/>
      <c r="E544" s="280"/>
      <c r="F544" s="280"/>
      <c r="G544" s="280"/>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212</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81" t="str">
        <f>C544</f>
        <v>- Povrch stupňů bude proveden hrubým tryskáním (včetně čela) – hrubost tryskání upravit dle navazujícího historického portálu</v>
      </c>
      <c r="BB544" s="148"/>
      <c r="BC544" s="148"/>
      <c r="BD544" s="148"/>
      <c r="BE544" s="148"/>
      <c r="BF544" s="148"/>
      <c r="BG544" s="148"/>
      <c r="BH544" s="148"/>
    </row>
    <row r="545" spans="1:60" outlineLevel="3" x14ac:dyDescent="0.2">
      <c r="A545" s="155"/>
      <c r="B545" s="156"/>
      <c r="C545" s="279" t="s">
        <v>1498</v>
      </c>
      <c r="D545" s="280"/>
      <c r="E545" s="280"/>
      <c r="F545" s="280"/>
      <c r="G545" s="280"/>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212</v>
      </c>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279" t="s">
        <v>660</v>
      </c>
      <c r="D546" s="280"/>
      <c r="E546" s="280"/>
      <c r="F546" s="280"/>
      <c r="G546" s="280"/>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212</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279" t="s">
        <v>1510</v>
      </c>
      <c r="D547" s="280"/>
      <c r="E547" s="280"/>
      <c r="F547" s="280"/>
      <c r="G547" s="280"/>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212</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279" t="s">
        <v>1511</v>
      </c>
      <c r="D548" s="280"/>
      <c r="E548" s="280"/>
      <c r="F548" s="280"/>
      <c r="G548" s="280"/>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212</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279" t="s">
        <v>215</v>
      </c>
      <c r="D549" s="280"/>
      <c r="E549" s="280"/>
      <c r="F549" s="280"/>
      <c r="G549" s="280"/>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212</v>
      </c>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279" t="s">
        <v>1512</v>
      </c>
      <c r="D550" s="280"/>
      <c r="E550" s="280"/>
      <c r="F550" s="280"/>
      <c r="G550" s="280"/>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212</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ht="33.75" outlineLevel="3" x14ac:dyDescent="0.2">
      <c r="A551" s="155"/>
      <c r="B551" s="156"/>
      <c r="C551" s="279" t="s">
        <v>1513</v>
      </c>
      <c r="D551" s="280"/>
      <c r="E551" s="280"/>
      <c r="F551" s="280"/>
      <c r="G551" s="280"/>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212</v>
      </c>
      <c r="AH551" s="148"/>
      <c r="AI551" s="148"/>
      <c r="AJ551" s="148"/>
      <c r="AK551" s="148"/>
      <c r="AL551" s="148"/>
      <c r="AM551" s="148"/>
      <c r="AN551" s="148"/>
      <c r="AO551" s="148"/>
      <c r="AP551" s="148"/>
      <c r="AQ551" s="148"/>
      <c r="AR551" s="148"/>
      <c r="AS551" s="148"/>
      <c r="AT551" s="148"/>
      <c r="AU551" s="148"/>
      <c r="AV551" s="148"/>
      <c r="AW551" s="148"/>
      <c r="AX551" s="148"/>
      <c r="AY551" s="148"/>
      <c r="AZ551" s="148"/>
      <c r="BA551" s="181" t="str">
        <f>C551</f>
        <v>pozn 8 - pod nový kamenný stupeň 3k vyzdít z kamene na cementovou maltu základ do nezámrzné hloubky (separpovat od historického zdiva vložením geotextilie 500g/m2); kamenné stupně 3k osadit do trasové vodonepropustné malty pro pokládku kamenné dlažby tl. 40mm (spáry mezi stupni a zdivem vyplnit pokládkovou maltou).</v>
      </c>
      <c r="BB551" s="148"/>
      <c r="BC551" s="148"/>
      <c r="BD551" s="148"/>
      <c r="BE551" s="148"/>
      <c r="BF551" s="148"/>
      <c r="BG551" s="148"/>
      <c r="BH551" s="148"/>
    </row>
    <row r="552" spans="1:60" outlineLevel="2" x14ac:dyDescent="0.2">
      <c r="A552" s="155"/>
      <c r="B552" s="156"/>
      <c r="C552" s="204" t="s">
        <v>1002</v>
      </c>
      <c r="D552" s="195"/>
      <c r="E552" s="196"/>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257</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204" t="s">
        <v>1514</v>
      </c>
      <c r="D553" s="195"/>
      <c r="E553" s="196">
        <v>3</v>
      </c>
      <c r="F553" s="159"/>
      <c r="G553" s="159"/>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257</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ht="22.5" outlineLevel="1" x14ac:dyDescent="0.2">
      <c r="A554" s="174">
        <v>100</v>
      </c>
      <c r="B554" s="175" t="s">
        <v>1018</v>
      </c>
      <c r="C554" s="190" t="s">
        <v>1515</v>
      </c>
      <c r="D554" s="176" t="s">
        <v>400</v>
      </c>
      <c r="E554" s="177">
        <v>1</v>
      </c>
      <c r="F554" s="178"/>
      <c r="G554" s="179">
        <f>ROUND(E554*F554,2)</f>
        <v>0</v>
      </c>
      <c r="H554" s="178"/>
      <c r="I554" s="179">
        <f>ROUND(E554*H554,2)</f>
        <v>0</v>
      </c>
      <c r="J554" s="178"/>
      <c r="K554" s="179">
        <f>ROUND(E554*J554,2)</f>
        <v>0</v>
      </c>
      <c r="L554" s="179">
        <v>21</v>
      </c>
      <c r="M554" s="179">
        <f>G554*(1+L554/100)</f>
        <v>0</v>
      </c>
      <c r="N554" s="177">
        <v>0</v>
      </c>
      <c r="O554" s="177">
        <f>ROUND(E554*N554,2)</f>
        <v>0</v>
      </c>
      <c r="P554" s="177">
        <v>0</v>
      </c>
      <c r="Q554" s="177">
        <f>ROUND(E554*P554,2)</f>
        <v>0</v>
      </c>
      <c r="R554" s="179"/>
      <c r="S554" s="179" t="s">
        <v>228</v>
      </c>
      <c r="T554" s="180" t="s">
        <v>208</v>
      </c>
      <c r="U554" s="159">
        <v>0</v>
      </c>
      <c r="V554" s="159">
        <f>ROUND(E554*U554,2)</f>
        <v>0</v>
      </c>
      <c r="W554" s="159"/>
      <c r="X554" s="159" t="s">
        <v>252</v>
      </c>
      <c r="Y554" s="159" t="s">
        <v>210</v>
      </c>
      <c r="Z554" s="148"/>
      <c r="AA554" s="148"/>
      <c r="AB554" s="148"/>
      <c r="AC554" s="148"/>
      <c r="AD554" s="148"/>
      <c r="AE554" s="148"/>
      <c r="AF554" s="148"/>
      <c r="AG554" s="148" t="s">
        <v>253</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2" x14ac:dyDescent="0.2">
      <c r="A555" s="155"/>
      <c r="B555" s="156"/>
      <c r="C555" s="277" t="s">
        <v>1516</v>
      </c>
      <c r="D555" s="278"/>
      <c r="E555" s="278"/>
      <c r="F555" s="278"/>
      <c r="G555" s="278"/>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212</v>
      </c>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279" t="s">
        <v>963</v>
      </c>
      <c r="D556" s="280"/>
      <c r="E556" s="280"/>
      <c r="F556" s="280"/>
      <c r="G556" s="280"/>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212</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279" t="s">
        <v>1517</v>
      </c>
      <c r="D557" s="280"/>
      <c r="E557" s="280"/>
      <c r="F557" s="280"/>
      <c r="G557" s="280"/>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212</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81" t="str">
        <f>C557</f>
        <v>- Deska bude uložena na očištěné a soudržné zdivo do malty pro pokládku a spárování kamenných dlažeb pro exteriér tl. 20-40mm</v>
      </c>
      <c r="BB557" s="148"/>
      <c r="BC557" s="148"/>
      <c r="BD557" s="148"/>
      <c r="BE557" s="148"/>
      <c r="BF557" s="148"/>
      <c r="BG557" s="148"/>
      <c r="BH557" s="148"/>
    </row>
    <row r="558" spans="1:60" outlineLevel="3" x14ac:dyDescent="0.2">
      <c r="A558" s="155"/>
      <c r="B558" s="156"/>
      <c r="C558" s="279" t="s">
        <v>1518</v>
      </c>
      <c r="D558" s="280"/>
      <c r="E558" s="280"/>
      <c r="F558" s="280"/>
      <c r="G558" s="280"/>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212</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279" t="s">
        <v>1519</v>
      </c>
      <c r="D559" s="280"/>
      <c r="E559" s="280"/>
      <c r="F559" s="280"/>
      <c r="G559" s="280"/>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212</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279" t="s">
        <v>1520</v>
      </c>
      <c r="D560" s="280"/>
      <c r="E560" s="280"/>
      <c r="F560" s="280"/>
      <c r="G560" s="280"/>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212</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279" t="s">
        <v>1521</v>
      </c>
      <c r="D561" s="280"/>
      <c r="E561" s="280"/>
      <c r="F561" s="280"/>
      <c r="G561" s="280"/>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212</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279" t="s">
        <v>998</v>
      </c>
      <c r="D562" s="280"/>
      <c r="E562" s="280"/>
      <c r="F562" s="280"/>
      <c r="G562" s="280"/>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212</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279" t="s">
        <v>1522</v>
      </c>
      <c r="D563" s="280"/>
      <c r="E563" s="280"/>
      <c r="F563" s="280"/>
      <c r="G563" s="280"/>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212</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279" t="s">
        <v>1498</v>
      </c>
      <c r="D564" s="280"/>
      <c r="E564" s="280"/>
      <c r="F564" s="280"/>
      <c r="G564" s="280"/>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212</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279" t="s">
        <v>660</v>
      </c>
      <c r="D565" s="280"/>
      <c r="E565" s="280"/>
      <c r="F565" s="280"/>
      <c r="G565" s="280"/>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212</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279" t="s">
        <v>1523</v>
      </c>
      <c r="D566" s="280"/>
      <c r="E566" s="280"/>
      <c r="F566" s="280"/>
      <c r="G566" s="280"/>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212</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81" t="str">
        <f>C566</f>
        <v>- Vyrobeno z jednoho kusu kamene, na spodní straně desky bude 10mm od líce proříznuta okapní hrana hl. 4mm, š.10mm.</v>
      </c>
      <c r="BB566" s="148"/>
      <c r="BC566" s="148"/>
      <c r="BD566" s="148"/>
      <c r="BE566" s="148"/>
      <c r="BF566" s="148"/>
      <c r="BG566" s="148"/>
      <c r="BH566" s="148"/>
    </row>
    <row r="567" spans="1:60" outlineLevel="3" x14ac:dyDescent="0.2">
      <c r="A567" s="155"/>
      <c r="B567" s="156"/>
      <c r="C567" s="279" t="s">
        <v>1510</v>
      </c>
      <c r="D567" s="280"/>
      <c r="E567" s="280"/>
      <c r="F567" s="280"/>
      <c r="G567" s="280"/>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212</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279" t="s">
        <v>215</v>
      </c>
      <c r="D568" s="280"/>
      <c r="E568" s="280"/>
      <c r="F568" s="280"/>
      <c r="G568" s="280"/>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212</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279" t="s">
        <v>1524</v>
      </c>
      <c r="D569" s="280"/>
      <c r="E569" s="280"/>
      <c r="F569" s="280"/>
      <c r="G569" s="280"/>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212</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2" x14ac:dyDescent="0.2">
      <c r="A570" s="155"/>
      <c r="B570" s="156"/>
      <c r="C570" s="204" t="s">
        <v>1002</v>
      </c>
      <c r="D570" s="195"/>
      <c r="E570" s="196"/>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257</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204" t="s">
        <v>1022</v>
      </c>
      <c r="D571" s="195"/>
      <c r="E571" s="196">
        <v>1</v>
      </c>
      <c r="F571" s="159"/>
      <c r="G571" s="15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257</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ht="22.5" outlineLevel="1" x14ac:dyDescent="0.2">
      <c r="A572" s="174">
        <v>101</v>
      </c>
      <c r="B572" s="175" t="s">
        <v>1023</v>
      </c>
      <c r="C572" s="190" t="s">
        <v>1525</v>
      </c>
      <c r="D572" s="176" t="s">
        <v>400</v>
      </c>
      <c r="E572" s="177">
        <v>1</v>
      </c>
      <c r="F572" s="178"/>
      <c r="G572" s="179">
        <f>ROUND(E572*F572,2)</f>
        <v>0</v>
      </c>
      <c r="H572" s="178"/>
      <c r="I572" s="179">
        <f>ROUND(E572*H572,2)</f>
        <v>0</v>
      </c>
      <c r="J572" s="178"/>
      <c r="K572" s="179">
        <f>ROUND(E572*J572,2)</f>
        <v>0</v>
      </c>
      <c r="L572" s="179">
        <v>21</v>
      </c>
      <c r="M572" s="179">
        <f>G572*(1+L572/100)</f>
        <v>0</v>
      </c>
      <c r="N572" s="177">
        <v>0</v>
      </c>
      <c r="O572" s="177">
        <f>ROUND(E572*N572,2)</f>
        <v>0</v>
      </c>
      <c r="P572" s="177">
        <v>0</v>
      </c>
      <c r="Q572" s="177">
        <f>ROUND(E572*P572,2)</f>
        <v>0</v>
      </c>
      <c r="R572" s="179"/>
      <c r="S572" s="179" t="s">
        <v>228</v>
      </c>
      <c r="T572" s="180" t="s">
        <v>208</v>
      </c>
      <c r="U572" s="159">
        <v>0</v>
      </c>
      <c r="V572" s="159">
        <f>ROUND(E572*U572,2)</f>
        <v>0</v>
      </c>
      <c r="W572" s="159"/>
      <c r="X572" s="159" t="s">
        <v>252</v>
      </c>
      <c r="Y572" s="159" t="s">
        <v>210</v>
      </c>
      <c r="Z572" s="148"/>
      <c r="AA572" s="148"/>
      <c r="AB572" s="148"/>
      <c r="AC572" s="148"/>
      <c r="AD572" s="148"/>
      <c r="AE572" s="148"/>
      <c r="AF572" s="148"/>
      <c r="AG572" s="148" t="s">
        <v>253</v>
      </c>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2" x14ac:dyDescent="0.2">
      <c r="A573" s="155"/>
      <c r="B573" s="156"/>
      <c r="C573" s="277" t="s">
        <v>1516</v>
      </c>
      <c r="D573" s="278"/>
      <c r="E573" s="278"/>
      <c r="F573" s="278"/>
      <c r="G573" s="278"/>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212</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279" t="s">
        <v>963</v>
      </c>
      <c r="D574" s="280"/>
      <c r="E574" s="280"/>
      <c r="F574" s="280"/>
      <c r="G574" s="280"/>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212</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279" t="s">
        <v>1517</v>
      </c>
      <c r="D575" s="280"/>
      <c r="E575" s="280"/>
      <c r="F575" s="280"/>
      <c r="G575" s="280"/>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212</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81" t="str">
        <f>C575</f>
        <v>- Deska bude uložena na očištěné a soudržné zdivo do malty pro pokládku a spárování kamenných dlažeb pro exteriér tl. 20-40mm</v>
      </c>
      <c r="BB575" s="148"/>
      <c r="BC575" s="148"/>
      <c r="BD575" s="148"/>
      <c r="BE575" s="148"/>
      <c r="BF575" s="148"/>
      <c r="BG575" s="148"/>
      <c r="BH575" s="148"/>
    </row>
    <row r="576" spans="1:60" outlineLevel="3" x14ac:dyDescent="0.2">
      <c r="A576" s="155"/>
      <c r="B576" s="156"/>
      <c r="C576" s="279" t="s">
        <v>1518</v>
      </c>
      <c r="D576" s="280"/>
      <c r="E576" s="280"/>
      <c r="F576" s="280"/>
      <c r="G576" s="280"/>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212</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279" t="s">
        <v>1519</v>
      </c>
      <c r="D577" s="280"/>
      <c r="E577" s="280"/>
      <c r="F577" s="280"/>
      <c r="G577" s="280"/>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212</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279" t="s">
        <v>1520</v>
      </c>
      <c r="D578" s="280"/>
      <c r="E578" s="280"/>
      <c r="F578" s="280"/>
      <c r="G578" s="280"/>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212</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279" t="s">
        <v>1521</v>
      </c>
      <c r="D579" s="280"/>
      <c r="E579" s="280"/>
      <c r="F579" s="280"/>
      <c r="G579" s="280"/>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212</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279" t="s">
        <v>998</v>
      </c>
      <c r="D580" s="280"/>
      <c r="E580" s="280"/>
      <c r="F580" s="280"/>
      <c r="G580" s="280"/>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212</v>
      </c>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279" t="s">
        <v>1522</v>
      </c>
      <c r="D581" s="280"/>
      <c r="E581" s="280"/>
      <c r="F581" s="280"/>
      <c r="G581" s="280"/>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212</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279" t="s">
        <v>1498</v>
      </c>
      <c r="D582" s="280"/>
      <c r="E582" s="280"/>
      <c r="F582" s="280"/>
      <c r="G582" s="280"/>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212</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279" t="s">
        <v>660</v>
      </c>
      <c r="D583" s="280"/>
      <c r="E583" s="280"/>
      <c r="F583" s="280"/>
      <c r="G583" s="280"/>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212</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279" t="s">
        <v>1523</v>
      </c>
      <c r="D584" s="280"/>
      <c r="E584" s="280"/>
      <c r="F584" s="280"/>
      <c r="G584" s="280"/>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212</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81" t="str">
        <f>C584</f>
        <v>- Vyrobeno z jednoho kusu kamene, na spodní straně desky bude 10mm od líce proříznuta okapní hrana hl. 4mm, š.10mm.</v>
      </c>
      <c r="BB584" s="148"/>
      <c r="BC584" s="148"/>
      <c r="BD584" s="148"/>
      <c r="BE584" s="148"/>
      <c r="BF584" s="148"/>
      <c r="BG584" s="148"/>
      <c r="BH584" s="148"/>
    </row>
    <row r="585" spans="1:60" outlineLevel="3" x14ac:dyDescent="0.2">
      <c r="A585" s="155"/>
      <c r="B585" s="156"/>
      <c r="C585" s="279" t="s">
        <v>1510</v>
      </c>
      <c r="D585" s="280"/>
      <c r="E585" s="280"/>
      <c r="F585" s="280"/>
      <c r="G585" s="280"/>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212</v>
      </c>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279" t="s">
        <v>215</v>
      </c>
      <c r="D586" s="280"/>
      <c r="E586" s="280"/>
      <c r="F586" s="280"/>
      <c r="G586" s="280"/>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212</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279" t="s">
        <v>1524</v>
      </c>
      <c r="D587" s="280"/>
      <c r="E587" s="280"/>
      <c r="F587" s="280"/>
      <c r="G587" s="280"/>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212</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2" x14ac:dyDescent="0.2">
      <c r="A588" s="155"/>
      <c r="B588" s="156"/>
      <c r="C588" s="204" t="s">
        <v>1002</v>
      </c>
      <c r="D588" s="195"/>
      <c r="E588" s="196"/>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257</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204" t="s">
        <v>1025</v>
      </c>
      <c r="D589" s="195"/>
      <c r="E589" s="196">
        <v>1</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257</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74">
        <v>102</v>
      </c>
      <c r="B590" s="175" t="s">
        <v>1026</v>
      </c>
      <c r="C590" s="190" t="s">
        <v>1526</v>
      </c>
      <c r="D590" s="176" t="s">
        <v>400</v>
      </c>
      <c r="E590" s="177">
        <v>6</v>
      </c>
      <c r="F590" s="178"/>
      <c r="G590" s="179">
        <f>ROUND(E590*F590,2)</f>
        <v>0</v>
      </c>
      <c r="H590" s="178"/>
      <c r="I590" s="179">
        <f>ROUND(E590*H590,2)</f>
        <v>0</v>
      </c>
      <c r="J590" s="178"/>
      <c r="K590" s="179">
        <f>ROUND(E590*J590,2)</f>
        <v>0</v>
      </c>
      <c r="L590" s="179">
        <v>21</v>
      </c>
      <c r="M590" s="179">
        <f>G590*(1+L590/100)</f>
        <v>0</v>
      </c>
      <c r="N590" s="177">
        <v>0</v>
      </c>
      <c r="O590" s="177">
        <f>ROUND(E590*N590,2)</f>
        <v>0</v>
      </c>
      <c r="P590" s="177">
        <v>0</v>
      </c>
      <c r="Q590" s="177">
        <f>ROUND(E590*P590,2)</f>
        <v>0</v>
      </c>
      <c r="R590" s="179"/>
      <c r="S590" s="179" t="s">
        <v>228</v>
      </c>
      <c r="T590" s="180" t="s">
        <v>208</v>
      </c>
      <c r="U590" s="159">
        <v>0</v>
      </c>
      <c r="V590" s="159">
        <f>ROUND(E590*U590,2)</f>
        <v>0</v>
      </c>
      <c r="W590" s="159"/>
      <c r="X590" s="159" t="s">
        <v>252</v>
      </c>
      <c r="Y590" s="159" t="s">
        <v>210</v>
      </c>
      <c r="Z590" s="148"/>
      <c r="AA590" s="148"/>
      <c r="AB590" s="148"/>
      <c r="AC590" s="148"/>
      <c r="AD590" s="148"/>
      <c r="AE590" s="148"/>
      <c r="AF590" s="148"/>
      <c r="AG590" s="148" t="s">
        <v>253</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2" x14ac:dyDescent="0.2">
      <c r="A591" s="155"/>
      <c r="B591" s="156"/>
      <c r="C591" s="277" t="s">
        <v>1516</v>
      </c>
      <c r="D591" s="278"/>
      <c r="E591" s="278"/>
      <c r="F591" s="278"/>
      <c r="G591" s="278"/>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212</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3" x14ac:dyDescent="0.2">
      <c r="A592" s="155"/>
      <c r="B592" s="156"/>
      <c r="C592" s="279" t="s">
        <v>963</v>
      </c>
      <c r="D592" s="280"/>
      <c r="E592" s="280"/>
      <c r="F592" s="280"/>
      <c r="G592" s="280"/>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212</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279" t="s">
        <v>1517</v>
      </c>
      <c r="D593" s="280"/>
      <c r="E593" s="280"/>
      <c r="F593" s="280"/>
      <c r="G593" s="280"/>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212</v>
      </c>
      <c r="AH593" s="148"/>
      <c r="AI593" s="148"/>
      <c r="AJ593" s="148"/>
      <c r="AK593" s="148"/>
      <c r="AL593" s="148"/>
      <c r="AM593" s="148"/>
      <c r="AN593" s="148"/>
      <c r="AO593" s="148"/>
      <c r="AP593" s="148"/>
      <c r="AQ593" s="148"/>
      <c r="AR593" s="148"/>
      <c r="AS593" s="148"/>
      <c r="AT593" s="148"/>
      <c r="AU593" s="148"/>
      <c r="AV593" s="148"/>
      <c r="AW593" s="148"/>
      <c r="AX593" s="148"/>
      <c r="AY593" s="148"/>
      <c r="AZ593" s="148"/>
      <c r="BA593" s="181" t="str">
        <f>C593</f>
        <v>- Deska bude uložena na očištěné a soudržné zdivo do malty pro pokládku a spárování kamenných dlažeb pro exteriér tl. 20-40mm</v>
      </c>
      <c r="BB593" s="148"/>
      <c r="BC593" s="148"/>
      <c r="BD593" s="148"/>
      <c r="BE593" s="148"/>
      <c r="BF593" s="148"/>
      <c r="BG593" s="148"/>
      <c r="BH593" s="148"/>
    </row>
    <row r="594" spans="1:60" outlineLevel="3" x14ac:dyDescent="0.2">
      <c r="A594" s="155"/>
      <c r="B594" s="156"/>
      <c r="C594" s="279" t="s">
        <v>1518</v>
      </c>
      <c r="D594" s="280"/>
      <c r="E594" s="280"/>
      <c r="F594" s="280"/>
      <c r="G594" s="280"/>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212</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3" x14ac:dyDescent="0.2">
      <c r="A595" s="155"/>
      <c r="B595" s="156"/>
      <c r="C595" s="279" t="s">
        <v>1519</v>
      </c>
      <c r="D595" s="280"/>
      <c r="E595" s="280"/>
      <c r="F595" s="280"/>
      <c r="G595" s="280"/>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212</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279" t="s">
        <v>1520</v>
      </c>
      <c r="D596" s="280"/>
      <c r="E596" s="280"/>
      <c r="F596" s="280"/>
      <c r="G596" s="280"/>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212</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279" t="s">
        <v>1521</v>
      </c>
      <c r="D597" s="280"/>
      <c r="E597" s="280"/>
      <c r="F597" s="280"/>
      <c r="G597" s="280"/>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212</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279" t="s">
        <v>998</v>
      </c>
      <c r="D598" s="280"/>
      <c r="E598" s="280"/>
      <c r="F598" s="280"/>
      <c r="G598" s="280"/>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212</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279" t="s">
        <v>1522</v>
      </c>
      <c r="D599" s="280"/>
      <c r="E599" s="280"/>
      <c r="F599" s="280"/>
      <c r="G599" s="280"/>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212</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279" t="s">
        <v>1498</v>
      </c>
      <c r="D600" s="280"/>
      <c r="E600" s="280"/>
      <c r="F600" s="280"/>
      <c r="G600" s="280"/>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212</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279" t="s">
        <v>660</v>
      </c>
      <c r="D601" s="280"/>
      <c r="E601" s="280"/>
      <c r="F601" s="280"/>
      <c r="G601" s="280"/>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212</v>
      </c>
      <c r="AH601" s="148"/>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279" t="s">
        <v>1523</v>
      </c>
      <c r="D602" s="280"/>
      <c r="E602" s="280"/>
      <c r="F602" s="280"/>
      <c r="G602" s="280"/>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212</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81" t="str">
        <f>C602</f>
        <v>- Vyrobeno z jednoho kusu kamene, na spodní straně desky bude 10mm od líce proříznuta okapní hrana hl. 4mm, š.10mm.</v>
      </c>
      <c r="BB602" s="148"/>
      <c r="BC602" s="148"/>
      <c r="BD602" s="148"/>
      <c r="BE602" s="148"/>
      <c r="BF602" s="148"/>
      <c r="BG602" s="148"/>
      <c r="BH602" s="148"/>
    </row>
    <row r="603" spans="1:60" outlineLevel="3" x14ac:dyDescent="0.2">
      <c r="A603" s="155"/>
      <c r="B603" s="156"/>
      <c r="C603" s="279" t="s">
        <v>1510</v>
      </c>
      <c r="D603" s="280"/>
      <c r="E603" s="280"/>
      <c r="F603" s="280"/>
      <c r="G603" s="280"/>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212</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2" x14ac:dyDescent="0.2">
      <c r="A604" s="155"/>
      <c r="B604" s="156"/>
      <c r="C604" s="204" t="s">
        <v>1002</v>
      </c>
      <c r="D604" s="195"/>
      <c r="E604" s="196"/>
      <c r="F604" s="159"/>
      <c r="G604" s="159"/>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257</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3" x14ac:dyDescent="0.2">
      <c r="A605" s="155"/>
      <c r="B605" s="156"/>
      <c r="C605" s="204" t="s">
        <v>1527</v>
      </c>
      <c r="D605" s="195"/>
      <c r="E605" s="196">
        <v>6</v>
      </c>
      <c r="F605" s="159"/>
      <c r="G605" s="159"/>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257</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ht="22.5" outlineLevel="1" x14ac:dyDescent="0.2">
      <c r="A606" s="174">
        <v>103</v>
      </c>
      <c r="B606" s="175" t="s">
        <v>1029</v>
      </c>
      <c r="C606" s="190" t="s">
        <v>1528</v>
      </c>
      <c r="D606" s="176" t="s">
        <v>400</v>
      </c>
      <c r="E606" s="177">
        <v>3</v>
      </c>
      <c r="F606" s="178"/>
      <c r="G606" s="179">
        <f>ROUND(E606*F606,2)</f>
        <v>0</v>
      </c>
      <c r="H606" s="178"/>
      <c r="I606" s="179">
        <f>ROUND(E606*H606,2)</f>
        <v>0</v>
      </c>
      <c r="J606" s="178"/>
      <c r="K606" s="179">
        <f>ROUND(E606*J606,2)</f>
        <v>0</v>
      </c>
      <c r="L606" s="179">
        <v>21</v>
      </c>
      <c r="M606" s="179">
        <f>G606*(1+L606/100)</f>
        <v>0</v>
      </c>
      <c r="N606" s="177">
        <v>0</v>
      </c>
      <c r="O606" s="177">
        <f>ROUND(E606*N606,2)</f>
        <v>0</v>
      </c>
      <c r="P606" s="177">
        <v>0</v>
      </c>
      <c r="Q606" s="177">
        <f>ROUND(E606*P606,2)</f>
        <v>0</v>
      </c>
      <c r="R606" s="179"/>
      <c r="S606" s="179" t="s">
        <v>228</v>
      </c>
      <c r="T606" s="180" t="s">
        <v>208</v>
      </c>
      <c r="U606" s="159">
        <v>0</v>
      </c>
      <c r="V606" s="159">
        <f>ROUND(E606*U606,2)</f>
        <v>0</v>
      </c>
      <c r="W606" s="159"/>
      <c r="X606" s="159" t="s">
        <v>252</v>
      </c>
      <c r="Y606" s="159" t="s">
        <v>210</v>
      </c>
      <c r="Z606" s="148"/>
      <c r="AA606" s="148"/>
      <c r="AB606" s="148"/>
      <c r="AC606" s="148"/>
      <c r="AD606" s="148"/>
      <c r="AE606" s="148"/>
      <c r="AF606" s="148"/>
      <c r="AG606" s="148" t="s">
        <v>253</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2" x14ac:dyDescent="0.2">
      <c r="A607" s="155"/>
      <c r="B607" s="156"/>
      <c r="C607" s="277" t="s">
        <v>1516</v>
      </c>
      <c r="D607" s="278"/>
      <c r="E607" s="278"/>
      <c r="F607" s="278"/>
      <c r="G607" s="278"/>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212</v>
      </c>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22.5" outlineLevel="3" x14ac:dyDescent="0.2">
      <c r="A608" s="155"/>
      <c r="B608" s="156"/>
      <c r="C608" s="279" t="s">
        <v>1529</v>
      </c>
      <c r="D608" s="280"/>
      <c r="E608" s="280"/>
      <c r="F608" s="280"/>
      <c r="G608" s="280"/>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212</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81" t="str">
        <f>C608</f>
        <v>OSAZENÍ: Překlad bude uložen na novou cihelnou vyzdívku do trasvápenné zdící malty, na koncích kotvit pomocí nerezových trnů do ostění</v>
      </c>
      <c r="BB608" s="148"/>
      <c r="BC608" s="148"/>
      <c r="BD608" s="148"/>
      <c r="BE608" s="148"/>
      <c r="BF608" s="148"/>
      <c r="BG608" s="148"/>
      <c r="BH608" s="148"/>
    </row>
    <row r="609" spans="1:60" outlineLevel="3" x14ac:dyDescent="0.2">
      <c r="A609" s="155"/>
      <c r="B609" s="156"/>
      <c r="C609" s="279" t="s">
        <v>1530</v>
      </c>
      <c r="D609" s="280"/>
      <c r="E609" s="280"/>
      <c r="F609" s="280"/>
      <c r="G609" s="280"/>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212</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5"/>
      <c r="B610" s="156"/>
      <c r="C610" s="279" t="s">
        <v>660</v>
      </c>
      <c r="D610" s="280"/>
      <c r="E610" s="280"/>
      <c r="F610" s="280"/>
      <c r="G610" s="280"/>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212</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3" x14ac:dyDescent="0.2">
      <c r="A611" s="155"/>
      <c r="B611" s="156"/>
      <c r="C611" s="279" t="s">
        <v>1531</v>
      </c>
      <c r="D611" s="280"/>
      <c r="E611" s="280"/>
      <c r="F611" s="280"/>
      <c r="G611" s="280"/>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212</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5"/>
      <c r="B612" s="156"/>
      <c r="C612" s="279" t="s">
        <v>1510</v>
      </c>
      <c r="D612" s="280"/>
      <c r="E612" s="280"/>
      <c r="F612" s="280"/>
      <c r="G612" s="280"/>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212</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204" t="s">
        <v>1002</v>
      </c>
      <c r="D613" s="195"/>
      <c r="E613" s="196"/>
      <c r="F613" s="159"/>
      <c r="G613" s="159"/>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257</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3" x14ac:dyDescent="0.2">
      <c r="A614" s="155"/>
      <c r="B614" s="156"/>
      <c r="C614" s="204" t="s">
        <v>1532</v>
      </c>
      <c r="D614" s="195"/>
      <c r="E614" s="196">
        <v>3</v>
      </c>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257</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74">
        <v>104</v>
      </c>
      <c r="B615" s="175" t="s">
        <v>1533</v>
      </c>
      <c r="C615" s="190" t="s">
        <v>1534</v>
      </c>
      <c r="D615" s="176" t="s">
        <v>400</v>
      </c>
      <c r="E615" s="177">
        <v>1</v>
      </c>
      <c r="F615" s="178"/>
      <c r="G615" s="179">
        <f>ROUND(E615*F615,2)</f>
        <v>0</v>
      </c>
      <c r="H615" s="178"/>
      <c r="I615" s="179">
        <f>ROUND(E615*H615,2)</f>
        <v>0</v>
      </c>
      <c r="J615" s="178"/>
      <c r="K615" s="179">
        <f>ROUND(E615*J615,2)</f>
        <v>0</v>
      </c>
      <c r="L615" s="179">
        <v>21</v>
      </c>
      <c r="M615" s="179">
        <f>G615*(1+L615/100)</f>
        <v>0</v>
      </c>
      <c r="N615" s="177">
        <v>0</v>
      </c>
      <c r="O615" s="177">
        <f>ROUND(E615*N615,2)</f>
        <v>0</v>
      </c>
      <c r="P615" s="177">
        <v>0</v>
      </c>
      <c r="Q615" s="177">
        <f>ROUND(E615*P615,2)</f>
        <v>0</v>
      </c>
      <c r="R615" s="179"/>
      <c r="S615" s="179" t="s">
        <v>228</v>
      </c>
      <c r="T615" s="180" t="s">
        <v>208</v>
      </c>
      <c r="U615" s="159">
        <v>0</v>
      </c>
      <c r="V615" s="159">
        <f>ROUND(E615*U615,2)</f>
        <v>0</v>
      </c>
      <c r="W615" s="159"/>
      <c r="X615" s="159" t="s">
        <v>252</v>
      </c>
      <c r="Y615" s="159" t="s">
        <v>210</v>
      </c>
      <c r="Z615" s="148"/>
      <c r="AA615" s="148"/>
      <c r="AB615" s="148"/>
      <c r="AC615" s="148"/>
      <c r="AD615" s="148"/>
      <c r="AE615" s="148"/>
      <c r="AF615" s="148"/>
      <c r="AG615" s="148" t="s">
        <v>253</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2" x14ac:dyDescent="0.2">
      <c r="A616" s="155"/>
      <c r="B616" s="156"/>
      <c r="C616" s="204" t="s">
        <v>1047</v>
      </c>
      <c r="D616" s="195"/>
      <c r="E616" s="196"/>
      <c r="F616" s="159"/>
      <c r="G616" s="15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257</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204" t="s">
        <v>1048</v>
      </c>
      <c r="D617" s="195"/>
      <c r="E617" s="196">
        <v>1</v>
      </c>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257</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v>105</v>
      </c>
      <c r="B618" s="156" t="s">
        <v>1075</v>
      </c>
      <c r="C618" s="205" t="s">
        <v>1076</v>
      </c>
      <c r="D618" s="157" t="s">
        <v>0</v>
      </c>
      <c r="E618" s="203"/>
      <c r="F618" s="160"/>
      <c r="G618" s="159">
        <f>ROUND(E618*F618,2)</f>
        <v>0</v>
      </c>
      <c r="H618" s="160"/>
      <c r="I618" s="159">
        <f>ROUND(E618*H618,2)</f>
        <v>0</v>
      </c>
      <c r="J618" s="160"/>
      <c r="K618" s="159">
        <f>ROUND(E618*J618,2)</f>
        <v>0</v>
      </c>
      <c r="L618" s="159">
        <v>21</v>
      </c>
      <c r="M618" s="159">
        <f>G618*(1+L618/100)</f>
        <v>0</v>
      </c>
      <c r="N618" s="158">
        <v>0</v>
      </c>
      <c r="O618" s="158">
        <f>ROUND(E618*N618,2)</f>
        <v>0</v>
      </c>
      <c r="P618" s="158">
        <v>0</v>
      </c>
      <c r="Q618" s="158">
        <f>ROUND(E618*P618,2)</f>
        <v>0</v>
      </c>
      <c r="R618" s="159" t="s">
        <v>1077</v>
      </c>
      <c r="S618" s="159" t="s">
        <v>207</v>
      </c>
      <c r="T618" s="159" t="s">
        <v>207</v>
      </c>
      <c r="U618" s="159">
        <v>0</v>
      </c>
      <c r="V618" s="159">
        <f>ROUND(E618*U618,2)</f>
        <v>0</v>
      </c>
      <c r="W618" s="159"/>
      <c r="X618" s="159" t="s">
        <v>639</v>
      </c>
      <c r="Y618" s="159" t="s">
        <v>210</v>
      </c>
      <c r="Z618" s="148"/>
      <c r="AA618" s="148"/>
      <c r="AB618" s="148"/>
      <c r="AC618" s="148"/>
      <c r="AD618" s="148"/>
      <c r="AE618" s="148"/>
      <c r="AF618" s="148"/>
      <c r="AG618" s="148" t="s">
        <v>640</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2" x14ac:dyDescent="0.2">
      <c r="A619" s="155"/>
      <c r="B619" s="156"/>
      <c r="C619" s="288" t="s">
        <v>681</v>
      </c>
      <c r="D619" s="289"/>
      <c r="E619" s="289"/>
      <c r="F619" s="289"/>
      <c r="G619" s="28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255</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55">
        <v>106</v>
      </c>
      <c r="B620" s="156" t="s">
        <v>1535</v>
      </c>
      <c r="C620" s="205" t="s">
        <v>1536</v>
      </c>
      <c r="D620" s="157" t="s">
        <v>0</v>
      </c>
      <c r="E620" s="203"/>
      <c r="F620" s="160"/>
      <c r="G620" s="159">
        <f>ROUND(E620*F620,2)</f>
        <v>0</v>
      </c>
      <c r="H620" s="160"/>
      <c r="I620" s="159">
        <f>ROUND(E620*H620,2)</f>
        <v>0</v>
      </c>
      <c r="J620" s="160"/>
      <c r="K620" s="159">
        <f>ROUND(E620*J620,2)</f>
        <v>0</v>
      </c>
      <c r="L620" s="159">
        <v>21</v>
      </c>
      <c r="M620" s="159">
        <f>G620*(1+L620/100)</f>
        <v>0</v>
      </c>
      <c r="N620" s="158">
        <v>0</v>
      </c>
      <c r="O620" s="158">
        <f>ROUND(E620*N620,2)</f>
        <v>0</v>
      </c>
      <c r="P620" s="158">
        <v>0</v>
      </c>
      <c r="Q620" s="158">
        <f>ROUND(E620*P620,2)</f>
        <v>0</v>
      </c>
      <c r="R620" s="159" t="s">
        <v>1077</v>
      </c>
      <c r="S620" s="159" t="s">
        <v>207</v>
      </c>
      <c r="T620" s="159" t="s">
        <v>207</v>
      </c>
      <c r="U620" s="159">
        <v>0</v>
      </c>
      <c r="V620" s="159">
        <f>ROUND(E620*U620,2)</f>
        <v>0</v>
      </c>
      <c r="W620" s="159"/>
      <c r="X620" s="159" t="s">
        <v>639</v>
      </c>
      <c r="Y620" s="159" t="s">
        <v>210</v>
      </c>
      <c r="Z620" s="148"/>
      <c r="AA620" s="148"/>
      <c r="AB620" s="148"/>
      <c r="AC620" s="148"/>
      <c r="AD620" s="148"/>
      <c r="AE620" s="148"/>
      <c r="AF620" s="148"/>
      <c r="AG620" s="148" t="s">
        <v>640</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2" x14ac:dyDescent="0.2">
      <c r="A621" s="155"/>
      <c r="B621" s="156"/>
      <c r="C621" s="288" t="s">
        <v>681</v>
      </c>
      <c r="D621" s="289"/>
      <c r="E621" s="289"/>
      <c r="F621" s="289"/>
      <c r="G621" s="28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255</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x14ac:dyDescent="0.2">
      <c r="A622" s="164" t="s">
        <v>202</v>
      </c>
      <c r="B622" s="165" t="s">
        <v>164</v>
      </c>
      <c r="C622" s="189" t="s">
        <v>165</v>
      </c>
      <c r="D622" s="166"/>
      <c r="E622" s="167"/>
      <c r="F622" s="168"/>
      <c r="G622" s="168">
        <f>SUMIF(AG623:AG635,"&lt;&gt;NOR",G623:G635)</f>
        <v>0</v>
      </c>
      <c r="H622" s="168"/>
      <c r="I622" s="168">
        <f>SUM(I623:I635)</f>
        <v>0</v>
      </c>
      <c r="J622" s="168"/>
      <c r="K622" s="168">
        <f>SUM(K623:K635)</f>
        <v>0</v>
      </c>
      <c r="L622" s="168"/>
      <c r="M622" s="168">
        <f>SUM(M623:M635)</f>
        <v>0</v>
      </c>
      <c r="N622" s="167"/>
      <c r="O622" s="167">
        <f>SUM(O623:O635)</f>
        <v>0.03</v>
      </c>
      <c r="P622" s="167"/>
      <c r="Q622" s="167">
        <f>SUM(Q623:Q635)</f>
        <v>0</v>
      </c>
      <c r="R622" s="168"/>
      <c r="S622" s="168"/>
      <c r="T622" s="169"/>
      <c r="U622" s="163"/>
      <c r="V622" s="163">
        <f>SUM(V623:V635)</f>
        <v>18.64</v>
      </c>
      <c r="W622" s="163"/>
      <c r="X622" s="163"/>
      <c r="Y622" s="163"/>
      <c r="AG622" t="s">
        <v>203</v>
      </c>
    </row>
    <row r="623" spans="1:60" outlineLevel="1" x14ac:dyDescent="0.2">
      <c r="A623" s="174">
        <v>107</v>
      </c>
      <c r="B623" s="175" t="s">
        <v>1537</v>
      </c>
      <c r="C623" s="190" t="s">
        <v>1538</v>
      </c>
      <c r="D623" s="176" t="s">
        <v>250</v>
      </c>
      <c r="E623" s="177">
        <v>28.791</v>
      </c>
      <c r="F623" s="178"/>
      <c r="G623" s="179">
        <f>ROUND(E623*F623,2)</f>
        <v>0</v>
      </c>
      <c r="H623" s="178"/>
      <c r="I623" s="179">
        <f>ROUND(E623*H623,2)</f>
        <v>0</v>
      </c>
      <c r="J623" s="178"/>
      <c r="K623" s="179">
        <f>ROUND(E623*J623,2)</f>
        <v>0</v>
      </c>
      <c r="L623" s="179">
        <v>21</v>
      </c>
      <c r="M623" s="179">
        <f>G623*(1+L623/100)</f>
        <v>0</v>
      </c>
      <c r="N623" s="177">
        <v>4.8999999999999998E-4</v>
      </c>
      <c r="O623" s="177">
        <f>ROUND(E623*N623,2)</f>
        <v>0.01</v>
      </c>
      <c r="P623" s="177">
        <v>0</v>
      </c>
      <c r="Q623" s="177">
        <f>ROUND(E623*P623,2)</f>
        <v>0</v>
      </c>
      <c r="R623" s="179" t="s">
        <v>1539</v>
      </c>
      <c r="S623" s="179" t="s">
        <v>207</v>
      </c>
      <c r="T623" s="180" t="s">
        <v>207</v>
      </c>
      <c r="U623" s="159">
        <v>0.123</v>
      </c>
      <c r="V623" s="159">
        <f>ROUND(E623*U623,2)</f>
        <v>3.54</v>
      </c>
      <c r="W623" s="159"/>
      <c r="X623" s="159" t="s">
        <v>252</v>
      </c>
      <c r="Y623" s="159" t="s">
        <v>210</v>
      </c>
      <c r="Z623" s="148"/>
      <c r="AA623" s="148"/>
      <c r="AB623" s="148"/>
      <c r="AC623" s="148"/>
      <c r="AD623" s="148"/>
      <c r="AE623" s="148"/>
      <c r="AF623" s="148"/>
      <c r="AG623" s="148" t="s">
        <v>253</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2" x14ac:dyDescent="0.2">
      <c r="A624" s="155"/>
      <c r="B624" s="156"/>
      <c r="C624" s="290" t="s">
        <v>1540</v>
      </c>
      <c r="D624" s="291"/>
      <c r="E624" s="291"/>
      <c r="F624" s="291"/>
      <c r="G624" s="291"/>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255</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33.75" outlineLevel="2" x14ac:dyDescent="0.2">
      <c r="A625" s="155"/>
      <c r="B625" s="156"/>
      <c r="C625" s="279" t="s">
        <v>1541</v>
      </c>
      <c r="D625" s="280"/>
      <c r="E625" s="280"/>
      <c r="F625" s="280"/>
      <c r="G625" s="280"/>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212</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81" t="str">
        <f>C625</f>
        <v>V celé ploše střešních plášťů bude obnoven dožilý ochranný nátěr proti biotickým škůdcům. Jako nátěrová hmota bude použit dekorativní, impregnační a fungicidní nátěr na dřevo, v odstínu palisandr. Nátěr bude proveden ve dvou vrstvách. Nanášení štětcem nebo válečkem. Nesmí se používat nástřiky. Navazující a sousední konstrukce musí být při aplikaci důsledně chráněny a zakrytovány proti zašpinění!</v>
      </c>
      <c r="BB625" s="148"/>
      <c r="BC625" s="148"/>
      <c r="BD625" s="148"/>
      <c r="BE625" s="148"/>
      <c r="BF625" s="148"/>
      <c r="BG625" s="148"/>
      <c r="BH625" s="148"/>
    </row>
    <row r="626" spans="1:60" outlineLevel="2" x14ac:dyDescent="0.2">
      <c r="A626" s="155"/>
      <c r="B626" s="156"/>
      <c r="C626" s="204" t="s">
        <v>1542</v>
      </c>
      <c r="D626" s="195"/>
      <c r="E626" s="196"/>
      <c r="F626" s="159"/>
      <c r="G626" s="159"/>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257</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5"/>
      <c r="B627" s="156"/>
      <c r="C627" s="204" t="s">
        <v>1348</v>
      </c>
      <c r="D627" s="195"/>
      <c r="E627" s="196"/>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257</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204" t="s">
        <v>1543</v>
      </c>
      <c r="D628" s="195"/>
      <c r="E628" s="196">
        <v>21.6</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257</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x14ac:dyDescent="0.2">
      <c r="A629" s="155"/>
      <c r="B629" s="156"/>
      <c r="C629" s="204" t="s">
        <v>1544</v>
      </c>
      <c r="D629" s="195"/>
      <c r="E629" s="196">
        <v>7.1909999999999998</v>
      </c>
      <c r="F629" s="159"/>
      <c r="G629" s="15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257</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74">
        <v>108</v>
      </c>
      <c r="B630" s="175" t="s">
        <v>1545</v>
      </c>
      <c r="C630" s="190" t="s">
        <v>1546</v>
      </c>
      <c r="D630" s="176" t="s">
        <v>250</v>
      </c>
      <c r="E630" s="177">
        <v>100</v>
      </c>
      <c r="F630" s="178"/>
      <c r="G630" s="179">
        <f>ROUND(E630*F630,2)</f>
        <v>0</v>
      </c>
      <c r="H630" s="178"/>
      <c r="I630" s="179">
        <f>ROUND(E630*H630,2)</f>
        <v>0</v>
      </c>
      <c r="J630" s="178"/>
      <c r="K630" s="179">
        <f>ROUND(E630*J630,2)</f>
        <v>0</v>
      </c>
      <c r="L630" s="179">
        <v>21</v>
      </c>
      <c r="M630" s="179">
        <f>G630*(1+L630/100)</f>
        <v>0</v>
      </c>
      <c r="N630" s="177">
        <v>1.6000000000000001E-4</v>
      </c>
      <c r="O630" s="177">
        <f>ROUND(E630*N630,2)</f>
        <v>0.02</v>
      </c>
      <c r="P630" s="177">
        <v>0</v>
      </c>
      <c r="Q630" s="177">
        <f>ROUND(E630*P630,2)</f>
        <v>0</v>
      </c>
      <c r="R630" s="179" t="s">
        <v>1539</v>
      </c>
      <c r="S630" s="179" t="s">
        <v>207</v>
      </c>
      <c r="T630" s="180" t="s">
        <v>207</v>
      </c>
      <c r="U630" s="159">
        <v>0.151</v>
      </c>
      <c r="V630" s="159">
        <f>ROUND(E630*U630,2)</f>
        <v>15.1</v>
      </c>
      <c r="W630" s="159"/>
      <c r="X630" s="159" t="s">
        <v>252</v>
      </c>
      <c r="Y630" s="159" t="s">
        <v>210</v>
      </c>
      <c r="Z630" s="148"/>
      <c r="AA630" s="148"/>
      <c r="AB630" s="148"/>
      <c r="AC630" s="148"/>
      <c r="AD630" s="148"/>
      <c r="AE630" s="148"/>
      <c r="AF630" s="148"/>
      <c r="AG630" s="148" t="s">
        <v>253</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2" x14ac:dyDescent="0.2">
      <c r="A631" s="155"/>
      <c r="B631" s="156"/>
      <c r="C631" s="290" t="s">
        <v>1547</v>
      </c>
      <c r="D631" s="291"/>
      <c r="E631" s="291"/>
      <c r="F631" s="291"/>
      <c r="G631" s="291"/>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255</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5"/>
      <c r="B632" s="156"/>
      <c r="C632" s="279" t="s">
        <v>1561</v>
      </c>
      <c r="D632" s="280"/>
      <c r="E632" s="280"/>
      <c r="F632" s="280"/>
      <c r="G632" s="280"/>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212</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ht="45" outlineLevel="3" x14ac:dyDescent="0.2">
      <c r="A633" s="155"/>
      <c r="B633" s="156"/>
      <c r="C633" s="279" t="s">
        <v>1548</v>
      </c>
      <c r="D633" s="280"/>
      <c r="E633" s="280"/>
      <c r="F633" s="280"/>
      <c r="G633" s="280"/>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212</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81" t="str">
        <f>C633</f>
        <v>- před realizací bude provedena kontrola stavu podkladní dřevěné konstrukce a posudek jejího stavu, na základě tohoto posudku bude proveden návrh případných sanačních opatření, pokud nebude prokázáno napadení této konstrukce, bude provedena její impregnace proti dřevokazným houbám a hmyzu bezbarvým dvojnásobným nátěrem speciálním fungicidním a insekticidním přípravkem typu FB, Ip, 1,2,3, SP.</v>
      </c>
      <c r="BB633" s="148"/>
      <c r="BC633" s="148"/>
      <c r="BD633" s="148"/>
      <c r="BE633" s="148"/>
      <c r="BF633" s="148"/>
      <c r="BG633" s="148"/>
      <c r="BH633" s="148"/>
    </row>
    <row r="634" spans="1:60" outlineLevel="2" x14ac:dyDescent="0.2">
      <c r="A634" s="155"/>
      <c r="B634" s="156"/>
      <c r="C634" s="204" t="s">
        <v>1549</v>
      </c>
      <c r="D634" s="195"/>
      <c r="E634" s="196"/>
      <c r="F634" s="159"/>
      <c r="G634" s="159"/>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257</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204" t="s">
        <v>1550</v>
      </c>
      <c r="D635" s="195"/>
      <c r="E635" s="196">
        <v>100</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257</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x14ac:dyDescent="0.2">
      <c r="A636" s="164" t="s">
        <v>202</v>
      </c>
      <c r="B636" s="165" t="s">
        <v>166</v>
      </c>
      <c r="C636" s="189" t="s">
        <v>167</v>
      </c>
      <c r="D636" s="166"/>
      <c r="E636" s="167"/>
      <c r="F636" s="168"/>
      <c r="G636" s="168">
        <f>SUMIF(AG637:AG638,"&lt;&gt;NOR",G637:G638)</f>
        <v>0</v>
      </c>
      <c r="H636" s="168"/>
      <c r="I636" s="168">
        <f>SUM(I637:I638)</f>
        <v>0</v>
      </c>
      <c r="J636" s="168"/>
      <c r="K636" s="168">
        <f>SUM(K637:K638)</f>
        <v>0</v>
      </c>
      <c r="L636" s="168"/>
      <c r="M636" s="168">
        <f>SUM(M637:M638)</f>
        <v>0</v>
      </c>
      <c r="N636" s="167"/>
      <c r="O636" s="167">
        <f>SUM(O637:O638)</f>
        <v>0.01</v>
      </c>
      <c r="P636" s="167"/>
      <c r="Q636" s="167">
        <f>SUM(Q637:Q638)</f>
        <v>0</v>
      </c>
      <c r="R636" s="168"/>
      <c r="S636" s="168"/>
      <c r="T636" s="169"/>
      <c r="U636" s="163"/>
      <c r="V636" s="163">
        <f>SUM(V637:V638)</f>
        <v>3.36</v>
      </c>
      <c r="W636" s="163"/>
      <c r="X636" s="163"/>
      <c r="Y636" s="163"/>
      <c r="AG636" t="s">
        <v>203</v>
      </c>
    </row>
    <row r="637" spans="1:60" outlineLevel="1" x14ac:dyDescent="0.2">
      <c r="A637" s="182">
        <v>109</v>
      </c>
      <c r="B637" s="183" t="s">
        <v>1080</v>
      </c>
      <c r="C637" s="191" t="s">
        <v>1081</v>
      </c>
      <c r="D637" s="184" t="s">
        <v>250</v>
      </c>
      <c r="E637" s="185">
        <v>25</v>
      </c>
      <c r="F637" s="186"/>
      <c r="G637" s="187">
        <f>ROUND(E637*F637,2)</f>
        <v>0</v>
      </c>
      <c r="H637" s="186"/>
      <c r="I637" s="187">
        <f>ROUND(E637*H637,2)</f>
        <v>0</v>
      </c>
      <c r="J637" s="186"/>
      <c r="K637" s="187">
        <f>ROUND(E637*J637,2)</f>
        <v>0</v>
      </c>
      <c r="L637" s="187">
        <v>21</v>
      </c>
      <c r="M637" s="187">
        <f>G637*(1+L637/100)</f>
        <v>0</v>
      </c>
      <c r="N637" s="185">
        <v>1E-4</v>
      </c>
      <c r="O637" s="185">
        <f>ROUND(E637*N637,2)</f>
        <v>0</v>
      </c>
      <c r="P637" s="185">
        <v>0</v>
      </c>
      <c r="Q637" s="185">
        <f>ROUND(E637*P637,2)</f>
        <v>0</v>
      </c>
      <c r="R637" s="187" t="s">
        <v>1082</v>
      </c>
      <c r="S637" s="187" t="s">
        <v>207</v>
      </c>
      <c r="T637" s="188" t="s">
        <v>207</v>
      </c>
      <c r="U637" s="159">
        <v>3.2480000000000002E-2</v>
      </c>
      <c r="V637" s="159">
        <f>ROUND(E637*U637,2)</f>
        <v>0.81</v>
      </c>
      <c r="W637" s="159"/>
      <c r="X637" s="159" t="s">
        <v>252</v>
      </c>
      <c r="Y637" s="159" t="s">
        <v>210</v>
      </c>
      <c r="Z637" s="148"/>
      <c r="AA637" s="148"/>
      <c r="AB637" s="148"/>
      <c r="AC637" s="148"/>
      <c r="AD637" s="148"/>
      <c r="AE637" s="148"/>
      <c r="AF637" s="148"/>
      <c r="AG637" s="148" t="s">
        <v>253</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82">
        <v>110</v>
      </c>
      <c r="B638" s="183" t="s">
        <v>1085</v>
      </c>
      <c r="C638" s="191" t="s">
        <v>1086</v>
      </c>
      <c r="D638" s="184" t="s">
        <v>250</v>
      </c>
      <c r="E638" s="185">
        <v>25</v>
      </c>
      <c r="F638" s="186"/>
      <c r="G638" s="187">
        <f>ROUND(E638*F638,2)</f>
        <v>0</v>
      </c>
      <c r="H638" s="186"/>
      <c r="I638" s="187">
        <f>ROUND(E638*H638,2)</f>
        <v>0</v>
      </c>
      <c r="J638" s="186"/>
      <c r="K638" s="187">
        <f>ROUND(E638*J638,2)</f>
        <v>0</v>
      </c>
      <c r="L638" s="187">
        <v>21</v>
      </c>
      <c r="M638" s="187">
        <f>G638*(1+L638/100)</f>
        <v>0</v>
      </c>
      <c r="N638" s="185">
        <v>2.7999999999999998E-4</v>
      </c>
      <c r="O638" s="185">
        <f>ROUND(E638*N638,2)</f>
        <v>0.01</v>
      </c>
      <c r="P638" s="185">
        <v>0</v>
      </c>
      <c r="Q638" s="185">
        <f>ROUND(E638*P638,2)</f>
        <v>0</v>
      </c>
      <c r="R638" s="187" t="s">
        <v>1082</v>
      </c>
      <c r="S638" s="187" t="s">
        <v>207</v>
      </c>
      <c r="T638" s="188" t="s">
        <v>207</v>
      </c>
      <c r="U638" s="159">
        <v>0.10191</v>
      </c>
      <c r="V638" s="159">
        <f>ROUND(E638*U638,2)</f>
        <v>2.5499999999999998</v>
      </c>
      <c r="W638" s="159"/>
      <c r="X638" s="159" t="s">
        <v>252</v>
      </c>
      <c r="Y638" s="159" t="s">
        <v>210</v>
      </c>
      <c r="Z638" s="148"/>
      <c r="AA638" s="148"/>
      <c r="AB638" s="148"/>
      <c r="AC638" s="148"/>
      <c r="AD638" s="148"/>
      <c r="AE638" s="148"/>
      <c r="AF638" s="148"/>
      <c r="AG638" s="148" t="s">
        <v>253</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x14ac:dyDescent="0.2">
      <c r="A639" s="164" t="s">
        <v>202</v>
      </c>
      <c r="B639" s="165" t="s">
        <v>168</v>
      </c>
      <c r="C639" s="189" t="s">
        <v>169</v>
      </c>
      <c r="D639" s="166"/>
      <c r="E639" s="167"/>
      <c r="F639" s="168"/>
      <c r="G639" s="168">
        <f>SUMIF(AG640:AG669,"&lt;&gt;NOR",G640:G669)</f>
        <v>0</v>
      </c>
      <c r="H639" s="168"/>
      <c r="I639" s="168">
        <f>SUM(I640:I669)</f>
        <v>0</v>
      </c>
      <c r="J639" s="168"/>
      <c r="K639" s="168">
        <f>SUM(K640:K669)</f>
        <v>0</v>
      </c>
      <c r="L639" s="168"/>
      <c r="M639" s="168">
        <f>SUM(M640:M669)</f>
        <v>0</v>
      </c>
      <c r="N639" s="167"/>
      <c r="O639" s="167">
        <f>SUM(O640:O669)</f>
        <v>0</v>
      </c>
      <c r="P639" s="167"/>
      <c r="Q639" s="167">
        <f>SUM(Q640:Q669)</f>
        <v>0</v>
      </c>
      <c r="R639" s="168"/>
      <c r="S639" s="168"/>
      <c r="T639" s="169"/>
      <c r="U639" s="163"/>
      <c r="V639" s="163">
        <f>SUM(V640:V669)</f>
        <v>92.12</v>
      </c>
      <c r="W639" s="163"/>
      <c r="X639" s="163"/>
      <c r="Y639" s="163"/>
      <c r="AG639" t="s">
        <v>203</v>
      </c>
    </row>
    <row r="640" spans="1:60" outlineLevel="1" x14ac:dyDescent="0.2">
      <c r="A640" s="174">
        <v>111</v>
      </c>
      <c r="B640" s="175" t="s">
        <v>1090</v>
      </c>
      <c r="C640" s="190" t="s">
        <v>1551</v>
      </c>
      <c r="D640" s="176" t="s">
        <v>638</v>
      </c>
      <c r="E640" s="177">
        <v>0.41492000000000001</v>
      </c>
      <c r="F640" s="178"/>
      <c r="G640" s="179">
        <f>ROUND(E640*F640,2)</f>
        <v>0</v>
      </c>
      <c r="H640" s="178"/>
      <c r="I640" s="179">
        <f>ROUND(E640*H640,2)</f>
        <v>0</v>
      </c>
      <c r="J640" s="178"/>
      <c r="K640" s="179">
        <f>ROUND(E640*J640,2)</f>
        <v>0</v>
      </c>
      <c r="L640" s="179">
        <v>21</v>
      </c>
      <c r="M640" s="179">
        <f>G640*(1+L640/100)</f>
        <v>0</v>
      </c>
      <c r="N640" s="177">
        <v>0</v>
      </c>
      <c r="O640" s="177">
        <f>ROUND(E640*N640,2)</f>
        <v>0</v>
      </c>
      <c r="P640" s="177">
        <v>0</v>
      </c>
      <c r="Q640" s="177">
        <f>ROUND(E640*P640,2)</f>
        <v>0</v>
      </c>
      <c r="R640" s="179" t="s">
        <v>537</v>
      </c>
      <c r="S640" s="179" t="s">
        <v>207</v>
      </c>
      <c r="T640" s="180" t="s">
        <v>207</v>
      </c>
      <c r="U640" s="159">
        <v>0</v>
      </c>
      <c r="V640" s="159">
        <f>ROUND(E640*U640,2)</f>
        <v>0</v>
      </c>
      <c r="W640" s="159"/>
      <c r="X640" s="159" t="s">
        <v>252</v>
      </c>
      <c r="Y640" s="159" t="s">
        <v>210</v>
      </c>
      <c r="Z640" s="148"/>
      <c r="AA640" s="148"/>
      <c r="AB640" s="148"/>
      <c r="AC640" s="148"/>
      <c r="AD640" s="148"/>
      <c r="AE640" s="148"/>
      <c r="AF640" s="148"/>
      <c r="AG640" s="148" t="s">
        <v>253</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2" x14ac:dyDescent="0.2">
      <c r="A641" s="155"/>
      <c r="B641" s="156"/>
      <c r="C641" s="204" t="s">
        <v>1552</v>
      </c>
      <c r="D641" s="195"/>
      <c r="E641" s="196">
        <v>0.25912000000000002</v>
      </c>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257</v>
      </c>
      <c r="AH641" s="148">
        <v>7</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204" t="s">
        <v>1553</v>
      </c>
      <c r="D642" s="195"/>
      <c r="E642" s="196"/>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257</v>
      </c>
      <c r="AH642" s="148">
        <v>7</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5"/>
      <c r="B643" s="156"/>
      <c r="C643" s="204" t="s">
        <v>1554</v>
      </c>
      <c r="D643" s="195"/>
      <c r="E643" s="196">
        <v>0.15579999999999999</v>
      </c>
      <c r="F643" s="159"/>
      <c r="G643" s="159"/>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257</v>
      </c>
      <c r="AH643" s="148">
        <v>7</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74">
        <v>112</v>
      </c>
      <c r="B644" s="175" t="s">
        <v>1104</v>
      </c>
      <c r="C644" s="190" t="s">
        <v>1105</v>
      </c>
      <c r="D644" s="176" t="s">
        <v>638</v>
      </c>
      <c r="E644" s="177">
        <v>56.104309999999998</v>
      </c>
      <c r="F644" s="178"/>
      <c r="G644" s="179">
        <f>ROUND(E644*F644,2)</f>
        <v>0</v>
      </c>
      <c r="H644" s="178"/>
      <c r="I644" s="179">
        <f>ROUND(E644*H644,2)</f>
        <v>0</v>
      </c>
      <c r="J644" s="178"/>
      <c r="K644" s="179">
        <f>ROUND(E644*J644,2)</f>
        <v>0</v>
      </c>
      <c r="L644" s="179">
        <v>21</v>
      </c>
      <c r="M644" s="179">
        <f>G644*(1+L644/100)</f>
        <v>0</v>
      </c>
      <c r="N644" s="177">
        <v>0</v>
      </c>
      <c r="O644" s="177">
        <f>ROUND(E644*N644,2)</f>
        <v>0</v>
      </c>
      <c r="P644" s="177">
        <v>0</v>
      </c>
      <c r="Q644" s="177">
        <f>ROUND(E644*P644,2)</f>
        <v>0</v>
      </c>
      <c r="R644" s="179" t="s">
        <v>537</v>
      </c>
      <c r="S644" s="179" t="s">
        <v>207</v>
      </c>
      <c r="T644" s="180" t="s">
        <v>207</v>
      </c>
      <c r="U644" s="159">
        <v>0.49</v>
      </c>
      <c r="V644" s="159">
        <f>ROUND(E644*U644,2)</f>
        <v>27.49</v>
      </c>
      <c r="W644" s="159"/>
      <c r="X644" s="159" t="s">
        <v>1099</v>
      </c>
      <c r="Y644" s="159" t="s">
        <v>210</v>
      </c>
      <c r="Z644" s="148"/>
      <c r="AA644" s="148"/>
      <c r="AB644" s="148"/>
      <c r="AC644" s="148"/>
      <c r="AD644" s="148"/>
      <c r="AE644" s="148"/>
      <c r="AF644" s="148"/>
      <c r="AG644" s="148" t="s">
        <v>1100</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2" x14ac:dyDescent="0.2">
      <c r="A645" s="155"/>
      <c r="B645" s="156"/>
      <c r="C645" s="277" t="s">
        <v>1106</v>
      </c>
      <c r="D645" s="278"/>
      <c r="E645" s="278"/>
      <c r="F645" s="278"/>
      <c r="G645" s="278"/>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212</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2" x14ac:dyDescent="0.2">
      <c r="A646" s="155"/>
      <c r="B646" s="156"/>
      <c r="C646" s="204" t="s">
        <v>1101</v>
      </c>
      <c r="D646" s="195"/>
      <c r="E646" s="196"/>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257</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204" t="s">
        <v>1555</v>
      </c>
      <c r="D647" s="195"/>
      <c r="E647" s="196"/>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257</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204" t="s">
        <v>1556</v>
      </c>
      <c r="D648" s="195"/>
      <c r="E648" s="196">
        <v>56.104309999999998</v>
      </c>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257</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74">
        <v>113</v>
      </c>
      <c r="B649" s="175" t="s">
        <v>1107</v>
      </c>
      <c r="C649" s="190" t="s">
        <v>1108</v>
      </c>
      <c r="D649" s="176" t="s">
        <v>638</v>
      </c>
      <c r="E649" s="177">
        <v>673.25166999999999</v>
      </c>
      <c r="F649" s="178"/>
      <c r="G649" s="179">
        <f>ROUND(E649*F649,2)</f>
        <v>0</v>
      </c>
      <c r="H649" s="178"/>
      <c r="I649" s="179">
        <f>ROUND(E649*H649,2)</f>
        <v>0</v>
      </c>
      <c r="J649" s="178"/>
      <c r="K649" s="179">
        <f>ROUND(E649*J649,2)</f>
        <v>0</v>
      </c>
      <c r="L649" s="179">
        <v>21</v>
      </c>
      <c r="M649" s="179">
        <f>G649*(1+L649/100)</f>
        <v>0</v>
      </c>
      <c r="N649" s="177">
        <v>0</v>
      </c>
      <c r="O649" s="177">
        <f>ROUND(E649*N649,2)</f>
        <v>0</v>
      </c>
      <c r="P649" s="177">
        <v>0</v>
      </c>
      <c r="Q649" s="177">
        <f>ROUND(E649*P649,2)</f>
        <v>0</v>
      </c>
      <c r="R649" s="179" t="s">
        <v>537</v>
      </c>
      <c r="S649" s="179" t="s">
        <v>207</v>
      </c>
      <c r="T649" s="180" t="s">
        <v>207</v>
      </c>
      <c r="U649" s="159">
        <v>0</v>
      </c>
      <c r="V649" s="159">
        <f>ROUND(E649*U649,2)</f>
        <v>0</v>
      </c>
      <c r="W649" s="159"/>
      <c r="X649" s="159" t="s">
        <v>1099</v>
      </c>
      <c r="Y649" s="159" t="s">
        <v>210</v>
      </c>
      <c r="Z649" s="148"/>
      <c r="AA649" s="148"/>
      <c r="AB649" s="148"/>
      <c r="AC649" s="148"/>
      <c r="AD649" s="148"/>
      <c r="AE649" s="148"/>
      <c r="AF649" s="148"/>
      <c r="AG649" s="148" t="s">
        <v>1100</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2" x14ac:dyDescent="0.2">
      <c r="A650" s="155"/>
      <c r="B650" s="156"/>
      <c r="C650" s="277" t="s">
        <v>1109</v>
      </c>
      <c r="D650" s="278"/>
      <c r="E650" s="278"/>
      <c r="F650" s="278"/>
      <c r="G650" s="278"/>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212</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81" t="str">
        <f>C650</f>
        <v>Předpoklad: Skládka odpadů Hrádek u Pacova [https://www.sompo.cz/provozy/skladka-hradek/]; celkem 13 km.</v>
      </c>
      <c r="BB650" s="148"/>
      <c r="BC650" s="148"/>
      <c r="BD650" s="148"/>
      <c r="BE650" s="148"/>
      <c r="BF650" s="148"/>
      <c r="BG650" s="148"/>
      <c r="BH650" s="148"/>
    </row>
    <row r="651" spans="1:60" outlineLevel="2" x14ac:dyDescent="0.2">
      <c r="A651" s="155"/>
      <c r="B651" s="156"/>
      <c r="C651" s="204" t="s">
        <v>1101</v>
      </c>
      <c r="D651" s="195"/>
      <c r="E651" s="196"/>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257</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204" t="s">
        <v>1555</v>
      </c>
      <c r="D652" s="195"/>
      <c r="E652" s="196"/>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257</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204" t="s">
        <v>1557</v>
      </c>
      <c r="D653" s="195"/>
      <c r="E653" s="196">
        <v>673.25166999999999</v>
      </c>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257</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74">
        <v>114</v>
      </c>
      <c r="B654" s="175" t="s">
        <v>1111</v>
      </c>
      <c r="C654" s="190" t="s">
        <v>1112</v>
      </c>
      <c r="D654" s="176" t="s">
        <v>638</v>
      </c>
      <c r="E654" s="177">
        <v>56.104309999999998</v>
      </c>
      <c r="F654" s="178"/>
      <c r="G654" s="179">
        <f>ROUND(E654*F654,2)</f>
        <v>0</v>
      </c>
      <c r="H654" s="178"/>
      <c r="I654" s="179">
        <f>ROUND(E654*H654,2)</f>
        <v>0</v>
      </c>
      <c r="J654" s="178"/>
      <c r="K654" s="179">
        <f>ROUND(E654*J654,2)</f>
        <v>0</v>
      </c>
      <c r="L654" s="179">
        <v>21</v>
      </c>
      <c r="M654" s="179">
        <f>G654*(1+L654/100)</f>
        <v>0</v>
      </c>
      <c r="N654" s="177">
        <v>0</v>
      </c>
      <c r="O654" s="177">
        <f>ROUND(E654*N654,2)</f>
        <v>0</v>
      </c>
      <c r="P654" s="177">
        <v>0</v>
      </c>
      <c r="Q654" s="177">
        <f>ROUND(E654*P654,2)</f>
        <v>0</v>
      </c>
      <c r="R654" s="179" t="s">
        <v>537</v>
      </c>
      <c r="S654" s="179" t="s">
        <v>207</v>
      </c>
      <c r="T654" s="180" t="s">
        <v>207</v>
      </c>
      <c r="U654" s="159">
        <v>0.94199999999999995</v>
      </c>
      <c r="V654" s="159">
        <f>ROUND(E654*U654,2)</f>
        <v>52.85</v>
      </c>
      <c r="W654" s="159"/>
      <c r="X654" s="159" t="s">
        <v>1099</v>
      </c>
      <c r="Y654" s="159" t="s">
        <v>210</v>
      </c>
      <c r="Z654" s="148"/>
      <c r="AA654" s="148"/>
      <c r="AB654" s="148"/>
      <c r="AC654" s="148"/>
      <c r="AD654" s="148"/>
      <c r="AE654" s="148"/>
      <c r="AF654" s="148"/>
      <c r="AG654" s="148" t="s">
        <v>1100</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2" x14ac:dyDescent="0.2">
      <c r="A655" s="155"/>
      <c r="B655" s="156"/>
      <c r="C655" s="204" t="s">
        <v>1101</v>
      </c>
      <c r="D655" s="195"/>
      <c r="E655" s="196"/>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257</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204" t="s">
        <v>1555</v>
      </c>
      <c r="D656" s="195"/>
      <c r="E656" s="196"/>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257</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204" t="s">
        <v>1556</v>
      </c>
      <c r="D657" s="195"/>
      <c r="E657" s="196">
        <v>56.104309999999998</v>
      </c>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257</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ht="22.5" outlineLevel="1" x14ac:dyDescent="0.2">
      <c r="A658" s="174">
        <v>115</v>
      </c>
      <c r="B658" s="175" t="s">
        <v>1113</v>
      </c>
      <c r="C658" s="190" t="s">
        <v>1114</v>
      </c>
      <c r="D658" s="176" t="s">
        <v>638</v>
      </c>
      <c r="E658" s="177">
        <v>112.20860999999999</v>
      </c>
      <c r="F658" s="178"/>
      <c r="G658" s="179">
        <f>ROUND(E658*F658,2)</f>
        <v>0</v>
      </c>
      <c r="H658" s="178"/>
      <c r="I658" s="179">
        <f>ROUND(E658*H658,2)</f>
        <v>0</v>
      </c>
      <c r="J658" s="178"/>
      <c r="K658" s="179">
        <f>ROUND(E658*J658,2)</f>
        <v>0</v>
      </c>
      <c r="L658" s="179">
        <v>21</v>
      </c>
      <c r="M658" s="179">
        <f>G658*(1+L658/100)</f>
        <v>0</v>
      </c>
      <c r="N658" s="177">
        <v>0</v>
      </c>
      <c r="O658" s="177">
        <f>ROUND(E658*N658,2)</f>
        <v>0</v>
      </c>
      <c r="P658" s="177">
        <v>0</v>
      </c>
      <c r="Q658" s="177">
        <f>ROUND(E658*P658,2)</f>
        <v>0</v>
      </c>
      <c r="R658" s="179" t="s">
        <v>537</v>
      </c>
      <c r="S658" s="179" t="s">
        <v>207</v>
      </c>
      <c r="T658" s="180" t="s">
        <v>207</v>
      </c>
      <c r="U658" s="159">
        <v>0.105</v>
      </c>
      <c r="V658" s="159">
        <f>ROUND(E658*U658,2)</f>
        <v>11.78</v>
      </c>
      <c r="W658" s="159"/>
      <c r="X658" s="159" t="s">
        <v>1099</v>
      </c>
      <c r="Y658" s="159" t="s">
        <v>210</v>
      </c>
      <c r="Z658" s="148"/>
      <c r="AA658" s="148"/>
      <c r="AB658" s="148"/>
      <c r="AC658" s="148"/>
      <c r="AD658" s="148"/>
      <c r="AE658" s="148"/>
      <c r="AF658" s="148"/>
      <c r="AG658" s="148" t="s">
        <v>1100</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2" x14ac:dyDescent="0.2">
      <c r="A659" s="155"/>
      <c r="B659" s="156"/>
      <c r="C659" s="204" t="s">
        <v>1101</v>
      </c>
      <c r="D659" s="195"/>
      <c r="E659" s="196"/>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257</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204" t="s">
        <v>1555</v>
      </c>
      <c r="D660" s="195"/>
      <c r="E660" s="196"/>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257</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204" t="s">
        <v>1558</v>
      </c>
      <c r="D661" s="195"/>
      <c r="E661" s="196">
        <v>112.20860999999999</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257</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ht="22.5" outlineLevel="1" x14ac:dyDescent="0.2">
      <c r="A662" s="174">
        <v>116</v>
      </c>
      <c r="B662" s="175" t="s">
        <v>1116</v>
      </c>
      <c r="C662" s="190" t="s">
        <v>1117</v>
      </c>
      <c r="D662" s="176" t="s">
        <v>638</v>
      </c>
      <c r="E662" s="177">
        <v>14.02608</v>
      </c>
      <c r="F662" s="178"/>
      <c r="G662" s="179">
        <f>ROUND(E662*F662,2)</f>
        <v>0</v>
      </c>
      <c r="H662" s="178"/>
      <c r="I662" s="179">
        <f>ROUND(E662*H662,2)</f>
        <v>0</v>
      </c>
      <c r="J662" s="178"/>
      <c r="K662" s="179">
        <f>ROUND(E662*J662,2)</f>
        <v>0</v>
      </c>
      <c r="L662" s="179">
        <v>21</v>
      </c>
      <c r="M662" s="179">
        <f>G662*(1+L662/100)</f>
        <v>0</v>
      </c>
      <c r="N662" s="177">
        <v>0</v>
      </c>
      <c r="O662" s="177">
        <f>ROUND(E662*N662,2)</f>
        <v>0</v>
      </c>
      <c r="P662" s="177">
        <v>0</v>
      </c>
      <c r="Q662" s="177">
        <f>ROUND(E662*P662,2)</f>
        <v>0</v>
      </c>
      <c r="R662" s="179" t="s">
        <v>537</v>
      </c>
      <c r="S662" s="179" t="s">
        <v>207</v>
      </c>
      <c r="T662" s="180" t="s">
        <v>207</v>
      </c>
      <c r="U662" s="159">
        <v>0</v>
      </c>
      <c r="V662" s="159">
        <f>ROUND(E662*U662,2)</f>
        <v>0</v>
      </c>
      <c r="W662" s="159"/>
      <c r="X662" s="159" t="s">
        <v>1099</v>
      </c>
      <c r="Y662" s="159" t="s">
        <v>210</v>
      </c>
      <c r="Z662" s="148"/>
      <c r="AA662" s="148"/>
      <c r="AB662" s="148"/>
      <c r="AC662" s="148"/>
      <c r="AD662" s="148"/>
      <c r="AE662" s="148"/>
      <c r="AF662" s="148"/>
      <c r="AG662" s="148" t="s">
        <v>1100</v>
      </c>
      <c r="AH662" s="148"/>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2" x14ac:dyDescent="0.2">
      <c r="A663" s="155"/>
      <c r="B663" s="156"/>
      <c r="C663" s="204" t="s">
        <v>1101</v>
      </c>
      <c r="D663" s="195"/>
      <c r="E663" s="196"/>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257</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204" t="s">
        <v>1555</v>
      </c>
      <c r="D664" s="195"/>
      <c r="E664" s="196"/>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257</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204" t="s">
        <v>1559</v>
      </c>
      <c r="D665" s="195"/>
      <c r="E665" s="196">
        <v>14.02608</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257</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ht="22.5" outlineLevel="1" x14ac:dyDescent="0.2">
      <c r="A666" s="174">
        <v>117</v>
      </c>
      <c r="B666" s="175" t="s">
        <v>1119</v>
      </c>
      <c r="C666" s="190" t="s">
        <v>1120</v>
      </c>
      <c r="D666" s="176" t="s">
        <v>638</v>
      </c>
      <c r="E666" s="177">
        <v>42.078229999999998</v>
      </c>
      <c r="F666" s="178"/>
      <c r="G666" s="179">
        <f>ROUND(E666*F666,2)</f>
        <v>0</v>
      </c>
      <c r="H666" s="178"/>
      <c r="I666" s="179">
        <f>ROUND(E666*H666,2)</f>
        <v>0</v>
      </c>
      <c r="J666" s="178"/>
      <c r="K666" s="179">
        <f>ROUND(E666*J666,2)</f>
        <v>0</v>
      </c>
      <c r="L666" s="179">
        <v>21</v>
      </c>
      <c r="M666" s="179">
        <f>G666*(1+L666/100)</f>
        <v>0</v>
      </c>
      <c r="N666" s="177">
        <v>0</v>
      </c>
      <c r="O666" s="177">
        <f>ROUND(E666*N666,2)</f>
        <v>0</v>
      </c>
      <c r="P666" s="177">
        <v>0</v>
      </c>
      <c r="Q666" s="177">
        <f>ROUND(E666*P666,2)</f>
        <v>0</v>
      </c>
      <c r="R666" s="179" t="s">
        <v>537</v>
      </c>
      <c r="S666" s="179" t="s">
        <v>207</v>
      </c>
      <c r="T666" s="180" t="s">
        <v>207</v>
      </c>
      <c r="U666" s="159">
        <v>0</v>
      </c>
      <c r="V666" s="159">
        <f>ROUND(E666*U666,2)</f>
        <v>0</v>
      </c>
      <c r="W666" s="159"/>
      <c r="X666" s="159" t="s">
        <v>1099</v>
      </c>
      <c r="Y666" s="159" t="s">
        <v>210</v>
      </c>
      <c r="Z666" s="148"/>
      <c r="AA666" s="148"/>
      <c r="AB666" s="148"/>
      <c r="AC666" s="148"/>
      <c r="AD666" s="148"/>
      <c r="AE666" s="148"/>
      <c r="AF666" s="148"/>
      <c r="AG666" s="148" t="s">
        <v>1100</v>
      </c>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2" x14ac:dyDescent="0.2">
      <c r="A667" s="155"/>
      <c r="B667" s="156"/>
      <c r="C667" s="204" t="s">
        <v>1101</v>
      </c>
      <c r="D667" s="195"/>
      <c r="E667" s="196"/>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257</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204" t="s">
        <v>1555</v>
      </c>
      <c r="D668" s="195"/>
      <c r="E668" s="196"/>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257</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204" t="s">
        <v>1560</v>
      </c>
      <c r="D669" s="195"/>
      <c r="E669" s="196">
        <v>42.078229999999998</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257</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x14ac:dyDescent="0.2">
      <c r="A670" s="3"/>
      <c r="B670" s="4"/>
      <c r="C670" s="192"/>
      <c r="D670" s="6"/>
      <c r="E670" s="3"/>
      <c r="F670" s="3"/>
      <c r="G670" s="3"/>
      <c r="H670" s="3"/>
      <c r="I670" s="3"/>
      <c r="J670" s="3"/>
      <c r="K670" s="3"/>
      <c r="L670" s="3"/>
      <c r="M670" s="3"/>
      <c r="N670" s="3"/>
      <c r="O670" s="3"/>
      <c r="P670" s="3"/>
      <c r="Q670" s="3"/>
      <c r="R670" s="3"/>
      <c r="S670" s="3"/>
      <c r="T670" s="3"/>
      <c r="U670" s="3"/>
      <c r="V670" s="3"/>
      <c r="W670" s="3"/>
      <c r="X670" s="3"/>
      <c r="Y670" s="3"/>
      <c r="AE670">
        <v>15</v>
      </c>
      <c r="AF670">
        <v>21</v>
      </c>
      <c r="AG670" t="s">
        <v>188</v>
      </c>
    </row>
    <row r="671" spans="1:60" x14ac:dyDescent="0.2">
      <c r="A671" s="151"/>
      <c r="B671" s="152" t="s">
        <v>29</v>
      </c>
      <c r="C671" s="193"/>
      <c r="D671" s="153"/>
      <c r="E671" s="154"/>
      <c r="F671" s="154"/>
      <c r="G671" s="173">
        <f>G8+G64+G72+G85+G129+G141+G235+G260+G297+G369+G376+G384+G399+G437+G508+G622+G636+G639</f>
        <v>0</v>
      </c>
      <c r="H671" s="3"/>
      <c r="I671" s="3"/>
      <c r="J671" s="3"/>
      <c r="K671" s="3"/>
      <c r="L671" s="3"/>
      <c r="M671" s="3"/>
      <c r="N671" s="3"/>
      <c r="O671" s="3"/>
      <c r="P671" s="3"/>
      <c r="Q671" s="3"/>
      <c r="R671" s="3"/>
      <c r="S671" s="3"/>
      <c r="T671" s="3"/>
      <c r="U671" s="3"/>
      <c r="V671" s="3"/>
      <c r="W671" s="3"/>
      <c r="X671" s="3"/>
      <c r="Y671" s="3"/>
      <c r="AE671">
        <f>SUMIF(L7:L669,AE670,G7:G669)</f>
        <v>0</v>
      </c>
      <c r="AF671">
        <f>SUMIF(L7:L669,AF670,G7:G669)</f>
        <v>0</v>
      </c>
      <c r="AG671" t="s">
        <v>244</v>
      </c>
    </row>
    <row r="672" spans="1:60" x14ac:dyDescent="0.2">
      <c r="C672" s="194"/>
      <c r="D672" s="10"/>
      <c r="AG672" t="s">
        <v>246</v>
      </c>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c5g6c2U486Yuzo9a/0MygDWjk6WEo3UcYdXWY9ZiPvV3BgWCGnVK1x3RdT15dOs2ODC+ouoqwoS4R3YaBWNaQ==" saltValue="FY9jlp7XsR1MMQ6XG2xETA==" spinCount="100000" sheet="1" formatRows="0"/>
  <mergeCells count="260">
    <mergeCell ref="A1:G1"/>
    <mergeCell ref="C2:G2"/>
    <mergeCell ref="C3:G3"/>
    <mergeCell ref="C4:G4"/>
    <mergeCell ref="C10:G10"/>
    <mergeCell ref="C15:G15"/>
    <mergeCell ref="C54:G54"/>
    <mergeCell ref="C66:G66"/>
    <mergeCell ref="C74:G74"/>
    <mergeCell ref="C75:G75"/>
    <mergeCell ref="C76:G76"/>
    <mergeCell ref="C77:G77"/>
    <mergeCell ref="C35:G35"/>
    <mergeCell ref="C45:G45"/>
    <mergeCell ref="C48:G48"/>
    <mergeCell ref="C51:G51"/>
    <mergeCell ref="C52:G52"/>
    <mergeCell ref="C53:G53"/>
    <mergeCell ref="C106:G106"/>
    <mergeCell ref="C111:G111"/>
    <mergeCell ref="C119:G119"/>
    <mergeCell ref="C124:G124"/>
    <mergeCell ref="C125:G125"/>
    <mergeCell ref="C131:G131"/>
    <mergeCell ref="C81:G81"/>
    <mergeCell ref="C82:G82"/>
    <mergeCell ref="C87:G87"/>
    <mergeCell ref="C92:G92"/>
    <mergeCell ref="C98:G98"/>
    <mergeCell ref="C102:G102"/>
    <mergeCell ref="C148:G148"/>
    <mergeCell ref="C149:G149"/>
    <mergeCell ref="C152:G152"/>
    <mergeCell ref="C155:G155"/>
    <mergeCell ref="C168:G168"/>
    <mergeCell ref="C172:G172"/>
    <mergeCell ref="C135:G135"/>
    <mergeCell ref="C136:G136"/>
    <mergeCell ref="C137:G137"/>
    <mergeCell ref="C138:G138"/>
    <mergeCell ref="C143:G143"/>
    <mergeCell ref="C144:G144"/>
    <mergeCell ref="C208:G208"/>
    <mergeCell ref="C218:G218"/>
    <mergeCell ref="C221:G221"/>
    <mergeCell ref="C223:G223"/>
    <mergeCell ref="C224:G224"/>
    <mergeCell ref="C225:G225"/>
    <mergeCell ref="C175:G175"/>
    <mergeCell ref="C179:G179"/>
    <mergeCell ref="C182:G182"/>
    <mergeCell ref="C187:G187"/>
    <mergeCell ref="C201:G201"/>
    <mergeCell ref="C207:G207"/>
    <mergeCell ref="C237:G237"/>
    <mergeCell ref="C238:G238"/>
    <mergeCell ref="C247:G247"/>
    <mergeCell ref="C251:G251"/>
    <mergeCell ref="C256:G256"/>
    <mergeCell ref="C257:G257"/>
    <mergeCell ref="C226:G226"/>
    <mergeCell ref="C227:G227"/>
    <mergeCell ref="C228:G228"/>
    <mergeCell ref="C229:G229"/>
    <mergeCell ref="C230:G230"/>
    <mergeCell ref="C231:G231"/>
    <mergeCell ref="C280:G280"/>
    <mergeCell ref="C283:G283"/>
    <mergeCell ref="C299:G299"/>
    <mergeCell ref="C300:G300"/>
    <mergeCell ref="C301:G301"/>
    <mergeCell ref="C302:G302"/>
    <mergeCell ref="C258:G258"/>
    <mergeCell ref="C259:G259"/>
    <mergeCell ref="C262:G262"/>
    <mergeCell ref="C263:G263"/>
    <mergeCell ref="C271:G271"/>
    <mergeCell ref="C272:G272"/>
    <mergeCell ref="C359:G359"/>
    <mergeCell ref="C371:G371"/>
    <mergeCell ref="C378:G378"/>
    <mergeCell ref="C383:G383"/>
    <mergeCell ref="C385:G385"/>
    <mergeCell ref="C386:G386"/>
    <mergeCell ref="C307:G307"/>
    <mergeCell ref="C311:G311"/>
    <mergeCell ref="C315:G315"/>
    <mergeCell ref="C319:G319"/>
    <mergeCell ref="C322:G322"/>
    <mergeCell ref="C355:G355"/>
    <mergeCell ref="C398:G398"/>
    <mergeCell ref="C403:G403"/>
    <mergeCell ref="C410:G410"/>
    <mergeCell ref="C411:G411"/>
    <mergeCell ref="C412:G412"/>
    <mergeCell ref="C413:G413"/>
    <mergeCell ref="C388:G388"/>
    <mergeCell ref="C389:G389"/>
    <mergeCell ref="C390:G390"/>
    <mergeCell ref="C391:G391"/>
    <mergeCell ref="C392:G392"/>
    <mergeCell ref="C396:G396"/>
    <mergeCell ref="C422:G422"/>
    <mergeCell ref="C423:G423"/>
    <mergeCell ref="C427:G427"/>
    <mergeCell ref="C428:G428"/>
    <mergeCell ref="C429:G429"/>
    <mergeCell ref="C430:G430"/>
    <mergeCell ref="C414:G414"/>
    <mergeCell ref="C415:G415"/>
    <mergeCell ref="C416:G416"/>
    <mergeCell ref="C417:G417"/>
    <mergeCell ref="C418:G418"/>
    <mergeCell ref="C421:G421"/>
    <mergeCell ref="C443:G443"/>
    <mergeCell ref="C444:G444"/>
    <mergeCell ref="C445:G445"/>
    <mergeCell ref="C446:G446"/>
    <mergeCell ref="C447:G447"/>
    <mergeCell ref="C448:G448"/>
    <mergeCell ref="C434:G434"/>
    <mergeCell ref="C436:G436"/>
    <mergeCell ref="C438:G438"/>
    <mergeCell ref="C439:G439"/>
    <mergeCell ref="C440:G440"/>
    <mergeCell ref="C442:G442"/>
    <mergeCell ref="C458:G458"/>
    <mergeCell ref="C462:G462"/>
    <mergeCell ref="C463:G463"/>
    <mergeCell ref="C464:G464"/>
    <mergeCell ref="C465:G465"/>
    <mergeCell ref="C466:G466"/>
    <mergeCell ref="C452:G452"/>
    <mergeCell ref="C453:G453"/>
    <mergeCell ref="C454:G454"/>
    <mergeCell ref="C455:G455"/>
    <mergeCell ref="C456:G456"/>
    <mergeCell ref="C457:G457"/>
    <mergeCell ref="C476:G476"/>
    <mergeCell ref="C477:G477"/>
    <mergeCell ref="C478:G478"/>
    <mergeCell ref="C479:G479"/>
    <mergeCell ref="C480:G480"/>
    <mergeCell ref="C484:G484"/>
    <mergeCell ref="C467:G467"/>
    <mergeCell ref="C468:G468"/>
    <mergeCell ref="C469:G469"/>
    <mergeCell ref="C473:G473"/>
    <mergeCell ref="C474:G474"/>
    <mergeCell ref="C475:G475"/>
    <mergeCell ref="C491:G491"/>
    <mergeCell ref="C495:G495"/>
    <mergeCell ref="C496:G496"/>
    <mergeCell ref="C497:G497"/>
    <mergeCell ref="C498:G498"/>
    <mergeCell ref="C499:G499"/>
    <mergeCell ref="C485:G485"/>
    <mergeCell ref="C486:G486"/>
    <mergeCell ref="C487:G487"/>
    <mergeCell ref="C488:G488"/>
    <mergeCell ref="C489:G489"/>
    <mergeCell ref="C490:G490"/>
    <mergeCell ref="C512:G512"/>
    <mergeCell ref="C513:G513"/>
    <mergeCell ref="C514:G514"/>
    <mergeCell ref="C515:G515"/>
    <mergeCell ref="C516:G516"/>
    <mergeCell ref="C517:G517"/>
    <mergeCell ref="C500:G500"/>
    <mergeCell ref="C501:G501"/>
    <mergeCell ref="C505:G505"/>
    <mergeCell ref="C507:G507"/>
    <mergeCell ref="C509:G509"/>
    <mergeCell ref="C510:G510"/>
    <mergeCell ref="C527:G527"/>
    <mergeCell ref="C528:G528"/>
    <mergeCell ref="C529:G529"/>
    <mergeCell ref="C530:G530"/>
    <mergeCell ref="C531:G531"/>
    <mergeCell ref="C532:G532"/>
    <mergeCell ref="C518:G518"/>
    <mergeCell ref="C519:G519"/>
    <mergeCell ref="C520:G520"/>
    <mergeCell ref="C521:G521"/>
    <mergeCell ref="C525:G525"/>
    <mergeCell ref="C526:G526"/>
    <mergeCell ref="C542:G542"/>
    <mergeCell ref="C543:G543"/>
    <mergeCell ref="C544:G544"/>
    <mergeCell ref="C545:G545"/>
    <mergeCell ref="C546:G546"/>
    <mergeCell ref="C547:G547"/>
    <mergeCell ref="C533:G533"/>
    <mergeCell ref="C534:G534"/>
    <mergeCell ref="C538:G538"/>
    <mergeCell ref="C539:G539"/>
    <mergeCell ref="C540:G540"/>
    <mergeCell ref="C541:G541"/>
    <mergeCell ref="C557:G557"/>
    <mergeCell ref="C558:G558"/>
    <mergeCell ref="C559:G559"/>
    <mergeCell ref="C560:G560"/>
    <mergeCell ref="C561:G561"/>
    <mergeCell ref="C562:G562"/>
    <mergeCell ref="C548:G548"/>
    <mergeCell ref="C549:G549"/>
    <mergeCell ref="C550:G550"/>
    <mergeCell ref="C551:G551"/>
    <mergeCell ref="C555:G555"/>
    <mergeCell ref="C556:G556"/>
    <mergeCell ref="C569:G569"/>
    <mergeCell ref="C573:G573"/>
    <mergeCell ref="C574:G574"/>
    <mergeCell ref="C575:G575"/>
    <mergeCell ref="C576:G576"/>
    <mergeCell ref="C577:G577"/>
    <mergeCell ref="C563:G563"/>
    <mergeCell ref="C564:G564"/>
    <mergeCell ref="C565:G565"/>
    <mergeCell ref="C566:G566"/>
    <mergeCell ref="C567:G567"/>
    <mergeCell ref="C568:G568"/>
    <mergeCell ref="C584:G584"/>
    <mergeCell ref="C585:G585"/>
    <mergeCell ref="C586:G586"/>
    <mergeCell ref="C587:G587"/>
    <mergeCell ref="C591:G591"/>
    <mergeCell ref="C592:G592"/>
    <mergeCell ref="C578:G578"/>
    <mergeCell ref="C579:G579"/>
    <mergeCell ref="C580:G580"/>
    <mergeCell ref="C581:G581"/>
    <mergeCell ref="C582:G582"/>
    <mergeCell ref="C583:G583"/>
    <mergeCell ref="C599:G599"/>
    <mergeCell ref="C600:G600"/>
    <mergeCell ref="C601:G601"/>
    <mergeCell ref="C602:G602"/>
    <mergeCell ref="C603:G603"/>
    <mergeCell ref="C607:G607"/>
    <mergeCell ref="C593:G593"/>
    <mergeCell ref="C594:G594"/>
    <mergeCell ref="C595:G595"/>
    <mergeCell ref="C596:G596"/>
    <mergeCell ref="C597:G597"/>
    <mergeCell ref="C598:G598"/>
    <mergeCell ref="C645:G645"/>
    <mergeCell ref="C650:G650"/>
    <mergeCell ref="C621:G621"/>
    <mergeCell ref="C624:G624"/>
    <mergeCell ref="C625:G625"/>
    <mergeCell ref="C631:G631"/>
    <mergeCell ref="C632:G632"/>
    <mergeCell ref="C633:G633"/>
    <mergeCell ref="C608:G608"/>
    <mergeCell ref="C609:G609"/>
    <mergeCell ref="C610:G610"/>
    <mergeCell ref="C611:G611"/>
    <mergeCell ref="C612:G612"/>
    <mergeCell ref="C619:G6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1" t="s">
        <v>247</v>
      </c>
      <c r="B1" s="281"/>
      <c r="C1" s="281"/>
      <c r="D1" s="281"/>
      <c r="E1" s="281"/>
      <c r="F1" s="281"/>
      <c r="G1" s="281"/>
      <c r="AG1" t="s">
        <v>173</v>
      </c>
    </row>
    <row r="2" spans="1:60" ht="25.15" customHeight="1" x14ac:dyDescent="0.2">
      <c r="A2" s="140" t="s">
        <v>7</v>
      </c>
      <c r="B2" s="48" t="s">
        <v>43</v>
      </c>
      <c r="C2" s="282" t="s">
        <v>44</v>
      </c>
      <c r="D2" s="283"/>
      <c r="E2" s="283"/>
      <c r="F2" s="283"/>
      <c r="G2" s="284"/>
      <c r="AG2" t="s">
        <v>174</v>
      </c>
    </row>
    <row r="3" spans="1:60" ht="25.15" customHeight="1" x14ac:dyDescent="0.2">
      <c r="A3" s="140" t="s">
        <v>8</v>
      </c>
      <c r="B3" s="48" t="s">
        <v>68</v>
      </c>
      <c r="C3" s="282" t="s">
        <v>69</v>
      </c>
      <c r="D3" s="283"/>
      <c r="E3" s="283"/>
      <c r="F3" s="283"/>
      <c r="G3" s="284"/>
      <c r="AC3" s="121" t="s">
        <v>174</v>
      </c>
      <c r="AG3" t="s">
        <v>178</v>
      </c>
    </row>
    <row r="4" spans="1:60" ht="25.15" customHeight="1" x14ac:dyDescent="0.2">
      <c r="A4" s="141" t="s">
        <v>9</v>
      </c>
      <c r="B4" s="142" t="s">
        <v>64</v>
      </c>
      <c r="C4" s="285" t="s">
        <v>65</v>
      </c>
      <c r="D4" s="286"/>
      <c r="E4" s="286"/>
      <c r="F4" s="286"/>
      <c r="G4" s="287"/>
      <c r="AG4" t="s">
        <v>179</v>
      </c>
    </row>
    <row r="5" spans="1:60" x14ac:dyDescent="0.2">
      <c r="D5" s="10"/>
    </row>
    <row r="6" spans="1:60" ht="38.25" x14ac:dyDescent="0.2">
      <c r="A6" s="144" t="s">
        <v>180</v>
      </c>
      <c r="B6" s="146" t="s">
        <v>181</v>
      </c>
      <c r="C6" s="146" t="s">
        <v>182</v>
      </c>
      <c r="D6" s="145" t="s">
        <v>183</v>
      </c>
      <c r="E6" s="144" t="s">
        <v>184</v>
      </c>
      <c r="F6" s="143" t="s">
        <v>185</v>
      </c>
      <c r="G6" s="144" t="s">
        <v>29</v>
      </c>
      <c r="H6" s="147" t="s">
        <v>30</v>
      </c>
      <c r="I6" s="147" t="s">
        <v>186</v>
      </c>
      <c r="J6" s="147" t="s">
        <v>31</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c r="Y6" s="147" t="s">
        <v>201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51" t="s">
        <v>202</v>
      </c>
      <c r="B8" s="152" t="s">
        <v>128</v>
      </c>
      <c r="C8" s="193" t="s">
        <v>129</v>
      </c>
      <c r="D8" s="170"/>
      <c r="E8" s="171"/>
      <c r="F8" s="172"/>
      <c r="G8" s="172">
        <f>SUMIF(AG9:AG49,"&lt;&gt;NOR",G9:G49)</f>
        <v>0</v>
      </c>
      <c r="H8" s="172"/>
      <c r="I8" s="172">
        <f>SUM(I9:I49)</f>
        <v>0</v>
      </c>
      <c r="J8" s="172"/>
      <c r="K8" s="172">
        <f>SUM(K9:K49)</f>
        <v>0</v>
      </c>
      <c r="L8" s="172"/>
      <c r="M8" s="172">
        <f>SUM(M9:M49)</f>
        <v>0</v>
      </c>
      <c r="N8" s="171"/>
      <c r="O8" s="171">
        <f>SUM(O9:O49)</f>
        <v>5.66</v>
      </c>
      <c r="P8" s="171"/>
      <c r="Q8" s="171">
        <f>SUM(Q9:Q49)</f>
        <v>0</v>
      </c>
      <c r="R8" s="172"/>
      <c r="S8" s="172"/>
      <c r="T8" s="173"/>
      <c r="U8" s="163"/>
      <c r="V8" s="163">
        <f>SUM(V9:V49)</f>
        <v>74.080000000000013</v>
      </c>
      <c r="W8" s="163"/>
      <c r="X8" s="163"/>
      <c r="Y8" s="163"/>
      <c r="AG8" t="s">
        <v>203</v>
      </c>
    </row>
    <row r="9" spans="1:60" ht="33.75" outlineLevel="1" x14ac:dyDescent="0.2">
      <c r="A9" s="155"/>
      <c r="B9" s="156"/>
      <c r="C9" s="277" t="s">
        <v>1562</v>
      </c>
      <c r="D9" s="278"/>
      <c r="E9" s="278"/>
      <c r="F9" s="278"/>
      <c r="G9" s="278"/>
      <c r="H9" s="159"/>
      <c r="I9" s="159"/>
      <c r="J9" s="159"/>
      <c r="K9" s="159"/>
      <c r="L9" s="159"/>
      <c r="M9" s="159"/>
      <c r="N9" s="158"/>
      <c r="O9" s="158"/>
      <c r="P9" s="158"/>
      <c r="Q9" s="158"/>
      <c r="R9" s="159"/>
      <c r="S9" s="159"/>
      <c r="T9" s="159"/>
      <c r="U9" s="159"/>
      <c r="V9" s="159"/>
      <c r="W9" s="159"/>
      <c r="X9" s="159"/>
      <c r="Y9" s="159"/>
      <c r="Z9" s="148"/>
      <c r="AA9" s="148"/>
      <c r="AB9" s="148"/>
      <c r="AC9" s="148"/>
      <c r="AD9" s="148"/>
      <c r="AE9" s="148"/>
      <c r="AF9" s="148"/>
      <c r="AG9" s="148" t="s">
        <v>212</v>
      </c>
      <c r="AH9" s="148"/>
      <c r="AI9" s="148"/>
      <c r="AJ9" s="148"/>
      <c r="AK9" s="148"/>
      <c r="AL9" s="148"/>
      <c r="AM9" s="148"/>
      <c r="AN9" s="148"/>
      <c r="AO9" s="148"/>
      <c r="AP9" s="148"/>
      <c r="AQ9" s="148"/>
      <c r="AR9" s="148"/>
      <c r="AS9" s="148"/>
      <c r="AT9" s="148"/>
      <c r="AU9" s="148"/>
      <c r="AV9" s="148"/>
      <c r="AW9" s="148"/>
      <c r="AX9" s="148"/>
      <c r="AY9" s="148"/>
      <c r="AZ9" s="148"/>
      <c r="BA9" s="181" t="str">
        <f>C9</f>
        <v>Při realizaci výkopových prací nesmí v žádném případě dojít k podkopání sousedících konstrukcí a pat zdiva - hloubky odkopů je nutné vždy upravit podle místní situace podle předem provedených sond, na základě kterých určí zodpovědná osoba, skutečnou hloubku výkopů !</v>
      </c>
      <c r="BB9" s="148"/>
      <c r="BC9" s="148"/>
      <c r="BD9" s="148"/>
      <c r="BE9" s="148"/>
      <c r="BF9" s="148"/>
      <c r="BG9" s="148"/>
      <c r="BH9" s="148"/>
    </row>
    <row r="10" spans="1:60" ht="33.75" outlineLevel="2" x14ac:dyDescent="0.2">
      <c r="A10" s="155"/>
      <c r="B10" s="156"/>
      <c r="C10" s="279" t="s">
        <v>1563</v>
      </c>
      <c r="D10" s="280"/>
      <c r="E10" s="280"/>
      <c r="F10" s="280"/>
      <c r="G10" s="280"/>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212</v>
      </c>
      <c r="AH10" s="148"/>
      <c r="AI10" s="148"/>
      <c r="AJ10" s="148"/>
      <c r="AK10" s="148"/>
      <c r="AL10" s="148"/>
      <c r="AM10" s="148"/>
      <c r="AN10" s="148"/>
      <c r="AO10" s="148"/>
      <c r="AP10" s="148"/>
      <c r="AQ10" s="148"/>
      <c r="AR10" s="148"/>
      <c r="AS10" s="148"/>
      <c r="AT10" s="148"/>
      <c r="AU10" s="148"/>
      <c r="AV10" s="148"/>
      <c r="AW10" s="148"/>
      <c r="AX10" s="148"/>
      <c r="AY10" s="148"/>
      <c r="AZ10" s="148"/>
      <c r="BA10" s="181" t="str">
        <f>C10</f>
        <v>Výkopové a na ně navazující ostatní stavební práce ( spárování kamenného zdiva v rozsahu výkopu, realizace odvodnění ) budou prováděny vždy po úsecích max délky 2m. Výkopy pro další úsek mohou být zahájeny následně po dokončení prací a zasypání předcházejícího úseku!</v>
      </c>
      <c r="BB10" s="148"/>
      <c r="BC10" s="148"/>
      <c r="BD10" s="148"/>
      <c r="BE10" s="148"/>
      <c r="BF10" s="148"/>
      <c r="BG10" s="148"/>
      <c r="BH10" s="148"/>
    </row>
    <row r="11" spans="1:60" outlineLevel="1" x14ac:dyDescent="0.2">
      <c r="A11" s="174">
        <v>1</v>
      </c>
      <c r="B11" s="175" t="s">
        <v>1199</v>
      </c>
      <c r="C11" s="190" t="s">
        <v>1200</v>
      </c>
      <c r="D11" s="176" t="s">
        <v>1201</v>
      </c>
      <c r="E11" s="177">
        <v>7.8</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t="s">
        <v>1202</v>
      </c>
      <c r="S11" s="179" t="s">
        <v>207</v>
      </c>
      <c r="T11" s="180" t="s">
        <v>207</v>
      </c>
      <c r="U11" s="159">
        <v>4.6550000000000002</v>
      </c>
      <c r="V11" s="159">
        <f>ROUND(E11*U11,2)</f>
        <v>36.31</v>
      </c>
      <c r="W11" s="159"/>
      <c r="X11" s="159" t="s">
        <v>252</v>
      </c>
      <c r="Y11" s="159" t="s">
        <v>210</v>
      </c>
      <c r="Z11" s="148"/>
      <c r="AA11" s="148"/>
      <c r="AB11" s="148"/>
      <c r="AC11" s="148"/>
      <c r="AD11" s="148"/>
      <c r="AE11" s="148"/>
      <c r="AF11" s="148"/>
      <c r="AG11" s="148" t="s">
        <v>253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90" t="s">
        <v>1203</v>
      </c>
      <c r="D12" s="291"/>
      <c r="E12" s="291"/>
      <c r="F12" s="291"/>
      <c r="G12" s="291"/>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255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04" t="s">
        <v>1564</v>
      </c>
      <c r="D13" s="195"/>
      <c r="E13" s="196"/>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257</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204" t="s">
        <v>1565</v>
      </c>
      <c r="D14" s="195"/>
      <c r="E14" s="196">
        <v>7.8</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257</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4">
        <v>2</v>
      </c>
      <c r="B15" s="175" t="s">
        <v>1210</v>
      </c>
      <c r="C15" s="190" t="s">
        <v>1211</v>
      </c>
      <c r="D15" s="176" t="s">
        <v>1201</v>
      </c>
      <c r="E15" s="177">
        <v>2.9249999999999998</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1202</v>
      </c>
      <c r="S15" s="179" t="s">
        <v>207</v>
      </c>
      <c r="T15" s="180" t="s">
        <v>207</v>
      </c>
      <c r="U15" s="159">
        <v>1.0999999999999999E-2</v>
      </c>
      <c r="V15" s="159">
        <f>ROUND(E15*U15,2)</f>
        <v>0.03</v>
      </c>
      <c r="W15" s="159"/>
      <c r="X15" s="159" t="s">
        <v>252</v>
      </c>
      <c r="Y15" s="159" t="s">
        <v>210</v>
      </c>
      <c r="Z15" s="148"/>
      <c r="AA15" s="148"/>
      <c r="AB15" s="148"/>
      <c r="AC15" s="148"/>
      <c r="AD15" s="148"/>
      <c r="AE15" s="148"/>
      <c r="AF15" s="148"/>
      <c r="AG15" s="148" t="s">
        <v>253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90" t="s">
        <v>1212</v>
      </c>
      <c r="D16" s="291"/>
      <c r="E16" s="291"/>
      <c r="F16" s="291"/>
      <c r="G16" s="291"/>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255</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04" t="s">
        <v>1566</v>
      </c>
      <c r="D17" s="195"/>
      <c r="E17" s="196">
        <v>2.9249999999999998</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257</v>
      </c>
      <c r="AH17" s="148">
        <v>5</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4">
        <v>3</v>
      </c>
      <c r="B18" s="175" t="s">
        <v>1214</v>
      </c>
      <c r="C18" s="190" t="s">
        <v>1215</v>
      </c>
      <c r="D18" s="176" t="s">
        <v>1201</v>
      </c>
      <c r="E18" s="177">
        <v>43.875</v>
      </c>
      <c r="F18" s="178"/>
      <c r="G18" s="179">
        <f>ROUND(E18*F18,2)</f>
        <v>0</v>
      </c>
      <c r="H18" s="178"/>
      <c r="I18" s="179">
        <f>ROUND(E18*H18,2)</f>
        <v>0</v>
      </c>
      <c r="J18" s="178"/>
      <c r="K18" s="179">
        <f>ROUND(E18*J18,2)</f>
        <v>0</v>
      </c>
      <c r="L18" s="179">
        <v>21</v>
      </c>
      <c r="M18" s="179">
        <f>G18*(1+L18/100)</f>
        <v>0</v>
      </c>
      <c r="N18" s="177">
        <v>0</v>
      </c>
      <c r="O18" s="177">
        <f>ROUND(E18*N18,2)</f>
        <v>0</v>
      </c>
      <c r="P18" s="177">
        <v>0</v>
      </c>
      <c r="Q18" s="177">
        <f>ROUND(E18*P18,2)</f>
        <v>0</v>
      </c>
      <c r="R18" s="179" t="s">
        <v>1202</v>
      </c>
      <c r="S18" s="179" t="s">
        <v>207</v>
      </c>
      <c r="T18" s="180" t="s">
        <v>207</v>
      </c>
      <c r="U18" s="159">
        <v>0</v>
      </c>
      <c r="V18" s="159">
        <f>ROUND(E18*U18,2)</f>
        <v>0</v>
      </c>
      <c r="W18" s="159"/>
      <c r="X18" s="159" t="s">
        <v>252</v>
      </c>
      <c r="Y18" s="159" t="s">
        <v>210</v>
      </c>
      <c r="Z18" s="148"/>
      <c r="AA18" s="148"/>
      <c r="AB18" s="148"/>
      <c r="AC18" s="148"/>
      <c r="AD18" s="148"/>
      <c r="AE18" s="148"/>
      <c r="AF18" s="148"/>
      <c r="AG18" s="148" t="s">
        <v>253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90" t="s">
        <v>1212</v>
      </c>
      <c r="D19" s="291"/>
      <c r="E19" s="291"/>
      <c r="F19" s="291"/>
      <c r="G19" s="291"/>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255</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04" t="s">
        <v>1567</v>
      </c>
      <c r="D20" s="195"/>
      <c r="E20" s="196">
        <v>43.875</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257</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4">
        <v>4</v>
      </c>
      <c r="B21" s="175" t="s">
        <v>1568</v>
      </c>
      <c r="C21" s="190" t="s">
        <v>1569</v>
      </c>
      <c r="D21" s="176" t="s">
        <v>1201</v>
      </c>
      <c r="E21" s="177">
        <v>2.9249999999999998</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t="s">
        <v>1202</v>
      </c>
      <c r="S21" s="179" t="s">
        <v>207</v>
      </c>
      <c r="T21" s="180" t="s">
        <v>207</v>
      </c>
      <c r="U21" s="159">
        <v>0.66800000000000004</v>
      </c>
      <c r="V21" s="159">
        <f>ROUND(E21*U21,2)</f>
        <v>1.95</v>
      </c>
      <c r="W21" s="159"/>
      <c r="X21" s="159" t="s">
        <v>252</v>
      </c>
      <c r="Y21" s="159" t="s">
        <v>210</v>
      </c>
      <c r="Z21" s="148"/>
      <c r="AA21" s="148"/>
      <c r="AB21" s="148"/>
      <c r="AC21" s="148"/>
      <c r="AD21" s="148"/>
      <c r="AE21" s="148"/>
      <c r="AF21" s="148"/>
      <c r="AG21" s="148" t="s">
        <v>253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90" t="s">
        <v>1570</v>
      </c>
      <c r="D22" s="291"/>
      <c r="E22" s="291"/>
      <c r="F22" s="291"/>
      <c r="G22" s="291"/>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255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204" t="s">
        <v>1566</v>
      </c>
      <c r="D23" s="195"/>
      <c r="E23" s="196">
        <v>2.9249999999999998</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257</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4">
        <v>5</v>
      </c>
      <c r="B24" s="175" t="s">
        <v>1571</v>
      </c>
      <c r="C24" s="190" t="s">
        <v>1572</v>
      </c>
      <c r="D24" s="176" t="s">
        <v>1201</v>
      </c>
      <c r="E24" s="177">
        <v>26.324999999999999</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t="s">
        <v>1202</v>
      </c>
      <c r="S24" s="179" t="s">
        <v>207</v>
      </c>
      <c r="T24" s="180" t="s">
        <v>207</v>
      </c>
      <c r="U24" s="159">
        <v>0.59099999999999997</v>
      </c>
      <c r="V24" s="159">
        <f>ROUND(E24*U24,2)</f>
        <v>15.56</v>
      </c>
      <c r="W24" s="159"/>
      <c r="X24" s="159" t="s">
        <v>252</v>
      </c>
      <c r="Y24" s="159" t="s">
        <v>210</v>
      </c>
      <c r="Z24" s="148"/>
      <c r="AA24" s="148"/>
      <c r="AB24" s="148"/>
      <c r="AC24" s="148"/>
      <c r="AD24" s="148"/>
      <c r="AE24" s="148"/>
      <c r="AF24" s="148"/>
      <c r="AG24" s="148" t="s">
        <v>253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90" t="s">
        <v>1570</v>
      </c>
      <c r="D25" s="291"/>
      <c r="E25" s="291"/>
      <c r="F25" s="291"/>
      <c r="G25" s="291"/>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255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04" t="s">
        <v>1573</v>
      </c>
      <c r="D26" s="195"/>
      <c r="E26" s="196">
        <v>26.324999999999999</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257</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1" x14ac:dyDescent="0.2">
      <c r="A27" s="174">
        <v>6</v>
      </c>
      <c r="B27" s="175" t="s">
        <v>1574</v>
      </c>
      <c r="C27" s="190" t="s">
        <v>1575</v>
      </c>
      <c r="D27" s="176" t="s">
        <v>1201</v>
      </c>
      <c r="E27" s="177">
        <v>2.9249999999999998</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1202</v>
      </c>
      <c r="S27" s="179" t="s">
        <v>207</v>
      </c>
      <c r="T27" s="180" t="s">
        <v>207</v>
      </c>
      <c r="U27" s="159">
        <v>1.9379999999999999</v>
      </c>
      <c r="V27" s="159">
        <f>ROUND(E27*U27,2)</f>
        <v>5.67</v>
      </c>
      <c r="W27" s="159"/>
      <c r="X27" s="159" t="s">
        <v>252</v>
      </c>
      <c r="Y27" s="159" t="s">
        <v>210</v>
      </c>
      <c r="Z27" s="148"/>
      <c r="AA27" s="148"/>
      <c r="AB27" s="148"/>
      <c r="AC27" s="148"/>
      <c r="AD27" s="148"/>
      <c r="AE27" s="148"/>
      <c r="AF27" s="148"/>
      <c r="AG27" s="148" t="s">
        <v>253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04" t="s">
        <v>1576</v>
      </c>
      <c r="D28" s="195"/>
      <c r="E28" s="196">
        <v>7.8</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257</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04" t="s">
        <v>1577</v>
      </c>
      <c r="D29" s="195"/>
      <c r="E29" s="196">
        <v>-4.875</v>
      </c>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257</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74">
        <v>7</v>
      </c>
      <c r="B30" s="175" t="s">
        <v>1578</v>
      </c>
      <c r="C30" s="190" t="s">
        <v>1579</v>
      </c>
      <c r="D30" s="176" t="s">
        <v>1201</v>
      </c>
      <c r="E30" s="177">
        <v>4.875</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t="s">
        <v>1202</v>
      </c>
      <c r="S30" s="179" t="s">
        <v>207</v>
      </c>
      <c r="T30" s="180" t="s">
        <v>207</v>
      </c>
      <c r="U30" s="159">
        <v>1.1499999999999999</v>
      </c>
      <c r="V30" s="159">
        <f>ROUND(E30*U30,2)</f>
        <v>5.61</v>
      </c>
      <c r="W30" s="159"/>
      <c r="X30" s="159" t="s">
        <v>252</v>
      </c>
      <c r="Y30" s="159" t="s">
        <v>210</v>
      </c>
      <c r="Z30" s="148"/>
      <c r="AA30" s="148"/>
      <c r="AB30" s="148"/>
      <c r="AC30" s="148"/>
      <c r="AD30" s="148"/>
      <c r="AE30" s="148"/>
      <c r="AF30" s="148"/>
      <c r="AG30" s="148" t="s">
        <v>253</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90" t="s">
        <v>1580</v>
      </c>
      <c r="D31" s="291"/>
      <c r="E31" s="291"/>
      <c r="F31" s="291"/>
      <c r="G31" s="291"/>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255</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04" t="s">
        <v>1576</v>
      </c>
      <c r="D32" s="195"/>
      <c r="E32" s="196">
        <v>7.8</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257</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4" t="s">
        <v>1581</v>
      </c>
      <c r="D33" s="195"/>
      <c r="E33" s="196">
        <v>-0.97499999999999998</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257</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204" t="s">
        <v>1582</v>
      </c>
      <c r="D34" s="195"/>
      <c r="E34" s="196">
        <v>-1.95</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257</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4">
        <v>8</v>
      </c>
      <c r="B35" s="175" t="s">
        <v>1583</v>
      </c>
      <c r="C35" s="190" t="s">
        <v>1584</v>
      </c>
      <c r="D35" s="176" t="s">
        <v>1201</v>
      </c>
      <c r="E35" s="177">
        <v>1.95</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1202</v>
      </c>
      <c r="S35" s="179" t="s">
        <v>207</v>
      </c>
      <c r="T35" s="180" t="s">
        <v>207</v>
      </c>
      <c r="U35" s="159">
        <v>1.587</v>
      </c>
      <c r="V35" s="159">
        <f>ROUND(E35*U35,2)</f>
        <v>3.09</v>
      </c>
      <c r="W35" s="159"/>
      <c r="X35" s="159" t="s">
        <v>252</v>
      </c>
      <c r="Y35" s="159" t="s">
        <v>210</v>
      </c>
      <c r="Z35" s="148"/>
      <c r="AA35" s="148"/>
      <c r="AB35" s="148"/>
      <c r="AC35" s="148"/>
      <c r="AD35" s="148"/>
      <c r="AE35" s="148"/>
      <c r="AF35" s="148"/>
      <c r="AG35" s="148" t="s">
        <v>253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2" x14ac:dyDescent="0.2">
      <c r="A36" s="155"/>
      <c r="B36" s="156"/>
      <c r="C36" s="290" t="s">
        <v>1585</v>
      </c>
      <c r="D36" s="291"/>
      <c r="E36" s="291"/>
      <c r="F36" s="291"/>
      <c r="G36" s="291"/>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255</v>
      </c>
      <c r="AH36" s="148"/>
      <c r="AI36" s="148"/>
      <c r="AJ36" s="148"/>
      <c r="AK36" s="148"/>
      <c r="AL36" s="148"/>
      <c r="AM36" s="148"/>
      <c r="AN36" s="148"/>
      <c r="AO36" s="148"/>
      <c r="AP36" s="148"/>
      <c r="AQ36" s="148"/>
      <c r="AR36" s="148"/>
      <c r="AS36" s="148"/>
      <c r="AT36" s="148"/>
      <c r="AU36" s="148"/>
      <c r="AV36" s="148"/>
      <c r="AW36" s="148"/>
      <c r="AX36" s="148"/>
      <c r="AY36" s="148"/>
      <c r="AZ36" s="148"/>
      <c r="BA36" s="181" t="str">
        <f>C36</f>
        <v>sypaninou z vhodných hornin tř. 1 - 4 nebo materiálem připraveným podél výkopu ve vzdálenosti do 3 m od jeho kraje, pro jakoukoliv hloubku výkopu a jakoukoliv míru zhutnění,</v>
      </c>
      <c r="BB36" s="148"/>
      <c r="BC36" s="148"/>
      <c r="BD36" s="148"/>
      <c r="BE36" s="148"/>
      <c r="BF36" s="148"/>
      <c r="BG36" s="148"/>
      <c r="BH36" s="148"/>
    </row>
    <row r="37" spans="1:60" outlineLevel="2" x14ac:dyDescent="0.2">
      <c r="A37" s="155"/>
      <c r="B37" s="156"/>
      <c r="C37" s="204" t="s">
        <v>1564</v>
      </c>
      <c r="D37" s="195"/>
      <c r="E37" s="196"/>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257</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204" t="s">
        <v>1586</v>
      </c>
      <c r="D38" s="195"/>
      <c r="E38" s="196">
        <v>1.95</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257</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4">
        <v>9</v>
      </c>
      <c r="B39" s="175" t="s">
        <v>1587</v>
      </c>
      <c r="C39" s="190" t="s">
        <v>1588</v>
      </c>
      <c r="D39" s="176" t="s">
        <v>1201</v>
      </c>
      <c r="E39" s="177">
        <v>0.97499999999999998</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1202</v>
      </c>
      <c r="S39" s="179" t="s">
        <v>207</v>
      </c>
      <c r="T39" s="180" t="s">
        <v>207</v>
      </c>
      <c r="U39" s="159">
        <v>2.1949999999999998</v>
      </c>
      <c r="V39" s="159">
        <f>ROUND(E39*U39,2)</f>
        <v>2.14</v>
      </c>
      <c r="W39" s="159"/>
      <c r="X39" s="159" t="s">
        <v>252</v>
      </c>
      <c r="Y39" s="159" t="s">
        <v>210</v>
      </c>
      <c r="Z39" s="148"/>
      <c r="AA39" s="148"/>
      <c r="AB39" s="148"/>
      <c r="AC39" s="148"/>
      <c r="AD39" s="148"/>
      <c r="AE39" s="148"/>
      <c r="AF39" s="148"/>
      <c r="AG39" s="148" t="s">
        <v>253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2" x14ac:dyDescent="0.2">
      <c r="A40" s="155"/>
      <c r="B40" s="156"/>
      <c r="C40" s="290" t="s">
        <v>1589</v>
      </c>
      <c r="D40" s="291"/>
      <c r="E40" s="291"/>
      <c r="F40" s="291"/>
      <c r="G40" s="291"/>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255</v>
      </c>
      <c r="AH40" s="148"/>
      <c r="AI40" s="148"/>
      <c r="AJ40" s="148"/>
      <c r="AK40" s="148"/>
      <c r="AL40" s="148"/>
      <c r="AM40" s="148"/>
      <c r="AN40" s="148"/>
      <c r="AO40" s="148"/>
      <c r="AP40" s="148"/>
      <c r="AQ40" s="148"/>
      <c r="AR40" s="148"/>
      <c r="AS40" s="148"/>
      <c r="AT40" s="148"/>
      <c r="AU40" s="148"/>
      <c r="AV40" s="148"/>
      <c r="AW40" s="148"/>
      <c r="AX40" s="148"/>
      <c r="AY40" s="148"/>
      <c r="AZ40" s="148"/>
      <c r="BA40" s="181" t="str">
        <f>C40</f>
        <v>sypaninou z vhodných hornin tř. 1 - 4 nebo materiálem, uloženým ve vzdálenosti do 30 m od vnějšího kraje objektu, pro jakoukoliv míru zhutnění,</v>
      </c>
      <c r="BB40" s="148"/>
      <c r="BC40" s="148"/>
      <c r="BD40" s="148"/>
      <c r="BE40" s="148"/>
      <c r="BF40" s="148"/>
      <c r="BG40" s="148"/>
      <c r="BH40" s="148"/>
    </row>
    <row r="41" spans="1:60" outlineLevel="2" x14ac:dyDescent="0.2">
      <c r="A41" s="155"/>
      <c r="B41" s="156"/>
      <c r="C41" s="204" t="s">
        <v>1564</v>
      </c>
      <c r="D41" s="195"/>
      <c r="E41" s="196"/>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257</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204" t="s">
        <v>1590</v>
      </c>
      <c r="D42" s="195"/>
      <c r="E42" s="196">
        <v>0.97499999999999998</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257</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4">
        <v>10</v>
      </c>
      <c r="B43" s="175" t="s">
        <v>1591</v>
      </c>
      <c r="C43" s="190" t="s">
        <v>1592</v>
      </c>
      <c r="D43" s="176" t="s">
        <v>638</v>
      </c>
      <c r="E43" s="177">
        <v>5.2649999999999997</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t="s">
        <v>1202</v>
      </c>
      <c r="S43" s="179" t="s">
        <v>207</v>
      </c>
      <c r="T43" s="180" t="s">
        <v>207</v>
      </c>
      <c r="U43" s="159">
        <v>0</v>
      </c>
      <c r="V43" s="159">
        <f>ROUND(E43*U43,2)</f>
        <v>0</v>
      </c>
      <c r="W43" s="159"/>
      <c r="X43" s="159" t="s">
        <v>252</v>
      </c>
      <c r="Y43" s="159" t="s">
        <v>210</v>
      </c>
      <c r="Z43" s="148"/>
      <c r="AA43" s="148"/>
      <c r="AB43" s="148"/>
      <c r="AC43" s="148"/>
      <c r="AD43" s="148"/>
      <c r="AE43" s="148"/>
      <c r="AF43" s="148"/>
      <c r="AG43" s="148" t="s">
        <v>253</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04" t="s">
        <v>1593</v>
      </c>
      <c r="D44" s="195"/>
      <c r="E44" s="196">
        <v>5.2649999999999997</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257</v>
      </c>
      <c r="AH44" s="148">
        <v>5</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2">
        <v>11</v>
      </c>
      <c r="B45" s="183" t="s">
        <v>1594</v>
      </c>
      <c r="C45" s="191" t="s">
        <v>1595</v>
      </c>
      <c r="D45" s="184" t="s">
        <v>400</v>
      </c>
      <c r="E45" s="185">
        <v>2</v>
      </c>
      <c r="F45" s="186"/>
      <c r="G45" s="187">
        <f>ROUND(E45*F45,2)</f>
        <v>0</v>
      </c>
      <c r="H45" s="186"/>
      <c r="I45" s="187">
        <f>ROUND(E45*H45,2)</f>
        <v>0</v>
      </c>
      <c r="J45" s="186"/>
      <c r="K45" s="187">
        <f>ROUND(E45*J45,2)</f>
        <v>0</v>
      </c>
      <c r="L45" s="187">
        <v>21</v>
      </c>
      <c r="M45" s="187">
        <f>G45*(1+L45/100)</f>
        <v>0</v>
      </c>
      <c r="N45" s="185">
        <v>0</v>
      </c>
      <c r="O45" s="185">
        <f>ROUND(E45*N45,2)</f>
        <v>0</v>
      </c>
      <c r="P45" s="185">
        <v>0</v>
      </c>
      <c r="Q45" s="185">
        <f>ROUND(E45*P45,2)</f>
        <v>0</v>
      </c>
      <c r="R45" s="187"/>
      <c r="S45" s="187" t="s">
        <v>207</v>
      </c>
      <c r="T45" s="188" t="s">
        <v>207</v>
      </c>
      <c r="U45" s="159">
        <v>1.86</v>
      </c>
      <c r="V45" s="159">
        <f>ROUND(E45*U45,2)</f>
        <v>3.72</v>
      </c>
      <c r="W45" s="159"/>
      <c r="X45" s="159" t="s">
        <v>252</v>
      </c>
      <c r="Y45" s="159" t="s">
        <v>210</v>
      </c>
      <c r="Z45" s="148"/>
      <c r="AA45" s="148"/>
      <c r="AB45" s="148"/>
      <c r="AC45" s="148"/>
      <c r="AD45" s="148"/>
      <c r="AE45" s="148"/>
      <c r="AF45" s="148"/>
      <c r="AG45" s="148" t="s">
        <v>253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74">
        <v>12</v>
      </c>
      <c r="B46" s="175" t="s">
        <v>1596</v>
      </c>
      <c r="C46" s="190" t="s">
        <v>1597</v>
      </c>
      <c r="D46" s="176" t="s">
        <v>638</v>
      </c>
      <c r="E46" s="177">
        <v>1.56</v>
      </c>
      <c r="F46" s="178"/>
      <c r="G46" s="179">
        <f>ROUND(E46*F46,2)</f>
        <v>0</v>
      </c>
      <c r="H46" s="178"/>
      <c r="I46" s="179">
        <f>ROUND(E46*H46,2)</f>
        <v>0</v>
      </c>
      <c r="J46" s="178"/>
      <c r="K46" s="179">
        <f>ROUND(E46*J46,2)</f>
        <v>0</v>
      </c>
      <c r="L46" s="179">
        <v>21</v>
      </c>
      <c r="M46" s="179">
        <f>G46*(1+L46/100)</f>
        <v>0</v>
      </c>
      <c r="N46" s="177">
        <v>1</v>
      </c>
      <c r="O46" s="177">
        <f>ROUND(E46*N46,2)</f>
        <v>1.56</v>
      </c>
      <c r="P46" s="177">
        <v>0</v>
      </c>
      <c r="Q46" s="177">
        <f>ROUND(E46*P46,2)</f>
        <v>0</v>
      </c>
      <c r="R46" s="179" t="s">
        <v>472</v>
      </c>
      <c r="S46" s="179" t="s">
        <v>207</v>
      </c>
      <c r="T46" s="180" t="s">
        <v>207</v>
      </c>
      <c r="U46" s="159">
        <v>0</v>
      </c>
      <c r="V46" s="159">
        <f>ROUND(E46*U46,2)</f>
        <v>0</v>
      </c>
      <c r="W46" s="159"/>
      <c r="X46" s="159" t="s">
        <v>473</v>
      </c>
      <c r="Y46" s="159" t="s">
        <v>210</v>
      </c>
      <c r="Z46" s="148"/>
      <c r="AA46" s="148"/>
      <c r="AB46" s="148"/>
      <c r="AC46" s="148"/>
      <c r="AD46" s="148"/>
      <c r="AE46" s="148"/>
      <c r="AF46" s="148"/>
      <c r="AG46" s="148" t="s">
        <v>474</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04" t="s">
        <v>1598</v>
      </c>
      <c r="D47" s="195"/>
      <c r="E47" s="196">
        <v>1.56</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257</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4">
        <v>13</v>
      </c>
      <c r="B48" s="175" t="s">
        <v>1599</v>
      </c>
      <c r="C48" s="190" t="s">
        <v>1600</v>
      </c>
      <c r="D48" s="176" t="s">
        <v>638</v>
      </c>
      <c r="E48" s="177">
        <v>4.0949999999999998</v>
      </c>
      <c r="F48" s="178"/>
      <c r="G48" s="179">
        <f>ROUND(E48*F48,2)</f>
        <v>0</v>
      </c>
      <c r="H48" s="178"/>
      <c r="I48" s="179">
        <f>ROUND(E48*H48,2)</f>
        <v>0</v>
      </c>
      <c r="J48" s="178"/>
      <c r="K48" s="179">
        <f>ROUND(E48*J48,2)</f>
        <v>0</v>
      </c>
      <c r="L48" s="179">
        <v>21</v>
      </c>
      <c r="M48" s="179">
        <f>G48*(1+L48/100)</f>
        <v>0</v>
      </c>
      <c r="N48" s="177">
        <v>1</v>
      </c>
      <c r="O48" s="177">
        <f>ROUND(E48*N48,2)</f>
        <v>4.0999999999999996</v>
      </c>
      <c r="P48" s="177">
        <v>0</v>
      </c>
      <c r="Q48" s="177">
        <f>ROUND(E48*P48,2)</f>
        <v>0</v>
      </c>
      <c r="R48" s="179" t="s">
        <v>472</v>
      </c>
      <c r="S48" s="179" t="s">
        <v>207</v>
      </c>
      <c r="T48" s="180" t="s">
        <v>207</v>
      </c>
      <c r="U48" s="159">
        <v>0</v>
      </c>
      <c r="V48" s="159">
        <f>ROUND(E48*U48,2)</f>
        <v>0</v>
      </c>
      <c r="W48" s="159"/>
      <c r="X48" s="159" t="s">
        <v>473</v>
      </c>
      <c r="Y48" s="159" t="s">
        <v>210</v>
      </c>
      <c r="Z48" s="148"/>
      <c r="AA48" s="148"/>
      <c r="AB48" s="148"/>
      <c r="AC48" s="148"/>
      <c r="AD48" s="148"/>
      <c r="AE48" s="148"/>
      <c r="AF48" s="148"/>
      <c r="AG48" s="148" t="s">
        <v>474</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04" t="s">
        <v>1601</v>
      </c>
      <c r="D49" s="195"/>
      <c r="E49" s="196">
        <v>4.0949999999999998</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257</v>
      </c>
      <c r="AH49" s="148">
        <v>5</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x14ac:dyDescent="0.2">
      <c r="A50" s="164" t="s">
        <v>202</v>
      </c>
      <c r="B50" s="165" t="s">
        <v>132</v>
      </c>
      <c r="C50" s="189" t="s">
        <v>133</v>
      </c>
      <c r="D50" s="166"/>
      <c r="E50" s="167"/>
      <c r="F50" s="168"/>
      <c r="G50" s="168">
        <f>SUMIF(AG51:AG67,"&lt;&gt;NOR",G51:G67)</f>
        <v>0</v>
      </c>
      <c r="H50" s="168"/>
      <c r="I50" s="168">
        <f>SUM(I51:I67)</f>
        <v>0</v>
      </c>
      <c r="J50" s="168"/>
      <c r="K50" s="168">
        <f>SUM(K51:K67)</f>
        <v>0</v>
      </c>
      <c r="L50" s="168"/>
      <c r="M50" s="168">
        <f>SUM(M51:M67)</f>
        <v>0</v>
      </c>
      <c r="N50" s="167"/>
      <c r="O50" s="167">
        <f>SUM(O51:O67)</f>
        <v>1.06</v>
      </c>
      <c r="P50" s="167"/>
      <c r="Q50" s="167">
        <f>SUM(Q51:Q67)</f>
        <v>0</v>
      </c>
      <c r="R50" s="168"/>
      <c r="S50" s="168"/>
      <c r="T50" s="169"/>
      <c r="U50" s="163"/>
      <c r="V50" s="163">
        <f>SUM(V51:V67)</f>
        <v>5.0599999999999996</v>
      </c>
      <c r="W50" s="163"/>
      <c r="X50" s="163"/>
      <c r="Y50" s="163"/>
      <c r="AG50" t="s">
        <v>203</v>
      </c>
    </row>
    <row r="51" spans="1:60" outlineLevel="1" x14ac:dyDescent="0.2">
      <c r="A51" s="174">
        <v>14</v>
      </c>
      <c r="B51" s="175" t="s">
        <v>1602</v>
      </c>
      <c r="C51" s="190" t="s">
        <v>1603</v>
      </c>
      <c r="D51" s="176" t="s">
        <v>250</v>
      </c>
      <c r="E51" s="177">
        <v>23.119109999999999</v>
      </c>
      <c r="F51" s="178"/>
      <c r="G51" s="179">
        <f>ROUND(E51*F51,2)</f>
        <v>0</v>
      </c>
      <c r="H51" s="178"/>
      <c r="I51" s="179">
        <f>ROUND(E51*H51,2)</f>
        <v>0</v>
      </c>
      <c r="J51" s="178"/>
      <c r="K51" s="179">
        <f>ROUND(E51*J51,2)</f>
        <v>0</v>
      </c>
      <c r="L51" s="179">
        <v>21</v>
      </c>
      <c r="M51" s="179">
        <f>G51*(1+L51/100)</f>
        <v>0</v>
      </c>
      <c r="N51" s="177">
        <v>1.8000000000000001E-4</v>
      </c>
      <c r="O51" s="177">
        <f>ROUND(E51*N51,2)</f>
        <v>0</v>
      </c>
      <c r="P51" s="177">
        <v>0</v>
      </c>
      <c r="Q51" s="177">
        <f>ROUND(E51*P51,2)</f>
        <v>0</v>
      </c>
      <c r="R51" s="179" t="s">
        <v>1364</v>
      </c>
      <c r="S51" s="179" t="s">
        <v>207</v>
      </c>
      <c r="T51" s="180" t="s">
        <v>207</v>
      </c>
      <c r="U51" s="159">
        <v>7.4999999999999997E-2</v>
      </c>
      <c r="V51" s="159">
        <f>ROUND(E51*U51,2)</f>
        <v>1.73</v>
      </c>
      <c r="W51" s="159"/>
      <c r="X51" s="159" t="s">
        <v>252</v>
      </c>
      <c r="Y51" s="159" t="s">
        <v>210</v>
      </c>
      <c r="Z51" s="148"/>
      <c r="AA51" s="148"/>
      <c r="AB51" s="148"/>
      <c r="AC51" s="148"/>
      <c r="AD51" s="148"/>
      <c r="AE51" s="148"/>
      <c r="AF51" s="148"/>
      <c r="AG51" s="148" t="s">
        <v>253</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90" t="s">
        <v>1604</v>
      </c>
      <c r="D52" s="291"/>
      <c r="E52" s="291"/>
      <c r="F52" s="291"/>
      <c r="G52" s="291"/>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255</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04" t="s">
        <v>1605</v>
      </c>
      <c r="D53" s="195"/>
      <c r="E53" s="196">
        <v>19.5</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257</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204" t="s">
        <v>1606</v>
      </c>
      <c r="D54" s="195"/>
      <c r="E54" s="196">
        <v>3.61911</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257</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4">
        <v>15</v>
      </c>
      <c r="B55" s="175" t="s">
        <v>1607</v>
      </c>
      <c r="C55" s="190" t="s">
        <v>1608</v>
      </c>
      <c r="D55" s="176" t="s">
        <v>1201</v>
      </c>
      <c r="E55" s="177">
        <v>0.39</v>
      </c>
      <c r="F55" s="178"/>
      <c r="G55" s="179">
        <f>ROUND(E55*F55,2)</f>
        <v>0</v>
      </c>
      <c r="H55" s="178"/>
      <c r="I55" s="179">
        <f>ROUND(E55*H55,2)</f>
        <v>0</v>
      </c>
      <c r="J55" s="178"/>
      <c r="K55" s="179">
        <f>ROUND(E55*J55,2)</f>
        <v>0</v>
      </c>
      <c r="L55" s="179">
        <v>21</v>
      </c>
      <c r="M55" s="179">
        <f>G55*(1+L55/100)</f>
        <v>0</v>
      </c>
      <c r="N55" s="177">
        <v>2.5</v>
      </c>
      <c r="O55" s="177">
        <f>ROUND(E55*N55,2)</f>
        <v>0.98</v>
      </c>
      <c r="P55" s="177">
        <v>0</v>
      </c>
      <c r="Q55" s="177">
        <f>ROUND(E55*P55,2)</f>
        <v>0</v>
      </c>
      <c r="R55" s="179" t="s">
        <v>1609</v>
      </c>
      <c r="S55" s="179" t="s">
        <v>207</v>
      </c>
      <c r="T55" s="180" t="s">
        <v>207</v>
      </c>
      <c r="U55" s="159">
        <v>1.4490000000000001</v>
      </c>
      <c r="V55" s="159">
        <f>ROUND(E55*U55,2)</f>
        <v>0.56999999999999995</v>
      </c>
      <c r="W55" s="159"/>
      <c r="X55" s="159" t="s">
        <v>252</v>
      </c>
      <c r="Y55" s="159" t="s">
        <v>210</v>
      </c>
      <c r="Z55" s="148"/>
      <c r="AA55" s="148"/>
      <c r="AB55" s="148"/>
      <c r="AC55" s="148"/>
      <c r="AD55" s="148"/>
      <c r="AE55" s="148"/>
      <c r="AF55" s="148"/>
      <c r="AG55" s="148" t="s">
        <v>253</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90" t="s">
        <v>1610</v>
      </c>
      <c r="D56" s="291"/>
      <c r="E56" s="291"/>
      <c r="F56" s="291"/>
      <c r="G56" s="291"/>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255</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04" t="s">
        <v>1611</v>
      </c>
      <c r="D57" s="195"/>
      <c r="E57" s="196">
        <v>0.39</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257</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4">
        <v>16</v>
      </c>
      <c r="B58" s="175" t="s">
        <v>1612</v>
      </c>
      <c r="C58" s="190" t="s">
        <v>1613</v>
      </c>
      <c r="D58" s="176" t="s">
        <v>593</v>
      </c>
      <c r="E58" s="177">
        <v>7.2</v>
      </c>
      <c r="F58" s="178"/>
      <c r="G58" s="179">
        <f>ROUND(E58*F58,2)</f>
        <v>0</v>
      </c>
      <c r="H58" s="178"/>
      <c r="I58" s="179">
        <f>ROUND(E58*H58,2)</f>
        <v>0</v>
      </c>
      <c r="J58" s="178"/>
      <c r="K58" s="179">
        <f>ROUND(E58*J58,2)</f>
        <v>0</v>
      </c>
      <c r="L58" s="179">
        <v>21</v>
      </c>
      <c r="M58" s="179">
        <f>G58*(1+L58/100)</f>
        <v>0</v>
      </c>
      <c r="N58" s="177">
        <v>0</v>
      </c>
      <c r="O58" s="177">
        <f>ROUND(E58*N58,2)</f>
        <v>0</v>
      </c>
      <c r="P58" s="177">
        <v>0</v>
      </c>
      <c r="Q58" s="177">
        <f>ROUND(E58*P58,2)</f>
        <v>0</v>
      </c>
      <c r="R58" s="179"/>
      <c r="S58" s="179" t="s">
        <v>207</v>
      </c>
      <c r="T58" s="180" t="s">
        <v>207</v>
      </c>
      <c r="U58" s="159">
        <v>0.05</v>
      </c>
      <c r="V58" s="159">
        <f>ROUND(E58*U58,2)</f>
        <v>0.36</v>
      </c>
      <c r="W58" s="159"/>
      <c r="X58" s="159" t="s">
        <v>252</v>
      </c>
      <c r="Y58" s="159" t="s">
        <v>210</v>
      </c>
      <c r="Z58" s="148"/>
      <c r="AA58" s="148"/>
      <c r="AB58" s="148"/>
      <c r="AC58" s="148"/>
      <c r="AD58" s="148"/>
      <c r="AE58" s="148"/>
      <c r="AF58" s="148"/>
      <c r="AG58" s="148" t="s">
        <v>253</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04" t="s">
        <v>1614</v>
      </c>
      <c r="D59" s="195"/>
      <c r="E59" s="196">
        <v>7.2</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257</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82">
        <v>17</v>
      </c>
      <c r="B60" s="183" t="s">
        <v>1615</v>
      </c>
      <c r="C60" s="191" t="s">
        <v>1616</v>
      </c>
      <c r="D60" s="184" t="s">
        <v>400</v>
      </c>
      <c r="E60" s="185">
        <v>2</v>
      </c>
      <c r="F60" s="186"/>
      <c r="G60" s="187">
        <f t="shared" ref="G60:G67" si="0">ROUND(E60*F60,2)</f>
        <v>0</v>
      </c>
      <c r="H60" s="186"/>
      <c r="I60" s="187">
        <f t="shared" ref="I60:I67" si="1">ROUND(E60*H60,2)</f>
        <v>0</v>
      </c>
      <c r="J60" s="186"/>
      <c r="K60" s="187">
        <f t="shared" ref="K60:K67" si="2">ROUND(E60*J60,2)</f>
        <v>0</v>
      </c>
      <c r="L60" s="187">
        <v>21</v>
      </c>
      <c r="M60" s="187">
        <f t="shared" ref="M60:M67" si="3">G60*(1+L60/100)</f>
        <v>0</v>
      </c>
      <c r="N60" s="185">
        <v>0</v>
      </c>
      <c r="O60" s="185">
        <f t="shared" ref="O60:O67" si="4">ROUND(E60*N60,2)</f>
        <v>0</v>
      </c>
      <c r="P60" s="185">
        <v>0</v>
      </c>
      <c r="Q60" s="185">
        <f t="shared" ref="Q60:Q67" si="5">ROUND(E60*P60,2)</f>
        <v>0</v>
      </c>
      <c r="R60" s="187" t="s">
        <v>1609</v>
      </c>
      <c r="S60" s="187" t="s">
        <v>207</v>
      </c>
      <c r="T60" s="188" t="s">
        <v>207</v>
      </c>
      <c r="U60" s="159">
        <v>0.52</v>
      </c>
      <c r="V60" s="159">
        <f t="shared" ref="V60:V67" si="6">ROUND(E60*U60,2)</f>
        <v>1.04</v>
      </c>
      <c r="W60" s="159"/>
      <c r="X60" s="159" t="s">
        <v>252</v>
      </c>
      <c r="Y60" s="159" t="s">
        <v>210</v>
      </c>
      <c r="Z60" s="148"/>
      <c r="AA60" s="148"/>
      <c r="AB60" s="148"/>
      <c r="AC60" s="148"/>
      <c r="AD60" s="148"/>
      <c r="AE60" s="148"/>
      <c r="AF60" s="148"/>
      <c r="AG60" s="148" t="s">
        <v>253</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82">
        <v>18</v>
      </c>
      <c r="B61" s="183" t="s">
        <v>1617</v>
      </c>
      <c r="C61" s="191" t="s">
        <v>1618</v>
      </c>
      <c r="D61" s="184" t="s">
        <v>400</v>
      </c>
      <c r="E61" s="185">
        <v>2</v>
      </c>
      <c r="F61" s="186"/>
      <c r="G61" s="187">
        <f t="shared" si="0"/>
        <v>0</v>
      </c>
      <c r="H61" s="186"/>
      <c r="I61" s="187">
        <f t="shared" si="1"/>
        <v>0</v>
      </c>
      <c r="J61" s="186"/>
      <c r="K61" s="187">
        <f t="shared" si="2"/>
        <v>0</v>
      </c>
      <c r="L61" s="187">
        <v>21</v>
      </c>
      <c r="M61" s="187">
        <f t="shared" si="3"/>
        <v>0</v>
      </c>
      <c r="N61" s="185">
        <v>4.6800000000000001E-3</v>
      </c>
      <c r="O61" s="185">
        <f t="shared" si="4"/>
        <v>0.01</v>
      </c>
      <c r="P61" s="185">
        <v>0</v>
      </c>
      <c r="Q61" s="185">
        <f t="shared" si="5"/>
        <v>0</v>
      </c>
      <c r="R61" s="187" t="s">
        <v>1609</v>
      </c>
      <c r="S61" s="187" t="s">
        <v>207</v>
      </c>
      <c r="T61" s="188" t="s">
        <v>207</v>
      </c>
      <c r="U61" s="159">
        <v>0.68</v>
      </c>
      <c r="V61" s="159">
        <f t="shared" si="6"/>
        <v>1.36</v>
      </c>
      <c r="W61" s="159"/>
      <c r="X61" s="159" t="s">
        <v>252</v>
      </c>
      <c r="Y61" s="159" t="s">
        <v>210</v>
      </c>
      <c r="Z61" s="148"/>
      <c r="AA61" s="148"/>
      <c r="AB61" s="148"/>
      <c r="AC61" s="148"/>
      <c r="AD61" s="148"/>
      <c r="AE61" s="148"/>
      <c r="AF61" s="148"/>
      <c r="AG61" s="148" t="s">
        <v>253</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2">
        <v>19</v>
      </c>
      <c r="B62" s="183" t="s">
        <v>1619</v>
      </c>
      <c r="C62" s="191" t="s">
        <v>1620</v>
      </c>
      <c r="D62" s="184" t="s">
        <v>593</v>
      </c>
      <c r="E62" s="185">
        <v>8</v>
      </c>
      <c r="F62" s="186"/>
      <c r="G62" s="187">
        <f t="shared" si="0"/>
        <v>0</v>
      </c>
      <c r="H62" s="186"/>
      <c r="I62" s="187">
        <f t="shared" si="1"/>
        <v>0</v>
      </c>
      <c r="J62" s="186"/>
      <c r="K62" s="187">
        <f t="shared" si="2"/>
        <v>0</v>
      </c>
      <c r="L62" s="187">
        <v>21</v>
      </c>
      <c r="M62" s="187">
        <f t="shared" si="3"/>
        <v>0</v>
      </c>
      <c r="N62" s="185">
        <v>8.0000000000000004E-4</v>
      </c>
      <c r="O62" s="185">
        <f t="shared" si="4"/>
        <v>0.01</v>
      </c>
      <c r="P62" s="185">
        <v>0</v>
      </c>
      <c r="Q62" s="185">
        <f t="shared" si="5"/>
        <v>0</v>
      </c>
      <c r="R62" s="187" t="s">
        <v>472</v>
      </c>
      <c r="S62" s="187" t="s">
        <v>207</v>
      </c>
      <c r="T62" s="188" t="s">
        <v>207</v>
      </c>
      <c r="U62" s="159">
        <v>0</v>
      </c>
      <c r="V62" s="159">
        <f t="shared" si="6"/>
        <v>0</v>
      </c>
      <c r="W62" s="159"/>
      <c r="X62" s="159" t="s">
        <v>473</v>
      </c>
      <c r="Y62" s="159" t="s">
        <v>210</v>
      </c>
      <c r="Z62" s="148"/>
      <c r="AA62" s="148"/>
      <c r="AB62" s="148"/>
      <c r="AC62" s="148"/>
      <c r="AD62" s="148"/>
      <c r="AE62" s="148"/>
      <c r="AF62" s="148"/>
      <c r="AG62" s="148" t="s">
        <v>474</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2">
        <v>20</v>
      </c>
      <c r="B63" s="183" t="s">
        <v>1621</v>
      </c>
      <c r="C63" s="191" t="s">
        <v>1622</v>
      </c>
      <c r="D63" s="184" t="s">
        <v>400</v>
      </c>
      <c r="E63" s="185">
        <v>2</v>
      </c>
      <c r="F63" s="186"/>
      <c r="G63" s="187">
        <f t="shared" si="0"/>
        <v>0</v>
      </c>
      <c r="H63" s="186"/>
      <c r="I63" s="187">
        <f t="shared" si="1"/>
        <v>0</v>
      </c>
      <c r="J63" s="186"/>
      <c r="K63" s="187">
        <f t="shared" si="2"/>
        <v>0</v>
      </c>
      <c r="L63" s="187">
        <v>21</v>
      </c>
      <c r="M63" s="187">
        <f t="shared" si="3"/>
        <v>0</v>
      </c>
      <c r="N63" s="185">
        <v>0</v>
      </c>
      <c r="O63" s="185">
        <f t="shared" si="4"/>
        <v>0</v>
      </c>
      <c r="P63" s="185">
        <v>0</v>
      </c>
      <c r="Q63" s="185">
        <f t="shared" si="5"/>
        <v>0</v>
      </c>
      <c r="R63" s="187" t="s">
        <v>472</v>
      </c>
      <c r="S63" s="187" t="s">
        <v>207</v>
      </c>
      <c r="T63" s="188" t="s">
        <v>207</v>
      </c>
      <c r="U63" s="159">
        <v>0</v>
      </c>
      <c r="V63" s="159">
        <f t="shared" si="6"/>
        <v>0</v>
      </c>
      <c r="W63" s="159"/>
      <c r="X63" s="159" t="s">
        <v>473</v>
      </c>
      <c r="Y63" s="159" t="s">
        <v>210</v>
      </c>
      <c r="Z63" s="148"/>
      <c r="AA63" s="148"/>
      <c r="AB63" s="148"/>
      <c r="AC63" s="148"/>
      <c r="AD63" s="148"/>
      <c r="AE63" s="148"/>
      <c r="AF63" s="148"/>
      <c r="AG63" s="148" t="s">
        <v>474</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82">
        <v>21</v>
      </c>
      <c r="B64" s="183" t="s">
        <v>1623</v>
      </c>
      <c r="C64" s="191" t="s">
        <v>1624</v>
      </c>
      <c r="D64" s="184" t="s">
        <v>400</v>
      </c>
      <c r="E64" s="185">
        <v>2</v>
      </c>
      <c r="F64" s="186"/>
      <c r="G64" s="187">
        <f t="shared" si="0"/>
        <v>0</v>
      </c>
      <c r="H64" s="186"/>
      <c r="I64" s="187">
        <f t="shared" si="1"/>
        <v>0</v>
      </c>
      <c r="J64" s="186"/>
      <c r="K64" s="187">
        <f t="shared" si="2"/>
        <v>0</v>
      </c>
      <c r="L64" s="187">
        <v>21</v>
      </c>
      <c r="M64" s="187">
        <f t="shared" si="3"/>
        <v>0</v>
      </c>
      <c r="N64" s="185">
        <v>4.1000000000000003E-3</v>
      </c>
      <c r="O64" s="185">
        <f t="shared" si="4"/>
        <v>0.01</v>
      </c>
      <c r="P64" s="185">
        <v>0</v>
      </c>
      <c r="Q64" s="185">
        <f t="shared" si="5"/>
        <v>0</v>
      </c>
      <c r="R64" s="187" t="s">
        <v>472</v>
      </c>
      <c r="S64" s="187" t="s">
        <v>207</v>
      </c>
      <c r="T64" s="188" t="s">
        <v>207</v>
      </c>
      <c r="U64" s="159">
        <v>0</v>
      </c>
      <c r="V64" s="159">
        <f t="shared" si="6"/>
        <v>0</v>
      </c>
      <c r="W64" s="159"/>
      <c r="X64" s="159" t="s">
        <v>473</v>
      </c>
      <c r="Y64" s="159" t="s">
        <v>210</v>
      </c>
      <c r="Z64" s="148"/>
      <c r="AA64" s="148"/>
      <c r="AB64" s="148"/>
      <c r="AC64" s="148"/>
      <c r="AD64" s="148"/>
      <c r="AE64" s="148"/>
      <c r="AF64" s="148"/>
      <c r="AG64" s="148" t="s">
        <v>474</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2">
        <v>22</v>
      </c>
      <c r="B65" s="183" t="s">
        <v>1625</v>
      </c>
      <c r="C65" s="191" t="s">
        <v>1626</v>
      </c>
      <c r="D65" s="184" t="s">
        <v>400</v>
      </c>
      <c r="E65" s="185">
        <v>2</v>
      </c>
      <c r="F65" s="186"/>
      <c r="G65" s="187">
        <f t="shared" si="0"/>
        <v>0</v>
      </c>
      <c r="H65" s="186"/>
      <c r="I65" s="187">
        <f t="shared" si="1"/>
        <v>0</v>
      </c>
      <c r="J65" s="186"/>
      <c r="K65" s="187">
        <f t="shared" si="2"/>
        <v>0</v>
      </c>
      <c r="L65" s="187">
        <v>21</v>
      </c>
      <c r="M65" s="187">
        <f t="shared" si="3"/>
        <v>0</v>
      </c>
      <c r="N65" s="185">
        <v>8.2199999999999999E-3</v>
      </c>
      <c r="O65" s="185">
        <f t="shared" si="4"/>
        <v>0.02</v>
      </c>
      <c r="P65" s="185">
        <v>0</v>
      </c>
      <c r="Q65" s="185">
        <f t="shared" si="5"/>
        <v>0</v>
      </c>
      <c r="R65" s="187" t="s">
        <v>472</v>
      </c>
      <c r="S65" s="187" t="s">
        <v>207</v>
      </c>
      <c r="T65" s="188" t="s">
        <v>207</v>
      </c>
      <c r="U65" s="159">
        <v>0</v>
      </c>
      <c r="V65" s="159">
        <f t="shared" si="6"/>
        <v>0</v>
      </c>
      <c r="W65" s="159"/>
      <c r="X65" s="159" t="s">
        <v>473</v>
      </c>
      <c r="Y65" s="159" t="s">
        <v>210</v>
      </c>
      <c r="Z65" s="148"/>
      <c r="AA65" s="148"/>
      <c r="AB65" s="148"/>
      <c r="AC65" s="148"/>
      <c r="AD65" s="148"/>
      <c r="AE65" s="148"/>
      <c r="AF65" s="148"/>
      <c r="AG65" s="148" t="s">
        <v>474</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2">
        <v>23</v>
      </c>
      <c r="B66" s="183" t="s">
        <v>1627</v>
      </c>
      <c r="C66" s="191" t="s">
        <v>1628</v>
      </c>
      <c r="D66" s="184" t="s">
        <v>400</v>
      </c>
      <c r="E66" s="185">
        <v>2</v>
      </c>
      <c r="F66" s="186"/>
      <c r="G66" s="187">
        <f t="shared" si="0"/>
        <v>0</v>
      </c>
      <c r="H66" s="186"/>
      <c r="I66" s="187">
        <f t="shared" si="1"/>
        <v>0</v>
      </c>
      <c r="J66" s="186"/>
      <c r="K66" s="187">
        <f t="shared" si="2"/>
        <v>0</v>
      </c>
      <c r="L66" s="187">
        <v>21</v>
      </c>
      <c r="M66" s="187">
        <f t="shared" si="3"/>
        <v>0</v>
      </c>
      <c r="N66" s="185">
        <v>8.5000000000000006E-3</v>
      </c>
      <c r="O66" s="185">
        <f t="shared" si="4"/>
        <v>0.02</v>
      </c>
      <c r="P66" s="185">
        <v>0</v>
      </c>
      <c r="Q66" s="185">
        <f t="shared" si="5"/>
        <v>0</v>
      </c>
      <c r="R66" s="187" t="s">
        <v>472</v>
      </c>
      <c r="S66" s="187" t="s">
        <v>207</v>
      </c>
      <c r="T66" s="188" t="s">
        <v>207</v>
      </c>
      <c r="U66" s="159">
        <v>0</v>
      </c>
      <c r="V66" s="159">
        <f t="shared" si="6"/>
        <v>0</v>
      </c>
      <c r="W66" s="159"/>
      <c r="X66" s="159" t="s">
        <v>473</v>
      </c>
      <c r="Y66" s="159" t="s">
        <v>210</v>
      </c>
      <c r="Z66" s="148"/>
      <c r="AA66" s="148"/>
      <c r="AB66" s="148"/>
      <c r="AC66" s="148"/>
      <c r="AD66" s="148"/>
      <c r="AE66" s="148"/>
      <c r="AF66" s="148"/>
      <c r="AG66" s="148" t="s">
        <v>474</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82">
        <v>24</v>
      </c>
      <c r="B67" s="183" t="s">
        <v>1629</v>
      </c>
      <c r="C67" s="191" t="s">
        <v>1630</v>
      </c>
      <c r="D67" s="184" t="s">
        <v>250</v>
      </c>
      <c r="E67" s="185">
        <v>25</v>
      </c>
      <c r="F67" s="186"/>
      <c r="G67" s="187">
        <f t="shared" si="0"/>
        <v>0</v>
      </c>
      <c r="H67" s="186"/>
      <c r="I67" s="187">
        <f t="shared" si="1"/>
        <v>0</v>
      </c>
      <c r="J67" s="186"/>
      <c r="K67" s="187">
        <f t="shared" si="2"/>
        <v>0</v>
      </c>
      <c r="L67" s="187">
        <v>21</v>
      </c>
      <c r="M67" s="187">
        <f t="shared" si="3"/>
        <v>0</v>
      </c>
      <c r="N67" s="185">
        <v>2.9999999999999997E-4</v>
      </c>
      <c r="O67" s="185">
        <f t="shared" si="4"/>
        <v>0.01</v>
      </c>
      <c r="P67" s="185">
        <v>0</v>
      </c>
      <c r="Q67" s="185">
        <f t="shared" si="5"/>
        <v>0</v>
      </c>
      <c r="R67" s="187" t="s">
        <v>472</v>
      </c>
      <c r="S67" s="187" t="s">
        <v>207</v>
      </c>
      <c r="T67" s="188" t="s">
        <v>207</v>
      </c>
      <c r="U67" s="159">
        <v>0</v>
      </c>
      <c r="V67" s="159">
        <f t="shared" si="6"/>
        <v>0</v>
      </c>
      <c r="W67" s="159"/>
      <c r="X67" s="159" t="s">
        <v>473</v>
      </c>
      <c r="Y67" s="159" t="s">
        <v>210</v>
      </c>
      <c r="Z67" s="148"/>
      <c r="AA67" s="148"/>
      <c r="AB67" s="148"/>
      <c r="AC67" s="148"/>
      <c r="AD67" s="148"/>
      <c r="AE67" s="148"/>
      <c r="AF67" s="148"/>
      <c r="AG67" s="148" t="s">
        <v>474</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x14ac:dyDescent="0.2">
      <c r="A68" s="151" t="s">
        <v>202</v>
      </c>
      <c r="B68" s="152" t="s">
        <v>140</v>
      </c>
      <c r="C68" s="193" t="s">
        <v>141</v>
      </c>
      <c r="D68" s="170"/>
      <c r="E68" s="171"/>
      <c r="F68" s="172"/>
      <c r="G68" s="172">
        <f>SUMIF(AG69:AG118,"&lt;&gt;NOR",G69:G118)</f>
        <v>0</v>
      </c>
      <c r="H68" s="172"/>
      <c r="I68" s="172">
        <f>SUM(I69:I118)</f>
        <v>0</v>
      </c>
      <c r="J68" s="172"/>
      <c r="K68" s="172">
        <f>SUM(K69:K118)</f>
        <v>0</v>
      </c>
      <c r="L68" s="172"/>
      <c r="M68" s="172">
        <f>SUM(M69:M118)</f>
        <v>0</v>
      </c>
      <c r="N68" s="171"/>
      <c r="O68" s="171">
        <f>SUM(O69:O118)</f>
        <v>8.1199999999999992</v>
      </c>
      <c r="P68" s="171"/>
      <c r="Q68" s="171">
        <f>SUM(Q69:Q118)</f>
        <v>13.68</v>
      </c>
      <c r="R68" s="172"/>
      <c r="S68" s="172"/>
      <c r="T68" s="173"/>
      <c r="U68" s="163"/>
      <c r="V68" s="163">
        <f>SUM(V69:V118)</f>
        <v>1549.8</v>
      </c>
      <c r="W68" s="163"/>
      <c r="X68" s="163"/>
      <c r="Y68" s="163"/>
      <c r="AG68" t="s">
        <v>203</v>
      </c>
    </row>
    <row r="69" spans="1:60" ht="22.5" outlineLevel="1" x14ac:dyDescent="0.2">
      <c r="A69" s="155"/>
      <c r="B69" s="156"/>
      <c r="C69" s="277" t="s">
        <v>1631</v>
      </c>
      <c r="D69" s="278"/>
      <c r="E69" s="278"/>
      <c r="F69" s="278"/>
      <c r="G69" s="278"/>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212</v>
      </c>
      <c r="AH69" s="148"/>
      <c r="AI69" s="148"/>
      <c r="AJ69" s="148"/>
      <c r="AK69" s="148"/>
      <c r="AL69" s="148"/>
      <c r="AM69" s="148"/>
      <c r="AN69" s="148"/>
      <c r="AO69" s="148"/>
      <c r="AP69" s="148"/>
      <c r="AQ69" s="148"/>
      <c r="AR69" s="148"/>
      <c r="AS69" s="148"/>
      <c r="AT69" s="148"/>
      <c r="AU69" s="148"/>
      <c r="AV69" s="148"/>
      <c r="AW69" s="148"/>
      <c r="AX69" s="148"/>
      <c r="AY69" s="148"/>
      <c r="AZ69" s="148"/>
      <c r="BA69" s="181" t="str">
        <f>C69</f>
        <v>Demontáže a odstraňování stávajících konstrukcí bude prováděno výlučně s použitím ručního nářadí. Použití bouracích kladiv a další strojní techniky způsobující vibrace a otřesy je zásadně vyloučeno.</v>
      </c>
      <c r="BB69" s="148"/>
      <c r="BC69" s="148"/>
      <c r="BD69" s="148"/>
      <c r="BE69" s="148"/>
      <c r="BF69" s="148"/>
      <c r="BG69" s="148"/>
      <c r="BH69" s="148"/>
    </row>
    <row r="70" spans="1:60" outlineLevel="2" x14ac:dyDescent="0.2">
      <c r="A70" s="155"/>
      <c r="B70" s="156"/>
      <c r="C70" s="279" t="s">
        <v>1632</v>
      </c>
      <c r="D70" s="280"/>
      <c r="E70" s="280"/>
      <c r="F70" s="280"/>
      <c r="G70" s="280"/>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212</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4">
        <v>25</v>
      </c>
      <c r="B71" s="175" t="s">
        <v>1633</v>
      </c>
      <c r="C71" s="190" t="s">
        <v>1634</v>
      </c>
      <c r="D71" s="176" t="s">
        <v>250</v>
      </c>
      <c r="E71" s="177">
        <v>481.3</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t="s">
        <v>1364</v>
      </c>
      <c r="S71" s="179" t="s">
        <v>207</v>
      </c>
      <c r="T71" s="180" t="s">
        <v>207</v>
      </c>
      <c r="U71" s="159">
        <v>0.34899999999999998</v>
      </c>
      <c r="V71" s="159">
        <f>ROUND(E71*U71,2)</f>
        <v>167.97</v>
      </c>
      <c r="W71" s="159"/>
      <c r="X71" s="159" t="s">
        <v>252</v>
      </c>
      <c r="Y71" s="159" t="s">
        <v>210</v>
      </c>
      <c r="Z71" s="148"/>
      <c r="AA71" s="148"/>
      <c r="AB71" s="148"/>
      <c r="AC71" s="148"/>
      <c r="AD71" s="148"/>
      <c r="AE71" s="148"/>
      <c r="AF71" s="148"/>
      <c r="AG71" s="148" t="s">
        <v>253</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04" t="s">
        <v>1635</v>
      </c>
      <c r="D72" s="195"/>
      <c r="E72" s="196">
        <v>481.3</v>
      </c>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257</v>
      </c>
      <c r="AH72" s="148">
        <v>5</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4">
        <v>26</v>
      </c>
      <c r="B73" s="175" t="s">
        <v>1636</v>
      </c>
      <c r="C73" s="190" t="s">
        <v>1637</v>
      </c>
      <c r="D73" s="176" t="s">
        <v>250</v>
      </c>
      <c r="E73" s="177">
        <v>148.91</v>
      </c>
      <c r="F73" s="178"/>
      <c r="G73" s="179">
        <f>ROUND(E73*F73,2)</f>
        <v>0</v>
      </c>
      <c r="H73" s="178"/>
      <c r="I73" s="179">
        <f>ROUND(E73*H73,2)</f>
        <v>0</v>
      </c>
      <c r="J73" s="178"/>
      <c r="K73" s="179">
        <f>ROUND(E73*J73,2)</f>
        <v>0</v>
      </c>
      <c r="L73" s="179">
        <v>21</v>
      </c>
      <c r="M73" s="179">
        <f>G73*(1+L73/100)</f>
        <v>0</v>
      </c>
      <c r="N73" s="177">
        <v>2.4099999999999998E-3</v>
      </c>
      <c r="O73" s="177">
        <f>ROUND(E73*N73,2)</f>
        <v>0.36</v>
      </c>
      <c r="P73" s="177">
        <v>0.09</v>
      </c>
      <c r="Q73" s="177">
        <f>ROUND(E73*P73,2)</f>
        <v>13.4</v>
      </c>
      <c r="R73" s="179" t="s">
        <v>1364</v>
      </c>
      <c r="S73" s="179" t="s">
        <v>207</v>
      </c>
      <c r="T73" s="180" t="s">
        <v>207</v>
      </c>
      <c r="U73" s="159">
        <v>2.0590000000000002</v>
      </c>
      <c r="V73" s="159">
        <f>ROUND(E73*U73,2)</f>
        <v>306.61</v>
      </c>
      <c r="W73" s="159"/>
      <c r="X73" s="159" t="s">
        <v>252</v>
      </c>
      <c r="Y73" s="159" t="s">
        <v>210</v>
      </c>
      <c r="Z73" s="148"/>
      <c r="AA73" s="148"/>
      <c r="AB73" s="148"/>
      <c r="AC73" s="148"/>
      <c r="AD73" s="148"/>
      <c r="AE73" s="148"/>
      <c r="AF73" s="148"/>
      <c r="AG73" s="148" t="s">
        <v>253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90" t="s">
        <v>1638</v>
      </c>
      <c r="D74" s="291"/>
      <c r="E74" s="291"/>
      <c r="F74" s="291"/>
      <c r="G74" s="291"/>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255</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04" t="s">
        <v>1639</v>
      </c>
      <c r="D75" s="195"/>
      <c r="E75" s="196"/>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257</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204" t="s">
        <v>1640</v>
      </c>
      <c r="D76" s="195"/>
      <c r="E76" s="196"/>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257</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204" t="s">
        <v>1641</v>
      </c>
      <c r="D77" s="195"/>
      <c r="E77" s="196">
        <v>17.04</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257</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204" t="s">
        <v>1642</v>
      </c>
      <c r="D78" s="195"/>
      <c r="E78" s="196">
        <v>8</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257</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16" t="s">
        <v>1136</v>
      </c>
      <c r="D79" s="210"/>
      <c r="E79" s="211">
        <v>25.04</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257</v>
      </c>
      <c r="AH79" s="148">
        <v>1</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204" t="s">
        <v>1643</v>
      </c>
      <c r="D80" s="195"/>
      <c r="E80" s="196"/>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257</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217" t="s">
        <v>1644</v>
      </c>
      <c r="D81" s="212"/>
      <c r="E81" s="213"/>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257</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218" t="s">
        <v>1645</v>
      </c>
      <c r="D82" s="212"/>
      <c r="E82" s="213">
        <v>61.9</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257</v>
      </c>
      <c r="AH82" s="148">
        <v>2</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5"/>
      <c r="B83" s="156"/>
      <c r="C83" s="218" t="s">
        <v>1646</v>
      </c>
      <c r="D83" s="212"/>
      <c r="E83" s="213">
        <v>172.8</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257</v>
      </c>
      <c r="AH83" s="148">
        <v>2</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218" t="s">
        <v>1647</v>
      </c>
      <c r="D84" s="212"/>
      <c r="E84" s="213">
        <v>58.6</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257</v>
      </c>
      <c r="AH84" s="148">
        <v>2</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218" t="s">
        <v>1648</v>
      </c>
      <c r="D85" s="212"/>
      <c r="E85" s="213">
        <v>119.6</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257</v>
      </c>
      <c r="AH85" s="148">
        <v>2</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219" t="s">
        <v>1649</v>
      </c>
      <c r="D86" s="214"/>
      <c r="E86" s="215">
        <v>412.9</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257</v>
      </c>
      <c r="AH86" s="148">
        <v>3</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217" t="s">
        <v>1650</v>
      </c>
      <c r="D87" s="212"/>
      <c r="E87" s="213"/>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257</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204" t="s">
        <v>1651</v>
      </c>
      <c r="D88" s="195"/>
      <c r="E88" s="196">
        <v>123.87</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257</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4">
        <v>27</v>
      </c>
      <c r="B89" s="175" t="s">
        <v>372</v>
      </c>
      <c r="C89" s="190" t="s">
        <v>373</v>
      </c>
      <c r="D89" s="176" t="s">
        <v>250</v>
      </c>
      <c r="E89" s="177">
        <v>481.3</v>
      </c>
      <c r="F89" s="178"/>
      <c r="G89" s="179">
        <f>ROUND(E89*F89,2)</f>
        <v>0</v>
      </c>
      <c r="H89" s="178"/>
      <c r="I89" s="179">
        <f>ROUND(E89*H89,2)</f>
        <v>0</v>
      </c>
      <c r="J89" s="178"/>
      <c r="K89" s="179">
        <f>ROUND(E89*J89,2)</f>
        <v>0</v>
      </c>
      <c r="L89" s="179">
        <v>21</v>
      </c>
      <c r="M89" s="179">
        <f>G89*(1+L89/100)</f>
        <v>0</v>
      </c>
      <c r="N89" s="177">
        <v>3.5E-4</v>
      </c>
      <c r="O89" s="177">
        <f>ROUND(E89*N89,2)</f>
        <v>0.17</v>
      </c>
      <c r="P89" s="177">
        <v>0</v>
      </c>
      <c r="Q89" s="177">
        <f>ROUND(E89*P89,2)</f>
        <v>0</v>
      </c>
      <c r="R89" s="179" t="s">
        <v>251</v>
      </c>
      <c r="S89" s="179" t="s">
        <v>207</v>
      </c>
      <c r="T89" s="180" t="s">
        <v>207</v>
      </c>
      <c r="U89" s="159">
        <v>8.5999999999999993E-2</v>
      </c>
      <c r="V89" s="159">
        <f>ROUND(E89*U89,2)</f>
        <v>41.39</v>
      </c>
      <c r="W89" s="159"/>
      <c r="X89" s="159" t="s">
        <v>252</v>
      </c>
      <c r="Y89" s="159" t="s">
        <v>210</v>
      </c>
      <c r="Z89" s="148"/>
      <c r="AA89" s="148"/>
      <c r="AB89" s="148"/>
      <c r="AC89" s="148"/>
      <c r="AD89" s="148"/>
      <c r="AE89" s="148"/>
      <c r="AF89" s="148"/>
      <c r="AG89" s="148" t="s">
        <v>253</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90" t="s">
        <v>374</v>
      </c>
      <c r="D90" s="291"/>
      <c r="E90" s="291"/>
      <c r="F90" s="291"/>
      <c r="G90" s="291"/>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255</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04" t="s">
        <v>1652</v>
      </c>
      <c r="D91" s="195"/>
      <c r="E91" s="196">
        <v>481.3</v>
      </c>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257</v>
      </c>
      <c r="AH91" s="148">
        <v>5</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4">
        <v>28</v>
      </c>
      <c r="B92" s="175" t="s">
        <v>376</v>
      </c>
      <c r="C92" s="190" t="s">
        <v>377</v>
      </c>
      <c r="D92" s="176" t="s">
        <v>250</v>
      </c>
      <c r="E92" s="177">
        <v>481.3</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t="s">
        <v>378</v>
      </c>
      <c r="S92" s="179" t="s">
        <v>207</v>
      </c>
      <c r="T92" s="180" t="s">
        <v>207</v>
      </c>
      <c r="U92" s="159">
        <v>0.38</v>
      </c>
      <c r="V92" s="159">
        <f>ROUND(E92*U92,2)</f>
        <v>182.89</v>
      </c>
      <c r="W92" s="159"/>
      <c r="X92" s="159" t="s">
        <v>252</v>
      </c>
      <c r="Y92" s="159" t="s">
        <v>210</v>
      </c>
      <c r="Z92" s="148"/>
      <c r="AA92" s="148"/>
      <c r="AB92" s="148"/>
      <c r="AC92" s="148"/>
      <c r="AD92" s="148"/>
      <c r="AE92" s="148"/>
      <c r="AF92" s="148"/>
      <c r="AG92" s="148" t="s">
        <v>253</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290" t="s">
        <v>379</v>
      </c>
      <c r="D93" s="291"/>
      <c r="E93" s="291"/>
      <c r="F93" s="291"/>
      <c r="G93" s="291"/>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255</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79" t="s">
        <v>380</v>
      </c>
      <c r="D94" s="280"/>
      <c r="E94" s="280"/>
      <c r="F94" s="280"/>
      <c r="G94" s="280"/>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212</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04" t="s">
        <v>1640</v>
      </c>
      <c r="D95" s="195"/>
      <c r="E95" s="196"/>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257</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204" t="s">
        <v>1653</v>
      </c>
      <c r="D96" s="195"/>
      <c r="E96" s="196">
        <v>56.8</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257</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204" t="s">
        <v>1654</v>
      </c>
      <c r="D97" s="195"/>
      <c r="E97" s="196">
        <v>11.6</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257</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216" t="s">
        <v>1136</v>
      </c>
      <c r="D98" s="210"/>
      <c r="E98" s="211">
        <v>68.400000000000006</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257</v>
      </c>
      <c r="AH98" s="148">
        <v>1</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204" t="s">
        <v>1643</v>
      </c>
      <c r="D99" s="195"/>
      <c r="E99" s="196"/>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257</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204" t="s">
        <v>1655</v>
      </c>
      <c r="D100" s="195"/>
      <c r="E100" s="196">
        <v>61.9</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257</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204" t="s">
        <v>1656</v>
      </c>
      <c r="D101" s="195"/>
      <c r="E101" s="196">
        <v>172.8</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257</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204" t="s">
        <v>1657</v>
      </c>
      <c r="D102" s="195"/>
      <c r="E102" s="196">
        <v>58.6</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257</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204" t="s">
        <v>1658</v>
      </c>
      <c r="D103" s="195"/>
      <c r="E103" s="196">
        <v>119.6</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257</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16" t="s">
        <v>1136</v>
      </c>
      <c r="D104" s="210"/>
      <c r="E104" s="211">
        <v>412.9</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257</v>
      </c>
      <c r="AH104" s="148">
        <v>1</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4">
        <v>29</v>
      </c>
      <c r="B105" s="175" t="s">
        <v>1659</v>
      </c>
      <c r="C105" s="190" t="s">
        <v>1660</v>
      </c>
      <c r="D105" s="176" t="s">
        <v>250</v>
      </c>
      <c r="E105" s="177">
        <v>148.91</v>
      </c>
      <c r="F105" s="178"/>
      <c r="G105" s="179">
        <f>ROUND(E105*F105,2)</f>
        <v>0</v>
      </c>
      <c r="H105" s="178"/>
      <c r="I105" s="179">
        <f>ROUND(E105*H105,2)</f>
        <v>0</v>
      </c>
      <c r="J105" s="178"/>
      <c r="K105" s="179">
        <f>ROUND(E105*J105,2)</f>
        <v>0</v>
      </c>
      <c r="L105" s="179">
        <v>21</v>
      </c>
      <c r="M105" s="179">
        <f>G105*(1+L105/100)</f>
        <v>0</v>
      </c>
      <c r="N105" s="177">
        <v>2.4760000000000001E-2</v>
      </c>
      <c r="O105" s="177">
        <f>ROUND(E105*N105,2)</f>
        <v>3.69</v>
      </c>
      <c r="P105" s="177">
        <v>0</v>
      </c>
      <c r="Q105" s="177">
        <f>ROUND(E105*P105,2)</f>
        <v>0</v>
      </c>
      <c r="R105" s="179" t="s">
        <v>378</v>
      </c>
      <c r="S105" s="179" t="s">
        <v>207</v>
      </c>
      <c r="T105" s="180" t="s">
        <v>207</v>
      </c>
      <c r="U105" s="159">
        <v>2.71</v>
      </c>
      <c r="V105" s="159">
        <f>ROUND(E105*U105,2)</f>
        <v>403.55</v>
      </c>
      <c r="W105" s="159"/>
      <c r="X105" s="159" t="s">
        <v>252</v>
      </c>
      <c r="Y105" s="159" t="s">
        <v>210</v>
      </c>
      <c r="Z105" s="148"/>
      <c r="AA105" s="148"/>
      <c r="AB105" s="148"/>
      <c r="AC105" s="148"/>
      <c r="AD105" s="148"/>
      <c r="AE105" s="148"/>
      <c r="AF105" s="148"/>
      <c r="AG105" s="148" t="s">
        <v>253</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ht="22.5" outlineLevel="2" x14ac:dyDescent="0.2">
      <c r="A106" s="155"/>
      <c r="B106" s="156"/>
      <c r="C106" s="290" t="s">
        <v>1661</v>
      </c>
      <c r="D106" s="291"/>
      <c r="E106" s="291"/>
      <c r="F106" s="291"/>
      <c r="G106" s="291"/>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255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81" t="str">
        <f>C106</f>
        <v>zatření spár jakoukoliv maltou cementovou, s vyškrabáním spár, s vypláchnutím spár vodou a očištěním povrchu zdiva po vyspárování, s odklizením materiálu do 20 m</v>
      </c>
      <c r="BB106" s="148"/>
      <c r="BC106" s="148"/>
      <c r="BD106" s="148"/>
      <c r="BE106" s="148"/>
      <c r="BF106" s="148"/>
      <c r="BG106" s="148"/>
      <c r="BH106" s="148"/>
    </row>
    <row r="107" spans="1:60" outlineLevel="2" x14ac:dyDescent="0.2">
      <c r="A107" s="155"/>
      <c r="B107" s="156"/>
      <c r="C107" s="279" t="s">
        <v>1662</v>
      </c>
      <c r="D107" s="280"/>
      <c r="E107" s="280"/>
      <c r="F107" s="280"/>
      <c r="G107" s="280"/>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212</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04" t="s">
        <v>1663</v>
      </c>
      <c r="D108" s="195"/>
      <c r="E108" s="196">
        <v>148.91</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257</v>
      </c>
      <c r="AH108" s="148">
        <v>5</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4">
        <v>30</v>
      </c>
      <c r="B109" s="175" t="s">
        <v>386</v>
      </c>
      <c r="C109" s="190" t="s">
        <v>1664</v>
      </c>
      <c r="D109" s="176" t="s">
        <v>250</v>
      </c>
      <c r="E109" s="177">
        <v>47.3</v>
      </c>
      <c r="F109" s="178"/>
      <c r="G109" s="179">
        <f>ROUND(E109*F109,2)</f>
        <v>0</v>
      </c>
      <c r="H109" s="178"/>
      <c r="I109" s="179">
        <f>ROUND(E109*H109,2)</f>
        <v>0</v>
      </c>
      <c r="J109" s="178"/>
      <c r="K109" s="179">
        <f>ROUND(E109*J109,2)</f>
        <v>0</v>
      </c>
      <c r="L109" s="179">
        <v>21</v>
      </c>
      <c r="M109" s="179">
        <f>G109*(1+L109/100)</f>
        <v>0</v>
      </c>
      <c r="N109" s="177">
        <v>3.7999999999999999E-2</v>
      </c>
      <c r="O109" s="177">
        <f>ROUND(E109*N109,2)</f>
        <v>1.8</v>
      </c>
      <c r="P109" s="177">
        <v>5.0000000000000001E-3</v>
      </c>
      <c r="Q109" s="177">
        <f>ROUND(E109*P109,2)</f>
        <v>0.24</v>
      </c>
      <c r="R109" s="179"/>
      <c r="S109" s="179" t="s">
        <v>228</v>
      </c>
      <c r="T109" s="180" t="s">
        <v>282</v>
      </c>
      <c r="U109" s="159">
        <v>9.0500000000000007</v>
      </c>
      <c r="V109" s="159">
        <f>ROUND(E109*U109,2)</f>
        <v>428.07</v>
      </c>
      <c r="W109" s="159"/>
      <c r="X109" s="159" t="s">
        <v>252</v>
      </c>
      <c r="Y109" s="159" t="s">
        <v>210</v>
      </c>
      <c r="Z109" s="148"/>
      <c r="AA109" s="148"/>
      <c r="AB109" s="148"/>
      <c r="AC109" s="148"/>
      <c r="AD109" s="148"/>
      <c r="AE109" s="148"/>
      <c r="AF109" s="148"/>
      <c r="AG109" s="148" t="s">
        <v>253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277" t="s">
        <v>1665</v>
      </c>
      <c r="D110" s="278"/>
      <c r="E110" s="278"/>
      <c r="F110" s="278"/>
      <c r="G110" s="278"/>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212</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81" t="str">
        <f>C110</f>
        <v>Nesoudržené spárovací malty vysekat do hl. 30-50mm v celém rozsahu, ze zdiva odstranit zbytky omítek, zdivo očistit a odprášit.</v>
      </c>
      <c r="BB110" s="148"/>
      <c r="BC110" s="148"/>
      <c r="BD110" s="148"/>
      <c r="BE110" s="148"/>
      <c r="BF110" s="148"/>
      <c r="BG110" s="148"/>
      <c r="BH110" s="148"/>
    </row>
    <row r="111" spans="1:60" outlineLevel="3" x14ac:dyDescent="0.2">
      <c r="A111" s="155"/>
      <c r="B111" s="156"/>
      <c r="C111" s="279" t="s">
        <v>1666</v>
      </c>
      <c r="D111" s="280"/>
      <c r="E111" s="280"/>
      <c r="F111" s="280"/>
      <c r="G111" s="280"/>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212</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5"/>
      <c r="B112" s="156"/>
      <c r="C112" s="279" t="s">
        <v>1667</v>
      </c>
      <c r="D112" s="280"/>
      <c r="E112" s="280"/>
      <c r="F112" s="280"/>
      <c r="G112" s="280"/>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212</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204" t="s">
        <v>1668</v>
      </c>
      <c r="D113" s="195"/>
      <c r="E113" s="196">
        <v>37.6</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257</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204" t="s">
        <v>1669</v>
      </c>
      <c r="D114" s="195"/>
      <c r="E114" s="196">
        <v>9.6999999999999993</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257</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4">
        <v>31</v>
      </c>
      <c r="B115" s="175" t="s">
        <v>1670</v>
      </c>
      <c r="C115" s="190" t="s">
        <v>1671</v>
      </c>
      <c r="D115" s="176" t="s">
        <v>1201</v>
      </c>
      <c r="E115" s="177">
        <v>0.84</v>
      </c>
      <c r="F115" s="178"/>
      <c r="G115" s="179">
        <f>ROUND(E115*F115,2)</f>
        <v>0</v>
      </c>
      <c r="H115" s="178"/>
      <c r="I115" s="179">
        <f>ROUND(E115*H115,2)</f>
        <v>0</v>
      </c>
      <c r="J115" s="178"/>
      <c r="K115" s="179">
        <f>ROUND(E115*J115,2)</f>
        <v>0</v>
      </c>
      <c r="L115" s="179">
        <v>21</v>
      </c>
      <c r="M115" s="179">
        <f>G115*(1+L115/100)</f>
        <v>0</v>
      </c>
      <c r="N115" s="177">
        <v>2.5</v>
      </c>
      <c r="O115" s="177">
        <f>ROUND(E115*N115,2)</f>
        <v>2.1</v>
      </c>
      <c r="P115" s="177">
        <v>0.05</v>
      </c>
      <c r="Q115" s="177">
        <f>ROUND(E115*P115,2)</f>
        <v>0.04</v>
      </c>
      <c r="R115" s="179"/>
      <c r="S115" s="179" t="s">
        <v>228</v>
      </c>
      <c r="T115" s="180" t="s">
        <v>282</v>
      </c>
      <c r="U115" s="159">
        <v>23</v>
      </c>
      <c r="V115" s="159">
        <f>ROUND(E115*U115,2)</f>
        <v>19.32</v>
      </c>
      <c r="W115" s="159"/>
      <c r="X115" s="159" t="s">
        <v>252</v>
      </c>
      <c r="Y115" s="159" t="s">
        <v>210</v>
      </c>
      <c r="Z115" s="148"/>
      <c r="AA115" s="148"/>
      <c r="AB115" s="148"/>
      <c r="AC115" s="148"/>
      <c r="AD115" s="148"/>
      <c r="AE115" s="148"/>
      <c r="AF115" s="148"/>
      <c r="AG115" s="148" t="s">
        <v>253</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277" t="s">
        <v>1672</v>
      </c>
      <c r="D116" s="278"/>
      <c r="E116" s="278"/>
      <c r="F116" s="278"/>
      <c r="G116" s="278"/>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212</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279" t="s">
        <v>1673</v>
      </c>
      <c r="D117" s="280"/>
      <c r="E117" s="280"/>
      <c r="F117" s="280"/>
      <c r="G117" s="280"/>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212</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204" t="s">
        <v>1674</v>
      </c>
      <c r="D118" s="195"/>
      <c r="E118" s="196">
        <v>0.84</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257</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51" t="s">
        <v>202</v>
      </c>
      <c r="B119" s="152" t="s">
        <v>142</v>
      </c>
      <c r="C119" s="193" t="s">
        <v>143</v>
      </c>
      <c r="D119" s="170"/>
      <c r="E119" s="171"/>
      <c r="F119" s="172"/>
      <c r="G119" s="172">
        <f>SUMIF(AG120:AG139,"&lt;&gt;NOR",G120:G139)</f>
        <v>0</v>
      </c>
      <c r="H119" s="172"/>
      <c r="I119" s="172">
        <f>SUM(I120:I139)</f>
        <v>0</v>
      </c>
      <c r="J119" s="172"/>
      <c r="K119" s="172">
        <f>SUM(K120:K139)</f>
        <v>0</v>
      </c>
      <c r="L119" s="172"/>
      <c r="M119" s="172">
        <f>SUM(M120:M139)</f>
        <v>0</v>
      </c>
      <c r="N119" s="171"/>
      <c r="O119" s="171">
        <f>SUM(O120:O139)</f>
        <v>0.8</v>
      </c>
      <c r="P119" s="171"/>
      <c r="Q119" s="171">
        <f>SUM(Q120:Q139)</f>
        <v>0.2</v>
      </c>
      <c r="R119" s="172"/>
      <c r="S119" s="172"/>
      <c r="T119" s="173"/>
      <c r="U119" s="163"/>
      <c r="V119" s="163">
        <f>SUM(V120:V139)</f>
        <v>184</v>
      </c>
      <c r="W119" s="163"/>
      <c r="X119" s="163"/>
      <c r="Y119" s="163"/>
      <c r="AG119" t="s">
        <v>203</v>
      </c>
    </row>
    <row r="120" spans="1:60" ht="22.5" outlineLevel="1" x14ac:dyDescent="0.2">
      <c r="A120" s="155"/>
      <c r="B120" s="156"/>
      <c r="C120" s="277" t="s">
        <v>1631</v>
      </c>
      <c r="D120" s="278"/>
      <c r="E120" s="278"/>
      <c r="F120" s="278"/>
      <c r="G120" s="278"/>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212</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81" t="str">
        <f>C120</f>
        <v>Demontáže a odstraňování stávajících konstrukcí bude prováděno výlučně s použitím ručního nářadí. Použití bouracích kladiv a další strojní techniky způsobující vibrace a otřesy je zásadně vyloučeno.</v>
      </c>
      <c r="BB120" s="148"/>
      <c r="BC120" s="148"/>
      <c r="BD120" s="148"/>
      <c r="BE120" s="148"/>
      <c r="BF120" s="148"/>
      <c r="BG120" s="148"/>
      <c r="BH120" s="148"/>
    </row>
    <row r="121" spans="1:60" outlineLevel="1" x14ac:dyDescent="0.2">
      <c r="A121" s="174">
        <v>32</v>
      </c>
      <c r="B121" s="175" t="s">
        <v>446</v>
      </c>
      <c r="C121" s="190" t="s">
        <v>447</v>
      </c>
      <c r="D121" s="176" t="s">
        <v>448</v>
      </c>
      <c r="E121" s="177">
        <v>40</v>
      </c>
      <c r="F121" s="178"/>
      <c r="G121" s="179">
        <f>ROUND(E121*F121,2)</f>
        <v>0</v>
      </c>
      <c r="H121" s="178"/>
      <c r="I121" s="179">
        <f>ROUND(E121*H121,2)</f>
        <v>0</v>
      </c>
      <c r="J121" s="178"/>
      <c r="K121" s="179">
        <f>ROUND(E121*J121,2)</f>
        <v>0</v>
      </c>
      <c r="L121" s="179">
        <v>21</v>
      </c>
      <c r="M121" s="179">
        <f>G121*(1+L121/100)</f>
        <v>0</v>
      </c>
      <c r="N121" s="177">
        <v>0</v>
      </c>
      <c r="O121" s="177">
        <f>ROUND(E121*N121,2)</f>
        <v>0</v>
      </c>
      <c r="P121" s="177">
        <v>0</v>
      </c>
      <c r="Q121" s="177">
        <f>ROUND(E121*P121,2)</f>
        <v>0</v>
      </c>
      <c r="R121" s="179"/>
      <c r="S121" s="179" t="s">
        <v>207</v>
      </c>
      <c r="T121" s="180" t="s">
        <v>207</v>
      </c>
      <c r="U121" s="159">
        <v>1</v>
      </c>
      <c r="V121" s="159">
        <f>ROUND(E121*U121,2)</f>
        <v>40</v>
      </c>
      <c r="W121" s="159"/>
      <c r="X121" s="159" t="s">
        <v>252</v>
      </c>
      <c r="Y121" s="159" t="s">
        <v>210</v>
      </c>
      <c r="Z121" s="148"/>
      <c r="AA121" s="148"/>
      <c r="AB121" s="148"/>
      <c r="AC121" s="148"/>
      <c r="AD121" s="148"/>
      <c r="AE121" s="148"/>
      <c r="AF121" s="148"/>
      <c r="AG121" s="148" t="s">
        <v>253</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204" t="s">
        <v>1675</v>
      </c>
      <c r="D122" s="195"/>
      <c r="E122" s="196">
        <v>40</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257</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4">
        <v>33</v>
      </c>
      <c r="B123" s="175" t="s">
        <v>1337</v>
      </c>
      <c r="C123" s="190" t="s">
        <v>1338</v>
      </c>
      <c r="D123" s="176" t="s">
        <v>448</v>
      </c>
      <c r="E123" s="177">
        <v>80</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c r="S123" s="179" t="s">
        <v>207</v>
      </c>
      <c r="T123" s="180" t="s">
        <v>207</v>
      </c>
      <c r="U123" s="159">
        <v>1</v>
      </c>
      <c r="V123" s="159">
        <f>ROUND(E123*U123,2)</f>
        <v>80</v>
      </c>
      <c r="W123" s="159"/>
      <c r="X123" s="159" t="s">
        <v>252</v>
      </c>
      <c r="Y123" s="159" t="s">
        <v>210</v>
      </c>
      <c r="Z123" s="148"/>
      <c r="AA123" s="148"/>
      <c r="AB123" s="148"/>
      <c r="AC123" s="148"/>
      <c r="AD123" s="148"/>
      <c r="AE123" s="148"/>
      <c r="AF123" s="148"/>
      <c r="AG123" s="148" t="s">
        <v>253</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2" x14ac:dyDescent="0.2">
      <c r="A124" s="155"/>
      <c r="B124" s="156"/>
      <c r="C124" s="277" t="s">
        <v>1676</v>
      </c>
      <c r="D124" s="278"/>
      <c r="E124" s="278"/>
      <c r="F124" s="278"/>
      <c r="G124" s="278"/>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212</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81" t="str">
        <f>C124</f>
        <v>1 | V rámci navržené obnovy vnějších průčelí bude provedena komplexní revize spárování (včetně úseku zdiva pod terénem na rubové straně stěny, kde bude realizováno odvodnění rubové části zdiva).</v>
      </c>
      <c r="BB124" s="148"/>
      <c r="BC124" s="148"/>
      <c r="BD124" s="148"/>
      <c r="BE124" s="148"/>
      <c r="BF124" s="148"/>
      <c r="BG124" s="148"/>
      <c r="BH124" s="148"/>
    </row>
    <row r="125" spans="1:60" ht="33.75" outlineLevel="3" x14ac:dyDescent="0.2">
      <c r="A125" s="155"/>
      <c r="B125" s="156"/>
      <c r="C125" s="279" t="s">
        <v>1677</v>
      </c>
      <c r="D125" s="280"/>
      <c r="E125" s="280"/>
      <c r="F125" s="280"/>
      <c r="G125" s="280"/>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212</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81" t="str">
        <f>C125</f>
        <v>2 | Před realizací oprav omítkových plášťů, budou k ověření technického a tvarového řešení, na místě provedeny materiálové vzorky spárování. Tyto vzorky musí být před zahájením oprav odsouhlaseny generálním projektantem ve spolupráci se zástupci státní památkové péče a</v>
      </c>
      <c r="BB125" s="148"/>
      <c r="BC125" s="148"/>
      <c r="BD125" s="148"/>
      <c r="BE125" s="148"/>
      <c r="BF125" s="148"/>
      <c r="BG125" s="148"/>
      <c r="BH125" s="148"/>
    </row>
    <row r="126" spans="1:60" outlineLevel="3" x14ac:dyDescent="0.2">
      <c r="A126" s="155"/>
      <c r="B126" s="156"/>
      <c r="C126" s="279" t="s">
        <v>1678</v>
      </c>
      <c r="D126" s="280"/>
      <c r="E126" s="280"/>
      <c r="F126" s="280"/>
      <c r="G126" s="280"/>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212</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ht="22.5" outlineLevel="3" x14ac:dyDescent="0.2">
      <c r="A127" s="155"/>
      <c r="B127" s="156"/>
      <c r="C127" s="279" t="s">
        <v>1679</v>
      </c>
      <c r="D127" s="280"/>
      <c r="E127" s="280"/>
      <c r="F127" s="280"/>
      <c r="G127" s="280"/>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212</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81" t="str">
        <f>C127</f>
        <v>3 | V průběhu stavby provádět cílené sledování nosných konstrukcí (včetně realizace sádrových terčů – rozmístění bude specifikováno statikem na místě) z hlediska jejich statické stability.</v>
      </c>
      <c r="BB127" s="148"/>
      <c r="BC127" s="148"/>
      <c r="BD127" s="148"/>
      <c r="BE127" s="148"/>
      <c r="BF127" s="148"/>
      <c r="BG127" s="148"/>
      <c r="BH127" s="148"/>
    </row>
    <row r="128" spans="1:60" outlineLevel="2" x14ac:dyDescent="0.2">
      <c r="A128" s="155"/>
      <c r="B128" s="156"/>
      <c r="C128" s="204" t="s">
        <v>1680</v>
      </c>
      <c r="D128" s="195"/>
      <c r="E128" s="196">
        <v>46</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257</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204" t="s">
        <v>1681</v>
      </c>
      <c r="D129" s="195"/>
      <c r="E129" s="196">
        <v>10</v>
      </c>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257</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204" t="s">
        <v>1682</v>
      </c>
      <c r="D130" s="195"/>
      <c r="E130" s="196">
        <v>24</v>
      </c>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257</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ht="22.5" outlineLevel="1" x14ac:dyDescent="0.2">
      <c r="A131" s="174">
        <v>34</v>
      </c>
      <c r="B131" s="175" t="s">
        <v>464</v>
      </c>
      <c r="C131" s="190" t="s">
        <v>1683</v>
      </c>
      <c r="D131" s="176" t="s">
        <v>400</v>
      </c>
      <c r="E131" s="177">
        <v>2</v>
      </c>
      <c r="F131" s="178"/>
      <c r="G131" s="179">
        <f>ROUND(E131*F131,2)</f>
        <v>0</v>
      </c>
      <c r="H131" s="178"/>
      <c r="I131" s="179">
        <f>ROUND(E131*H131,2)</f>
        <v>0</v>
      </c>
      <c r="J131" s="178"/>
      <c r="K131" s="179">
        <f>ROUND(E131*J131,2)</f>
        <v>0</v>
      </c>
      <c r="L131" s="179">
        <v>21</v>
      </c>
      <c r="M131" s="179">
        <f>G131*(1+L131/100)</f>
        <v>0</v>
      </c>
      <c r="N131" s="177">
        <v>0.2</v>
      </c>
      <c r="O131" s="177">
        <f>ROUND(E131*N131,2)</f>
        <v>0.4</v>
      </c>
      <c r="P131" s="177">
        <v>0.05</v>
      </c>
      <c r="Q131" s="177">
        <f>ROUND(E131*P131,2)</f>
        <v>0.1</v>
      </c>
      <c r="R131" s="179"/>
      <c r="S131" s="179" t="s">
        <v>228</v>
      </c>
      <c r="T131" s="180" t="s">
        <v>282</v>
      </c>
      <c r="U131" s="159">
        <v>16</v>
      </c>
      <c r="V131" s="159">
        <f>ROUND(E131*U131,2)</f>
        <v>32</v>
      </c>
      <c r="W131" s="159"/>
      <c r="X131" s="159" t="s">
        <v>252</v>
      </c>
      <c r="Y131" s="159" t="s">
        <v>210</v>
      </c>
      <c r="Z131" s="148"/>
      <c r="AA131" s="148"/>
      <c r="AB131" s="148"/>
      <c r="AC131" s="148"/>
      <c r="AD131" s="148"/>
      <c r="AE131" s="148"/>
      <c r="AF131" s="148"/>
      <c r="AG131" s="148" t="s">
        <v>253</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33.75" outlineLevel="2" x14ac:dyDescent="0.2">
      <c r="A132" s="155"/>
      <c r="B132" s="156"/>
      <c r="C132" s="277" t="s">
        <v>1684</v>
      </c>
      <c r="D132" s="278"/>
      <c r="E132" s="278"/>
      <c r="F132" s="278"/>
      <c r="G132" s="278"/>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212</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81" t="str">
        <f>C132</f>
        <v>Popis opravy: opatrně vybourat a nahradit novými betonovými trubkami stejných profilů - zazdít na trasvápennou zdící maltu cca 50mm za líc zdiva - při zdění osadit pod potrubí nový kamenných chrlič 1k (samostatná položka), který bude před líc zdiíva vysazen o 150mm. Napojení na stávající odvodnění.</v>
      </c>
      <c r="BB132" s="148"/>
      <c r="BC132" s="148"/>
      <c r="BD132" s="148"/>
      <c r="BE132" s="148"/>
      <c r="BF132" s="148"/>
      <c r="BG132" s="148"/>
      <c r="BH132" s="148"/>
    </row>
    <row r="133" spans="1:60" outlineLevel="2" x14ac:dyDescent="0.2">
      <c r="A133" s="155"/>
      <c r="B133" s="156"/>
      <c r="C133" s="204" t="s">
        <v>1685</v>
      </c>
      <c r="D133" s="195"/>
      <c r="E133" s="196"/>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257</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204" t="s">
        <v>1686</v>
      </c>
      <c r="D134" s="195"/>
      <c r="E134" s="196">
        <v>2</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257</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4">
        <v>35</v>
      </c>
      <c r="B135" s="175" t="s">
        <v>1687</v>
      </c>
      <c r="C135" s="190" t="s">
        <v>1688</v>
      </c>
      <c r="D135" s="176" t="s">
        <v>400</v>
      </c>
      <c r="E135" s="177">
        <v>2</v>
      </c>
      <c r="F135" s="178"/>
      <c r="G135" s="179">
        <f>ROUND(E135*F135,2)</f>
        <v>0</v>
      </c>
      <c r="H135" s="178"/>
      <c r="I135" s="179">
        <f>ROUND(E135*H135,2)</f>
        <v>0</v>
      </c>
      <c r="J135" s="178"/>
      <c r="K135" s="179">
        <f>ROUND(E135*J135,2)</f>
        <v>0</v>
      </c>
      <c r="L135" s="179">
        <v>21</v>
      </c>
      <c r="M135" s="179">
        <f>G135*(1+L135/100)</f>
        <v>0</v>
      </c>
      <c r="N135" s="177">
        <v>0.2</v>
      </c>
      <c r="O135" s="177">
        <f>ROUND(E135*N135,2)</f>
        <v>0.4</v>
      </c>
      <c r="P135" s="177">
        <v>0.05</v>
      </c>
      <c r="Q135" s="177">
        <f>ROUND(E135*P135,2)</f>
        <v>0.1</v>
      </c>
      <c r="R135" s="179"/>
      <c r="S135" s="179" t="s">
        <v>228</v>
      </c>
      <c r="T135" s="180" t="s">
        <v>282</v>
      </c>
      <c r="U135" s="159">
        <v>16</v>
      </c>
      <c r="V135" s="159">
        <f>ROUND(E135*U135,2)</f>
        <v>32</v>
      </c>
      <c r="W135" s="159"/>
      <c r="X135" s="159" t="s">
        <v>252</v>
      </c>
      <c r="Y135" s="159" t="s">
        <v>210</v>
      </c>
      <c r="Z135" s="148"/>
      <c r="AA135" s="148"/>
      <c r="AB135" s="148"/>
      <c r="AC135" s="148"/>
      <c r="AD135" s="148"/>
      <c r="AE135" s="148"/>
      <c r="AF135" s="148"/>
      <c r="AG135" s="148" t="s">
        <v>253</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2" x14ac:dyDescent="0.2">
      <c r="A136" s="155"/>
      <c r="B136" s="156"/>
      <c r="C136" s="277" t="s">
        <v>1689</v>
      </c>
      <c r="D136" s="278"/>
      <c r="E136" s="278"/>
      <c r="F136" s="278"/>
      <c r="G136" s="278"/>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212</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81" t="str">
        <f>C136</f>
        <v>Chrliče skrze zdivo provést z betonových trub DN200mm, potrubí uložit na nově instalovaný kamenný chrlič 2k (samostatná položka) a ukončit jej 100mm za lícem zdiva.</v>
      </c>
      <c r="BB136" s="148"/>
      <c r="BC136" s="148"/>
      <c r="BD136" s="148"/>
      <c r="BE136" s="148"/>
      <c r="BF136" s="148"/>
      <c r="BG136" s="148"/>
      <c r="BH136" s="148"/>
    </row>
    <row r="137" spans="1:60" ht="22.5" outlineLevel="3" x14ac:dyDescent="0.2">
      <c r="A137" s="155"/>
      <c r="B137" s="156"/>
      <c r="C137" s="279" t="s">
        <v>1690</v>
      </c>
      <c r="D137" s="280"/>
      <c r="E137" s="280"/>
      <c r="F137" s="280"/>
      <c r="G137" s="280"/>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212</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81" t="str">
        <f>C137</f>
        <v>Betonové potrubí obezdít kamenným materiálem na trasvápennou zdící maltu, spáru mezi stávajícím zdivem a doplňovanou vyzdívkou vyplnit nízkoexpanzní maltou.</v>
      </c>
      <c r="BB137" s="148"/>
      <c r="BC137" s="148"/>
      <c r="BD137" s="148"/>
      <c r="BE137" s="148"/>
      <c r="BF137" s="148"/>
      <c r="BG137" s="148"/>
      <c r="BH137" s="148"/>
    </row>
    <row r="138" spans="1:60" outlineLevel="2" x14ac:dyDescent="0.2">
      <c r="A138" s="155"/>
      <c r="B138" s="156"/>
      <c r="C138" s="204" t="s">
        <v>1685</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257</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3" x14ac:dyDescent="0.2">
      <c r="A139" s="155"/>
      <c r="B139" s="156"/>
      <c r="C139" s="204" t="s">
        <v>1691</v>
      </c>
      <c r="D139" s="195"/>
      <c r="E139" s="196">
        <v>2</v>
      </c>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257</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x14ac:dyDescent="0.2">
      <c r="A140" s="164" t="s">
        <v>202</v>
      </c>
      <c r="B140" s="165" t="s">
        <v>144</v>
      </c>
      <c r="C140" s="189" t="s">
        <v>145</v>
      </c>
      <c r="D140" s="166"/>
      <c r="E140" s="167"/>
      <c r="F140" s="168"/>
      <c r="G140" s="168">
        <f>SUMIF(AG141:AG170,"&lt;&gt;NOR",G141:G170)</f>
        <v>0</v>
      </c>
      <c r="H140" s="168"/>
      <c r="I140" s="168">
        <f>SUM(I141:I170)</f>
        <v>0</v>
      </c>
      <c r="J140" s="168"/>
      <c r="K140" s="168">
        <f>SUM(K141:K170)</f>
        <v>0</v>
      </c>
      <c r="L140" s="168"/>
      <c r="M140" s="168">
        <f>SUM(M141:M170)</f>
        <v>0</v>
      </c>
      <c r="N140" s="167"/>
      <c r="O140" s="167">
        <f>SUM(O141:O170)</f>
        <v>11.68</v>
      </c>
      <c r="P140" s="167"/>
      <c r="Q140" s="167">
        <f>SUM(Q141:Q170)</f>
        <v>0</v>
      </c>
      <c r="R140" s="168"/>
      <c r="S140" s="168"/>
      <c r="T140" s="169"/>
      <c r="U140" s="163"/>
      <c r="V140" s="163">
        <f>SUM(V141:V170)</f>
        <v>495.5</v>
      </c>
      <c r="W140" s="163"/>
      <c r="X140" s="163"/>
      <c r="Y140" s="163"/>
      <c r="AG140" t="s">
        <v>203</v>
      </c>
    </row>
    <row r="141" spans="1:60" ht="22.5" outlineLevel="1" x14ac:dyDescent="0.2">
      <c r="A141" s="174">
        <v>36</v>
      </c>
      <c r="B141" s="175" t="s">
        <v>475</v>
      </c>
      <c r="C141" s="190" t="s">
        <v>476</v>
      </c>
      <c r="D141" s="176" t="s">
        <v>250</v>
      </c>
      <c r="E141" s="177">
        <v>520</v>
      </c>
      <c r="F141" s="178"/>
      <c r="G141" s="179">
        <f>ROUND(E141*F141,2)</f>
        <v>0</v>
      </c>
      <c r="H141" s="178"/>
      <c r="I141" s="179">
        <f>ROUND(E141*H141,2)</f>
        <v>0</v>
      </c>
      <c r="J141" s="178"/>
      <c r="K141" s="179">
        <f>ROUND(E141*J141,2)</f>
        <v>0</v>
      </c>
      <c r="L141" s="179">
        <v>21</v>
      </c>
      <c r="M141" s="179">
        <f>G141*(1+L141/100)</f>
        <v>0</v>
      </c>
      <c r="N141" s="177">
        <v>1.8380000000000001E-2</v>
      </c>
      <c r="O141" s="177">
        <f>ROUND(E141*N141,2)</f>
        <v>9.56</v>
      </c>
      <c r="P141" s="177">
        <v>0</v>
      </c>
      <c r="Q141" s="177">
        <f>ROUND(E141*P141,2)</f>
        <v>0</v>
      </c>
      <c r="R141" s="179" t="s">
        <v>477</v>
      </c>
      <c r="S141" s="179" t="s">
        <v>207</v>
      </c>
      <c r="T141" s="180" t="s">
        <v>207</v>
      </c>
      <c r="U141" s="159">
        <v>0.14399999999999999</v>
      </c>
      <c r="V141" s="159">
        <f>ROUND(E141*U141,2)</f>
        <v>74.88</v>
      </c>
      <c r="W141" s="159"/>
      <c r="X141" s="159" t="s">
        <v>252</v>
      </c>
      <c r="Y141" s="159" t="s">
        <v>210</v>
      </c>
      <c r="Z141" s="148"/>
      <c r="AA141" s="148"/>
      <c r="AB141" s="148"/>
      <c r="AC141" s="148"/>
      <c r="AD141" s="148"/>
      <c r="AE141" s="148"/>
      <c r="AF141" s="148"/>
      <c r="AG141" s="148" t="s">
        <v>253</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290" t="s">
        <v>478</v>
      </c>
      <c r="D142" s="291"/>
      <c r="E142" s="291"/>
      <c r="F142" s="291"/>
      <c r="G142" s="291"/>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255</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79" t="s">
        <v>479</v>
      </c>
      <c r="D143" s="280"/>
      <c r="E143" s="280"/>
      <c r="F143" s="280"/>
      <c r="G143" s="280"/>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212</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204" t="s">
        <v>1692</v>
      </c>
      <c r="D144" s="195"/>
      <c r="E144" s="196"/>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257</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204" t="s">
        <v>1693</v>
      </c>
      <c r="D145" s="195"/>
      <c r="E145" s="196">
        <v>85</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257</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204" t="s">
        <v>1694</v>
      </c>
      <c r="D146" s="195"/>
      <c r="E146" s="196">
        <v>70</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257</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5"/>
      <c r="B147" s="156"/>
      <c r="C147" s="204" t="s">
        <v>1695</v>
      </c>
      <c r="D147" s="195"/>
      <c r="E147" s="196">
        <v>35</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257</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204" t="s">
        <v>1696</v>
      </c>
      <c r="D148" s="195"/>
      <c r="E148" s="196">
        <v>330</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257</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74">
        <v>37</v>
      </c>
      <c r="B149" s="175" t="s">
        <v>486</v>
      </c>
      <c r="C149" s="190" t="s">
        <v>487</v>
      </c>
      <c r="D149" s="176" t="s">
        <v>250</v>
      </c>
      <c r="E149" s="177">
        <v>2080</v>
      </c>
      <c r="F149" s="178"/>
      <c r="G149" s="179">
        <f>ROUND(E149*F149,2)</f>
        <v>0</v>
      </c>
      <c r="H149" s="178"/>
      <c r="I149" s="179">
        <f>ROUND(E149*H149,2)</f>
        <v>0</v>
      </c>
      <c r="J149" s="178"/>
      <c r="K149" s="179">
        <f>ROUND(E149*J149,2)</f>
        <v>0</v>
      </c>
      <c r="L149" s="179">
        <v>21</v>
      </c>
      <c r="M149" s="179">
        <f>G149*(1+L149/100)</f>
        <v>0</v>
      </c>
      <c r="N149" s="177">
        <v>9.7000000000000005E-4</v>
      </c>
      <c r="O149" s="177">
        <f>ROUND(E149*N149,2)</f>
        <v>2.02</v>
      </c>
      <c r="P149" s="177">
        <v>0</v>
      </c>
      <c r="Q149" s="177">
        <f>ROUND(E149*P149,2)</f>
        <v>0</v>
      </c>
      <c r="R149" s="179" t="s">
        <v>477</v>
      </c>
      <c r="S149" s="179" t="s">
        <v>207</v>
      </c>
      <c r="T149" s="180" t="s">
        <v>207</v>
      </c>
      <c r="U149" s="159">
        <v>6.0000000000000001E-3</v>
      </c>
      <c r="V149" s="159">
        <f>ROUND(E149*U149,2)</f>
        <v>12.48</v>
      </c>
      <c r="W149" s="159"/>
      <c r="X149" s="159" t="s">
        <v>252</v>
      </c>
      <c r="Y149" s="159" t="s">
        <v>210</v>
      </c>
      <c r="Z149" s="148"/>
      <c r="AA149" s="148"/>
      <c r="AB149" s="148"/>
      <c r="AC149" s="148"/>
      <c r="AD149" s="148"/>
      <c r="AE149" s="148"/>
      <c r="AF149" s="148"/>
      <c r="AG149" s="148" t="s">
        <v>253</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90" t="s">
        <v>478</v>
      </c>
      <c r="D150" s="291"/>
      <c r="E150" s="291"/>
      <c r="F150" s="291"/>
      <c r="G150" s="291"/>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255</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204" t="s">
        <v>1697</v>
      </c>
      <c r="D151" s="195"/>
      <c r="E151" s="196">
        <v>2080</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257</v>
      </c>
      <c r="AH151" s="148">
        <v>5</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4">
        <v>38</v>
      </c>
      <c r="B152" s="175" t="s">
        <v>1698</v>
      </c>
      <c r="C152" s="190" t="s">
        <v>1699</v>
      </c>
      <c r="D152" s="176" t="s">
        <v>1700</v>
      </c>
      <c r="E152" s="177">
        <v>100</v>
      </c>
      <c r="F152" s="178"/>
      <c r="G152" s="179">
        <f>ROUND(E152*F152,2)</f>
        <v>0</v>
      </c>
      <c r="H152" s="178"/>
      <c r="I152" s="179">
        <f>ROUND(E152*H152,2)</f>
        <v>0</v>
      </c>
      <c r="J152" s="178"/>
      <c r="K152" s="179">
        <f>ROUND(E152*J152,2)</f>
        <v>0</v>
      </c>
      <c r="L152" s="179">
        <v>21</v>
      </c>
      <c r="M152" s="179">
        <f>G152*(1+L152/100)</f>
        <v>0</v>
      </c>
      <c r="N152" s="177">
        <v>0</v>
      </c>
      <c r="O152" s="177">
        <f>ROUND(E152*N152,2)</f>
        <v>0</v>
      </c>
      <c r="P152" s="177">
        <v>0</v>
      </c>
      <c r="Q152" s="177">
        <f>ROUND(E152*P152,2)</f>
        <v>0</v>
      </c>
      <c r="R152" s="179" t="s">
        <v>477</v>
      </c>
      <c r="S152" s="179" t="s">
        <v>207</v>
      </c>
      <c r="T152" s="180" t="s">
        <v>207</v>
      </c>
      <c r="U152" s="159">
        <v>0</v>
      </c>
      <c r="V152" s="159">
        <f>ROUND(E152*U152,2)</f>
        <v>0</v>
      </c>
      <c r="W152" s="159"/>
      <c r="X152" s="159" t="s">
        <v>252</v>
      </c>
      <c r="Y152" s="159" t="s">
        <v>210</v>
      </c>
      <c r="Z152" s="148"/>
      <c r="AA152" s="148"/>
      <c r="AB152" s="148"/>
      <c r="AC152" s="148"/>
      <c r="AD152" s="148"/>
      <c r="AE152" s="148"/>
      <c r="AF152" s="148"/>
      <c r="AG152" s="148" t="s">
        <v>253</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04" t="s">
        <v>1701</v>
      </c>
      <c r="D153" s="195"/>
      <c r="E153" s="196">
        <v>100</v>
      </c>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257</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4">
        <v>39</v>
      </c>
      <c r="B154" s="175" t="s">
        <v>492</v>
      </c>
      <c r="C154" s="190" t="s">
        <v>493</v>
      </c>
      <c r="D154" s="176" t="s">
        <v>250</v>
      </c>
      <c r="E154" s="177">
        <v>520</v>
      </c>
      <c r="F154" s="178"/>
      <c r="G154" s="179">
        <f>ROUND(E154*F154,2)</f>
        <v>0</v>
      </c>
      <c r="H154" s="178"/>
      <c r="I154" s="179">
        <f>ROUND(E154*H154,2)</f>
        <v>0</v>
      </c>
      <c r="J154" s="178"/>
      <c r="K154" s="179">
        <f>ROUND(E154*J154,2)</f>
        <v>0</v>
      </c>
      <c r="L154" s="179">
        <v>21</v>
      </c>
      <c r="M154" s="179">
        <f>G154*(1+L154/100)</f>
        <v>0</v>
      </c>
      <c r="N154" s="177">
        <v>0</v>
      </c>
      <c r="O154" s="177">
        <f>ROUND(E154*N154,2)</f>
        <v>0</v>
      </c>
      <c r="P154" s="177">
        <v>0</v>
      </c>
      <c r="Q154" s="177">
        <f>ROUND(E154*P154,2)</f>
        <v>0</v>
      </c>
      <c r="R154" s="179" t="s">
        <v>477</v>
      </c>
      <c r="S154" s="179" t="s">
        <v>207</v>
      </c>
      <c r="T154" s="180" t="s">
        <v>207</v>
      </c>
      <c r="U154" s="159">
        <v>0.126</v>
      </c>
      <c r="V154" s="159">
        <f>ROUND(E154*U154,2)</f>
        <v>65.52</v>
      </c>
      <c r="W154" s="159"/>
      <c r="X154" s="159" t="s">
        <v>252</v>
      </c>
      <c r="Y154" s="159" t="s">
        <v>210</v>
      </c>
      <c r="Z154" s="148"/>
      <c r="AA154" s="148"/>
      <c r="AB154" s="148"/>
      <c r="AC154" s="148"/>
      <c r="AD154" s="148"/>
      <c r="AE154" s="148"/>
      <c r="AF154" s="148"/>
      <c r="AG154" s="148" t="s">
        <v>253</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04" t="s">
        <v>1702</v>
      </c>
      <c r="D155" s="195"/>
      <c r="E155" s="196">
        <v>520</v>
      </c>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257</v>
      </c>
      <c r="AH155" s="148">
        <v>5</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74">
        <v>40</v>
      </c>
      <c r="B156" s="175" t="s">
        <v>514</v>
      </c>
      <c r="C156" s="190" t="s">
        <v>515</v>
      </c>
      <c r="D156" s="176" t="s">
        <v>250</v>
      </c>
      <c r="E156" s="177">
        <v>520</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477</v>
      </c>
      <c r="S156" s="179" t="s">
        <v>207</v>
      </c>
      <c r="T156" s="180" t="s">
        <v>207</v>
      </c>
      <c r="U156" s="159">
        <v>3.0300000000000001E-2</v>
      </c>
      <c r="V156" s="159">
        <f>ROUND(E156*U156,2)</f>
        <v>15.76</v>
      </c>
      <c r="W156" s="159"/>
      <c r="X156" s="159" t="s">
        <v>252</v>
      </c>
      <c r="Y156" s="159" t="s">
        <v>210</v>
      </c>
      <c r="Z156" s="148"/>
      <c r="AA156" s="148"/>
      <c r="AB156" s="148"/>
      <c r="AC156" s="148"/>
      <c r="AD156" s="148"/>
      <c r="AE156" s="148"/>
      <c r="AF156" s="148"/>
      <c r="AG156" s="148" t="s">
        <v>253</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204" t="s">
        <v>1702</v>
      </c>
      <c r="D157" s="195"/>
      <c r="E157" s="196">
        <v>520</v>
      </c>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257</v>
      </c>
      <c r="AH157" s="148">
        <v>5</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74">
        <v>41</v>
      </c>
      <c r="B158" s="175" t="s">
        <v>516</v>
      </c>
      <c r="C158" s="190" t="s">
        <v>517</v>
      </c>
      <c r="D158" s="176" t="s">
        <v>250</v>
      </c>
      <c r="E158" s="177">
        <v>2080</v>
      </c>
      <c r="F158" s="178"/>
      <c r="G158" s="179">
        <f>ROUND(E158*F158,2)</f>
        <v>0</v>
      </c>
      <c r="H158" s="178"/>
      <c r="I158" s="179">
        <f>ROUND(E158*H158,2)</f>
        <v>0</v>
      </c>
      <c r="J158" s="178"/>
      <c r="K158" s="179">
        <f>ROUND(E158*J158,2)</f>
        <v>0</v>
      </c>
      <c r="L158" s="179">
        <v>21</v>
      </c>
      <c r="M158" s="179">
        <f>G158*(1+L158/100)</f>
        <v>0</v>
      </c>
      <c r="N158" s="177">
        <v>5.0000000000000002E-5</v>
      </c>
      <c r="O158" s="177">
        <f>ROUND(E158*N158,2)</f>
        <v>0.1</v>
      </c>
      <c r="P158" s="177">
        <v>0</v>
      </c>
      <c r="Q158" s="177">
        <f>ROUND(E158*P158,2)</f>
        <v>0</v>
      </c>
      <c r="R158" s="179" t="s">
        <v>477</v>
      </c>
      <c r="S158" s="179" t="s">
        <v>207</v>
      </c>
      <c r="T158" s="180" t="s">
        <v>207</v>
      </c>
      <c r="U158" s="159">
        <v>0</v>
      </c>
      <c r="V158" s="159">
        <f>ROUND(E158*U158,2)</f>
        <v>0</v>
      </c>
      <c r="W158" s="159"/>
      <c r="X158" s="159" t="s">
        <v>252</v>
      </c>
      <c r="Y158" s="159" t="s">
        <v>210</v>
      </c>
      <c r="Z158" s="148"/>
      <c r="AA158" s="148"/>
      <c r="AB158" s="148"/>
      <c r="AC158" s="148"/>
      <c r="AD158" s="148"/>
      <c r="AE158" s="148"/>
      <c r="AF158" s="148"/>
      <c r="AG158" s="148" t="s">
        <v>253</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04" t="s">
        <v>1703</v>
      </c>
      <c r="D159" s="195"/>
      <c r="E159" s="196">
        <v>2080</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257</v>
      </c>
      <c r="AH159" s="148">
        <v>5</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4">
        <v>42</v>
      </c>
      <c r="B160" s="175" t="s">
        <v>520</v>
      </c>
      <c r="C160" s="190" t="s">
        <v>521</v>
      </c>
      <c r="D160" s="176" t="s">
        <v>250</v>
      </c>
      <c r="E160" s="177">
        <v>520</v>
      </c>
      <c r="F160" s="178"/>
      <c r="G160" s="179">
        <f>ROUND(E160*F160,2)</f>
        <v>0</v>
      </c>
      <c r="H160" s="178"/>
      <c r="I160" s="179">
        <f>ROUND(E160*H160,2)</f>
        <v>0</v>
      </c>
      <c r="J160" s="178"/>
      <c r="K160" s="179">
        <f>ROUND(E160*J160,2)</f>
        <v>0</v>
      </c>
      <c r="L160" s="179">
        <v>21</v>
      </c>
      <c r="M160" s="179">
        <f>G160*(1+L160/100)</f>
        <v>0</v>
      </c>
      <c r="N160" s="177">
        <v>0</v>
      </c>
      <c r="O160" s="177">
        <f>ROUND(E160*N160,2)</f>
        <v>0</v>
      </c>
      <c r="P160" s="177">
        <v>0</v>
      </c>
      <c r="Q160" s="177">
        <f>ROUND(E160*P160,2)</f>
        <v>0</v>
      </c>
      <c r="R160" s="179" t="s">
        <v>477</v>
      </c>
      <c r="S160" s="179" t="s">
        <v>207</v>
      </c>
      <c r="T160" s="180" t="s">
        <v>207</v>
      </c>
      <c r="U160" s="159">
        <v>1.7999999999999999E-2</v>
      </c>
      <c r="V160" s="159">
        <f>ROUND(E160*U160,2)</f>
        <v>9.36</v>
      </c>
      <c r="W160" s="159"/>
      <c r="X160" s="159" t="s">
        <v>252</v>
      </c>
      <c r="Y160" s="159" t="s">
        <v>210</v>
      </c>
      <c r="Z160" s="148"/>
      <c r="AA160" s="148"/>
      <c r="AB160" s="148"/>
      <c r="AC160" s="148"/>
      <c r="AD160" s="148"/>
      <c r="AE160" s="148"/>
      <c r="AF160" s="148"/>
      <c r="AG160" s="148" t="s">
        <v>253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04" t="s">
        <v>1704</v>
      </c>
      <c r="D161" s="195"/>
      <c r="E161" s="196">
        <v>520</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257</v>
      </c>
      <c r="AH161" s="148">
        <v>5</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4">
        <v>43</v>
      </c>
      <c r="B162" s="175" t="s">
        <v>446</v>
      </c>
      <c r="C162" s="190" t="s">
        <v>447</v>
      </c>
      <c r="D162" s="176" t="s">
        <v>448</v>
      </c>
      <c r="E162" s="177">
        <v>208</v>
      </c>
      <c r="F162" s="178"/>
      <c r="G162" s="179">
        <f>ROUND(E162*F162,2)</f>
        <v>0</v>
      </c>
      <c r="H162" s="178"/>
      <c r="I162" s="179">
        <f>ROUND(E162*H162,2)</f>
        <v>0</v>
      </c>
      <c r="J162" s="178"/>
      <c r="K162" s="179">
        <f>ROUND(E162*J162,2)</f>
        <v>0</v>
      </c>
      <c r="L162" s="179">
        <v>21</v>
      </c>
      <c r="M162" s="179">
        <f>G162*(1+L162/100)</f>
        <v>0</v>
      </c>
      <c r="N162" s="177">
        <v>0</v>
      </c>
      <c r="O162" s="177">
        <f>ROUND(E162*N162,2)</f>
        <v>0</v>
      </c>
      <c r="P162" s="177">
        <v>0</v>
      </c>
      <c r="Q162" s="177">
        <f>ROUND(E162*P162,2)</f>
        <v>0</v>
      </c>
      <c r="R162" s="179"/>
      <c r="S162" s="179" t="s">
        <v>207</v>
      </c>
      <c r="T162" s="180" t="s">
        <v>207</v>
      </c>
      <c r="U162" s="159">
        <v>1</v>
      </c>
      <c r="V162" s="159">
        <f>ROUND(E162*U162,2)</f>
        <v>208</v>
      </c>
      <c r="W162" s="159"/>
      <c r="X162" s="159" t="s">
        <v>252</v>
      </c>
      <c r="Y162" s="159" t="s">
        <v>210</v>
      </c>
      <c r="Z162" s="148"/>
      <c r="AA162" s="148"/>
      <c r="AB162" s="148"/>
      <c r="AC162" s="148"/>
      <c r="AD162" s="148"/>
      <c r="AE162" s="148"/>
      <c r="AF162" s="148"/>
      <c r="AG162" s="148" t="s">
        <v>253</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204" t="s">
        <v>1705</v>
      </c>
      <c r="D163" s="195"/>
      <c r="E163" s="196">
        <v>130</v>
      </c>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257</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ht="22.5" outlineLevel="3" x14ac:dyDescent="0.2">
      <c r="A164" s="155"/>
      <c r="B164" s="156"/>
      <c r="C164" s="204" t="s">
        <v>1706</v>
      </c>
      <c r="D164" s="195"/>
      <c r="E164" s="196">
        <v>78</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257</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4">
        <v>44</v>
      </c>
      <c r="B165" s="175" t="s">
        <v>525</v>
      </c>
      <c r="C165" s="190" t="s">
        <v>526</v>
      </c>
      <c r="D165" s="176" t="s">
        <v>448</v>
      </c>
      <c r="E165" s="177">
        <v>109.5</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c r="S165" s="179" t="s">
        <v>228</v>
      </c>
      <c r="T165" s="180" t="s">
        <v>282</v>
      </c>
      <c r="U165" s="159">
        <v>1</v>
      </c>
      <c r="V165" s="159">
        <f>ROUND(E165*U165,2)</f>
        <v>109.5</v>
      </c>
      <c r="W165" s="159"/>
      <c r="X165" s="159" t="s">
        <v>252</v>
      </c>
      <c r="Y165" s="159" t="s">
        <v>210</v>
      </c>
      <c r="Z165" s="148"/>
      <c r="AA165" s="148"/>
      <c r="AB165" s="148"/>
      <c r="AC165" s="148"/>
      <c r="AD165" s="148"/>
      <c r="AE165" s="148"/>
      <c r="AF165" s="148"/>
      <c r="AG165" s="148" t="s">
        <v>253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204" t="s">
        <v>1692</v>
      </c>
      <c r="D166" s="195"/>
      <c r="E166" s="196"/>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257</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5"/>
      <c r="B167" s="156"/>
      <c r="C167" s="204" t="s">
        <v>1707</v>
      </c>
      <c r="D167" s="195"/>
      <c r="E167" s="196">
        <v>25.5</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257</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204" t="s">
        <v>1708</v>
      </c>
      <c r="D168" s="195"/>
      <c r="E168" s="196">
        <v>21</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257</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204" t="s">
        <v>1709</v>
      </c>
      <c r="D169" s="195"/>
      <c r="E169" s="196">
        <v>10.5</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257</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204" t="s">
        <v>1710</v>
      </c>
      <c r="D170" s="195"/>
      <c r="E170" s="196">
        <v>52.5</v>
      </c>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257</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x14ac:dyDescent="0.2">
      <c r="A171" s="164" t="s">
        <v>202</v>
      </c>
      <c r="B171" s="165" t="s">
        <v>150</v>
      </c>
      <c r="C171" s="189" t="s">
        <v>151</v>
      </c>
      <c r="D171" s="166"/>
      <c r="E171" s="167"/>
      <c r="F171" s="168"/>
      <c r="G171" s="168">
        <f>SUMIF(AG172:AG181,"&lt;&gt;NOR",G172:G181)</f>
        <v>0</v>
      </c>
      <c r="H171" s="168"/>
      <c r="I171" s="168">
        <f>SUM(I172:I181)</f>
        <v>0</v>
      </c>
      <c r="J171" s="168"/>
      <c r="K171" s="168">
        <f>SUM(K172:K181)</f>
        <v>0</v>
      </c>
      <c r="L171" s="168"/>
      <c r="M171" s="168">
        <f>SUM(M172:M181)</f>
        <v>0</v>
      </c>
      <c r="N171" s="167"/>
      <c r="O171" s="167">
        <f>SUM(O172:O181)</f>
        <v>0</v>
      </c>
      <c r="P171" s="167"/>
      <c r="Q171" s="167">
        <f>SUM(Q172:Q181)</f>
        <v>0</v>
      </c>
      <c r="R171" s="168"/>
      <c r="S171" s="168"/>
      <c r="T171" s="169"/>
      <c r="U171" s="163"/>
      <c r="V171" s="163">
        <f>SUM(V172:V181)</f>
        <v>85.96</v>
      </c>
      <c r="W171" s="163"/>
      <c r="X171" s="163"/>
      <c r="Y171" s="163"/>
      <c r="AG171" t="s">
        <v>203</v>
      </c>
    </row>
    <row r="172" spans="1:60" ht="22.5" outlineLevel="1" x14ac:dyDescent="0.2">
      <c r="A172" s="174">
        <v>45</v>
      </c>
      <c r="B172" s="175" t="s">
        <v>1403</v>
      </c>
      <c r="C172" s="190" t="s">
        <v>1404</v>
      </c>
      <c r="D172" s="176" t="s">
        <v>638</v>
      </c>
      <c r="E172" s="177">
        <v>27.29</v>
      </c>
      <c r="F172" s="178"/>
      <c r="G172" s="179">
        <f>ROUND(E172*F172,2)</f>
        <v>0</v>
      </c>
      <c r="H172" s="178"/>
      <c r="I172" s="179">
        <f>ROUND(E172*H172,2)</f>
        <v>0</v>
      </c>
      <c r="J172" s="178"/>
      <c r="K172" s="179">
        <f>ROUND(E172*J172,2)</f>
        <v>0</v>
      </c>
      <c r="L172" s="179">
        <v>21</v>
      </c>
      <c r="M172" s="179">
        <f>G172*(1+L172/100)</f>
        <v>0</v>
      </c>
      <c r="N172" s="177">
        <v>0</v>
      </c>
      <c r="O172" s="177">
        <f>ROUND(E172*N172,2)</f>
        <v>0</v>
      </c>
      <c r="P172" s="177">
        <v>0</v>
      </c>
      <c r="Q172" s="177">
        <f>ROUND(E172*P172,2)</f>
        <v>0</v>
      </c>
      <c r="R172" s="179" t="s">
        <v>358</v>
      </c>
      <c r="S172" s="179" t="s">
        <v>207</v>
      </c>
      <c r="T172" s="180" t="s">
        <v>207</v>
      </c>
      <c r="U172" s="159">
        <v>3.15</v>
      </c>
      <c r="V172" s="159">
        <f>ROUND(E172*U172,2)</f>
        <v>85.96</v>
      </c>
      <c r="W172" s="159"/>
      <c r="X172" s="159" t="s">
        <v>639</v>
      </c>
      <c r="Y172" s="159" t="s">
        <v>210</v>
      </c>
      <c r="Z172" s="148"/>
      <c r="AA172" s="148"/>
      <c r="AB172" s="148"/>
      <c r="AC172" s="148"/>
      <c r="AD172" s="148"/>
      <c r="AE172" s="148"/>
      <c r="AF172" s="148"/>
      <c r="AG172" s="148" t="s">
        <v>640</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90" t="s">
        <v>641</v>
      </c>
      <c r="D173" s="291"/>
      <c r="E173" s="291"/>
      <c r="F173" s="291"/>
      <c r="G173" s="291"/>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255</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204" t="s">
        <v>642</v>
      </c>
      <c r="D174" s="195"/>
      <c r="E174" s="196"/>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257</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204" t="s">
        <v>1711</v>
      </c>
      <c r="D175" s="195"/>
      <c r="E175" s="196"/>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257</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204" t="s">
        <v>1712</v>
      </c>
      <c r="D176" s="195"/>
      <c r="E176" s="196">
        <v>27.29</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257</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33.75" outlineLevel="1" x14ac:dyDescent="0.2">
      <c r="A177" s="174">
        <v>46</v>
      </c>
      <c r="B177" s="175" t="s">
        <v>645</v>
      </c>
      <c r="C177" s="190" t="s">
        <v>646</v>
      </c>
      <c r="D177" s="176" t="s">
        <v>638</v>
      </c>
      <c r="E177" s="177">
        <v>27.29</v>
      </c>
      <c r="F177" s="178"/>
      <c r="G177" s="179">
        <f>ROUND(E177*F177,2)</f>
        <v>0</v>
      </c>
      <c r="H177" s="178"/>
      <c r="I177" s="179">
        <f>ROUND(E177*H177,2)</f>
        <v>0</v>
      </c>
      <c r="J177" s="178"/>
      <c r="K177" s="179">
        <f>ROUND(E177*J177,2)</f>
        <v>0</v>
      </c>
      <c r="L177" s="179">
        <v>21</v>
      </c>
      <c r="M177" s="179">
        <f>G177*(1+L177/100)</f>
        <v>0</v>
      </c>
      <c r="N177" s="177">
        <v>0</v>
      </c>
      <c r="O177" s="177">
        <f>ROUND(E177*N177,2)</f>
        <v>0</v>
      </c>
      <c r="P177" s="177">
        <v>0</v>
      </c>
      <c r="Q177" s="177">
        <f>ROUND(E177*P177,2)</f>
        <v>0</v>
      </c>
      <c r="R177" s="179" t="s">
        <v>358</v>
      </c>
      <c r="S177" s="179" t="s">
        <v>207</v>
      </c>
      <c r="T177" s="180" t="s">
        <v>207</v>
      </c>
      <c r="U177" s="159">
        <v>0</v>
      </c>
      <c r="V177" s="159">
        <f>ROUND(E177*U177,2)</f>
        <v>0</v>
      </c>
      <c r="W177" s="159"/>
      <c r="X177" s="159" t="s">
        <v>639</v>
      </c>
      <c r="Y177" s="159" t="s">
        <v>210</v>
      </c>
      <c r="Z177" s="148"/>
      <c r="AA177" s="148"/>
      <c r="AB177" s="148"/>
      <c r="AC177" s="148"/>
      <c r="AD177" s="148"/>
      <c r="AE177" s="148"/>
      <c r="AF177" s="148"/>
      <c r="AG177" s="148" t="s">
        <v>640</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290" t="s">
        <v>641</v>
      </c>
      <c r="D178" s="291"/>
      <c r="E178" s="291"/>
      <c r="F178" s="291"/>
      <c r="G178" s="291"/>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255</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5"/>
      <c r="B179" s="156"/>
      <c r="C179" s="204" t="s">
        <v>642</v>
      </c>
      <c r="D179" s="195"/>
      <c r="E179" s="196"/>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257</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204" t="s">
        <v>1711</v>
      </c>
      <c r="D180" s="195"/>
      <c r="E180" s="196"/>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257</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204" t="s">
        <v>1712</v>
      </c>
      <c r="D181" s="195"/>
      <c r="E181" s="196">
        <v>27.29</v>
      </c>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257</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x14ac:dyDescent="0.2">
      <c r="A182" s="151" t="s">
        <v>202</v>
      </c>
      <c r="B182" s="152" t="s">
        <v>160</v>
      </c>
      <c r="C182" s="193" t="s">
        <v>161</v>
      </c>
      <c r="D182" s="170"/>
      <c r="E182" s="171"/>
      <c r="F182" s="172"/>
      <c r="G182" s="172">
        <f>SUMIF(AG183:AG223,"&lt;&gt;NOR",G183:G223)</f>
        <v>0</v>
      </c>
      <c r="H182" s="172"/>
      <c r="I182" s="172">
        <f>SUM(I183:I223)</f>
        <v>0</v>
      </c>
      <c r="J182" s="172"/>
      <c r="K182" s="172">
        <f>SUM(K183:K223)</f>
        <v>0</v>
      </c>
      <c r="L182" s="172"/>
      <c r="M182" s="172">
        <f>SUM(M183:M223)</f>
        <v>0</v>
      </c>
      <c r="N182" s="171"/>
      <c r="O182" s="171">
        <f>SUM(O183:O223)</f>
        <v>0</v>
      </c>
      <c r="P182" s="171"/>
      <c r="Q182" s="171">
        <f>SUM(Q183:Q223)</f>
        <v>0</v>
      </c>
      <c r="R182" s="172"/>
      <c r="S182" s="172"/>
      <c r="T182" s="173"/>
      <c r="U182" s="163"/>
      <c r="V182" s="163">
        <f>SUM(V183:V223)</f>
        <v>0</v>
      </c>
      <c r="W182" s="163"/>
      <c r="X182" s="163"/>
      <c r="Y182" s="163"/>
      <c r="AG182" t="s">
        <v>203</v>
      </c>
    </row>
    <row r="183" spans="1:60" outlineLevel="1" x14ac:dyDescent="0.2">
      <c r="A183" s="155"/>
      <c r="B183" s="156"/>
      <c r="C183" s="277" t="s">
        <v>1713</v>
      </c>
      <c r="D183" s="278"/>
      <c r="E183" s="278"/>
      <c r="F183" s="278"/>
      <c r="G183" s="278"/>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212</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79" t="s">
        <v>648</v>
      </c>
      <c r="D184" s="280"/>
      <c r="E184" s="280"/>
      <c r="F184" s="280"/>
      <c r="G184" s="280"/>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212</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81" t="str">
        <f>C184</f>
        <v>Viz popis: Technické pokyny k provedení; Poznámky k provedení; Všeobecné požadavky na realizaci, materiálová specifikace.</v>
      </c>
      <c r="BB184" s="148"/>
      <c r="BC184" s="148"/>
      <c r="BD184" s="148"/>
      <c r="BE184" s="148"/>
      <c r="BF184" s="148"/>
      <c r="BG184" s="148"/>
      <c r="BH184" s="148"/>
    </row>
    <row r="185" spans="1:60" outlineLevel="1" x14ac:dyDescent="0.2">
      <c r="A185" s="174">
        <v>47</v>
      </c>
      <c r="B185" s="175" t="s">
        <v>1714</v>
      </c>
      <c r="C185" s="190" t="s">
        <v>1715</v>
      </c>
      <c r="D185" s="176" t="s">
        <v>400</v>
      </c>
      <c r="E185" s="177">
        <v>5</v>
      </c>
      <c r="F185" s="178"/>
      <c r="G185" s="179">
        <f>ROUND(E185*F185,2)</f>
        <v>0</v>
      </c>
      <c r="H185" s="178"/>
      <c r="I185" s="179">
        <f>ROUND(E185*H185,2)</f>
        <v>0</v>
      </c>
      <c r="J185" s="178"/>
      <c r="K185" s="179">
        <f>ROUND(E185*J185,2)</f>
        <v>0</v>
      </c>
      <c r="L185" s="179">
        <v>21</v>
      </c>
      <c r="M185" s="179">
        <f>G185*(1+L185/100)</f>
        <v>0</v>
      </c>
      <c r="N185" s="177">
        <v>0</v>
      </c>
      <c r="O185" s="177">
        <f>ROUND(E185*N185,2)</f>
        <v>0</v>
      </c>
      <c r="P185" s="177">
        <v>0</v>
      </c>
      <c r="Q185" s="177">
        <f>ROUND(E185*P185,2)</f>
        <v>0</v>
      </c>
      <c r="R185" s="179"/>
      <c r="S185" s="179" t="s">
        <v>228</v>
      </c>
      <c r="T185" s="180" t="s">
        <v>208</v>
      </c>
      <c r="U185" s="159">
        <v>0</v>
      </c>
      <c r="V185" s="159">
        <f>ROUND(E185*U185,2)</f>
        <v>0</v>
      </c>
      <c r="W185" s="159"/>
      <c r="X185" s="159" t="s">
        <v>252</v>
      </c>
      <c r="Y185" s="159" t="s">
        <v>210</v>
      </c>
      <c r="Z185" s="148"/>
      <c r="AA185" s="148"/>
      <c r="AB185" s="148"/>
      <c r="AC185" s="148"/>
      <c r="AD185" s="148"/>
      <c r="AE185" s="148"/>
      <c r="AF185" s="148"/>
      <c r="AG185" s="148" t="s">
        <v>253</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5"/>
      <c r="B186" s="156"/>
      <c r="C186" s="277" t="s">
        <v>1716</v>
      </c>
      <c r="D186" s="278"/>
      <c r="E186" s="278"/>
      <c r="F186" s="278"/>
      <c r="G186" s="278"/>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212</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279" t="s">
        <v>1717</v>
      </c>
      <c r="D187" s="280"/>
      <c r="E187" s="280"/>
      <c r="F187" s="280"/>
      <c r="G187" s="280"/>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212</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279" t="s">
        <v>1718</v>
      </c>
      <c r="D188" s="280"/>
      <c r="E188" s="280"/>
      <c r="F188" s="280"/>
      <c r="G188" s="280"/>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212</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279" t="s">
        <v>963</v>
      </c>
      <c r="D189" s="280"/>
      <c r="E189" s="280"/>
      <c r="F189" s="280"/>
      <c r="G189" s="280"/>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212</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279" t="s">
        <v>1719</v>
      </c>
      <c r="D190" s="280"/>
      <c r="E190" s="280"/>
      <c r="F190" s="280"/>
      <c r="G190" s="280"/>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212</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81" t="str">
        <f>C190</f>
        <v>- svislé prvky jsou zazděny do kamenného zdiva: spáry vyčistit a vyplnit trvale pružným, UV záření odolným PU tmelem.</v>
      </c>
      <c r="BB190" s="148"/>
      <c r="BC190" s="148"/>
      <c r="BD190" s="148"/>
      <c r="BE190" s="148"/>
      <c r="BF190" s="148"/>
      <c r="BG190" s="148"/>
      <c r="BH190" s="148"/>
    </row>
    <row r="191" spans="1:60" outlineLevel="3" x14ac:dyDescent="0.2">
      <c r="A191" s="155"/>
      <c r="B191" s="156"/>
      <c r="C191" s="279" t="s">
        <v>1720</v>
      </c>
      <c r="D191" s="280"/>
      <c r="E191" s="280"/>
      <c r="F191" s="280"/>
      <c r="G191" s="280"/>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212</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81" t="str">
        <f>C191</f>
        <v>- vodorovné příčle jsou zazděny do kamenného zdiva: spáry vyčistit a vyplnit trvale pružným, UV záření odolným PU tmelem.</v>
      </c>
      <c r="BB191" s="148"/>
      <c r="BC191" s="148"/>
      <c r="BD191" s="148"/>
      <c r="BE191" s="148"/>
      <c r="BF191" s="148"/>
      <c r="BG191" s="148"/>
      <c r="BH191" s="148"/>
    </row>
    <row r="192" spans="1:60" outlineLevel="3" x14ac:dyDescent="0.2">
      <c r="A192" s="155"/>
      <c r="B192" s="156"/>
      <c r="C192" s="279" t="s">
        <v>1721</v>
      </c>
      <c r="D192" s="280"/>
      <c r="E192" s="280"/>
      <c r="F192" s="280"/>
      <c r="G192" s="280"/>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212</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3" x14ac:dyDescent="0.2">
      <c r="A193" s="155"/>
      <c r="B193" s="156"/>
      <c r="C193" s="279" t="s">
        <v>1722</v>
      </c>
      <c r="D193" s="280"/>
      <c r="E193" s="280"/>
      <c r="F193" s="280"/>
      <c r="G193" s="280"/>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212</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81" t="str">
        <f>C193</f>
        <v>- krycí nátěr odstínu grafitové černé: celkové přebroušení, odrezení a několikanásobný vrchní antikorozní nátěr s hedvábným leskem v odstínu barvy grafitová černá.</v>
      </c>
      <c r="BB193" s="148"/>
      <c r="BC193" s="148"/>
      <c r="BD193" s="148"/>
      <c r="BE193" s="148"/>
      <c r="BF193" s="148"/>
      <c r="BG193" s="148"/>
      <c r="BH193" s="148"/>
    </row>
    <row r="194" spans="1:60" outlineLevel="3" x14ac:dyDescent="0.2">
      <c r="A194" s="155"/>
      <c r="B194" s="156"/>
      <c r="C194" s="279" t="s">
        <v>1723</v>
      </c>
      <c r="D194" s="280"/>
      <c r="E194" s="280"/>
      <c r="F194" s="280"/>
      <c r="G194" s="280"/>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212</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04" t="s">
        <v>1724</v>
      </c>
      <c r="D195" s="195"/>
      <c r="E195" s="196"/>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257</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204" t="s">
        <v>1725</v>
      </c>
      <c r="D196" s="195"/>
      <c r="E196" s="196">
        <v>5</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257</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4">
        <v>48</v>
      </c>
      <c r="B197" s="175" t="s">
        <v>1726</v>
      </c>
      <c r="C197" s="190" t="s">
        <v>1727</v>
      </c>
      <c r="D197" s="176" t="s">
        <v>400</v>
      </c>
      <c r="E197" s="177">
        <v>1</v>
      </c>
      <c r="F197" s="178"/>
      <c r="G197" s="179">
        <f>ROUND(E197*F197,2)</f>
        <v>0</v>
      </c>
      <c r="H197" s="178"/>
      <c r="I197" s="179">
        <f>ROUND(E197*H197,2)</f>
        <v>0</v>
      </c>
      <c r="J197" s="178"/>
      <c r="K197" s="179">
        <f>ROUND(E197*J197,2)</f>
        <v>0</v>
      </c>
      <c r="L197" s="179">
        <v>21</v>
      </c>
      <c r="M197" s="179">
        <f>G197*(1+L197/100)</f>
        <v>0</v>
      </c>
      <c r="N197" s="177">
        <v>0</v>
      </c>
      <c r="O197" s="177">
        <f>ROUND(E197*N197,2)</f>
        <v>0</v>
      </c>
      <c r="P197" s="177">
        <v>0</v>
      </c>
      <c r="Q197" s="177">
        <f>ROUND(E197*P197,2)</f>
        <v>0</v>
      </c>
      <c r="R197" s="179"/>
      <c r="S197" s="179" t="s">
        <v>228</v>
      </c>
      <c r="T197" s="180" t="s">
        <v>208</v>
      </c>
      <c r="U197" s="159">
        <v>0</v>
      </c>
      <c r="V197" s="159">
        <f>ROUND(E197*U197,2)</f>
        <v>0</v>
      </c>
      <c r="W197" s="159"/>
      <c r="X197" s="159" t="s">
        <v>252</v>
      </c>
      <c r="Y197" s="159" t="s">
        <v>210</v>
      </c>
      <c r="Z197" s="148"/>
      <c r="AA197" s="148"/>
      <c r="AB197" s="148"/>
      <c r="AC197" s="148"/>
      <c r="AD197" s="148"/>
      <c r="AE197" s="148"/>
      <c r="AF197" s="148"/>
      <c r="AG197" s="148" t="s">
        <v>253</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277" t="s">
        <v>1716</v>
      </c>
      <c r="D198" s="278"/>
      <c r="E198" s="278"/>
      <c r="F198" s="278"/>
      <c r="G198" s="278"/>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212</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279" t="s">
        <v>1728</v>
      </c>
      <c r="D199" s="280"/>
      <c r="E199" s="280"/>
      <c r="F199" s="280"/>
      <c r="G199" s="280"/>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212</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279" t="s">
        <v>1718</v>
      </c>
      <c r="D200" s="280"/>
      <c r="E200" s="280"/>
      <c r="F200" s="280"/>
      <c r="G200" s="280"/>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212</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279" t="s">
        <v>963</v>
      </c>
      <c r="D201" s="280"/>
      <c r="E201" s="280"/>
      <c r="F201" s="280"/>
      <c r="G201" s="280"/>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212</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279" t="s">
        <v>1719</v>
      </c>
      <c r="D202" s="280"/>
      <c r="E202" s="280"/>
      <c r="F202" s="280"/>
      <c r="G202" s="280"/>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212</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81" t="str">
        <f>C202</f>
        <v>- svislé prvky jsou zazděny do kamenného zdiva: spáry vyčistit a vyplnit trvale pružným, UV záření odolným PU tmelem.</v>
      </c>
      <c r="BB202" s="148"/>
      <c r="BC202" s="148"/>
      <c r="BD202" s="148"/>
      <c r="BE202" s="148"/>
      <c r="BF202" s="148"/>
      <c r="BG202" s="148"/>
      <c r="BH202" s="148"/>
    </row>
    <row r="203" spans="1:60" outlineLevel="3" x14ac:dyDescent="0.2">
      <c r="A203" s="155"/>
      <c r="B203" s="156"/>
      <c r="C203" s="279" t="s">
        <v>1720</v>
      </c>
      <c r="D203" s="280"/>
      <c r="E203" s="280"/>
      <c r="F203" s="280"/>
      <c r="G203" s="280"/>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212</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81" t="str">
        <f>C203</f>
        <v>- vodorovné příčle jsou zazděny do kamenného zdiva: spáry vyčistit a vyplnit trvale pružným, UV záření odolným PU tmelem.</v>
      </c>
      <c r="BB203" s="148"/>
      <c r="BC203" s="148"/>
      <c r="BD203" s="148"/>
      <c r="BE203" s="148"/>
      <c r="BF203" s="148"/>
      <c r="BG203" s="148"/>
      <c r="BH203" s="148"/>
    </row>
    <row r="204" spans="1:60" outlineLevel="3" x14ac:dyDescent="0.2">
      <c r="A204" s="155"/>
      <c r="B204" s="156"/>
      <c r="C204" s="279" t="s">
        <v>1721</v>
      </c>
      <c r="D204" s="280"/>
      <c r="E204" s="280"/>
      <c r="F204" s="280"/>
      <c r="G204" s="280"/>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212</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3" x14ac:dyDescent="0.2">
      <c r="A205" s="155"/>
      <c r="B205" s="156"/>
      <c r="C205" s="279" t="s">
        <v>1722</v>
      </c>
      <c r="D205" s="280"/>
      <c r="E205" s="280"/>
      <c r="F205" s="280"/>
      <c r="G205" s="280"/>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212</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81" t="str">
        <f>C205</f>
        <v>- krycí nátěr odstínu grafitové černé: celkové přebroušení, odrezení a několikanásobný vrchní antikorozní nátěr s hedvábným leskem v odstínu barvy grafitová černá.</v>
      </c>
      <c r="BB205" s="148"/>
      <c r="BC205" s="148"/>
      <c r="BD205" s="148"/>
      <c r="BE205" s="148"/>
      <c r="BF205" s="148"/>
      <c r="BG205" s="148"/>
      <c r="BH205" s="148"/>
    </row>
    <row r="206" spans="1:60" outlineLevel="3" x14ac:dyDescent="0.2">
      <c r="A206" s="155"/>
      <c r="B206" s="156"/>
      <c r="C206" s="279" t="s">
        <v>1723</v>
      </c>
      <c r="D206" s="280"/>
      <c r="E206" s="280"/>
      <c r="F206" s="280"/>
      <c r="G206" s="280"/>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212</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04" t="s">
        <v>1724</v>
      </c>
      <c r="D207" s="195"/>
      <c r="E207" s="196"/>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257</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204" t="s">
        <v>1729</v>
      </c>
      <c r="D208" s="195"/>
      <c r="E208" s="196">
        <v>1</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257</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74">
        <v>49</v>
      </c>
      <c r="B209" s="175" t="s">
        <v>1730</v>
      </c>
      <c r="C209" s="190" t="s">
        <v>1731</v>
      </c>
      <c r="D209" s="176" t="s">
        <v>400</v>
      </c>
      <c r="E209" s="177">
        <v>1</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c r="S209" s="179" t="s">
        <v>228</v>
      </c>
      <c r="T209" s="180" t="s">
        <v>208</v>
      </c>
      <c r="U209" s="159">
        <v>0</v>
      </c>
      <c r="V209" s="159">
        <f>ROUND(E209*U209,2)</f>
        <v>0</v>
      </c>
      <c r="W209" s="159"/>
      <c r="X209" s="159" t="s">
        <v>252</v>
      </c>
      <c r="Y209" s="159" t="s">
        <v>210</v>
      </c>
      <c r="Z209" s="148"/>
      <c r="AA209" s="148"/>
      <c r="AB209" s="148"/>
      <c r="AC209" s="148"/>
      <c r="AD209" s="148"/>
      <c r="AE209" s="148"/>
      <c r="AF209" s="148"/>
      <c r="AG209" s="148" t="s">
        <v>253</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5"/>
      <c r="B210" s="156"/>
      <c r="C210" s="277" t="s">
        <v>1732</v>
      </c>
      <c r="D210" s="278"/>
      <c r="E210" s="278"/>
      <c r="F210" s="278"/>
      <c r="G210" s="278"/>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212</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279" t="s">
        <v>1733</v>
      </c>
      <c r="D211" s="280"/>
      <c r="E211" s="280"/>
      <c r="F211" s="280"/>
      <c r="G211" s="280"/>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212</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279" t="s">
        <v>1734</v>
      </c>
      <c r="D212" s="280"/>
      <c r="E212" s="280"/>
      <c r="F212" s="280"/>
      <c r="G212" s="280"/>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212</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279" t="s">
        <v>963</v>
      </c>
      <c r="D213" s="280"/>
      <c r="E213" s="280"/>
      <c r="F213" s="280"/>
      <c r="G213" s="280"/>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212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ht="22.5" outlineLevel="3" x14ac:dyDescent="0.2">
      <c r="A214" s="155"/>
      <c r="B214" s="156"/>
      <c r="C214" s="279" t="s">
        <v>1735</v>
      </c>
      <c r="D214" s="280"/>
      <c r="E214" s="280"/>
      <c r="F214" s="280"/>
      <c r="G214" s="280"/>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212</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81" t="str">
        <f>C214</f>
        <v>- Kotevní patice je osazena na kamenné zdivo a přišroubována ke čtyřem kotvením šroubům vetknutých do koruny zdiva: Demontovat, provést revizi osazení kotev ve zdivu, v případě potřeby překotvit a dotěsnit spáry trvale pružným tmelem.</v>
      </c>
      <c r="BB214" s="148"/>
      <c r="BC214" s="148"/>
      <c r="BD214" s="148"/>
      <c r="BE214" s="148"/>
      <c r="BF214" s="148"/>
      <c r="BG214" s="148"/>
      <c r="BH214" s="148"/>
    </row>
    <row r="215" spans="1:60" outlineLevel="3" x14ac:dyDescent="0.2">
      <c r="A215" s="155"/>
      <c r="B215" s="156"/>
      <c r="C215" s="279" t="s">
        <v>1721</v>
      </c>
      <c r="D215" s="280"/>
      <c r="E215" s="280"/>
      <c r="F215" s="280"/>
      <c r="G215" s="280"/>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212</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ht="22.5" outlineLevel="3" x14ac:dyDescent="0.2">
      <c r="A216" s="155"/>
      <c r="B216" s="156"/>
      <c r="C216" s="279" t="s">
        <v>1722</v>
      </c>
      <c r="D216" s="280"/>
      <c r="E216" s="280"/>
      <c r="F216" s="280"/>
      <c r="G216" s="280"/>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212</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81" t="str">
        <f>C216</f>
        <v>- krycí nátěr odstínu grafitové černé: celkové přebroušení, odrezení a několikanásobný vrchní antikorozní nátěr s hedvábným leskem v odstínu barvy grafitová černá.</v>
      </c>
      <c r="BB216" s="148"/>
      <c r="BC216" s="148"/>
      <c r="BD216" s="148"/>
      <c r="BE216" s="148"/>
      <c r="BF216" s="148"/>
      <c r="BG216" s="148"/>
      <c r="BH216" s="148"/>
    </row>
    <row r="217" spans="1:60" outlineLevel="3" x14ac:dyDescent="0.2">
      <c r="A217" s="155"/>
      <c r="B217" s="156"/>
      <c r="C217" s="279" t="s">
        <v>1736</v>
      </c>
      <c r="D217" s="280"/>
      <c r="E217" s="280"/>
      <c r="F217" s="280"/>
      <c r="G217" s="280"/>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212</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5"/>
      <c r="B218" s="156"/>
      <c r="C218" s="204" t="s">
        <v>1724</v>
      </c>
      <c r="D218" s="195"/>
      <c r="E218" s="196"/>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257</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204" t="s">
        <v>1737</v>
      </c>
      <c r="D219" s="195"/>
      <c r="E219" s="196">
        <v>1</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257</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v>50</v>
      </c>
      <c r="B220" s="156" t="s">
        <v>1738</v>
      </c>
      <c r="C220" s="205" t="s">
        <v>1739</v>
      </c>
      <c r="D220" s="157" t="s">
        <v>0</v>
      </c>
      <c r="E220" s="203"/>
      <c r="F220" s="160"/>
      <c r="G220" s="159">
        <f>ROUND(E220*F220,2)</f>
        <v>0</v>
      </c>
      <c r="H220" s="160"/>
      <c r="I220" s="159">
        <f>ROUND(E220*H220,2)</f>
        <v>0</v>
      </c>
      <c r="J220" s="160"/>
      <c r="K220" s="159">
        <f>ROUND(E220*J220,2)</f>
        <v>0</v>
      </c>
      <c r="L220" s="159">
        <v>21</v>
      </c>
      <c r="M220" s="159">
        <f>G220*(1+L220/100)</f>
        <v>0</v>
      </c>
      <c r="N220" s="158">
        <v>0</v>
      </c>
      <c r="O220" s="158">
        <f>ROUND(E220*N220,2)</f>
        <v>0</v>
      </c>
      <c r="P220" s="158">
        <v>0</v>
      </c>
      <c r="Q220" s="158">
        <f>ROUND(E220*P220,2)</f>
        <v>0</v>
      </c>
      <c r="R220" s="159" t="s">
        <v>979</v>
      </c>
      <c r="S220" s="159" t="s">
        <v>207</v>
      </c>
      <c r="T220" s="159" t="s">
        <v>207</v>
      </c>
      <c r="U220" s="159">
        <v>0</v>
      </c>
      <c r="V220" s="159">
        <f>ROUND(E220*U220,2)</f>
        <v>0</v>
      </c>
      <c r="W220" s="159"/>
      <c r="X220" s="159" t="s">
        <v>639</v>
      </c>
      <c r="Y220" s="159" t="s">
        <v>210</v>
      </c>
      <c r="Z220" s="148"/>
      <c r="AA220" s="148"/>
      <c r="AB220" s="148"/>
      <c r="AC220" s="148"/>
      <c r="AD220" s="148"/>
      <c r="AE220" s="148"/>
      <c r="AF220" s="148"/>
      <c r="AG220" s="148" t="s">
        <v>640</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5"/>
      <c r="B221" s="156"/>
      <c r="C221" s="288" t="s">
        <v>681</v>
      </c>
      <c r="D221" s="289"/>
      <c r="E221" s="289"/>
      <c r="F221" s="289"/>
      <c r="G221" s="28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255</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1" x14ac:dyDescent="0.2">
      <c r="A222" s="155">
        <v>51</v>
      </c>
      <c r="B222" s="156" t="s">
        <v>980</v>
      </c>
      <c r="C222" s="205" t="s">
        <v>981</v>
      </c>
      <c r="D222" s="157" t="s">
        <v>0</v>
      </c>
      <c r="E222" s="203"/>
      <c r="F222" s="160"/>
      <c r="G222" s="159">
        <f>ROUND(E222*F222,2)</f>
        <v>0</v>
      </c>
      <c r="H222" s="160"/>
      <c r="I222" s="159">
        <f>ROUND(E222*H222,2)</f>
        <v>0</v>
      </c>
      <c r="J222" s="160"/>
      <c r="K222" s="159">
        <f>ROUND(E222*J222,2)</f>
        <v>0</v>
      </c>
      <c r="L222" s="159">
        <v>21</v>
      </c>
      <c r="M222" s="159">
        <f>G222*(1+L222/100)</f>
        <v>0</v>
      </c>
      <c r="N222" s="158">
        <v>0</v>
      </c>
      <c r="O222" s="158">
        <f>ROUND(E222*N222,2)</f>
        <v>0</v>
      </c>
      <c r="P222" s="158">
        <v>0</v>
      </c>
      <c r="Q222" s="158">
        <f>ROUND(E222*P222,2)</f>
        <v>0</v>
      </c>
      <c r="R222" s="159" t="s">
        <v>979</v>
      </c>
      <c r="S222" s="159" t="s">
        <v>207</v>
      </c>
      <c r="T222" s="159" t="s">
        <v>207</v>
      </c>
      <c r="U222" s="159">
        <v>0</v>
      </c>
      <c r="V222" s="159">
        <f>ROUND(E222*U222,2)</f>
        <v>0</v>
      </c>
      <c r="W222" s="159"/>
      <c r="X222" s="159" t="s">
        <v>639</v>
      </c>
      <c r="Y222" s="159" t="s">
        <v>210</v>
      </c>
      <c r="Z222" s="148"/>
      <c r="AA222" s="148"/>
      <c r="AB222" s="148"/>
      <c r="AC222" s="148"/>
      <c r="AD222" s="148"/>
      <c r="AE222" s="148"/>
      <c r="AF222" s="148"/>
      <c r="AG222" s="148" t="s">
        <v>640</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288" t="s">
        <v>681</v>
      </c>
      <c r="D223" s="289"/>
      <c r="E223" s="289"/>
      <c r="F223" s="289"/>
      <c r="G223" s="28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255</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x14ac:dyDescent="0.2">
      <c r="A224" s="151" t="s">
        <v>202</v>
      </c>
      <c r="B224" s="152" t="s">
        <v>162</v>
      </c>
      <c r="C224" s="193" t="s">
        <v>163</v>
      </c>
      <c r="D224" s="170"/>
      <c r="E224" s="171"/>
      <c r="F224" s="172"/>
      <c r="G224" s="172">
        <f>SUMIF(AG225:AG244,"&lt;&gt;NOR",G225:G244)</f>
        <v>0</v>
      </c>
      <c r="H224" s="172"/>
      <c r="I224" s="172">
        <f>SUM(I225:I244)</f>
        <v>0</v>
      </c>
      <c r="J224" s="172"/>
      <c r="K224" s="172">
        <f>SUM(K225:K244)</f>
        <v>0</v>
      </c>
      <c r="L224" s="172"/>
      <c r="M224" s="172">
        <f>SUM(M225:M244)</f>
        <v>0</v>
      </c>
      <c r="N224" s="171"/>
      <c r="O224" s="171">
        <f>SUM(O225:O244)</f>
        <v>0</v>
      </c>
      <c r="P224" s="171"/>
      <c r="Q224" s="171">
        <f>SUM(Q225:Q244)</f>
        <v>0</v>
      </c>
      <c r="R224" s="172"/>
      <c r="S224" s="172"/>
      <c r="T224" s="173"/>
      <c r="U224" s="163"/>
      <c r="V224" s="163">
        <f>SUM(V225:V244)</f>
        <v>0</v>
      </c>
      <c r="W224" s="163"/>
      <c r="X224" s="163"/>
      <c r="Y224" s="163"/>
      <c r="AG224" t="s">
        <v>203</v>
      </c>
    </row>
    <row r="225" spans="1:60" outlineLevel="1" x14ac:dyDescent="0.2">
      <c r="A225" s="155"/>
      <c r="B225" s="156"/>
      <c r="C225" s="277" t="s">
        <v>982</v>
      </c>
      <c r="D225" s="278"/>
      <c r="E225" s="278"/>
      <c r="F225" s="278"/>
      <c r="G225" s="278"/>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212</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279" t="s">
        <v>648</v>
      </c>
      <c r="D226" s="280"/>
      <c r="E226" s="280"/>
      <c r="F226" s="280"/>
      <c r="G226" s="280"/>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212</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81" t="str">
        <f>C226</f>
        <v>Viz popis: Technické pokyny k provedení; Poznámky k provedení; Všeobecné požadavky na realizaci, materiálová specifikace.</v>
      </c>
      <c r="BB226" s="148"/>
      <c r="BC226" s="148"/>
      <c r="BD226" s="148"/>
      <c r="BE226" s="148"/>
      <c r="BF226" s="148"/>
      <c r="BG226" s="148"/>
      <c r="BH226" s="148"/>
    </row>
    <row r="227" spans="1:60" ht="22.5" outlineLevel="1" x14ac:dyDescent="0.2">
      <c r="A227" s="174">
        <v>52</v>
      </c>
      <c r="B227" s="175" t="s">
        <v>983</v>
      </c>
      <c r="C227" s="190" t="s">
        <v>1740</v>
      </c>
      <c r="D227" s="176" t="s">
        <v>400</v>
      </c>
      <c r="E227" s="177">
        <v>2</v>
      </c>
      <c r="F227" s="178"/>
      <c r="G227" s="179">
        <f>ROUND(E227*F227,2)</f>
        <v>0</v>
      </c>
      <c r="H227" s="178"/>
      <c r="I227" s="179">
        <f>ROUND(E227*H227,2)</f>
        <v>0</v>
      </c>
      <c r="J227" s="178"/>
      <c r="K227" s="179">
        <f>ROUND(E227*J227,2)</f>
        <v>0</v>
      </c>
      <c r="L227" s="179">
        <v>21</v>
      </c>
      <c r="M227" s="179">
        <f>G227*(1+L227/100)</f>
        <v>0</v>
      </c>
      <c r="N227" s="177">
        <v>0</v>
      </c>
      <c r="O227" s="177">
        <f>ROUND(E227*N227,2)</f>
        <v>0</v>
      </c>
      <c r="P227" s="177">
        <v>0</v>
      </c>
      <c r="Q227" s="177">
        <f>ROUND(E227*P227,2)</f>
        <v>0</v>
      </c>
      <c r="R227" s="179"/>
      <c r="S227" s="179" t="s">
        <v>228</v>
      </c>
      <c r="T227" s="180" t="s">
        <v>208</v>
      </c>
      <c r="U227" s="159">
        <v>0</v>
      </c>
      <c r="V227" s="159">
        <f>ROUND(E227*U227,2)</f>
        <v>0</v>
      </c>
      <c r="W227" s="159"/>
      <c r="X227" s="159" t="s">
        <v>252</v>
      </c>
      <c r="Y227" s="159" t="s">
        <v>210</v>
      </c>
      <c r="Z227" s="148"/>
      <c r="AA227" s="148"/>
      <c r="AB227" s="148"/>
      <c r="AC227" s="148"/>
      <c r="AD227" s="148"/>
      <c r="AE227" s="148"/>
      <c r="AF227" s="148"/>
      <c r="AG227" s="148" t="s">
        <v>253</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77" t="s">
        <v>1741</v>
      </c>
      <c r="D228" s="278"/>
      <c r="E228" s="278"/>
      <c r="F228" s="278"/>
      <c r="G228" s="278"/>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212</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81" t="str">
        <f>C228</f>
        <v>MATERIÁL: Jemnozrnná žula šedá (barevnost a zrnitost materiálu vybrat podle stávajícího zdícího materiálu kamenné hradby).</v>
      </c>
      <c r="BB228" s="148"/>
      <c r="BC228" s="148"/>
      <c r="BD228" s="148"/>
      <c r="BE228" s="148"/>
      <c r="BF228" s="148"/>
      <c r="BG228" s="148"/>
      <c r="BH228" s="148"/>
    </row>
    <row r="229" spans="1:60" ht="22.5" outlineLevel="3" x14ac:dyDescent="0.2">
      <c r="A229" s="155"/>
      <c r="B229" s="156"/>
      <c r="C229" s="279" t="s">
        <v>1742</v>
      </c>
      <c r="D229" s="280"/>
      <c r="E229" s="280"/>
      <c r="F229" s="280"/>
      <c r="G229" s="280"/>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212</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81" t="str">
        <f>C229</f>
        <v>OSAZENÍ: Chrlič bude zazděn do stávající kamenné stěny na trasvápennou zdící maltu pro kamenné zdivo – zazdít do hloubky 500mm (čelo chrliče předsadit před líc zdiva o 150mm). Osazení de polohy drenážního potrubí – spád od objektu min 2%.</v>
      </c>
      <c r="BB229" s="148"/>
      <c r="BC229" s="148"/>
      <c r="BD229" s="148"/>
      <c r="BE229" s="148"/>
      <c r="BF229" s="148"/>
      <c r="BG229" s="148"/>
      <c r="BH229" s="148"/>
    </row>
    <row r="230" spans="1:60" ht="22.5" outlineLevel="3" x14ac:dyDescent="0.2">
      <c r="A230" s="155"/>
      <c r="B230" s="156"/>
      <c r="C230" s="279" t="s">
        <v>1743</v>
      </c>
      <c r="D230" s="280"/>
      <c r="E230" s="280"/>
      <c r="F230" s="280"/>
      <c r="G230" s="280"/>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212</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81" t="str">
        <f>C230</f>
        <v>TVAR A POVRCH: Povrch chrlič bude proveden ručním otesáním v délce 200mm od čela. Impregnace siloxanovými hydrofobizačními prostředky.</v>
      </c>
      <c r="BB230" s="148"/>
      <c r="BC230" s="148"/>
      <c r="BD230" s="148"/>
      <c r="BE230" s="148"/>
      <c r="BF230" s="148"/>
      <c r="BG230" s="148"/>
      <c r="BH230" s="148"/>
    </row>
    <row r="231" spans="1:60" ht="22.5" outlineLevel="3" x14ac:dyDescent="0.2">
      <c r="A231" s="155"/>
      <c r="B231" s="156"/>
      <c r="C231" s="279" t="s">
        <v>1744</v>
      </c>
      <c r="D231" s="280"/>
      <c r="E231" s="280"/>
      <c r="F231" s="280"/>
      <c r="G231" s="280"/>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212</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81" t="str">
        <f>C231</f>
        <v>POZNÁMKA: Vyrobeno z jednoho kusu kamene, na spodní straně bude 50mm od líce proříznuta okapní hrana hl. 5mm, š.10mm. Provedení koordinovat s realizací odvodnění západní vyhlídky.</v>
      </c>
      <c r="BB231" s="148"/>
      <c r="BC231" s="148"/>
      <c r="BD231" s="148"/>
      <c r="BE231" s="148"/>
      <c r="BF231" s="148"/>
      <c r="BG231" s="148"/>
      <c r="BH231" s="148"/>
    </row>
    <row r="232" spans="1:60" outlineLevel="2" x14ac:dyDescent="0.2">
      <c r="A232" s="155"/>
      <c r="B232" s="156"/>
      <c r="C232" s="204" t="s">
        <v>1002</v>
      </c>
      <c r="D232" s="195"/>
      <c r="E232" s="196"/>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257</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x14ac:dyDescent="0.2">
      <c r="A233" s="155"/>
      <c r="B233" s="156"/>
      <c r="C233" s="204" t="s">
        <v>1745</v>
      </c>
      <c r="D233" s="195"/>
      <c r="E233" s="196">
        <v>2</v>
      </c>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257</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ht="22.5" outlineLevel="1" x14ac:dyDescent="0.2">
      <c r="A234" s="174">
        <v>53</v>
      </c>
      <c r="B234" s="175" t="s">
        <v>1004</v>
      </c>
      <c r="C234" s="190" t="s">
        <v>1746</v>
      </c>
      <c r="D234" s="176" t="s">
        <v>400</v>
      </c>
      <c r="E234" s="177">
        <v>2</v>
      </c>
      <c r="F234" s="178"/>
      <c r="G234" s="179">
        <f>ROUND(E234*F234,2)</f>
        <v>0</v>
      </c>
      <c r="H234" s="178"/>
      <c r="I234" s="179">
        <f>ROUND(E234*H234,2)</f>
        <v>0</v>
      </c>
      <c r="J234" s="178"/>
      <c r="K234" s="179">
        <f>ROUND(E234*J234,2)</f>
        <v>0</v>
      </c>
      <c r="L234" s="179">
        <v>21</v>
      </c>
      <c r="M234" s="179">
        <f>G234*(1+L234/100)</f>
        <v>0</v>
      </c>
      <c r="N234" s="177">
        <v>0</v>
      </c>
      <c r="O234" s="177">
        <f>ROUND(E234*N234,2)</f>
        <v>0</v>
      </c>
      <c r="P234" s="177">
        <v>0</v>
      </c>
      <c r="Q234" s="177">
        <f>ROUND(E234*P234,2)</f>
        <v>0</v>
      </c>
      <c r="R234" s="179"/>
      <c r="S234" s="179" t="s">
        <v>228</v>
      </c>
      <c r="T234" s="180" t="s">
        <v>208</v>
      </c>
      <c r="U234" s="159">
        <v>0</v>
      </c>
      <c r="V234" s="159">
        <f>ROUND(E234*U234,2)</f>
        <v>0</v>
      </c>
      <c r="W234" s="159"/>
      <c r="X234" s="159" t="s">
        <v>252</v>
      </c>
      <c r="Y234" s="159" t="s">
        <v>210</v>
      </c>
      <c r="Z234" s="148"/>
      <c r="AA234" s="148"/>
      <c r="AB234" s="148"/>
      <c r="AC234" s="148"/>
      <c r="AD234" s="148"/>
      <c r="AE234" s="148"/>
      <c r="AF234" s="148"/>
      <c r="AG234" s="148" t="s">
        <v>253</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277" t="s">
        <v>1741</v>
      </c>
      <c r="D235" s="278"/>
      <c r="E235" s="278"/>
      <c r="F235" s="278"/>
      <c r="G235" s="278"/>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212</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81" t="str">
        <f>C235</f>
        <v>MATERIÁL: Jemnozrnná žula šedá (barevnost a zrnitost materiálu vybrat podle stávajícího zdícího materiálu kamenné hradby).</v>
      </c>
      <c r="BB235" s="148"/>
      <c r="BC235" s="148"/>
      <c r="BD235" s="148"/>
      <c r="BE235" s="148"/>
      <c r="BF235" s="148"/>
      <c r="BG235" s="148"/>
      <c r="BH235" s="148"/>
    </row>
    <row r="236" spans="1:60" ht="22.5" outlineLevel="3" x14ac:dyDescent="0.2">
      <c r="A236" s="155"/>
      <c r="B236" s="156"/>
      <c r="C236" s="279" t="s">
        <v>1747</v>
      </c>
      <c r="D236" s="280"/>
      <c r="E236" s="280"/>
      <c r="F236" s="280"/>
      <c r="G236" s="280"/>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212</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81" t="str">
        <f>C236</f>
        <v>OSAZENÍ: Chrlič bude zazděn do stávající kamenné stěny na trasvápennou zdící maltu pro kamenné zdivo – zazdít do hloubky 600mm (čelo chrliče předsadit před líc zdiva o 150mm). Osazení de polohy drenážního potrubí – spád od objektu min 2%.</v>
      </c>
      <c r="BB236" s="148"/>
      <c r="BC236" s="148"/>
      <c r="BD236" s="148"/>
      <c r="BE236" s="148"/>
      <c r="BF236" s="148"/>
      <c r="BG236" s="148"/>
      <c r="BH236" s="148"/>
    </row>
    <row r="237" spans="1:60" ht="22.5" outlineLevel="3" x14ac:dyDescent="0.2">
      <c r="A237" s="155"/>
      <c r="B237" s="156"/>
      <c r="C237" s="279" t="s">
        <v>1743</v>
      </c>
      <c r="D237" s="280"/>
      <c r="E237" s="280"/>
      <c r="F237" s="280"/>
      <c r="G237" s="280"/>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212</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81" t="str">
        <f>C237</f>
        <v>TVAR A POVRCH: Povrch chrlič bude proveden ručním otesáním v délce 200mm od čela. Impregnace siloxanovými hydrofobizačními prostředky.</v>
      </c>
      <c r="BB237" s="148"/>
      <c r="BC237" s="148"/>
      <c r="BD237" s="148"/>
      <c r="BE237" s="148"/>
      <c r="BF237" s="148"/>
      <c r="BG237" s="148"/>
      <c r="BH237" s="148"/>
    </row>
    <row r="238" spans="1:60" ht="22.5" outlineLevel="3" x14ac:dyDescent="0.2">
      <c r="A238" s="155"/>
      <c r="B238" s="156"/>
      <c r="C238" s="279" t="s">
        <v>1748</v>
      </c>
      <c r="D238" s="280"/>
      <c r="E238" s="280"/>
      <c r="F238" s="280"/>
      <c r="G238" s="280"/>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212</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81" t="str">
        <f>C238</f>
        <v>POZNÁMKA: Vyrobeno z jednoho kusu kamene, na spodní straně bude 50mm od líce proříznuta okapní hrana hl. 5mm, š.10mm. Provedení koordinovat s realizací odvodnění rubové strany hradebního zdiva.</v>
      </c>
      <c r="BB238" s="148"/>
      <c r="BC238" s="148"/>
      <c r="BD238" s="148"/>
      <c r="BE238" s="148"/>
      <c r="BF238" s="148"/>
      <c r="BG238" s="148"/>
      <c r="BH238" s="148"/>
    </row>
    <row r="239" spans="1:60" outlineLevel="2" x14ac:dyDescent="0.2">
      <c r="A239" s="155"/>
      <c r="B239" s="156"/>
      <c r="C239" s="204" t="s">
        <v>1002</v>
      </c>
      <c r="D239" s="195"/>
      <c r="E239" s="196"/>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257</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204" t="s">
        <v>1749</v>
      </c>
      <c r="D240" s="195"/>
      <c r="E240" s="196">
        <v>2</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257</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v>54</v>
      </c>
      <c r="B241" s="156" t="s">
        <v>1075</v>
      </c>
      <c r="C241" s="205" t="s">
        <v>1076</v>
      </c>
      <c r="D241" s="157" t="s">
        <v>0</v>
      </c>
      <c r="E241" s="203"/>
      <c r="F241" s="160"/>
      <c r="G241" s="159">
        <f>ROUND(E241*F241,2)</f>
        <v>0</v>
      </c>
      <c r="H241" s="160"/>
      <c r="I241" s="159">
        <f>ROUND(E241*H241,2)</f>
        <v>0</v>
      </c>
      <c r="J241" s="160"/>
      <c r="K241" s="159">
        <f>ROUND(E241*J241,2)</f>
        <v>0</v>
      </c>
      <c r="L241" s="159">
        <v>21</v>
      </c>
      <c r="M241" s="159">
        <f>G241*(1+L241/100)</f>
        <v>0</v>
      </c>
      <c r="N241" s="158">
        <v>0</v>
      </c>
      <c r="O241" s="158">
        <f>ROUND(E241*N241,2)</f>
        <v>0</v>
      </c>
      <c r="P241" s="158">
        <v>0</v>
      </c>
      <c r="Q241" s="158">
        <f>ROUND(E241*P241,2)</f>
        <v>0</v>
      </c>
      <c r="R241" s="159" t="s">
        <v>1077</v>
      </c>
      <c r="S241" s="159" t="s">
        <v>207</v>
      </c>
      <c r="T241" s="159" t="s">
        <v>207</v>
      </c>
      <c r="U241" s="159">
        <v>0</v>
      </c>
      <c r="V241" s="159">
        <f>ROUND(E241*U241,2)</f>
        <v>0</v>
      </c>
      <c r="W241" s="159"/>
      <c r="X241" s="159" t="s">
        <v>639</v>
      </c>
      <c r="Y241" s="159" t="s">
        <v>210</v>
      </c>
      <c r="Z241" s="148"/>
      <c r="AA241" s="148"/>
      <c r="AB241" s="148"/>
      <c r="AC241" s="148"/>
      <c r="AD241" s="148"/>
      <c r="AE241" s="148"/>
      <c r="AF241" s="148"/>
      <c r="AG241" s="148" t="s">
        <v>640</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88" t="s">
        <v>681</v>
      </c>
      <c r="D242" s="289"/>
      <c r="E242" s="289"/>
      <c r="F242" s="289"/>
      <c r="G242" s="28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255</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ht="22.5" outlineLevel="1" x14ac:dyDescent="0.2">
      <c r="A243" s="155">
        <v>55</v>
      </c>
      <c r="B243" s="156" t="s">
        <v>1078</v>
      </c>
      <c r="C243" s="205" t="s">
        <v>1079</v>
      </c>
      <c r="D243" s="157" t="s">
        <v>0</v>
      </c>
      <c r="E243" s="203"/>
      <c r="F243" s="160"/>
      <c r="G243" s="159">
        <f>ROUND(E243*F243,2)</f>
        <v>0</v>
      </c>
      <c r="H243" s="160"/>
      <c r="I243" s="159">
        <f>ROUND(E243*H243,2)</f>
        <v>0</v>
      </c>
      <c r="J243" s="160"/>
      <c r="K243" s="159">
        <f>ROUND(E243*J243,2)</f>
        <v>0</v>
      </c>
      <c r="L243" s="159">
        <v>21</v>
      </c>
      <c r="M243" s="159">
        <f>G243*(1+L243/100)</f>
        <v>0</v>
      </c>
      <c r="N243" s="158">
        <v>0</v>
      </c>
      <c r="O243" s="158">
        <f>ROUND(E243*N243,2)</f>
        <v>0</v>
      </c>
      <c r="P243" s="158">
        <v>0</v>
      </c>
      <c r="Q243" s="158">
        <f>ROUND(E243*P243,2)</f>
        <v>0</v>
      </c>
      <c r="R243" s="159" t="s">
        <v>1077</v>
      </c>
      <c r="S243" s="159" t="s">
        <v>207</v>
      </c>
      <c r="T243" s="159" t="s">
        <v>207</v>
      </c>
      <c r="U243" s="159">
        <v>0</v>
      </c>
      <c r="V243" s="159">
        <f>ROUND(E243*U243,2)</f>
        <v>0</v>
      </c>
      <c r="W243" s="159"/>
      <c r="X243" s="159" t="s">
        <v>639</v>
      </c>
      <c r="Y243" s="159" t="s">
        <v>210</v>
      </c>
      <c r="Z243" s="148"/>
      <c r="AA243" s="148"/>
      <c r="AB243" s="148"/>
      <c r="AC243" s="148"/>
      <c r="AD243" s="148"/>
      <c r="AE243" s="148"/>
      <c r="AF243" s="148"/>
      <c r="AG243" s="148" t="s">
        <v>640</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5"/>
      <c r="B244" s="156"/>
      <c r="C244" s="288" t="s">
        <v>681</v>
      </c>
      <c r="D244" s="289"/>
      <c r="E244" s="289"/>
      <c r="F244" s="289"/>
      <c r="G244" s="28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255</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x14ac:dyDescent="0.2">
      <c r="A245" s="164" t="s">
        <v>202</v>
      </c>
      <c r="B245" s="165" t="s">
        <v>168</v>
      </c>
      <c r="C245" s="189" t="s">
        <v>169</v>
      </c>
      <c r="D245" s="166"/>
      <c r="E245" s="167"/>
      <c r="F245" s="168"/>
      <c r="G245" s="168">
        <f>SUMIF(AG246:AG275,"&lt;&gt;NOR",G246:G275)</f>
        <v>0</v>
      </c>
      <c r="H245" s="168"/>
      <c r="I245" s="168">
        <f>SUM(I246:I275)</f>
        <v>0</v>
      </c>
      <c r="J245" s="168"/>
      <c r="K245" s="168">
        <f>SUM(K246:K275)</f>
        <v>0</v>
      </c>
      <c r="L245" s="168"/>
      <c r="M245" s="168">
        <f>SUM(M246:M275)</f>
        <v>0</v>
      </c>
      <c r="N245" s="167"/>
      <c r="O245" s="167">
        <f>SUM(O246:O275)</f>
        <v>0</v>
      </c>
      <c r="P245" s="167"/>
      <c r="Q245" s="167">
        <f>SUM(Q246:Q275)</f>
        <v>0</v>
      </c>
      <c r="R245" s="168"/>
      <c r="S245" s="168"/>
      <c r="T245" s="169"/>
      <c r="U245" s="163"/>
      <c r="V245" s="163">
        <f>SUM(V246:V275)</f>
        <v>71.42</v>
      </c>
      <c r="W245" s="163"/>
      <c r="X245" s="163"/>
      <c r="Y245" s="163"/>
      <c r="AG245" t="s">
        <v>203</v>
      </c>
    </row>
    <row r="246" spans="1:60" ht="22.5" outlineLevel="1" x14ac:dyDescent="0.2">
      <c r="A246" s="182">
        <v>56</v>
      </c>
      <c r="B246" s="183" t="s">
        <v>1088</v>
      </c>
      <c r="C246" s="191" t="s">
        <v>1089</v>
      </c>
      <c r="D246" s="184" t="s">
        <v>400</v>
      </c>
      <c r="E246" s="185">
        <v>2</v>
      </c>
      <c r="F246" s="186"/>
      <c r="G246" s="187">
        <f>ROUND(E246*F246,2)</f>
        <v>0</v>
      </c>
      <c r="H246" s="186"/>
      <c r="I246" s="187">
        <f>ROUND(E246*H246,2)</f>
        <v>0</v>
      </c>
      <c r="J246" s="186"/>
      <c r="K246" s="187">
        <f>ROUND(E246*J246,2)</f>
        <v>0</v>
      </c>
      <c r="L246" s="187">
        <v>21</v>
      </c>
      <c r="M246" s="187">
        <f>G246*(1+L246/100)</f>
        <v>0</v>
      </c>
      <c r="N246" s="185">
        <v>0</v>
      </c>
      <c r="O246" s="185">
        <f>ROUND(E246*N246,2)</f>
        <v>0</v>
      </c>
      <c r="P246" s="185">
        <v>0</v>
      </c>
      <c r="Q246" s="185">
        <f>ROUND(E246*P246,2)</f>
        <v>0</v>
      </c>
      <c r="R246" s="187" t="s">
        <v>537</v>
      </c>
      <c r="S246" s="187" t="s">
        <v>207</v>
      </c>
      <c r="T246" s="188" t="s">
        <v>207</v>
      </c>
      <c r="U246" s="159">
        <v>8.84</v>
      </c>
      <c r="V246" s="159">
        <f>ROUND(E246*U246,2)</f>
        <v>17.68</v>
      </c>
      <c r="W246" s="159"/>
      <c r="X246" s="159" t="s">
        <v>252</v>
      </c>
      <c r="Y246" s="159" t="s">
        <v>210</v>
      </c>
      <c r="Z246" s="148"/>
      <c r="AA246" s="148"/>
      <c r="AB246" s="148"/>
      <c r="AC246" s="148"/>
      <c r="AD246" s="148"/>
      <c r="AE246" s="148"/>
      <c r="AF246" s="148"/>
      <c r="AG246" s="148" t="s">
        <v>253</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74">
        <v>57</v>
      </c>
      <c r="B247" s="175" t="s">
        <v>1097</v>
      </c>
      <c r="C247" s="190" t="s">
        <v>1098</v>
      </c>
      <c r="D247" s="176" t="s">
        <v>638</v>
      </c>
      <c r="E247" s="177">
        <v>13.8804</v>
      </c>
      <c r="F247" s="178"/>
      <c r="G247" s="179">
        <f>ROUND(E247*F247,2)</f>
        <v>0</v>
      </c>
      <c r="H247" s="178"/>
      <c r="I247" s="179">
        <f>ROUND(E247*H247,2)</f>
        <v>0</v>
      </c>
      <c r="J247" s="178"/>
      <c r="K247" s="179">
        <f>ROUND(E247*J247,2)</f>
        <v>0</v>
      </c>
      <c r="L247" s="179">
        <v>21</v>
      </c>
      <c r="M247" s="179">
        <f>G247*(1+L247/100)</f>
        <v>0</v>
      </c>
      <c r="N247" s="177">
        <v>0</v>
      </c>
      <c r="O247" s="177">
        <f>ROUND(E247*N247,2)</f>
        <v>0</v>
      </c>
      <c r="P247" s="177">
        <v>0</v>
      </c>
      <c r="Q247" s="177">
        <f>ROUND(E247*P247,2)</f>
        <v>0</v>
      </c>
      <c r="R247" s="179" t="s">
        <v>537</v>
      </c>
      <c r="S247" s="179" t="s">
        <v>207</v>
      </c>
      <c r="T247" s="180" t="s">
        <v>207</v>
      </c>
      <c r="U247" s="159">
        <v>0.55000000000000004</v>
      </c>
      <c r="V247" s="159">
        <f>ROUND(E247*U247,2)</f>
        <v>7.63</v>
      </c>
      <c r="W247" s="159"/>
      <c r="X247" s="159" t="s">
        <v>1099</v>
      </c>
      <c r="Y247" s="159" t="s">
        <v>210</v>
      </c>
      <c r="Z247" s="148"/>
      <c r="AA247" s="148"/>
      <c r="AB247" s="148"/>
      <c r="AC247" s="148"/>
      <c r="AD247" s="148"/>
      <c r="AE247" s="148"/>
      <c r="AF247" s="148"/>
      <c r="AG247" s="148" t="s">
        <v>1100</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2" x14ac:dyDescent="0.2">
      <c r="A248" s="155"/>
      <c r="B248" s="156"/>
      <c r="C248" s="204" t="s">
        <v>1101</v>
      </c>
      <c r="D248" s="195"/>
      <c r="E248" s="196"/>
      <c r="F248" s="159"/>
      <c r="G248" s="159"/>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257</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204" t="s">
        <v>1750</v>
      </c>
      <c r="D249" s="195"/>
      <c r="E249" s="196"/>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257</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5"/>
      <c r="B250" s="156"/>
      <c r="C250" s="204" t="s">
        <v>1751</v>
      </c>
      <c r="D250" s="195"/>
      <c r="E250" s="196">
        <v>13.8804</v>
      </c>
      <c r="F250" s="159"/>
      <c r="G250" s="159"/>
      <c r="H250" s="159"/>
      <c r="I250" s="159"/>
      <c r="J250" s="159"/>
      <c r="K250" s="159"/>
      <c r="L250" s="159"/>
      <c r="M250" s="159"/>
      <c r="N250" s="158"/>
      <c r="O250" s="158"/>
      <c r="P250" s="158"/>
      <c r="Q250" s="158"/>
      <c r="R250" s="159"/>
      <c r="S250" s="159"/>
      <c r="T250" s="159"/>
      <c r="U250" s="159"/>
      <c r="V250" s="159"/>
      <c r="W250" s="159"/>
      <c r="X250" s="159"/>
      <c r="Y250" s="159"/>
      <c r="Z250" s="148"/>
      <c r="AA250" s="148"/>
      <c r="AB250" s="148"/>
      <c r="AC250" s="148"/>
      <c r="AD250" s="148"/>
      <c r="AE250" s="148"/>
      <c r="AF250" s="148"/>
      <c r="AG250" s="148" t="s">
        <v>257</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74">
        <v>58</v>
      </c>
      <c r="B251" s="175" t="s">
        <v>1104</v>
      </c>
      <c r="C251" s="190" t="s">
        <v>1105</v>
      </c>
      <c r="D251" s="176" t="s">
        <v>638</v>
      </c>
      <c r="E251" s="177">
        <v>13.8804</v>
      </c>
      <c r="F251" s="178"/>
      <c r="G251" s="179">
        <f>ROUND(E251*F251,2)</f>
        <v>0</v>
      </c>
      <c r="H251" s="178"/>
      <c r="I251" s="179">
        <f>ROUND(E251*H251,2)</f>
        <v>0</v>
      </c>
      <c r="J251" s="178"/>
      <c r="K251" s="179">
        <f>ROUND(E251*J251,2)</f>
        <v>0</v>
      </c>
      <c r="L251" s="179">
        <v>21</v>
      </c>
      <c r="M251" s="179">
        <f>G251*(1+L251/100)</f>
        <v>0</v>
      </c>
      <c r="N251" s="177">
        <v>0</v>
      </c>
      <c r="O251" s="177">
        <f>ROUND(E251*N251,2)</f>
        <v>0</v>
      </c>
      <c r="P251" s="177">
        <v>0</v>
      </c>
      <c r="Q251" s="177">
        <f>ROUND(E251*P251,2)</f>
        <v>0</v>
      </c>
      <c r="R251" s="179" t="s">
        <v>537</v>
      </c>
      <c r="S251" s="179" t="s">
        <v>207</v>
      </c>
      <c r="T251" s="180" t="s">
        <v>207</v>
      </c>
      <c r="U251" s="159">
        <v>0.49</v>
      </c>
      <c r="V251" s="159">
        <f>ROUND(E251*U251,2)</f>
        <v>6.8</v>
      </c>
      <c r="W251" s="159"/>
      <c r="X251" s="159" t="s">
        <v>1099</v>
      </c>
      <c r="Y251" s="159" t="s">
        <v>210</v>
      </c>
      <c r="Z251" s="148"/>
      <c r="AA251" s="148"/>
      <c r="AB251" s="148"/>
      <c r="AC251" s="148"/>
      <c r="AD251" s="148"/>
      <c r="AE251" s="148"/>
      <c r="AF251" s="148"/>
      <c r="AG251" s="148" t="s">
        <v>1100</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277" t="s">
        <v>1106</v>
      </c>
      <c r="D252" s="278"/>
      <c r="E252" s="278"/>
      <c r="F252" s="278"/>
      <c r="G252" s="278"/>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212</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204" t="s">
        <v>1101</v>
      </c>
      <c r="D253" s="195"/>
      <c r="E253" s="196"/>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257</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204" t="s">
        <v>1750</v>
      </c>
      <c r="D254" s="195"/>
      <c r="E254" s="196"/>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257</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204" t="s">
        <v>1751</v>
      </c>
      <c r="D255" s="195"/>
      <c r="E255" s="196">
        <v>13.8804</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257</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4">
        <v>59</v>
      </c>
      <c r="B256" s="175" t="s">
        <v>1107</v>
      </c>
      <c r="C256" s="190" t="s">
        <v>1108</v>
      </c>
      <c r="D256" s="176" t="s">
        <v>638</v>
      </c>
      <c r="E256" s="177">
        <v>263.7276</v>
      </c>
      <c r="F256" s="178"/>
      <c r="G256" s="179">
        <f>ROUND(E256*F256,2)</f>
        <v>0</v>
      </c>
      <c r="H256" s="178"/>
      <c r="I256" s="179">
        <f>ROUND(E256*H256,2)</f>
        <v>0</v>
      </c>
      <c r="J256" s="178"/>
      <c r="K256" s="179">
        <f>ROUND(E256*J256,2)</f>
        <v>0</v>
      </c>
      <c r="L256" s="179">
        <v>21</v>
      </c>
      <c r="M256" s="179">
        <f>G256*(1+L256/100)</f>
        <v>0</v>
      </c>
      <c r="N256" s="177">
        <v>0</v>
      </c>
      <c r="O256" s="177">
        <f>ROUND(E256*N256,2)</f>
        <v>0</v>
      </c>
      <c r="P256" s="177">
        <v>0</v>
      </c>
      <c r="Q256" s="177">
        <f>ROUND(E256*P256,2)</f>
        <v>0</v>
      </c>
      <c r="R256" s="179" t="s">
        <v>537</v>
      </c>
      <c r="S256" s="179" t="s">
        <v>207</v>
      </c>
      <c r="T256" s="180" t="s">
        <v>207</v>
      </c>
      <c r="U256" s="159">
        <v>0</v>
      </c>
      <c r="V256" s="159">
        <f>ROUND(E256*U256,2)</f>
        <v>0</v>
      </c>
      <c r="W256" s="159"/>
      <c r="X256" s="159" t="s">
        <v>1099</v>
      </c>
      <c r="Y256" s="159" t="s">
        <v>210</v>
      </c>
      <c r="Z256" s="148"/>
      <c r="AA256" s="148"/>
      <c r="AB256" s="148"/>
      <c r="AC256" s="148"/>
      <c r="AD256" s="148"/>
      <c r="AE256" s="148"/>
      <c r="AF256" s="148"/>
      <c r="AG256" s="148" t="s">
        <v>1100</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204" t="s">
        <v>1101</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257</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204" t="s">
        <v>1750</v>
      </c>
      <c r="D258" s="195"/>
      <c r="E258" s="196"/>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257</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204" t="s">
        <v>1752</v>
      </c>
      <c r="D259" s="195"/>
      <c r="E259" s="196">
        <v>263.7276</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257</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74">
        <v>60</v>
      </c>
      <c r="B260" s="175" t="s">
        <v>1111</v>
      </c>
      <c r="C260" s="190" t="s">
        <v>1112</v>
      </c>
      <c r="D260" s="176" t="s">
        <v>638</v>
      </c>
      <c r="E260" s="177">
        <v>13.8804</v>
      </c>
      <c r="F260" s="178"/>
      <c r="G260" s="179">
        <f>ROUND(E260*F260,2)</f>
        <v>0</v>
      </c>
      <c r="H260" s="178"/>
      <c r="I260" s="179">
        <f>ROUND(E260*H260,2)</f>
        <v>0</v>
      </c>
      <c r="J260" s="178"/>
      <c r="K260" s="179">
        <f>ROUND(E260*J260,2)</f>
        <v>0</v>
      </c>
      <c r="L260" s="179">
        <v>21</v>
      </c>
      <c r="M260" s="179">
        <f>G260*(1+L260/100)</f>
        <v>0</v>
      </c>
      <c r="N260" s="177">
        <v>0</v>
      </c>
      <c r="O260" s="177">
        <f>ROUND(E260*N260,2)</f>
        <v>0</v>
      </c>
      <c r="P260" s="177">
        <v>0</v>
      </c>
      <c r="Q260" s="177">
        <f>ROUND(E260*P260,2)</f>
        <v>0</v>
      </c>
      <c r="R260" s="179" t="s">
        <v>537</v>
      </c>
      <c r="S260" s="179" t="s">
        <v>207</v>
      </c>
      <c r="T260" s="180" t="s">
        <v>207</v>
      </c>
      <c r="U260" s="159">
        <v>0.94199999999999995</v>
      </c>
      <c r="V260" s="159">
        <f>ROUND(E260*U260,2)</f>
        <v>13.08</v>
      </c>
      <c r="W260" s="159"/>
      <c r="X260" s="159" t="s">
        <v>1099</v>
      </c>
      <c r="Y260" s="159" t="s">
        <v>210</v>
      </c>
      <c r="Z260" s="148"/>
      <c r="AA260" s="148"/>
      <c r="AB260" s="148"/>
      <c r="AC260" s="148"/>
      <c r="AD260" s="148"/>
      <c r="AE260" s="148"/>
      <c r="AF260" s="148"/>
      <c r="AG260" s="148" t="s">
        <v>1100</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2" x14ac:dyDescent="0.2">
      <c r="A261" s="155"/>
      <c r="B261" s="156"/>
      <c r="C261" s="204" t="s">
        <v>1101</v>
      </c>
      <c r="D261" s="195"/>
      <c r="E261" s="196"/>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257</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204" t="s">
        <v>1750</v>
      </c>
      <c r="D262" s="195"/>
      <c r="E262" s="196"/>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257</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5"/>
      <c r="B263" s="156"/>
      <c r="C263" s="204" t="s">
        <v>1751</v>
      </c>
      <c r="D263" s="195"/>
      <c r="E263" s="196">
        <v>13.8804</v>
      </c>
      <c r="F263" s="159"/>
      <c r="G263" s="1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257</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ht="22.5" outlineLevel="1" x14ac:dyDescent="0.2">
      <c r="A264" s="174">
        <v>61</v>
      </c>
      <c r="B264" s="175" t="s">
        <v>1113</v>
      </c>
      <c r="C264" s="190" t="s">
        <v>1114</v>
      </c>
      <c r="D264" s="176" t="s">
        <v>638</v>
      </c>
      <c r="E264" s="177">
        <v>249.84719999999999</v>
      </c>
      <c r="F264" s="178"/>
      <c r="G264" s="179">
        <f>ROUND(E264*F264,2)</f>
        <v>0</v>
      </c>
      <c r="H264" s="178"/>
      <c r="I264" s="179">
        <f>ROUND(E264*H264,2)</f>
        <v>0</v>
      </c>
      <c r="J264" s="178"/>
      <c r="K264" s="179">
        <f>ROUND(E264*J264,2)</f>
        <v>0</v>
      </c>
      <c r="L264" s="179">
        <v>21</v>
      </c>
      <c r="M264" s="179">
        <f>G264*(1+L264/100)</f>
        <v>0</v>
      </c>
      <c r="N264" s="177">
        <v>0</v>
      </c>
      <c r="O264" s="177">
        <f>ROUND(E264*N264,2)</f>
        <v>0</v>
      </c>
      <c r="P264" s="177">
        <v>0</v>
      </c>
      <c r="Q264" s="177">
        <f>ROUND(E264*P264,2)</f>
        <v>0</v>
      </c>
      <c r="R264" s="179" t="s">
        <v>537</v>
      </c>
      <c r="S264" s="179" t="s">
        <v>207</v>
      </c>
      <c r="T264" s="180" t="s">
        <v>207</v>
      </c>
      <c r="U264" s="159">
        <v>0.105</v>
      </c>
      <c r="V264" s="159">
        <f>ROUND(E264*U264,2)</f>
        <v>26.23</v>
      </c>
      <c r="W264" s="159"/>
      <c r="X264" s="159" t="s">
        <v>1099</v>
      </c>
      <c r="Y264" s="159" t="s">
        <v>210</v>
      </c>
      <c r="Z264" s="148"/>
      <c r="AA264" s="148"/>
      <c r="AB264" s="148"/>
      <c r="AC264" s="148"/>
      <c r="AD264" s="148"/>
      <c r="AE264" s="148"/>
      <c r="AF264" s="148"/>
      <c r="AG264" s="148" t="s">
        <v>1100</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x14ac:dyDescent="0.2">
      <c r="A265" s="155"/>
      <c r="B265" s="156"/>
      <c r="C265" s="204" t="s">
        <v>1101</v>
      </c>
      <c r="D265" s="195"/>
      <c r="E265" s="196"/>
      <c r="F265" s="159"/>
      <c r="G265" s="159"/>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257</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204" t="s">
        <v>1750</v>
      </c>
      <c r="D266" s="195"/>
      <c r="E266" s="196"/>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257</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204" t="s">
        <v>1753</v>
      </c>
      <c r="D267" s="195"/>
      <c r="E267" s="196">
        <v>249.84719999999999</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257</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74">
        <v>62</v>
      </c>
      <c r="B268" s="175" t="s">
        <v>1116</v>
      </c>
      <c r="C268" s="190" t="s">
        <v>1117</v>
      </c>
      <c r="D268" s="176" t="s">
        <v>638</v>
      </c>
      <c r="E268" s="177">
        <v>3.4701</v>
      </c>
      <c r="F268" s="178"/>
      <c r="G268" s="179">
        <f>ROUND(E268*F268,2)</f>
        <v>0</v>
      </c>
      <c r="H268" s="178"/>
      <c r="I268" s="179">
        <f>ROUND(E268*H268,2)</f>
        <v>0</v>
      </c>
      <c r="J268" s="178"/>
      <c r="K268" s="179">
        <f>ROUND(E268*J268,2)</f>
        <v>0</v>
      </c>
      <c r="L268" s="179">
        <v>21</v>
      </c>
      <c r="M268" s="179">
        <f>G268*(1+L268/100)</f>
        <v>0</v>
      </c>
      <c r="N268" s="177">
        <v>0</v>
      </c>
      <c r="O268" s="177">
        <f>ROUND(E268*N268,2)</f>
        <v>0</v>
      </c>
      <c r="P268" s="177">
        <v>0</v>
      </c>
      <c r="Q268" s="177">
        <f>ROUND(E268*P268,2)</f>
        <v>0</v>
      </c>
      <c r="R268" s="179" t="s">
        <v>537</v>
      </c>
      <c r="S268" s="179" t="s">
        <v>207</v>
      </c>
      <c r="T268" s="180" t="s">
        <v>207</v>
      </c>
      <c r="U268" s="159">
        <v>0</v>
      </c>
      <c r="V268" s="159">
        <f>ROUND(E268*U268,2)</f>
        <v>0</v>
      </c>
      <c r="W268" s="159"/>
      <c r="X268" s="159" t="s">
        <v>1099</v>
      </c>
      <c r="Y268" s="159" t="s">
        <v>210</v>
      </c>
      <c r="Z268" s="148"/>
      <c r="AA268" s="148"/>
      <c r="AB268" s="148"/>
      <c r="AC268" s="148"/>
      <c r="AD268" s="148"/>
      <c r="AE268" s="148"/>
      <c r="AF268" s="148"/>
      <c r="AG268" s="148" t="s">
        <v>1100</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2" x14ac:dyDescent="0.2">
      <c r="A269" s="155"/>
      <c r="B269" s="156"/>
      <c r="C269" s="204" t="s">
        <v>1101</v>
      </c>
      <c r="D269" s="195"/>
      <c r="E269" s="196"/>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257</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204" t="s">
        <v>1750</v>
      </c>
      <c r="D270" s="195"/>
      <c r="E270" s="196"/>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257</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204" t="s">
        <v>1754</v>
      </c>
      <c r="D271" s="195"/>
      <c r="E271" s="196">
        <v>3.4701</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257</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ht="22.5" outlineLevel="1" x14ac:dyDescent="0.2">
      <c r="A272" s="174">
        <v>63</v>
      </c>
      <c r="B272" s="175" t="s">
        <v>1119</v>
      </c>
      <c r="C272" s="190" t="s">
        <v>1120</v>
      </c>
      <c r="D272" s="176" t="s">
        <v>638</v>
      </c>
      <c r="E272" s="177">
        <v>10.410299999999999</v>
      </c>
      <c r="F272" s="178"/>
      <c r="G272" s="179">
        <f>ROUND(E272*F272,2)</f>
        <v>0</v>
      </c>
      <c r="H272" s="178"/>
      <c r="I272" s="179">
        <f>ROUND(E272*H272,2)</f>
        <v>0</v>
      </c>
      <c r="J272" s="178"/>
      <c r="K272" s="179">
        <f>ROUND(E272*J272,2)</f>
        <v>0</v>
      </c>
      <c r="L272" s="179">
        <v>21</v>
      </c>
      <c r="M272" s="179">
        <f>G272*(1+L272/100)</f>
        <v>0</v>
      </c>
      <c r="N272" s="177">
        <v>0</v>
      </c>
      <c r="O272" s="177">
        <f>ROUND(E272*N272,2)</f>
        <v>0</v>
      </c>
      <c r="P272" s="177">
        <v>0</v>
      </c>
      <c r="Q272" s="177">
        <f>ROUND(E272*P272,2)</f>
        <v>0</v>
      </c>
      <c r="R272" s="179" t="s">
        <v>537</v>
      </c>
      <c r="S272" s="179" t="s">
        <v>207</v>
      </c>
      <c r="T272" s="180" t="s">
        <v>207</v>
      </c>
      <c r="U272" s="159">
        <v>0</v>
      </c>
      <c r="V272" s="159">
        <f>ROUND(E272*U272,2)</f>
        <v>0</v>
      </c>
      <c r="W272" s="159"/>
      <c r="X272" s="159" t="s">
        <v>1099</v>
      </c>
      <c r="Y272" s="159" t="s">
        <v>210</v>
      </c>
      <c r="Z272" s="148"/>
      <c r="AA272" s="148"/>
      <c r="AB272" s="148"/>
      <c r="AC272" s="148"/>
      <c r="AD272" s="148"/>
      <c r="AE272" s="148"/>
      <c r="AF272" s="148"/>
      <c r="AG272" s="148" t="s">
        <v>1100</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04" t="s">
        <v>1101</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257</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204" t="s">
        <v>1750</v>
      </c>
      <c r="D274" s="195"/>
      <c r="E274" s="196"/>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257</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204" t="s">
        <v>1755</v>
      </c>
      <c r="D275" s="195"/>
      <c r="E275" s="196">
        <v>10.410299999999999</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257</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x14ac:dyDescent="0.2">
      <c r="A276" s="3"/>
      <c r="B276" s="4"/>
      <c r="C276" s="192"/>
      <c r="D276" s="6"/>
      <c r="E276" s="3"/>
      <c r="F276" s="3"/>
      <c r="G276" s="3"/>
      <c r="H276" s="3"/>
      <c r="I276" s="3"/>
      <c r="J276" s="3"/>
      <c r="K276" s="3"/>
      <c r="L276" s="3"/>
      <c r="M276" s="3"/>
      <c r="N276" s="3"/>
      <c r="O276" s="3"/>
      <c r="P276" s="3"/>
      <c r="Q276" s="3"/>
      <c r="R276" s="3"/>
      <c r="S276" s="3"/>
      <c r="T276" s="3"/>
      <c r="U276" s="3"/>
      <c r="V276" s="3"/>
      <c r="W276" s="3"/>
      <c r="X276" s="3"/>
      <c r="Y276" s="3"/>
      <c r="AE276">
        <v>15</v>
      </c>
      <c r="AF276">
        <v>21</v>
      </c>
      <c r="AG276" t="s">
        <v>188</v>
      </c>
    </row>
    <row r="277" spans="1:60" x14ac:dyDescent="0.2">
      <c r="A277" s="151"/>
      <c r="B277" s="152" t="s">
        <v>29</v>
      </c>
      <c r="C277" s="193"/>
      <c r="D277" s="153"/>
      <c r="E277" s="154"/>
      <c r="F277" s="154"/>
      <c r="G277" s="173">
        <f>G8+G50+G68+G119+G140+G171+G182+G224+G245</f>
        <v>0</v>
      </c>
      <c r="H277" s="3"/>
      <c r="I277" s="3"/>
      <c r="J277" s="3"/>
      <c r="K277" s="3"/>
      <c r="L277" s="3"/>
      <c r="M277" s="3"/>
      <c r="N277" s="3"/>
      <c r="O277" s="3"/>
      <c r="P277" s="3"/>
      <c r="Q277" s="3"/>
      <c r="R277" s="3"/>
      <c r="S277" s="3"/>
      <c r="T277" s="3"/>
      <c r="U277" s="3"/>
      <c r="V277" s="3"/>
      <c r="W277" s="3"/>
      <c r="X277" s="3"/>
      <c r="Y277" s="3"/>
      <c r="AE277">
        <f>SUMIF(L7:L275,AE276,G7:G275)</f>
        <v>0</v>
      </c>
      <c r="AF277">
        <f>SUMIF(L7:L275,AF276,G7:G275)</f>
        <v>0</v>
      </c>
      <c r="AG277" t="s">
        <v>244</v>
      </c>
    </row>
    <row r="278" spans="1:60" x14ac:dyDescent="0.2">
      <c r="C278" s="194"/>
      <c r="D278" s="10"/>
      <c r="AG278" t="s">
        <v>246</v>
      </c>
    </row>
    <row r="279" spans="1:60" x14ac:dyDescent="0.2">
      <c r="D279" s="10"/>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OTkgsv8pZIODVI+DLQwpRhbwNnHiB2zIlDSnX3FHEuLkNL4N4qgLIu0ycC4CsVsHW23t432YJ572PSmYlv6Xw==" saltValue="kjIvcy59WA9XatZbly4JDg==" spinCount="100000" sheet="1" formatRows="0"/>
  <mergeCells count="85">
    <mergeCell ref="C10:G10"/>
    <mergeCell ref="A1:G1"/>
    <mergeCell ref="C2:G2"/>
    <mergeCell ref="C3:G3"/>
    <mergeCell ref="C4:G4"/>
    <mergeCell ref="C9:G9"/>
    <mergeCell ref="C70:G70"/>
    <mergeCell ref="C12:G12"/>
    <mergeCell ref="C16:G16"/>
    <mergeCell ref="C19:G19"/>
    <mergeCell ref="C22:G22"/>
    <mergeCell ref="C25:G25"/>
    <mergeCell ref="C31:G31"/>
    <mergeCell ref="C36:G36"/>
    <mergeCell ref="C40:G40"/>
    <mergeCell ref="C52:G52"/>
    <mergeCell ref="C56:G56"/>
    <mergeCell ref="C69:G69"/>
    <mergeCell ref="C120:G120"/>
    <mergeCell ref="C74:G74"/>
    <mergeCell ref="C90:G90"/>
    <mergeCell ref="C93:G93"/>
    <mergeCell ref="C94:G94"/>
    <mergeCell ref="C106:G106"/>
    <mergeCell ref="C107:G107"/>
    <mergeCell ref="C110:G110"/>
    <mergeCell ref="C111:G111"/>
    <mergeCell ref="C112:G112"/>
    <mergeCell ref="C116:G116"/>
    <mergeCell ref="C117:G117"/>
    <mergeCell ref="C178:G178"/>
    <mergeCell ref="C124:G124"/>
    <mergeCell ref="C125:G125"/>
    <mergeCell ref="C126:G126"/>
    <mergeCell ref="C127:G127"/>
    <mergeCell ref="C132:G132"/>
    <mergeCell ref="C136:G136"/>
    <mergeCell ref="C137:G137"/>
    <mergeCell ref="C142:G142"/>
    <mergeCell ref="C143:G143"/>
    <mergeCell ref="C150:G150"/>
    <mergeCell ref="C173:G173"/>
    <mergeCell ref="C198:G198"/>
    <mergeCell ref="C183:G183"/>
    <mergeCell ref="C184:G184"/>
    <mergeCell ref="C186:G186"/>
    <mergeCell ref="C187:G187"/>
    <mergeCell ref="C188:G188"/>
    <mergeCell ref="C189:G189"/>
    <mergeCell ref="C190:G190"/>
    <mergeCell ref="C191:G191"/>
    <mergeCell ref="C192:G192"/>
    <mergeCell ref="C193:G193"/>
    <mergeCell ref="C194:G194"/>
    <mergeCell ref="C213:G213"/>
    <mergeCell ref="C199:G199"/>
    <mergeCell ref="C200:G200"/>
    <mergeCell ref="C201:G201"/>
    <mergeCell ref="C202:G202"/>
    <mergeCell ref="C203:G203"/>
    <mergeCell ref="C204:G204"/>
    <mergeCell ref="C205:G205"/>
    <mergeCell ref="C206:G206"/>
    <mergeCell ref="C210:G210"/>
    <mergeCell ref="C211:G211"/>
    <mergeCell ref="C212:G212"/>
    <mergeCell ref="C231:G231"/>
    <mergeCell ref="C214:G214"/>
    <mergeCell ref="C215:G215"/>
    <mergeCell ref="C216:G216"/>
    <mergeCell ref="C217:G217"/>
    <mergeCell ref="C221:G221"/>
    <mergeCell ref="C223:G223"/>
    <mergeCell ref="C225:G225"/>
    <mergeCell ref="C226:G226"/>
    <mergeCell ref="C228:G228"/>
    <mergeCell ref="C229:G229"/>
    <mergeCell ref="C230:G230"/>
    <mergeCell ref="C252:G252"/>
    <mergeCell ref="C235:G235"/>
    <mergeCell ref="C236:G236"/>
    <mergeCell ref="C237:G237"/>
    <mergeCell ref="C238:G238"/>
    <mergeCell ref="C242:G242"/>
    <mergeCell ref="C244:G24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 00.001 Naklady</vt:lpstr>
      <vt:lpstr>SO 01 D.1.1 Pol</vt:lpstr>
      <vt:lpstr>SO 02 D.1.1 Pol</vt:lpstr>
      <vt:lpstr>SO 03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00.001 Naklady'!Názvy_tisku</vt:lpstr>
      <vt:lpstr>'SO 01 D.1.1 Pol'!Názvy_tisku</vt:lpstr>
      <vt:lpstr>'SO 02 D.1.1 Pol'!Názvy_tisku</vt:lpstr>
      <vt:lpstr>'SO 03 D.1.1 Pol'!Názvy_tisku</vt:lpstr>
      <vt:lpstr>oadresa</vt:lpstr>
      <vt:lpstr>Stavba!Objednatel</vt:lpstr>
      <vt:lpstr>Stavba!Objekt</vt:lpstr>
      <vt:lpstr>'00 00.001 Naklady'!Oblast_tisku</vt:lpstr>
      <vt:lpstr>'SO 01 D.1.1 Pol'!Oblast_tisku</vt:lpstr>
      <vt:lpstr>'SO 02 D.1.1 Pol'!Oblast_tisku</vt:lpstr>
      <vt:lpstr>'SO 03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Uzivatel</cp:lastModifiedBy>
  <cp:lastPrinted>2019-03-19T12:27:02Z</cp:lastPrinted>
  <dcterms:created xsi:type="dcterms:W3CDTF">2009-04-08T07:15:50Z</dcterms:created>
  <dcterms:modified xsi:type="dcterms:W3CDTF">2023-06-12T07:30:17Z</dcterms:modified>
</cp:coreProperties>
</file>