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3 VZ 2023\PVZ\39 Jihlava, ul. R. Havelky (SSZVZ) - MĚSTO 22.6 - DOŘEŠIT PRO ksusv\2 ZD\A2 Soupis prací\"/>
    </mc:Choice>
  </mc:AlternateContent>
  <bookViews>
    <workbookView xWindow="240" yWindow="120" windowWidth="14940" windowHeight="9225"/>
  </bookViews>
  <sheets>
    <sheet name="Rekapitulace" sheetId="1" r:id="rId1"/>
    <sheet name="02" sheetId="2" r:id="rId2"/>
    <sheet name="102.1.1" sheetId="3" r:id="rId3"/>
    <sheet name="102.1.2" sheetId="4" r:id="rId4"/>
    <sheet name="102.1.3" sheetId="5" r:id="rId5"/>
    <sheet name="102.2" sheetId="6" r:id="rId6"/>
    <sheet name="102.3" sheetId="7" r:id="rId7"/>
    <sheet name="182" sheetId="8" r:id="rId8"/>
    <sheet name="190" sheetId="9" r:id="rId9"/>
  </sheets>
  <calcPr calcId="162913"/>
  <webPublishing codePage="0"/>
</workbook>
</file>

<file path=xl/calcChain.xml><?xml version="1.0" encoding="utf-8"?>
<calcChain xmlns="http://schemas.openxmlformats.org/spreadsheetml/2006/main">
  <c r="I33" i="9" l="1"/>
  <c r="O33" i="9" s="1"/>
  <c r="I29" i="9"/>
  <c r="O29" i="9" s="1"/>
  <c r="I25" i="9"/>
  <c r="O25" i="9" s="1"/>
  <c r="I21" i="9"/>
  <c r="O21" i="9" s="1"/>
  <c r="I17" i="9"/>
  <c r="O17" i="9" s="1"/>
  <c r="O13" i="9"/>
  <c r="I13" i="9"/>
  <c r="I9" i="9"/>
  <c r="O9" i="9" s="1"/>
  <c r="I13" i="8"/>
  <c r="O13" i="8" s="1"/>
  <c r="O9" i="8"/>
  <c r="R8" i="8" s="1"/>
  <c r="O8" i="8" s="1"/>
  <c r="O2" i="8" s="1"/>
  <c r="D16" i="1" s="1"/>
  <c r="I9" i="8"/>
  <c r="Q8" i="8" s="1"/>
  <c r="I8" i="8"/>
  <c r="I3" i="8" s="1"/>
  <c r="C16" i="1" s="1"/>
  <c r="O108" i="7"/>
  <c r="I108" i="7"/>
  <c r="I104" i="7"/>
  <c r="O104" i="7" s="1"/>
  <c r="I100" i="7"/>
  <c r="O100" i="7" s="1"/>
  <c r="R95" i="7" s="1"/>
  <c r="O95" i="7" s="1"/>
  <c r="I96" i="7"/>
  <c r="O96" i="7" s="1"/>
  <c r="O91" i="7"/>
  <c r="I91" i="7"/>
  <c r="I87" i="7"/>
  <c r="O87" i="7" s="1"/>
  <c r="I83" i="7"/>
  <c r="O83" i="7" s="1"/>
  <c r="I79" i="7"/>
  <c r="O79" i="7" s="1"/>
  <c r="I75" i="7"/>
  <c r="O75" i="7" s="1"/>
  <c r="I71" i="7"/>
  <c r="O71" i="7" s="1"/>
  <c r="I67" i="7"/>
  <c r="O67" i="7" s="1"/>
  <c r="I63" i="7"/>
  <c r="O63" i="7" s="1"/>
  <c r="O59" i="7"/>
  <c r="I59" i="7"/>
  <c r="I55" i="7"/>
  <c r="O55" i="7" s="1"/>
  <c r="Q54" i="7"/>
  <c r="I54" i="7" s="1"/>
  <c r="I50" i="7"/>
  <c r="O50" i="7" s="1"/>
  <c r="I46" i="7"/>
  <c r="O46" i="7" s="1"/>
  <c r="O42" i="7"/>
  <c r="I42" i="7"/>
  <c r="I38" i="7"/>
  <c r="O38" i="7" s="1"/>
  <c r="I34" i="7"/>
  <c r="O34" i="7" s="1"/>
  <c r="I30" i="7"/>
  <c r="O30" i="7" s="1"/>
  <c r="I26" i="7"/>
  <c r="O26" i="7" s="1"/>
  <c r="I22" i="7"/>
  <c r="O22" i="7" s="1"/>
  <c r="I18" i="7"/>
  <c r="O18" i="7" s="1"/>
  <c r="I13" i="7"/>
  <c r="O13" i="7" s="1"/>
  <c r="I9" i="7"/>
  <c r="Q8" i="7" s="1"/>
  <c r="I8" i="7" s="1"/>
  <c r="I48" i="6"/>
  <c r="O48" i="6" s="1"/>
  <c r="R43" i="6" s="1"/>
  <c r="O43" i="6" s="1"/>
  <c r="I44" i="6"/>
  <c r="O44" i="6" s="1"/>
  <c r="I39" i="6"/>
  <c r="O39" i="6" s="1"/>
  <c r="I35" i="6"/>
  <c r="O35" i="6" s="1"/>
  <c r="I31" i="6"/>
  <c r="O31" i="6" s="1"/>
  <c r="R30" i="6" s="1"/>
  <c r="O30" i="6" s="1"/>
  <c r="I26" i="6"/>
  <c r="O26" i="6" s="1"/>
  <c r="O22" i="6"/>
  <c r="R17" i="6" s="1"/>
  <c r="O17" i="6" s="1"/>
  <c r="I22" i="6"/>
  <c r="I18" i="6"/>
  <c r="O18" i="6" s="1"/>
  <c r="Q17" i="6"/>
  <c r="I17" i="6" s="1"/>
  <c r="I13" i="6"/>
  <c r="O13" i="6" s="1"/>
  <c r="I9" i="6"/>
  <c r="O9" i="6" s="1"/>
  <c r="R8" i="6" s="1"/>
  <c r="O8" i="6" s="1"/>
  <c r="I63" i="5"/>
  <c r="O63" i="5" s="1"/>
  <c r="I59" i="5"/>
  <c r="Q58" i="5" s="1"/>
  <c r="I58" i="5" s="1"/>
  <c r="I54" i="5"/>
  <c r="O54" i="5" s="1"/>
  <c r="I50" i="5"/>
  <c r="O50" i="5" s="1"/>
  <c r="I46" i="5"/>
  <c r="O46" i="5" s="1"/>
  <c r="O42" i="5"/>
  <c r="I42" i="5"/>
  <c r="I38" i="5"/>
  <c r="O38" i="5" s="1"/>
  <c r="I34" i="5"/>
  <c r="O34" i="5" s="1"/>
  <c r="R29" i="5" s="1"/>
  <c r="O29" i="5" s="1"/>
  <c r="I30" i="5"/>
  <c r="O30" i="5" s="1"/>
  <c r="I25" i="5"/>
  <c r="O25" i="5" s="1"/>
  <c r="I21" i="5"/>
  <c r="O21" i="5" s="1"/>
  <c r="O17" i="5"/>
  <c r="I17" i="5"/>
  <c r="I13" i="5"/>
  <c r="O13" i="5" s="1"/>
  <c r="I9" i="5"/>
  <c r="Q8" i="5" s="1"/>
  <c r="I8" i="5" s="1"/>
  <c r="I60" i="4"/>
  <c r="O60" i="4" s="1"/>
  <c r="R59" i="4" s="1"/>
  <c r="O59" i="4" s="1"/>
  <c r="Q59" i="4"/>
  <c r="I59" i="4" s="1"/>
  <c r="I55" i="4"/>
  <c r="O55" i="4" s="1"/>
  <c r="I51" i="4"/>
  <c r="O51" i="4" s="1"/>
  <c r="I47" i="4"/>
  <c r="O47" i="4" s="1"/>
  <c r="I43" i="4"/>
  <c r="O43" i="4" s="1"/>
  <c r="I39" i="4"/>
  <c r="O39" i="4" s="1"/>
  <c r="I35" i="4"/>
  <c r="O35" i="4" s="1"/>
  <c r="R30" i="4" s="1"/>
  <c r="O30" i="4" s="1"/>
  <c r="I31" i="4"/>
  <c r="O31" i="4" s="1"/>
  <c r="I26" i="4"/>
  <c r="O26" i="4" s="1"/>
  <c r="I22" i="4"/>
  <c r="O22" i="4" s="1"/>
  <c r="I18" i="4"/>
  <c r="O18" i="4" s="1"/>
  <c r="I14" i="4"/>
  <c r="O14" i="4" s="1"/>
  <c r="R13" i="4" s="1"/>
  <c r="O13" i="4" s="1"/>
  <c r="O9" i="4"/>
  <c r="R8" i="4" s="1"/>
  <c r="O8" i="4" s="1"/>
  <c r="I9" i="4"/>
  <c r="Q8" i="4"/>
  <c r="I8" i="4"/>
  <c r="I270" i="3"/>
  <c r="O270" i="3" s="1"/>
  <c r="I266" i="3"/>
  <c r="O266" i="3" s="1"/>
  <c r="I262" i="3"/>
  <c r="O262" i="3" s="1"/>
  <c r="I258" i="3"/>
  <c r="O258" i="3" s="1"/>
  <c r="O254" i="3"/>
  <c r="I254" i="3"/>
  <c r="I250" i="3"/>
  <c r="O250" i="3" s="1"/>
  <c r="I246" i="3"/>
  <c r="O246" i="3" s="1"/>
  <c r="I242" i="3"/>
  <c r="O242" i="3" s="1"/>
  <c r="I238" i="3"/>
  <c r="O238" i="3" s="1"/>
  <c r="I234" i="3"/>
  <c r="O234" i="3" s="1"/>
  <c r="O229" i="3"/>
  <c r="R224" i="3" s="1"/>
  <c r="O224" i="3" s="1"/>
  <c r="I229" i="3"/>
  <c r="I225" i="3"/>
  <c r="O225" i="3" s="1"/>
  <c r="Q224" i="3"/>
  <c r="I224" i="3" s="1"/>
  <c r="I220" i="3"/>
  <c r="O220" i="3" s="1"/>
  <c r="I216" i="3"/>
  <c r="O216" i="3" s="1"/>
  <c r="I212" i="3"/>
  <c r="O212" i="3" s="1"/>
  <c r="I208" i="3"/>
  <c r="O208" i="3" s="1"/>
  <c r="O204" i="3"/>
  <c r="I204" i="3"/>
  <c r="I200" i="3"/>
  <c r="O200" i="3" s="1"/>
  <c r="I196" i="3"/>
  <c r="O196" i="3" s="1"/>
  <c r="I192" i="3"/>
  <c r="O192" i="3" s="1"/>
  <c r="I188" i="3"/>
  <c r="O188" i="3" s="1"/>
  <c r="I184" i="3"/>
  <c r="O184" i="3" s="1"/>
  <c r="I180" i="3"/>
  <c r="O180" i="3" s="1"/>
  <c r="I176" i="3"/>
  <c r="O176" i="3" s="1"/>
  <c r="O172" i="3"/>
  <c r="I172" i="3"/>
  <c r="I168" i="3"/>
  <c r="O168" i="3" s="1"/>
  <c r="I164" i="3"/>
  <c r="O164" i="3" s="1"/>
  <c r="I160" i="3"/>
  <c r="O160" i="3" s="1"/>
  <c r="I156" i="3"/>
  <c r="O156" i="3" s="1"/>
  <c r="I152" i="3"/>
  <c r="O152" i="3" s="1"/>
  <c r="I148" i="3"/>
  <c r="O148" i="3" s="1"/>
  <c r="I144" i="3"/>
  <c r="O144" i="3" s="1"/>
  <c r="O140" i="3"/>
  <c r="I140" i="3"/>
  <c r="I136" i="3"/>
  <c r="O136" i="3" s="1"/>
  <c r="I132" i="3"/>
  <c r="O132" i="3" s="1"/>
  <c r="I128" i="3"/>
  <c r="O128" i="3" s="1"/>
  <c r="I123" i="3"/>
  <c r="O123" i="3" s="1"/>
  <c r="R118" i="3" s="1"/>
  <c r="O118" i="3" s="1"/>
  <c r="I119" i="3"/>
  <c r="O119" i="3" s="1"/>
  <c r="I114" i="3"/>
  <c r="O114" i="3" s="1"/>
  <c r="I110" i="3"/>
  <c r="O110" i="3" s="1"/>
  <c r="I106" i="3"/>
  <c r="O106" i="3" s="1"/>
  <c r="I102" i="3"/>
  <c r="O102" i="3" s="1"/>
  <c r="I98" i="3"/>
  <c r="O98" i="3" s="1"/>
  <c r="I94" i="3"/>
  <c r="O94" i="3" s="1"/>
  <c r="O90" i="3"/>
  <c r="I90" i="3"/>
  <c r="I86" i="3"/>
  <c r="O86" i="3" s="1"/>
  <c r="I82" i="3"/>
  <c r="O82" i="3" s="1"/>
  <c r="I78" i="3"/>
  <c r="O78" i="3" s="1"/>
  <c r="I74" i="3"/>
  <c r="O74" i="3" s="1"/>
  <c r="I70" i="3"/>
  <c r="O70" i="3" s="1"/>
  <c r="I66" i="3"/>
  <c r="O66" i="3" s="1"/>
  <c r="I62" i="3"/>
  <c r="O62" i="3" s="1"/>
  <c r="I58" i="3"/>
  <c r="O58" i="3" s="1"/>
  <c r="I54" i="3"/>
  <c r="O54" i="3" s="1"/>
  <c r="I50" i="3"/>
  <c r="O50" i="3" s="1"/>
  <c r="I46" i="3"/>
  <c r="O46" i="3" s="1"/>
  <c r="I42" i="3"/>
  <c r="O42" i="3" s="1"/>
  <c r="I38" i="3"/>
  <c r="Q25" i="3" s="1"/>
  <c r="I25" i="3" s="1"/>
  <c r="I34" i="3"/>
  <c r="O34" i="3" s="1"/>
  <c r="I30" i="3"/>
  <c r="O30" i="3" s="1"/>
  <c r="I26" i="3"/>
  <c r="O26" i="3" s="1"/>
  <c r="I21" i="3"/>
  <c r="O21" i="3" s="1"/>
  <c r="I17" i="3"/>
  <c r="O17" i="3" s="1"/>
  <c r="I13" i="3"/>
  <c r="O13" i="3" s="1"/>
  <c r="I9" i="3"/>
  <c r="O9" i="3" s="1"/>
  <c r="R8" i="3" s="1"/>
  <c r="O8" i="3" s="1"/>
  <c r="Q8" i="3"/>
  <c r="I8" i="3" s="1"/>
  <c r="I49" i="2"/>
  <c r="O49" i="2" s="1"/>
  <c r="I45" i="2"/>
  <c r="O45" i="2" s="1"/>
  <c r="I41" i="2"/>
  <c r="O41" i="2" s="1"/>
  <c r="I37" i="2"/>
  <c r="O37" i="2" s="1"/>
  <c r="I33" i="2"/>
  <c r="O33" i="2" s="1"/>
  <c r="I29" i="2"/>
  <c r="O29" i="2" s="1"/>
  <c r="I25" i="2"/>
  <c r="O25" i="2" s="1"/>
  <c r="I21" i="2"/>
  <c r="O21" i="2" s="1"/>
  <c r="I17" i="2"/>
  <c r="O17" i="2" s="1"/>
  <c r="I13" i="2"/>
  <c r="Q8" i="2" s="1"/>
  <c r="I8" i="2" s="1"/>
  <c r="I3" i="2" s="1"/>
  <c r="C10" i="1" s="1"/>
  <c r="I9" i="2"/>
  <c r="O9" i="2" s="1"/>
  <c r="Q8" i="9" l="1"/>
  <c r="I8" i="9" s="1"/>
  <c r="I3" i="9" s="1"/>
  <c r="C17" i="1" s="1"/>
  <c r="I3" i="5"/>
  <c r="C13" i="1" s="1"/>
  <c r="O2" i="6"/>
  <c r="D14" i="1" s="1"/>
  <c r="R8" i="9"/>
  <c r="O8" i="9" s="1"/>
  <c r="O2" i="9" s="1"/>
  <c r="D17" i="1" s="1"/>
  <c r="E17" i="1" s="1"/>
  <c r="R8" i="2"/>
  <c r="O8" i="2" s="1"/>
  <c r="O2" i="2" s="1"/>
  <c r="D10" i="1" s="1"/>
  <c r="E10" i="1" s="1"/>
  <c r="R54" i="7"/>
  <c r="O54" i="7" s="1"/>
  <c r="R233" i="3"/>
  <c r="O233" i="3" s="1"/>
  <c r="R127" i="3"/>
  <c r="O127" i="3" s="1"/>
  <c r="O2" i="4"/>
  <c r="D12" i="1" s="1"/>
  <c r="R17" i="7"/>
  <c r="O17" i="7" s="1"/>
  <c r="E16" i="1"/>
  <c r="Q30" i="6"/>
  <c r="I30" i="6" s="1"/>
  <c r="O13" i="2"/>
  <c r="O38" i="3"/>
  <c r="R25" i="3" s="1"/>
  <c r="O25" i="3" s="1"/>
  <c r="O2" i="3" s="1"/>
  <c r="D11" i="1" s="1"/>
  <c r="Q127" i="3"/>
  <c r="I127" i="3" s="1"/>
  <c r="O9" i="5"/>
  <c r="R8" i="5" s="1"/>
  <c r="O8" i="5" s="1"/>
  <c r="O9" i="7"/>
  <c r="R8" i="7" s="1"/>
  <c r="O8" i="7" s="1"/>
  <c r="O2" i="7" s="1"/>
  <c r="D15" i="1" s="1"/>
  <c r="Q17" i="7"/>
  <c r="I17" i="7" s="1"/>
  <c r="I3" i="7" s="1"/>
  <c r="C15" i="1" s="1"/>
  <c r="E15" i="1" s="1"/>
  <c r="Q95" i="7"/>
  <c r="I95" i="7" s="1"/>
  <c r="Q233" i="3"/>
  <c r="I233" i="3" s="1"/>
  <c r="Q13" i="4"/>
  <c r="I13" i="4" s="1"/>
  <c r="I3" i="4" s="1"/>
  <c r="C12" i="1" s="1"/>
  <c r="E12" i="1" s="1"/>
  <c r="Q8" i="6"/>
  <c r="I8" i="6" s="1"/>
  <c r="I3" i="6" s="1"/>
  <c r="C14" i="1" s="1"/>
  <c r="E14" i="1" s="1"/>
  <c r="Q29" i="5"/>
  <c r="I29" i="5" s="1"/>
  <c r="O59" i="5"/>
  <c r="R58" i="5" s="1"/>
  <c r="O58" i="5" s="1"/>
  <c r="Q118" i="3"/>
  <c r="I118" i="3" s="1"/>
  <c r="I3" i="3" s="1"/>
  <c r="C11" i="1" s="1"/>
  <c r="Q30" i="4"/>
  <c r="I30" i="4" s="1"/>
  <c r="Q43" i="6"/>
  <c r="I43" i="6" s="1"/>
  <c r="E11" i="1" l="1"/>
  <c r="C6" i="1"/>
  <c r="O2" i="5"/>
  <c r="D13" i="1" s="1"/>
  <c r="E13" i="1" s="1"/>
  <c r="C7" i="1" s="1"/>
</calcChain>
</file>

<file path=xl/sharedStrings.xml><?xml version="1.0" encoding="utf-8"?>
<sst xmlns="http://schemas.openxmlformats.org/spreadsheetml/2006/main" count="2316" uniqueCount="573">
  <si>
    <t>Firma: Krajská správa a údržba silnic Vysočiny, příspěvková organizace</t>
  </si>
  <si>
    <t>Rekapitulace ceny</t>
  </si>
  <si>
    <t>Stavba: D1A 2023 F - III/03824 Jihlava, ul. R. Havelky, Pražská - I.etapa</t>
  </si>
  <si>
    <t xml:space="preserve">Varianta: 1 -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</si>
  <si>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</si>
  <si>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</si>
  <si>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</si>
  <si>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</si>
  <si>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</si>
  <si>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</si>
  <si>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</si>
  <si>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</si>
  <si>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</si>
  <si>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</si>
  <si>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</si>
  <si>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D1A 2023 F</t>
  </si>
  <si>
    <t>III/03824 Jihlava, ul. R. Havelky, Pražská - I.etapa</t>
  </si>
  <si>
    <t>O</t>
  </si>
  <si>
    <t>Rozpočet:</t>
  </si>
  <si>
    <t>0,00</t>
  </si>
  <si>
    <t>15,00</t>
  </si>
  <si>
    <t>21,00</t>
  </si>
  <si>
    <t>3</t>
  </si>
  <si>
    <t>2</t>
  </si>
  <si>
    <t>02</t>
  </si>
  <si>
    <t>Všeobecné konstrukce a práce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</si>
  <si>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</si>
  <si>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</si>
  <si>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</si>
  <si>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</si>
  <si>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</si>
  <si>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</si>
  <si>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</si>
  <si>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</si>
  <si>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</si>
  <si>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</si>
  <si>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</si>
  <si>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</si>
  <si>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</si>
  <si>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</si>
  <si>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</si>
  <si>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</si>
  <si>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</si>
  <si>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</si>
  <si>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P</t>
  </si>
  <si>
    <t>02510</t>
  </si>
  <si>
    <t/>
  </si>
  <si>
    <t>ZKOUŠENÍ MATERIÁLU ZKUŠEBNOU ZHOTOVITELE</t>
  </si>
  <si>
    <t>KPL</t>
  </si>
  <si>
    <t>PP</t>
  </si>
  <si>
    <t>dle TKP, ZTKP</t>
  </si>
  <si>
    <t>VV</t>
  </si>
  <si>
    <t>TS</t>
  </si>
  <si>
    <t>zahrnuje veškeré náklady spojené s objednatelem požadovanými zkouškami</t>
  </si>
  <si>
    <t>02730</t>
  </si>
  <si>
    <t>POMOC PRÁCE ZRÍZ NEBO ZAJIŠT OCHRANU INŽENÝRSKÝCH SÍTÍ</t>
  </si>
  <si>
    <t>Pomocné práce souvisejících se zajištěním proti poškození a ochrany IS</t>
  </si>
  <si>
    <t>zahrnuje veškeré náklady spojené s objednatelem požadovanými zarízeními</t>
  </si>
  <si>
    <t>02910</t>
  </si>
  <si>
    <t>a</t>
  </si>
  <si>
    <t>OSTATNÍ POŽADAVKY - ZEMEMERICSKÁ MERENÍ</t>
  </si>
  <si>
    <t>Geodetické práce před stavbou (geodetické práce na stavbě, technická pomoc pro vytyčení silničních objektů)</t>
  </si>
  <si>
    <t>zahrnuje veškeré náklady spojené s objednatelem požadovanými pracemi,   
- pro stanovení orientacní investorské ceny urcete jednotkovou cenu jako 1% odhadované ceny stavby</t>
  </si>
  <si>
    <t>b</t>
  </si>
  <si>
    <t>Geodetické zaměření skutečného stavu po provedení stavby</t>
  </si>
  <si>
    <t>c</t>
  </si>
  <si>
    <t>Vytyčení veškerých inženýrských sítí v prostoru staveniště</t>
  </si>
  <si>
    <t>02944</t>
  </si>
  <si>
    <t>OSTAT POŽADAVKY - DOKUMENTACE SKUTEC PROVEDENÍ V DIGIT FORME</t>
  </si>
  <si>
    <t>"dokumentace DSPS, SO 102,  
vyhotovení 2x tištěná forma + 2x Fashdisk"</t>
  </si>
  <si>
    <t>zahrnuje veškeré náklady spojené s objednatelem požadovanými pracemi</t>
  </si>
  <si>
    <t>02946</t>
  </si>
  <si>
    <t>OSTAT POŽADAVKY - FOTODOKUMENTACE</t>
  </si>
  <si>
    <t>Fotodokumentace provádění stavby</t>
  </si>
  <si>
    <t>položka zahrnuje:  
- fotodokumentaci zadavatelem požadovaného deje a konstrukcí v požadovaných casových intervalech  
- zadavatelem specifikované výstupy (fotografie v papírovém a digitálním formátu) v požadovaném poctu</t>
  </si>
  <si>
    <t>11</t>
  </si>
  <si>
    <t>02950</t>
  </si>
  <si>
    <t>OSTATNÍ POŽADAVKY - POSUDKY, KONTROLY, REVIZNÍ ZPRÁVY</t>
  </si>
  <si>
    <t>Vypracování plánu kontrol a údržby</t>
  </si>
  <si>
    <t>13</t>
  </si>
  <si>
    <t>02960</t>
  </si>
  <si>
    <t>OSTATNÍ POŽADAVKY - ODBORNÝ DOZOR</t>
  </si>
  <si>
    <t>Veškerá nutná opatření dle plánu BOZP</t>
  </si>
  <si>
    <t>zahrnuje veškeré náklady spojené s objednatelem požadovaným dozorem</t>
  </si>
  <si>
    <t>14</t>
  </si>
  <si>
    <t>02990</t>
  </si>
  <si>
    <t>OSTATNÍ POŽADAVKY - INFORMACNÍ TABULE</t>
  </si>
  <si>
    <t>"Zajištění a osazení informačních cedulí oznamujících název stavby, jméno investora 
a zhotovitele (1x velkoplošná informační tabule)" 
Čerpáno se souhlasem investora</t>
  </si>
  <si>
    <t>položka zahrnuje:  
- dodání a osazení informacních tabulí v predepsaném provedení a množství s obsahem predepsaným zadavatelem  
- veškeré nosné a upevnovací konstrukce  
- základové konstrukce vcetne nutných zemních prací  
- demontáž a odvoz po skoncení platnosti  
- prípadne nutné opravy poškozených cátí behem platnosti</t>
  </si>
  <si>
    <t>15</t>
  </si>
  <si>
    <t>03100</t>
  </si>
  <si>
    <t>ZARÍZENÍ STAVENIŠTE - ZRÍZENÍ, PROVOZ, DEMONTÁŽ</t>
  </si>
  <si>
    <t>Zařízení staveniště</t>
  </si>
  <si>
    <t>zahrnuje objednatelem povolené náklady na porízení (event. pronájem), provozování, udržování a likvidaci zhotovitelova zarízení</t>
  </si>
  <si>
    <t>102.1.1</t>
  </si>
  <si>
    <t>Silnice km 0,245-0,756</t>
  </si>
  <si>
    <t>014102</t>
  </si>
  <si>
    <t>POPLATKY ZA SKLÁDKU</t>
  </si>
  <si>
    <t>T</t>
  </si>
  <si>
    <t>Poplatky za uložení zemin</t>
  </si>
  <si>
    <t>- dle pol. - 11130 - SEJMUTÍ DRNU 0,1*470,3=47,030 [A] 
 - dle pol. - 113325 - ODSTRAN PODKL ZPEVNĚNÝCH PLOCH Z KAMENIVA NESTMEL, ODVOZ DO 8KM 0,9=0,900 [B] 
 - dle pol. - 123735 - ODKOP PRO SPOD STAVBU SILNIC A ŽELEZNIC TŘ. I, ODVOZ DO 8KM 148,77=148,770 [C] 
 - dle pol. - 122735 - ODKOPÁVKY A PROKOPÁVKY OBECNÉ TŘ. I, ODVOZ DO 8KM 37,44=37,440 [D] 
 - dle pol. - 12924 - ČIŠTĚNÍ KRAJNIC OD NÁNOSU TL. DO 200MM 0,2*470,30=94,060 [E] 
 - dle pol. - 12930 - ČIŠTĚNÍ PŘÍKOPŮ OD NÁNOSU 65,094=65,094 [F] 
Mezisoučet 393.294000=393,294 [G] 
Celkové množství 2*G=786,588 [H]</t>
  </si>
  <si>
    <t>zahrnuje veškeré poplatky provozovateli skládky související s uložením odpadu na skládce.</t>
  </si>
  <si>
    <t>Poplatky za uložení asfaltových směsí</t>
  </si>
  <si>
    <t>- dle pol. - 113135 - ODSTRANĚNÍ KRYTU ZPEVNĚNÝCH PLOCH S ASFALT POJIVEM, ODVOZ DO 8KM 1,015=1,015 [A] 
 - dle pol. - 113435 - ODSTRAN KRYTU ZPEVNĚNÝCH PLOCH S ASFALT POJIVEM VČET PODKLADU, ODVOZ DO 8KM 101,246=101,246 [B] 
Mezisoučet 102.261000=102,261 [C] 
Celkové množství 2,2*C=224,974 [D]</t>
  </si>
  <si>
    <t>Poplatky za uložení kamene, betonu…</t>
  </si>
  <si>
    <t>- dle pol. - 113175 - ODSTRAN KRYTU ZPEVNĚNÝCH PLOCH Z DLAŽEB KOSTEK, ODVOZ DO 8KM 4,125=4,125 [A] 
 - dle pol. - 113525 - ODSTRANĚNÍ CHODNÍKOVÝCH A SILNIČNÍCH OBRUBNÍKŮ BETONOVÝCH, ODVOZ DO 5KM 0,15*0,25*258=9,675 [B] 
Mezisoučet 13.800000=13,800 [C] 
Celkové množství 2,4*C=33,120 [D]</t>
  </si>
  <si>
    <t>014132</t>
  </si>
  <si>
    <t>POPLATKY ZA SKLÁDKU TYP S-NO (NEBEZPECNÝ ODPAD)</t>
  </si>
  <si>
    <t>Poplatky za uložení vozovkových vrstev na skládku nebezpečného odpadu 
Čerpáno se souhlasem TDI dle skutečné potřeby, bude doloženo vážními lístky ze skládky NO.</t>
  </si>
  <si>
    <t>- dle pol. - FRÉZOVÁNÍ ZPEVNĚNÝCH PLOCH ASFALTOVÝCH, ODVOZ DO...  
Předpoklad 15=15,000 [A]</t>
  </si>
  <si>
    <t>Zemní práce</t>
  </si>
  <si>
    <t>11130</t>
  </si>
  <si>
    <t>SEJMUTÍ DRNU</t>
  </si>
  <si>
    <t>M2</t>
  </si>
  <si>
    <t>"seříznutí drnu z krajnic, tl. 0,1m  
včetně odvozu na skládku a uložení"</t>
  </si>
  <si>
    <t>- vpravo za kr.o., krajnice 260,2=260,200 [A] 
 - vpravo za kr.o, na konci za zastávkou., krajnice 89,8=89,800 [B] 
 - vlevo za kr.o, na konci u zastávky., krajnice 120.300  
=120,300 [C] 
Celkové množství 470.300000=470,300 [D]</t>
  </si>
  <si>
    <t>vcetne vodorovné dopravy  a uložení na skládku</t>
  </si>
  <si>
    <t>113135</t>
  </si>
  <si>
    <t>ODSTRANENÍ KRYTU ZPEVNENÝCH PLOCH S ASFALT POJIVEM, ODVOZ DO 8KM</t>
  </si>
  <si>
    <t>M3</t>
  </si>
  <si>
    <t>"Odstranění asfaltové vrstvy chodníku,  
včetně odvozu na skládku a uložení"</t>
  </si>
  <si>
    <t>- vpravo za koncem mosu 0,035*29,0=1,015 [A]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</si>
  <si>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</si>
  <si>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7</t>
  </si>
  <si>
    <t>113175</t>
  </si>
  <si>
    <t>ODSTRAN KRYTU ZPEVNENÝCH PLOCH Z DLAŽEB KOSTEK, ODVOZ DO 8KM</t>
  </si>
  <si>
    <t>"Odstranění silniční přídlažby kolem obrubníků,  
včetně odvozu na skládku a uložení"</t>
  </si>
  <si>
    <t>- kolem UV 0,25*0,2*1,8=0,090 [A] 
 - vlevo před kr.o. 0,25*0,2*39,3=1,965 [B] 
 - vpravo před kr.o 0,25*0,2*41,4=2,070 [C] 
Celkové množství 4.125000=4,125 [D]</t>
  </si>
  <si>
    <t>8</t>
  </si>
  <si>
    <t>113325</t>
  </si>
  <si>
    <t>ODSTRAN PODKL ZPEVNENÝCH PLOCH Z KAMENIVA NESTMEL, ODVOZ DO 8KM</t>
  </si>
  <si>
    <t>Odkop pod dlažbou chodníku, vč. odvozu na skládku a uložení</t>
  </si>
  <si>
    <t>- vlevo za koncem mostu, lože 0,03*30=0,900 [A]</t>
  </si>
  <si>
    <t>113435</t>
  </si>
  <si>
    <t>ODSTRAN KRYTU ZPEVNENÝCH PLOCH S ASFALT POJIVEM VCET PODKLADU, ODVOZ DO 8KM</t>
  </si>
  <si>
    <t>"Odstranění asf.krytu po frézování,  
včetně odvozu na skládku a uložení"</t>
  </si>
  <si>
    <t>- vlevo před kr.o.,zastávka 3*(0,3-0,13)*28,0=14,280 [A] 
 - vpravo před kr.o.,zastávka 3*(0,3-0,13)*25,0=12,750 [B] 
 - kolem prstence kr.objezdu 2*(0,3-0,13)*82,0=27,880 [C] 
 - vlevo za kr.o, rušený bus záliv (0,3-0,13)*180,8=30,736 [D] 
 - vpravo za koncem mostu - srovnání chodníku 0,15*29,0=4,350 [E] 
 - vpravo za koncem mostu - srovnání u UV11 4,5*0,25*10=11,250 [F] 
Celkové množství 101.246000=101,246 [G]</t>
  </si>
  <si>
    <t>113524</t>
  </si>
  <si>
    <t>ODSTRANENÍ CHODNÍKOVÝCH A SILNICNÍCH OBRUBNÍKU BETONOVÝCH, ODVOZ DO 5KM</t>
  </si>
  <si>
    <t>M</t>
  </si>
  <si>
    <t>"Odstranení obrubníků,  
včetně odvozu na skládku a uložení"</t>
  </si>
  <si>
    <t>- vlevo před kr.o.,zastávka 28,0=28,000 [A] 
 - vpravo před kr.o.,zastávka 25,0=25,000 [B] 
 - obrubníky kruhového objezdu 82,0=82,000 [C] 
 - vpravo za kr.o. 123,0=123,000 [D] 
Celkové množství 258.000000=258,000 [E]</t>
  </si>
  <si>
    <t>12</t>
  </si>
  <si>
    <t>113725</t>
  </si>
  <si>
    <t>FRÉZOVÁNÍ ZPEVNENÝCH PLOCH ASFALTOVÝCH, ODVOZ DO 8KM</t>
  </si>
  <si>
    <t>"Frézování asfaltu v tl. 80 mm,  
lokální opravy poruch, včetně odvozu na místo určené investorem skládka/stavba KSÚSV (skládka Helenín), odhad 10%  
položka je jen se souhlasem objednatele!"</t>
  </si>
  <si>
    <t>- vlevo před kr. o. 0,1*1054,5=105,450 [A] 
 - vpravo před kr. o. 0,1*1364,0=136,400 [B] 
 - vlevo za kr. o. 0,1*2246,9=224,690 [C] 
 - vpravo za kr. o. 0,1*2267,1=226,710 [D] 
Mezisoučet 693.250000=693,250 [E] 
Celkové množství 0,08*E=55,460 [F]</t>
  </si>
  <si>
    <t>113728</t>
  </si>
  <si>
    <t>FRÉZOVÁNÍ ZPEVNENÝCH PLOCH ASFALTOVÝCH, ODVOZ DO 20KM</t>
  </si>
  <si>
    <t>Frézování asfaltu v tl. 60 mm, obrusná vrstva, včetně odvozu na místo určené investorem skládka/stavba KSÚSV (předpoklad CM Třešť stavba Buková objízdná trasa),</t>
  </si>
  <si>
    <t>- vlevo před kr. o. 1054,5=1 054,500 [A] 
 - vpravo před kr. o. 1364,0=1 364,000 [B] 
 - vlevo za kr. o. 2246,9=2 246,900 [C] 
 - vpravo za kr. o. 2267,1=2 267,100 [D] 
Mezisoučet 6932.500000=6 932,500 [E] 
Celkové množství 0,06*E=415,950 [F]</t>
  </si>
  <si>
    <t>FRÉZOVÁNÍ ZPEVNĚNÝCH PLOCH ASFALTOVÝCH, ODVOZ DO 20KM</t>
  </si>
  <si>
    <t>Frézování asfaltu v tl. 70 mm, včetně odvozu na místo určené investorem skládka/stavba KSÚSV (předpoklad CM Třešť stavba Buková, skládka Helenín 8km v případě této skládky bude položka upravena dle skutečného množství sem dovezeného dle položky 113725.b),  
Součástí frézování je provedení reprofilace (srovnání nerovností), včetně případného provádění frézování pomocí lankodráhy nebo laserového senzoru.</t>
  </si>
  <si>
    <t>- vlevo před kr. o. 1054,5=1 054,500 [A] 
 - vpravo před kr. o. 1364,0=1 364,000 [B] 
 - vlevo za kr. o. 2246,9=2 246,900 [C] 
 - vpravo za kr. o. 2258,2=2 258,200 [D] 
Mezisoučet 6923.600000=6 923,600 [E] 
Celkové množství 0,07*E=484,652 [F]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</si>
  <si>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</si>
  <si>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113764</t>
  </si>
  <si>
    <t>FRÉZOVÁNÍ DRÁŽKY PRUREZU DO 400MM2 V ASFALTOVÉ VOZOVCE</t>
  </si>
  <si>
    <t>Drážka pro těsnění modifikovanou těsnící zálivkou, podél obrub</t>
  </si>
  <si>
    <t>- vlevo před kr. o. 180.9+3+28+3=214,900 [A] 
 - vpravo před kr. o. 54+153+3+25+3=238,000 [B] 
 - vlevo za kr. o. 87,7=87,700 [C] 
 - vpravo za kr. o. 43.4+5.1+172.2=220,700 [D] 
 - ostrůvky před kr.o. 155,8=155,800 [E] 
 - ostrůvky vpravo za kr.o. 21.5+34.5=56,000 [F] 
 - vlevo, podél nové zastávky 16=16,000 [G] 
 - dělící ostrůvek 7,7=7,700 [H] 
Celkové množství 996.800000=996,800 [I]</t>
  </si>
  <si>
    <t>Položka zahrnuje veškerou manipulaci s vybouranou sutí a s vybouranými hmotami vc. uložení na skládku.</t>
  </si>
  <si>
    <t>113767</t>
  </si>
  <si>
    <t>FRÉZOVÁNÍ DRÁŽKY PRUREZU DO 1000MM2 V ASFALTOVÉ VOZOVCE</t>
  </si>
  <si>
    <t>"Lokální sanace trhlin, 40m trhlin/100m komunikace  
položka je jen se souhlasem objednatele!"</t>
  </si>
  <si>
    <t>- trhliny, vlevo před kr.o. 0,4/2*175,0=35,000 [A] 
 - trhliny, vpravo před kr.o. 0,4/2*175,0=35,000 [B] 
 - trhliny, vlevo za kr.o. 0,4/2*337,0=67,400 [C] 
 - trhliny, vpravo za kr.o. 0,4/2*337,0=67,400 [D] 
Celkové množství 204.800000=204,800 [E]</t>
  </si>
  <si>
    <t>16</t>
  </si>
  <si>
    <t>12110</t>
  </si>
  <si>
    <t>SEJMUTÍ ORNICE NEBO LESNÍ PUDY</t>
  </si>
  <si>
    <t>sejmutí kulturní vrstvy v tl. 150 mm, uložení na mezideponii</t>
  </si>
  <si>
    <t>- vpravo za kr.o., svah příkopu 0,15*351,16=52,674 [A] 
 - vpravo za kr.o, na konci za zastávkou., svah příkopu 0,15*82,8=12,420 [B] 
 - vlevo za kr.o, před a za zastávkou, úprava zel.pásu 0,15*249,6=37,440 [C] 
Celkové množství 102.534000=102,534 [D]</t>
  </si>
  <si>
    <t>položka zahrnuje sejmutí ornice bez ohledu na tlouštku vrstvy a její vodorovnou dopravu  
nezahrnuje uložení na trvalou skládku</t>
  </si>
  <si>
    <t>17</t>
  </si>
  <si>
    <t>122735</t>
  </si>
  <si>
    <t>ODKOPÁVKY A PROKOPÁVKY OBECNÉ TR. I, ODVOZ DO 8KM</t>
  </si>
  <si>
    <t>Srovnání po sejmutí kulturní vrstvy, vč. odvozu na skládku a uložení</t>
  </si>
  <si>
    <t>- vlevo za kr.o, před a za zastávkou, úprava zel.pásu 0,15*249,6=37,440 [A]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</si>
  <si>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zhutnení podloží, prípadne i svahu vc. svahování  
- zrízení stupnu v podloží a lavic na svazích, není-li pro tyto práce zrízena samostatná položka  
- udržování výkopište a jeho ochrana proti vode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</si>
  <si>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18</t>
  </si>
  <si>
    <t>123735</t>
  </si>
  <si>
    <t>ODKOP PRO SPOD STAVBU SILNIC A ŽELEZNIC TR. I, ODVOZ DO 8KM</t>
  </si>
  <si>
    <t>"Odkop pro pokládku vrstev vozovky,  
vč. odvozu na skládku a uložení"</t>
  </si>
  <si>
    <t>- vlevo před kr.o.,zastávka 3*0,25*28=21,000 [A] 
 - vpravo před kr.o.,zastávka 3*0,25*25=18,750 [B] 
 - vlevo před kr.o.,zastávka, aktivní zóna 3*0,5*28=42,000 [C] 
 - vpravo před kr.o.,zastávka, aktivní zóna 3*0,5*25=37,500 [D] 
 - kolem prstence kr.objezdu 2*0,18*82=29,520 [E] 
Celkové množství 148.770000=148,770 [F]</t>
  </si>
  <si>
    <t>19</t>
  </si>
  <si>
    <t>12924</t>
  </si>
  <si>
    <t>CIŠTENÍ KRAJNIC OD NÁNOSU TL. DO 200MM</t>
  </si>
  <si>
    <t>Odstranění krajnice po seříznutí drnu, vč. odvozu na skládku a uložení</t>
  </si>
  <si>
    <t>- vpravo za kr.o., krajnice 260,2=260,200 [A] 
 - vpravo za kr.o, na konci za zastávkou., krajnice 89,8=89,800 [B] 
 - vlevo za kr.o, na konci u zastávky., krajnice 120,3=120,300 [C] 
Celkové množství 470.300000=470,300 [D]</t>
  </si>
  <si>
    <t>Soucástí položky je vodorovná a svislá doprava, premístení, preložení,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doplnujícím textu k položce)</t>
  </si>
  <si>
    <t>20</t>
  </si>
  <si>
    <t>12930</t>
  </si>
  <si>
    <t>CIŠTENÍ PRÍKOPU OD NÁNOSU</t>
  </si>
  <si>
    <t>"Pročištění příkopů,  
vč. odvozu na skládku a uložení"</t>
  </si>
  <si>
    <t>- vpravo za kr.o., svah příkopu 0,15*351,16=52,674 [A] 
 - vpravo za kr.o, na konci za zastávkou., svah příkopu 0,15*82,8=12,420 [B] 
Celkové množství 65.094000=65,094 [C]</t>
  </si>
  <si>
    <t>21</t>
  </si>
  <si>
    <t>12980</t>
  </si>
  <si>
    <t>CIŠTENÍ ULICNÍCH VPUSTÍ</t>
  </si>
  <si>
    <t>KUS</t>
  </si>
  <si>
    <t>Pročištění UV</t>
  </si>
  <si>
    <t>- vlevo před kr.o. 2=2,000 [A] 
 - vpravo před kr.o. 3=3,000 [B] 
Celkové množství 5.000000=5,000 [C]</t>
  </si>
  <si>
    <t>22</t>
  </si>
  <si>
    <t>17180</t>
  </si>
  <si>
    <t>ULOŽENÍ SYPANINY DO NÁSYPU Z NAKUPOVANÝCH MATERIÁLU</t>
  </si>
  <si>
    <t>v místě výměny podloží u bus zastávek, CBR &gt; 30 %, tl.0.5m</t>
  </si>
  <si>
    <t>- vlevo před kr.o.,zastávka, aktivní zóna 3*0,5*28=42,000 [A] 
 - vpravo před kr.o.,zastávka, aktivní zóna 3*0,5*25=37,500 [B] 
Celkové množství 79.500000=79,500 [C]</t>
  </si>
  <si>
    <t>položka zahrnuje:  
- kompletní provedení zemní konstrukce (násypového telesa vcetne aktivní zóny)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</si>
  <si>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23</t>
  </si>
  <si>
    <t>18110</t>
  </si>
  <si>
    <t>ÚPRAVA PLÁNE SE ZHUTNENÍM V HORNINE TR. I</t>
  </si>
  <si>
    <t>v místě zastávek</t>
  </si>
  <si>
    <t>- vlevo před kr.o.,zastávka, aktivní zóna 3*28=84,000 [A] 
 - vpravo před kr.o.,zastávka, aktivní zóna 3*25=75,000 [B] 
Celkové množství 159.000000=159,000 [C]</t>
  </si>
  <si>
    <t>položka zahrnuje úpravu pláne vcetne vyrovnání výškových rozdílu. Míru zhutnení urcuje projekt.</t>
  </si>
  <si>
    <t>24</t>
  </si>
  <si>
    <t>18222</t>
  </si>
  <si>
    <t>ROZPROSTRENÍ ORNICE VE SVAHU V TL DO 0,15M</t>
  </si>
  <si>
    <t>rozprostření humózní vrstvy na svahy zemního tělesa</t>
  </si>
  <si>
    <t>- vpravo za kr.o., svah příkopu 52,674/0,15=351,160 [A] 
 - vpravo za kr.o, na konci za zastávkou., svah příkopu 12,42/0,15=82,800 [B] 
Celkové množství 433.960000=433,960 [C]</t>
  </si>
  <si>
    <t>položka zahrnuje:  
nutné premístení ornice z docasných skládek vzdálených do 50m  
rozprostrení ornice v predepsané tlouštce ve svahu pres 1:5</t>
  </si>
  <si>
    <t>25</t>
  </si>
  <si>
    <t>18232</t>
  </si>
  <si>
    <t>ROZPROSTRENÍ ORNICE V ROVINE V TL DO 0,15M</t>
  </si>
  <si>
    <t>rozprostření humózní vrstvy</t>
  </si>
  <si>
    <t>- vlevo za kr.o, před a za zastávkou, úprava zel.pásu 37,44/0,15=249,600 [A]</t>
  </si>
  <si>
    <t>položka zahrnuje:  
nutné premístení ornice z docasných skládek vzdálených do 50m  
rozprostrení ornice v predepsané tlouštce v rovine a ve svahu do 1:5</t>
  </si>
  <si>
    <t>26</t>
  </si>
  <si>
    <t>18241</t>
  </si>
  <si>
    <t>ZALOŽENÍ TRÁVNÍKU RUCNÍM VÝSEVEM</t>
  </si>
  <si>
    <t>položka 18222 a 18232</t>
  </si>
  <si>
    <t>- pol. 18222 433,96=433,960 [A] 
 - pol. 18232 249,6=249,600 [B] 
Celkové množství 683.560000=683,560 [C]</t>
  </si>
  <si>
    <t>Zahrnuje dodání predepsané travní smesi, její výsev na ornici, zalévání, první pokosení, to vše bez ohledu na sklon terénu</t>
  </si>
  <si>
    <t>27</t>
  </si>
  <si>
    <t>18247</t>
  </si>
  <si>
    <t>OŠETROVÁNÍ TRÁVNÍKU</t>
  </si>
  <si>
    <t>Zahrnuje pokosení se shrabáním, naložení shrabku na dopravní prostredek, s odvozem a se složením, to vše bez ohledu na sklon terénu  
zahrnuje nutné zalití a hnojení</t>
  </si>
  <si>
    <t>Základy</t>
  </si>
  <si>
    <t>28</t>
  </si>
  <si>
    <t>211992</t>
  </si>
  <si>
    <t>OPLÁŠTENÍ ODVODNOVACÍCH ŽEBER Z FÓLIE PE</t>
  </si>
  <si>
    <t>"Infiltrační vrstva pod cementobetonovu deskou autobusových zastávek -  
nepropustná fólie dvouvrstvá"</t>
  </si>
  <si>
    <t>- vlevo před kr.o.,zastávka 3*28=84,000 [A] 
 - vpravo před kr.o.,zastávka 3*25=75,000 [B] 
Celkové množství 159.000000=159,000 [C]</t>
  </si>
  <si>
    <t>položka zahrnuje dodávku predepsané fólie, mimostaveništní a vnitrostaveništní dopravu a její uložení vcetne potrebných presahu (nezapocítávají se do výmery)</t>
  </si>
  <si>
    <t>29</t>
  </si>
  <si>
    <t>21461C</t>
  </si>
  <si>
    <t>SEPARACNÍ GEOTEXTILIE DO 300G/M2</t>
  </si>
  <si>
    <t>separační a filrační netkaná geotextilie min. 300g/m2</t>
  </si>
  <si>
    <t>Položka zahrnuje:  
- dodávku predepsané geotextilie  
- úpravu, ocištení a ochranu podkladu  
- prichycení k podkladu, prípadne zatížení  
- úpravy spoju a zajištení okraju  
- úpravy pro odvodnení  
- nutné presahy  
- mimostaveništní a vnitrostaveništní dopravu</t>
  </si>
  <si>
    <t>Komunikace</t>
  </si>
  <si>
    <t>30</t>
  </si>
  <si>
    <t>562131</t>
  </si>
  <si>
    <t>VOZOVKOVÉ VRSTVY Z MATERIÁLU STABIL CEMENTEM TR I TL DO 150MM</t>
  </si>
  <si>
    <t>"Vrstva ze směsi stmeleného cementem  SC 0/32  C3/4 tl. 150 mm"</t>
  </si>
  <si>
    <t>- vlevo před kr.o.,zastávka 3*28=84,000 [A] 
 - vpravo před kr.o.,zastávka 3*25=75,000 [B] 
 - kolem prstence kr.objezdu 2*82=164,000 [C] 
Celkové množství 323.000000=323,000 [D]</t>
  </si>
  <si>
    <t>- dodání smesi v požadované kvalite  
- ocištení podkladu  
- uložení smesi dle predepsaného technologického predpisu a zhutnení vrstvy v predepsané tlouštce  
- zrízení vrstvy bez rozlišení šírky, pokládání vrstvy po etapách, vcetne pracovních spar a spoju  
- úpravu napojení, ukoncení  
- úpravu dilatacních spar vcetne predepsané výztuže  
- nezahrnuje postriky, nátery  
- nezahrnuje úpravu povrchu krytu</t>
  </si>
  <si>
    <t>31</t>
  </si>
  <si>
    <t>56331</t>
  </si>
  <si>
    <t>VOZOVKOVÉ VRSTVY ZE ŠTERKODRTI TL. DO 50MM</t>
  </si>
  <si>
    <t>Lože z drceného kameniva fr. 4/8, tl. 30 mm, předláždění</t>
  </si>
  <si>
    <t>- vlevo za mostem,  od konce mostu v délce cca 12 m,  30,0=30,000 [A] 
 - vlevo před kr.o., zastávka 132,4=132,400 [B] 
 - vpravo před kr.o., zastávka 71,9=71,900 [C] 
Celkové množství 234.300000=234,300 [D]</t>
  </si>
  <si>
    <t>- dodání kameniva predepsané kvality a zrnitosti  
- rozprostrení a zhutnení vrstvy v predepsané tlouštce  
- zrízení vrstvy bez rozlišení šírky, pokládání vrstvy po etapách  
- nezahrnuje postriky, nátery</t>
  </si>
  <si>
    <t>32</t>
  </si>
  <si>
    <t>56333</t>
  </si>
  <si>
    <t>VOZOVKOVÉ VRSTVY ZE ŠTERKODRTI TL. DO 150MM</t>
  </si>
  <si>
    <t>ŠDA 0/32, min tl. 150mm, se zhutněním,  srovnání výškové linie chodníku za mostem vpravo</t>
  </si>
  <si>
    <t>- vpravo za mostem 29,0=29,000 [A]</t>
  </si>
  <si>
    <t>33</t>
  </si>
  <si>
    <t>56334</t>
  </si>
  <si>
    <t>VOZOVKOVÉ VRSTVY ZE ŠTERKODRTI TL. DO 200MM</t>
  </si>
  <si>
    <t>ŠDA 0/63, min tl. 200mm, se zhutněním</t>
  </si>
  <si>
    <t>34</t>
  </si>
  <si>
    <t>56335</t>
  </si>
  <si>
    <t>VOZOVKOVÉ VRSTVY ZE ŠTERKODRTI TL. DO 250MM</t>
  </si>
  <si>
    <t>ŠDA 0/32, min tl. 250mm, se zhutněním,  srovnání výškové linie vozovky za mostem vpravo u UV11</t>
  </si>
  <si>
    <t>- vpravo za koncem mostu - srovnání u UV11 4,5*10=45,000 [A]</t>
  </si>
  <si>
    <t>35</t>
  </si>
  <si>
    <t>56361</t>
  </si>
  <si>
    <t>VOZOVKOVÉ VRSTVY Z RECYKLOVANÉHO MATERIÁLU TL DO 50MM</t>
  </si>
  <si>
    <t>R-mat tl. 50 mm,  srovnání výškové linie chodníku za mostem vpravo</t>
  </si>
  <si>
    <t>- dodání recyklátu v požadované kvalite  
- ocištení podkladu  
- uložení recyklátu dle predepsaného technologického predpisu, zhutnení vrstvy v predepsané tlouštce  
- zrízení vrstvy bez rozlišení šírky, pokládání vrstvy po etapách, vcetne pracovních spar a spoju  
- úpravu napojení, ukoncení   
- nezahrnuje postriky, nátery</t>
  </si>
  <si>
    <t>36</t>
  </si>
  <si>
    <t>56933</t>
  </si>
  <si>
    <t>ZPEVNENÍ KRAJNIC ZE ŠTERKODRTI TL. DO 150MM</t>
  </si>
  <si>
    <t>štěrkodrť frakce max. 0/22, cca 30 mm pod přilehlou hranou vozovky</t>
  </si>
  <si>
    <t>- vpravo za kr.o., krajnice 260,2=260,200 [A] 
 - vpravo za kr.o, na konci za zastávkou., krajnice 89,8=89,800 [B] 
 - vlevo za kr.o, na konci u zastávky., krajnice 120,3=120,300 [C] 
 - vlevo za kr.o, podél rekultivace zálivu., krajnice 63,3=63,300 [D] 
Celkové množství 533.600000=533,600 [E]</t>
  </si>
  <si>
    <t>- dodání kameniva predepsané kvality a zrnitosti  
- rozprostrení a zhutnení vrstvy v predepsané tlouštce  
- zrízení vrstvy bez rozlišení šírky, pokládání vrstvy po etapách</t>
  </si>
  <si>
    <t>37</t>
  </si>
  <si>
    <t>572123</t>
  </si>
  <si>
    <t>INFILTRACNÍ POSTRIK Z EMULZE DO 1,0KG/M2</t>
  </si>
  <si>
    <t>"Infiltrační postřik z modif. kat. asf. emulze, PI-CP, 1.0kg/m2,  
srovnání výškové linie vozovky za mostem vpravo u UV11"</t>
  </si>
  <si>
    <t>- dodání všech predepsaných materiálu pro postriky v predepsaném množství  
- provedení dle predepsaného technologického predpisu  
- zrízení vrstvy bez rozlišení šírky, pokládání vrstvy po etapách  
- úpravu napojení, ukoncení</t>
  </si>
  <si>
    <t>38</t>
  </si>
  <si>
    <t>572214</t>
  </si>
  <si>
    <t>SPOJOVACÍ POSTRIK Z MODIFIK EMULZE DO 0,5KG/M2</t>
  </si>
  <si>
    <t>"Spoj. postřik z modif. kat. asf. emulze, PS-CP, 0,3 kg/m2, na ložní vrstvě  
Spoj. postřik z modif. kat. asf. emulze, PS-CP, 0,5 kg/m2 , na vyrovnávací vrstvě"</t>
  </si>
  <si>
    <t>- vlevo před kr. o. 2*1018,1=2 036,200 [A] 
 - vpravo před kr. o. 2*1316,7=2 633,400 [B] 
 - vlevo za kr. o. 2*2078,7=4 157,400 [C] 
 - vpravo za kr. o. 2*2269,2=4 538,400 [D] 
Celkové množství 13365.400000=13 365,400 [E]</t>
  </si>
  <si>
    <t>39</t>
  </si>
  <si>
    <t>572224</t>
  </si>
  <si>
    <t>SPOJOVACÍ POSTRIK Z MODIFIK EMULZE DO 1,0KG/M2</t>
  </si>
  <si>
    <t>Spoj. postřik z modif. kat. asf. emulze, PS-CP, 0,6 kg/m2, na stávajícím podkladu</t>
  </si>
  <si>
    <t>- vlevo před kr. o. 1018,1=1 018,100 [A] 
 - vpravo před kr. o. 1316,7=1 316,700 [B] 
 - vlevo za kr. o. 2078,7=2 078,700 [C] 
 - vpravo za kr. o. 2269,2=2 269,200 [D] 
Celkové množství 6682.700000=6 682,700 [E]</t>
  </si>
  <si>
    <t>40</t>
  </si>
  <si>
    <t>"Spoj. postřik z modif. kat. asf. emulze, PS-CP, 0,6 kg/m2, na stávajícím podkladu,  
lokální opravy poruch,  
položka je jen se souhlasem objednatele!"</t>
  </si>
  <si>
    <t>- vlevo před kr. o. 0,1*1018,1=101,810 [A] 
 - vpravo před kr. o. 0,1*1316,7=131,670 [B] 
 - vlevo za kr. o. 0,1*2078,7=207,870 [C] 
 - vpravo za kr. o. 0,1*2269,2=226,920 [D] 
Celkové množství 668.270000=668,270 [E]</t>
  </si>
  <si>
    <t>41</t>
  </si>
  <si>
    <t>57475</t>
  </si>
  <si>
    <t>VOZOVKOVÉ VÝZTUŽNÉ VRSTVY Z GEOMRÍŽOVINY</t>
  </si>
  <si>
    <t>Skelná mříž s min. tahovou všesměrnou pevností 100 kN, polymerním povlakem vláken, oky min. 25 x 25 mm a samolepící instalační lepidlo na spodní straně mříže</t>
  </si>
  <si>
    <t>- vyztužení okrajů,  - vlevo před kr. o. 2*152,9=305,800 [A] 
 - vyztužení okrajů,  - vlevo před kr. o., kolem ostrůvku 2*74,8=149,600 [B] 
 - vyztužení okrajů,  - vpravo před kr. o. 2*162,0=324,000 [C] 
 - vyztužení okrajů,  - vpravo před kr. o., kolem ostrůvku 2*73,8=147,600 [D] 
 - vyztužení okrajů,  - vlevo za kr. o. 2*350,0=700,000 [E] 
 - vyztužení okrajů,  - vpravo za kr. o. 2*344,8=689,600 [F] 
Celkové množství 2316.600000=2 316,600 [G]</t>
  </si>
  <si>
    <t>- dodání geomríže v požadované kvalite a v množství vcetne presahu (presahy zapocteny v jednotkové cene)  
- ocištení podkladu  
- pokládka geomríže dle predepsaného technologického predpisu</t>
  </si>
  <si>
    <t>42</t>
  </si>
  <si>
    <t>"Skelná mříž s min. tahovou všesměrnou pevností 100 kN, polymerním povlakem vláken, oky min. 25 x 25 mm a samolepící instalační lepidlo na spodní straně mříže,  
lokální opravy poruch,  
položka je jen se souhlasem objednatele!"</t>
  </si>
  <si>
    <t>- vlevo před kr. o. 0,1*1018,1=101,810 [A] 
 - vpravo před kr. o. 0,1*1316,7=131,670 [B] 
 - vlevo za kr. o. 0,1*2120,2=212,020 [C] 
 - vpravo za kr. o. 0,1*2298,2=229,820 [D] 
Celkové množství 675.320000=675,320 [E]</t>
  </si>
  <si>
    <t>43</t>
  </si>
  <si>
    <t>574B34</t>
  </si>
  <si>
    <t>ASFALTOVÝ BETON PRO OBRUSNÉ VRSTVY MODIFIK ACO 11+, 11S TL. 40MM</t>
  </si>
  <si>
    <t>Asf. beton modif. pro obrusné vrstvy, ACO 11+ (PmB 45/80-65), tl. 40 mm</t>
  </si>
  <si>
    <t>- dodání smesi v požadované kvalite  
- ocištení podkladu  
- uložení smesi dle predepsaného technologického predpisu, zhutnení vrstvy v predepsané tlouštce  
- zrízení vrstvy bez rozlišení šírky, pokládání vrstvy po etapách, vcetne pracovních spar a spoju  
- úpravu napojení, ukoncení podél obrubníku, dilatacních zarízení, odvodnovacích proužku, odvodnovacu, vpustí, šachet a pod.  
- nezahrnuje postriky, nátery  
- nezahrnuje tesnení podél obrubníku, dilatacních zarízení, odvodnovacích proužku, odvodnovacu, vpustí, šachet a pod.</t>
  </si>
  <si>
    <t>44</t>
  </si>
  <si>
    <t>574D06</t>
  </si>
  <si>
    <t>ASFALTOVÝ BETON PRO LOŽNÍ VRSTVY MODIFIK ACL 16+, 16S</t>
  </si>
  <si>
    <t>Asf. beton modif. pro vyrovnávací vrstvu, ACL 16+ (PMB 25/55-60), tl. vyr. 40 mm</t>
  </si>
  <si>
    <t>- vlevo před kr. o. 1018,1=1 018,100 [A] 
 - vpravo před kr. o. 1316,7=1 316,700 [B] 
 - vlevo za kr. o. 2078,7=2 078,700 [C] 
 - vpravo za kr. o. 2269,2=2 269,200 [D] 
Mezisoučet 6682.700000=6 682,700 [E] 
Celkové množství 0,04*E=267,308 [F]</t>
  </si>
  <si>
    <t>45</t>
  </si>
  <si>
    <t>574D45</t>
  </si>
  <si>
    <t>ASFALTOVÝ BETON PRO LOŽNÍ VRSTVY MODIFIK ACL 16 TL. 50MM</t>
  </si>
  <si>
    <t>Asf. beton modif. pro ložní vrstvy, ACL 16+ (PMB 25/55-60), tl. 50 mm</t>
  </si>
  <si>
    <t>46</t>
  </si>
  <si>
    <t>574F76</t>
  </si>
  <si>
    <t>ASFALTOVÝ BETON PRO PODKLADNÍ VRSTVY MODIFIK ACP 16+, 16S TL. 80MM</t>
  </si>
  <si>
    <t>"Asf. beton modif. pro podkladní vrstvy, ACP 16+ (PMB 25/55-60), tl. 80 mm,  
srovnání výškové linie vozovky za mostem vpravo u UV11"</t>
  </si>
  <si>
    <t>47</t>
  </si>
  <si>
    <t>"Asf. beton modif. pro podkladní vrstvy, ACP 16+ (PMB 25/55-60), tl. 80 mm,  
lokální opravy poruch,  
položka je jen se souhlasem objednatele!"</t>
  </si>
  <si>
    <t>48</t>
  </si>
  <si>
    <t>575B41</t>
  </si>
  <si>
    <t>LITÝ ASFALT MA II (KRIŽ, PARKOVIŠTE, ZASTÁVKY) 8 TL. 35MM</t>
  </si>
  <si>
    <t>litý asfalt na chodníky</t>
  </si>
  <si>
    <t>- vpravo za mostem, obnova asf.vrstvy chodníku 29,0=29,000 [A]</t>
  </si>
  <si>
    <t>49</t>
  </si>
  <si>
    <t>581353</t>
  </si>
  <si>
    <t>CEMENTOBETONOVÝ KRYT JEDNOVRSTVÝ VYZTUŽENÝ TR.II TL. DO 250MM</t>
  </si>
  <si>
    <t>CB II tl. 200 mm, C30/37, včetně KARI sítí 150/150/8/8 a kluzných trnů</t>
  </si>
  <si>
    <t>- dodání smesi v požadované kvalite a výztuže v predepsaném množství  
- ocištení podkladu  
- uložení smesi a výztuže dle predepsaného technologického predpisu a zhutnení vrstvy v predepsané tlouštce  
- zrízení vrstvy bez rozlišení šírky, pokládání vrstvy po etapách, vcetne pracovních spar a spoju  
- úpravu napojení, ukoncení  
- úpravu dilatacních spar vcetne predepsané výztuže  
- úpravu povrchu krytu uvedenou v kapitole 7.10 CSN 73 6123-1  
- navrtání otvoru a osazení kotev a kluzných trnu v napojovacích spárách  
- nezahrnuje postriky, nátery</t>
  </si>
  <si>
    <t>50</t>
  </si>
  <si>
    <t>582614</t>
  </si>
  <si>
    <t>KRYTY Z BETON DLAŽDIC SE ZÁMKEM BAREV TL 60MM DO LOŽE Z KAM</t>
  </si>
  <si>
    <t>"Dlažba červená 200x100x60 mm, vč. lože z drceného kameniva fr.4/8 tl.  
30mm, nehmatný vizuálně kontrastní pás"</t>
  </si>
  <si>
    <t>- vlevo před kr.o., zastávka 0,4*28=11,200 [A] 
 - vpravo před kr.o., zastávka 0,4*25=10,000 [B] 
Celkové množství 21.200000=21,200 [C]</t>
  </si>
  <si>
    <t>- dodání dlažebního materiálu v požadované kvalite, dodání materiálu pro predepsané  lože v tlouštce predepsané dokumentací a pro predepsanou výpln spar  
- ocištení podkladu  
- uložení dlažby dle predepsaného technologického predpisu vcetne predepsané podkladní vrstvy a predepsané výplne spar  
- zrízení vrstvy bez rozlišení šírky, pokládání vrstvy po etapách   
- úpravu napojení, ukoncení podél obrubníku, dilatacních zarízení, odvodnovacích proužku, odvodnovacu, vpustí, šachet a pod., nestanoví-li zadávací dokumentace jinak  
- nezahrnuje postriky, nátery  
- nezahrnuje tesnení podél obrubníku, dilatacních zarízení, odvodnovacích proužku, odvodnovacu, vpustí, šachet a pod.</t>
  </si>
  <si>
    <t>51</t>
  </si>
  <si>
    <t>58261A</t>
  </si>
  <si>
    <t>KRYTY Z BETON DLAŽDIC SE ZÁMKEM BAREV RELIÉF TL 60MM DO LOŽE Z KAM</t>
  </si>
  <si>
    <t>"Varovné a signální pásy červené tl. 60mm vč. lože z drceného kameniva fr.4/8 tl.  
30mm"</t>
  </si>
  <si>
    <t>- vlevo před kr.o., zastávka 0,8*4,32=3,456 [A] 
 - vpravo před kr.o., zastávka 0,8*2,58=2,064 [B] 
Celkové množství 5.520000=5,520 [C]</t>
  </si>
  <si>
    <t>52</t>
  </si>
  <si>
    <t>587201</t>
  </si>
  <si>
    <t>PREDLÁŽDENÍ KRYTU Z VELKÝCH KOSTEK</t>
  </si>
  <si>
    <t>předláždění prstence kruhového objezdu v šířce cca 0.6 m z žulových kostek do betonového lože tl. 100 mm C20/25 XF3, včetně doplnění poškozených kostek, včetně vyplnění spár</t>
  </si>
  <si>
    <t>- prstenec kr.objezdu 46,65=46,650 [A]</t>
  </si>
  <si>
    <t>- pod pojmem *predláždení* se rozumí rozebrání stávající dlažby a pokládka dlažby ze stávajícího dlažebního materiálu (bez dodávky nového)  
- zahrnuje nezbytnou manipulaci s tímto materiálem (nakládání, doprava, složení, ocištení)  
- dodání a rozprostrení materiálu pro lože a jeho tlouštku predepsanou dokumentací a pro predepsanou výpln spar  
- eventuelní doplnení plochy s použitím nového materiálu se vykazuje v položce c.582</t>
  </si>
  <si>
    <t>53</t>
  </si>
  <si>
    <t>587205</t>
  </si>
  <si>
    <t>PREDLÁŽDENÍ KRYTU Z BETONOVÝCH DLAŽDIC</t>
  </si>
  <si>
    <t>předláždění včetně doplnění poškozených dlaždic, včetně zapískování spár suchým křemičitým pískem, včetně případného řezání dlažby,</t>
  </si>
  <si>
    <t>Potrubí</t>
  </si>
  <si>
    <t>54</t>
  </si>
  <si>
    <t>89911G</t>
  </si>
  <si>
    <t>LITINOVÝ POKLOP D400</t>
  </si>
  <si>
    <t>"Vtoková litinová mříž - rovná, D400,  
včetně odstranění stávající, likvidace v režii zhotovitele"</t>
  </si>
  <si>
    <t>Položka zahrnuje dodávku a osazení predepsané mríže vcetne rámu</t>
  </si>
  <si>
    <t>55</t>
  </si>
  <si>
    <t>89921</t>
  </si>
  <si>
    <t>VÝŠKOVÁ ÚPRAVA POKLOPU</t>
  </si>
  <si>
    <t>Výšková úprava</t>
  </si>
  <si>
    <t>- položka výškové úpravy zahrnuje všechny nutné práce a materiály pro zvýšení nebo snížení zarízení (vcetne nutné úpravy stávajícího povrchu vozovky nebo chodníku).</t>
  </si>
  <si>
    <t>Ostatní konstrukce a práce</t>
  </si>
  <si>
    <t>56</t>
  </si>
  <si>
    <t>917224</t>
  </si>
  <si>
    <t>SILNICNÍ A CHODNÍKOVÉ OBRUBY Z BETONOVÝCH OBRUBNÍKU ŠÍR 150MM</t>
  </si>
  <si>
    <t>"Silniční obrubníky  150x250x1000 vč. bet. lože C20/25n XF3, výměna poškozených obrubníků, odhad délky,  
položka je jen se souhlasem objednatele!"</t>
  </si>
  <si>
    <t>- vlevo před kr. o. 22=22,000 [A] 
 - vpravo před kr. o. 24=24,000 [B] 
 - vlevo za kr. o. 9=9,000 [C] 
 - vpravo za kr. o. 23=23,000 [D] 
Celkové množství 78.000000=78,000 [E]</t>
  </si>
  <si>
    <t>Položka zahrnuje:  
dodání a pokládku betonových obrubníku o rozmerech predepsaných zadávací dokumentací  
betonové lože i bocní betonovou operku.</t>
  </si>
  <si>
    <t>57</t>
  </si>
  <si>
    <t>91725</t>
  </si>
  <si>
    <t>NÁSTUPIŠTNÍ OBRUBNÍKY BETONOVÉ</t>
  </si>
  <si>
    <t>Obrubníky zastávkové HK 290 u autobusových zastávek vč. bet. lože C30/37 XF3</t>
  </si>
  <si>
    <t>- vlevo před kr.o.,zastávka 28=28,000 [A] 
 - vpravo před kr.o.,zastávka 25=25,000 [B] 
Celkové množství 53.000000=53,000 [C]</t>
  </si>
  <si>
    <t>58</t>
  </si>
  <si>
    <t>91726</t>
  </si>
  <si>
    <t>KO OBRUBNÍKY BETONOVÉ</t>
  </si>
  <si>
    <t>betonový obrubník typu KO do bet. lože C30/37 XF3 s opěrou</t>
  </si>
  <si>
    <t>- obrubníky kruhového objezdu 82=82,000 [A]</t>
  </si>
  <si>
    <t>59</t>
  </si>
  <si>
    <t>91781</t>
  </si>
  <si>
    <t>VÝŠKOVÁ ÚPRAVA OBRUBNÍKU BETONOVÝCH</t>
  </si>
  <si>
    <t>Výšková rektifikace a vyrovnání obrub</t>
  </si>
  <si>
    <t>- zřízení přechodového obrubníku za kr.o. L+P 3*1=3,000 [A]</t>
  </si>
  <si>
    <t>Položka výšková úprava obrub zahrnuje jejich vytrhání, ocištení, manipulaci, nové betonové lože a osazení. Prípadné nutné doplnení novými obrubami se uvede v položkách 9172 až 9177.</t>
  </si>
  <si>
    <t>60</t>
  </si>
  <si>
    <t>91782</t>
  </si>
  <si>
    <t>VÝŠKOVÁ ÚPRAVA OBRUBNÍKU KAMENNÝCH</t>
  </si>
  <si>
    <t>"Výšková rektifikace a vyrovnání obrub  
včetně doplnění poškozených obrubníků"</t>
  </si>
  <si>
    <t>- vpravo za koncem mostu 10=10,000 [A]</t>
  </si>
  <si>
    <t>61</t>
  </si>
  <si>
    <t>919113</t>
  </si>
  <si>
    <t>REZÁNÍ ASFALTOVÉHO KRYTU VOZOVEK TL DO 150MM</t>
  </si>
  <si>
    <t>Spáry v napojení na stávající komunikace</t>
  </si>
  <si>
    <t>- vlevo před kr. o. 3.91+6.6+4.94+18.49=33,940 [A] 
 - vpravo před kr. o. 4.53+6.76+6.6+6.51+6.53=30,930 [B] 
 - vlevo za kr. o. 4.92+18.49+6.57+6.13=36,110 [C] 
 - vpravo za kr. o. 5.72+6.51+6.57+14.36=33,160 [D] 
Celkové množství 134.140000=134,140 [E]</t>
  </si>
  <si>
    <t>položka zahrnuje rezání vozovkové vrstvy v predepsané tlouštce, vcetne spotreby vody</t>
  </si>
  <si>
    <t>62</t>
  </si>
  <si>
    <t>931324</t>
  </si>
  <si>
    <t>TESNENÍ DILATAC SPAR ASF ZÁLIVKOU MODIFIK PRUR DO 400MM2</t>
  </si>
  <si>
    <t>Těsnění modifikovanou těsnící zálivkou, dle 113764</t>
  </si>
  <si>
    <t>- vlevo před kr. o. 214,9=214,900 [A] 
 - vpravo před kr. o. 238,0=238,000 [B] 
 - vlevo za kr. o. 87,7=87,700 [C] 
 - vpravo za kr. o. 220,7=220,700 [D] 
 - ostrůvky před kr.o. 155,8=155,800 [E] 
 - ostrůvky vpravo za kr.o. 56,0=56,000 [F] 
 - dělící ostrůvek 7,7=7,700 [G] 
 - vlevo, podél nové zastávky 16,0=16,000 [H] 
Celkové množství 996.800000=996,800 [I]</t>
  </si>
  <si>
    <t>položka zahrnuje dodávku a osazení predepsaného materiálu, ocištení ploch spáry pred úpravou, ocištení okolí spáry po úprave  
nezahrnuje tesnící profil</t>
  </si>
  <si>
    <t>63</t>
  </si>
  <si>
    <t>931325</t>
  </si>
  <si>
    <t>TESNENÍ DILATAC SPAR ASF ZÁLIVKOU MODIFIK PRUR DO 600MM2</t>
  </si>
  <si>
    <t>těsnění spar, dle položky 919113</t>
  </si>
  <si>
    <t>- vlevo před kr. o. 33,94=33,940 [A] 
 - vpravo před kr. o. 30,93=30,930 [B] 
 - vlevo za kr. o. 36,11=36,110 [C] 
 - vpravo za kr. o. 33,16=33,160 [D] 
Celkové množství 134.140000=134,140 [E]</t>
  </si>
  <si>
    <t>64</t>
  </si>
  <si>
    <t>931327</t>
  </si>
  <si>
    <t>TESNENÍ DILATAC SPAR ASF ZÁLIVKOU MODIFIK PRUR DO 1000MM2</t>
  </si>
  <si>
    <t>- položka 113767, vlevo 35,0=35,000 [A] 
 - položka 113767, vpravo 35,0=35,000 [B] 
 - položka 113767, vlevo 67,4=67,400 [C] 
 - položka 113767, vpravo 67,4=67,400 [D] 
Celkové množství 204.800000=204,800 [E]</t>
  </si>
  <si>
    <t>65</t>
  </si>
  <si>
    <t>93767a</t>
  </si>
  <si>
    <t>MOBILIÁR - PRÍSTREŠKY PRO ZASTÁVKY VEREJNÉ DOPRAVY</t>
  </si>
  <si>
    <t>Posunutí stávajícího přístřešku</t>
  </si>
  <si>
    <t>- vlevo před kr. o., zastávka 1=1,000 [A]</t>
  </si>
  <si>
    <t>Položka zahrnuje:  
- montáž, osazení a dodávku kompletního zarízení, predepsaného zadávací dokumentací  
- mimostavništní a vnitrostaveništní dopravu  
- nezbytné zemní práce a základové konstrukce  
- predepsanou povrchovou úpravu (nátery a pod.)  
Pozn.: materiál uvedený v textu predstavuje rozhodující podíl ve výrobku</t>
  </si>
  <si>
    <t>102.1.2</t>
  </si>
  <si>
    <t>Silnice km 0,245-0,756 (rozšíření komunikace)</t>
  </si>
  <si>
    <t>- dle pol. - 11130 - SEJMUTÍ DRNU 0,1*42,22=4,222 [A] 
 - dle pol. - 123735 - ODKOP PRO SPOD STAVBU SILNIC A ŽELEZNIC TŘ. I, ODVOZ DO 8KM 18,33=18,330 [B] 
 - dle pol. - 12924 - ČIŠTĚNÍ KRAJNIC OD NÁNOSU TL. DO 200MM 0,2*42,22=8,444 [C] 
Mezisoučet 30.996000=30,996 [D] 
Celkové množství 2,0*D=61,992 [E]</t>
  </si>
  <si>
    <t>- vpravo za kr.o., rozšíření vozovky, podél zeleného pásu 9,0=9,000 [A] 
 - vlevo za kr.o., rozšíření vozovky v místě dělícího ostrůvku 19,82=19,820 [B] 
 - vpravo za kr.o., rozšíření vozovky v místě dělícího ostrůvku 13,4=13,400 [C] 
Celkové množství 42.220000=42,220 [D]</t>
  </si>
  <si>
    <t>- dělící ostrůvek 8,3+3,1=11,400 [A]</t>
  </si>
  <si>
    <t>- vpravo za kr.o., rozšíření vozovky, podél zeleného pásu 0,26*9=2,340 [A] 
 - vlevo za kr.o., rozšíření vozovky v místě dělícího ostrůvku 0,26*22,2=5,772 [B] 
 - vlevo za kr.o., rozšíření vozovky v místě dělícího ostrůvku 0,26*25,9=6,734 [C] 
 - vpravo za kr.o., rozšíření vozovky v místě dělícího ostrůvku 0,26*13,4=3,484 [D] 
Celkové množství 18.330000=18,330 [E]</t>
  </si>
  <si>
    <t>- vpravo za kr.o., rozšíření vozovky, podél zeleného pásu 9,0=9,000 [A] 
 - vlevo za kr.o., rozšíření vozovky v místě dělícího ostrůvku 19,8=19,800 [B] 
 - vpravo za kr.o., rozšíření vozovky v místě dělícího ostrůvku 13,4=13,400 [C] 
Celkové množství 42.200000=42,200 [D]</t>
  </si>
  <si>
    <t>ŠDA 0/32, min tl. 150mm, se zhutněním</t>
  </si>
  <si>
    <t>- vpravo za kr.o., rozšíření vozovky, podél zeleného pásu 9,0=9,000 [A] 
 - vlevo za kr.o., rozšíření vozovky v místě dělícího ostrůvku 22,2=22,200 [B] 
 - vlevo za kr.o., rozšíření vozovky v místě dělícího ostrůvku 25,9=25,900 [C] 
 - vpravo za kr.o., rozšíření vozovky v místě dělícího ostrůvku 13,4=13,400 [D] 
Celkové množství 70.500000=70,500 [E]</t>
  </si>
  <si>
    <t>Infiltrační postřik z modif. kat. asf. emulze, PI-CP, 1.0kg/m2</t>
  </si>
  <si>
    <t>"Spoj. postřik z modif. kat. asf. emulze, PS-CP, 0,3 kg/m2, na ložní vrstvě  
Spoj. postřik z modif. kat. asf. emulze, PS-CP, 0,5 kg/m2 , na podkladní vrstvě"</t>
  </si>
  <si>
    <t>- vpravo za kr.o., rozšíření vozovky, podél zeleného pásu 2*9,0=18,000 [A] 
 - vlevo za kr.o., rozšíření vozovky v místě dělícího ostrůvku 2*22,2=44,400 [B] 
 - vlevo za kr.o., rozšíření vozovky v místě dělícího ostrůvku 2*25,9=51,800 [C] 
 - vpravo za kr.o., rozšíření vozovky v místě dělícího ostrůvku 2*13,4=26,800 [D] 
Celkové množství 141.000000=141,000 [E]</t>
  </si>
  <si>
    <t>"Asf. beton modif. pro podkladní vrstvy, ACP 16+ (PMB 25/55-60), tl. 80 mm,  
v místě rozšíření vozovky"</t>
  </si>
  <si>
    <t>- vpravo za kr.o., rozšíření vozovky, podél zeleného pásu 9=9,000 [A] 
 - vlevo za kr.o., rozšíření vozovky v místě dělícího ostrůvku 22,2=22,200 [B] 
 - vlevo za kr.o., rozšíření vozovky v místě dělícího ostrůvku 25,9=25,900 [C] 
 - vpravo za kr.o., rozšíření vozovky v místě dělícího ostrůvku 13,4=13,400 [D] 
Celkové množství 70.500000=70,500 [E]</t>
  </si>
  <si>
    <t>102.1.3</t>
  </si>
  <si>
    <t>Silnice km 0,245-0,756 (obnova povrchu Pražského mostu)</t>
  </si>
  <si>
    <t>"Předpolí mostu. Odstranění asf.krytu po frézování,  
včetně odvozu na skládku a uložení,  
položka je jen se souhlasem objednatele!"</t>
  </si>
  <si>
    <t>- vlevo, předpolí (0,42-0,13)*82,1=23,809 [A] 
 - vpravo, předpolí (0,42-0,13)*84,7=24,563 [B] 
Celkové množství 48.372000=48,372 [C]</t>
  </si>
  <si>
    <t>FRÉZOVÁNÍ ZPEVNĚNÝCH PLOCH ASFALTOVÝCH, ODVOZ DO 8KM</t>
  </si>
  <si>
    <t>Předpolí mostu. Frézování asfaltu v tl. 80 mm, včetně odvozu na místo určené investorem skládka/stavba KSÚSV (skládka Helenín),  
položka je jen se souhlasem objednatele!</t>
  </si>
  <si>
    <t>- vlevo, předpolí 82,1=82,100 [A] 
 - vpravo, předpolí 84,7=84,700 [B] 
Mezisoučet 166.800000=166,800 [C] 
Celkové množství 0,09*C=15,012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</si>
  <si>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</si>
  <si>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Frézování asfaltu v tl. 40 mm, včetně odvozu na místo určené investorem skládka/stavba KSÚSV (skládka Helenín),  
součástí frézování je provedení reprofilace (srovnání nerovností)</t>
  </si>
  <si>
    <t>- vlevo, most a předpolí 373,5=373,500 [A] 
 - vlevo, odvodňovací proužek, odečet -0,5*73,6=-36,800 [B] 
 - vpravo, most a předpolí 389,95=389,950 [C] 
 - vpravo, odvodňovací proužek, odečet -0,5*73,6=-36,800 [D] 
Mezisoučet 689.850000=689,850 [E] 
Celkové množství 0,04*E=27,594 [F]</t>
  </si>
  <si>
    <t>Drážka pro těsnění modifikovanou těsnící zálivkou, podél obrub a odv.proužků</t>
  </si>
  <si>
    <t>- vlevo kolem obrub v předpolích 93.95-73.6=20,350 [A] 
 - vlevo kolem odv.proužků 73,6=73,600 [B] 
 - vpravo kolem obrub v předpolích 93.95-73.6=20,350 [C] 
 - vpravo kolem odv.proužků 73,6=73,600 [D] 
Celkové množství 187.900000=187,900 [E]</t>
  </si>
  <si>
    <t>"Předpolí mostu,  
položka je jen se souhlasem objednatele!"</t>
  </si>
  <si>
    <t>- vlevo, předpolí 82,1=82,100 [A] 
 - vpravo, předpolí 84,7=84,700 [B] 
Celkové množství 166.800000=166,800 [C]</t>
  </si>
  <si>
    <t>"Předpolí mostu, ŠDA 0/63, min tl. 250mm, se zhutněním,  
položka je jen se souhlasem objednatele!"</t>
  </si>
  <si>
    <t>"Předpolí mostu. Infiltrační postřik z modif. kat. asf. emulze, PI-CP, 1.0kg/m2,  
položka je jen se souhlasem objednatele!"</t>
  </si>
  <si>
    <t>Spoj. postřik z modif. kat. asf. emulze, PS-CP, 0,3 kg/m2, na ložní vrstvě</t>
  </si>
  <si>
    <t>- vlevo, most a předpolí 373,5=373,500 [A] 
 - vlevo, odvodňovací proužek, odečet -0,5*73,6=-36,800 [B] 
 - vpravo, most a předpolí 389,95=389,950 [C] 
 - vpravo, odvodňovací proužek, odečet -0,5*73,6=-36,800 [D] 
Celkové množství 689.850000=689,850 [E]</t>
  </si>
  <si>
    <t>"Předpolí mostu. Spoj. postřik z modif. kat. asf. emulze, PS-CP, 0,5 kg/m2 , na podkladní vrstvě,  
položka je jen se souhlasem objednatele!"</t>
  </si>
  <si>
    <t>"Předpolí mostu. Asf. beton modif. pro ložní vrstvy, ACL 16+ (PMB 25/55-60), tl. 50 mm,  
položka je jen se souhlasem objednatele!"</t>
  </si>
  <si>
    <t>"Předpolí mostu. Asf. beton modif. pro podkladní vrstvy, ACP 16+ (PMB 25/55-60), tl. 80 mm,  
položka je jen se souhlasem objednatele!"</t>
  </si>
  <si>
    <t>919111</t>
  </si>
  <si>
    <t>REZÁNÍ ASFALTOVÉHO KRYTU VOZOVEK TL DO 50MM</t>
  </si>
  <si>
    <t>Spáry kolem mostních závěrů</t>
  </si>
  <si>
    <t>- vlevo kolem MZA 4*4,1=16,400 [A] 
 - vpravo kolem MZA 4*4,1=16,400 [B] 
Celkové množství 32.800000=32,800 [C]</t>
  </si>
  <si>
    <t>těsnění modifikovanou těsnící zálivkou, podél MZA a kolem obrub a odv.proužků</t>
  </si>
  <si>
    <t>- vlevo kolem MZA 4*4,1=16,400 [A] 
 - vlevo kolem obrub v předpolích 93,95-73,6=20,350 [B] 
 - vlevo kolem odv.proužků 73,6=73,600 [C] 
 - vpravo kolem MZA 4*4,1=16,400 [D] 
 - vpravo kolem obrub v předpolích 93,95-73,6=20,350 [E] 
 - vpravo kolem odv.proužků 73,6=73,600 [F] 
Celkové množství 220.700000=220,700 [G]</t>
  </si>
  <si>
    <t>102.2</t>
  </si>
  <si>
    <t>Dělicí ostrůvek</t>
  </si>
  <si>
    <t>- dle pol. - 113325 - ODSTRAN PODKL ZPEVNĚNÝCH PLOCH Z KAMENIVA NESTMEL, ODVOZ DO 8KM 3,575*2,0=7,150 [A]</t>
  </si>
  <si>
    <t>- dle pol. - 113185 - ODSTRANĚNÍ KRYTU ZPEVNĚNÝCH PLOCH Z DLAŽDIC, ODVOZ DO 8KM 1,32=1,320 [A] 
 - dle pol. - 113524 - ODSTRANĚNÍ CHODNÍKOVÝCH A SILNIČNÍCH OBRUBNÍKŮ BETONOVÝCH, ODVOZ DO 5KM 0,15*0,25*37,7=1,414 [B] 
Mezisoučet 2.734000=2,734 [C] 
Celkové množství 2,4*C=6,562 [D]</t>
  </si>
  <si>
    <t>113185</t>
  </si>
  <si>
    <t>ODSTRANENÍ KRYTU ZPEVNENÝCH PLOCH Z DLAŽDIC, ODVOZ DO 8KM</t>
  </si>
  <si>
    <t>"Odstranění betonové dlažby,  
včetně odvozu na skládku a uložení"</t>
  </si>
  <si>
    <t>- vlevo u chodníku, stávající plocha 0,06*6,25=0,375 [A] 
 - vlevo u chodníku, stávající nová plocha (odečet) -0,06*3,6=-0,216 [B] 
 - střed, ostrůvek, stávající plocha 0,06*28,5=1,710 [C] 
 - střed, ostrůvek, stávající nová plocha (odečet) -0,06*9,15=-0,549 [D] 
Celkové množství 1.320000=1,320 [E]</t>
  </si>
  <si>
    <t>"Odkop lože, odkop podkladu do úrovně vozovky,  
vč. odvozu na skládku a uložení"</t>
  </si>
  <si>
    <t>- vlevo u chodníku, lože 0,03*6,25=0,188 [A] 
 - střed, ostrůvek, lože 0,03*28,5=0,855 [B] 
 - střed, ostrůvek, podklad 0,12*21,1=2,532 [C] 
Celkové množství 3.575000=3,575 [D]</t>
  </si>
  <si>
    <t>- vlevo 7,6=7,600 [A] 
 - střed, dělící ostrůvek 30,1=30,100 [B] 
Celkové množství 37.700000=37,700 [C]</t>
  </si>
  <si>
    <t>- vlevo u chodníku, lože 3,6=3,600 [A] 
 - střed, ostrůvek, lože 9,15=9,150 [B] 
Celkové množství 12.750000=12,750 [C]</t>
  </si>
  <si>
    <t>ŠDB 0/32, min tl. 150mm, se zhutněním</t>
  </si>
  <si>
    <t>- vlevo u chodníku,  3,6=3,600 [A] 
 - střed, ostrůvek, 9,15=9,150 [B] 
 - střed, ostrůvek, 4,65=4,650 [C] 
Celkové množství 17.400000=17,400 [D]</t>
  </si>
  <si>
    <t>"předláždění včetně doplnění poškozených dlaždic, včetně zapískování spár suchým křemičitým pískem, včetně případného řezání dlažby,   
včetně vytvoření signálních a varovných pásů s reliéfní dlažby"</t>
  </si>
  <si>
    <t>- vlevo u chodníku 3,6=3,600 [A] 
 - střed, ostrůvek 9,15=9,150 [B] 
Celkové množství 12.750000=12,750 [C]</t>
  </si>
  <si>
    <t>917223</t>
  </si>
  <si>
    <t>SILNICNÍ A CHODNÍKOVÉ OBRUBY Z BETONOVÝCH OBRUBNÍKU ŠÍR 100MM</t>
  </si>
  <si>
    <t>Chodníkové obrubníky vč. bet. lože C20/25n XF3, 100x250x1000</t>
  </si>
  <si>
    <t>- vlevo u chodníku 1,2+1,2=2,400 [A]</t>
  </si>
  <si>
    <t>Silniční obrubníky vč. bet. lože C20/25n XF3, nájezdový obrubník 150x150x1000, silniční obrubník 150x300x1000</t>
  </si>
  <si>
    <t>- vlevo u chodníku, nájezdový obrubník 3,1=3,100 [A] 
 - střed, ostrůvek, náíjezdový obrubník 2*3=6,000 [B] 
 - střed, ostrůvek, silniční obrubník 16,1-(2*3)+2*1,8=13,700 [C] 
Celkové množství 22.800000=22,800 [D]</t>
  </si>
  <si>
    <t>102.3</t>
  </si>
  <si>
    <t>Autobusová zastávka Romana Havelky</t>
  </si>
  <si>
    <t>- dle pol. - 11130 - SEJMUTÍ DRNU 0,1*28,6=2,860 [A] 
 - dle pol. - 113325 - ODSTRAN PODKL ZPEVNĚNÝCH PLOCH Z KAMENIVA NESTMEL, ODVOZ DO 8KM 1,139=1,139 [B] 
 - dle pol. - 12924 - ČIŠTĚNÍ KRAJNIC OD NÁNOSU TL. DO 200MM 0,2*6,0=1,200 [C] 
Mezisoučet 5.199000=5,199 [D] 
Celkové množství 2,0*D=10,398 [E]</t>
  </si>
  <si>
    <t>- dle pol. - 113524 - ODSTRANĚNÍ CHODNÍKOVÝCH A SILNIČNÍCH OBRUBNÍKŮ BETONOVÝCH, ODVOZ DO 5KM 0,15*0,25*67,8=2,543 [A] 
Celkové množství 2,4*A=6,103 [B]</t>
  </si>
  <si>
    <t>- vlevo, nová zastávka 28,6=28,600 [A]</t>
  </si>
  <si>
    <t>- vpravo před dělícím ostrůvkem, zastávka 0,03*37,95=1,139 [A]</t>
  </si>
  <si>
    <t>- vpravo před dělícím ostrůvkem, podél zastávky 12,0=12,000 [A] 
 - vlevo, rušení bus záliv 55,8=55,800 [B] 
Celkové množství 67.800000=67,800 [C]</t>
  </si>
  <si>
    <t>Frézování asfaltu v tl. 100 mm, , včetně odvozu a likvidace v režii zhotovitele</t>
  </si>
  <si>
    <t>- vlevo, stávající chodník v místě nové zastávky 3,1*0,1*22,1=6,851 [A] 
 - vlevo, stávající chodník v místě nové zastávky 2*3,1*0,04*0,5=0,124 [B] 
Celkové množství 6.975000=6,975 [C]</t>
  </si>
  <si>
    <t>- vlevo, nová zastávka 0,5*12=6,000 [A]</t>
  </si>
  <si>
    <t>Zásyp prostoru po vyfrézování zálivu</t>
  </si>
  <si>
    <t>- vlevo, rušení bus záliv (0,3-0,15)*182,30=27,345 [A]</t>
  </si>
  <si>
    <t>Ornice, rekultivace zálivu</t>
  </si>
  <si>
    <t>- vlevo, rušení bus záliv 0,15*195,0=29,250 [A]</t>
  </si>
  <si>
    <t>založení trávníku</t>
  </si>
  <si>
    <t>- pol. 17180b 195,0=195,000 [A]</t>
  </si>
  <si>
    <t>Ošetřování trávníku</t>
  </si>
  <si>
    <t>Lože z drceného kameniva fr. 4/8, tl. 30 mm</t>
  </si>
  <si>
    <t>- vpravo před dělícím ostrůvkem, předláždění 37,95=37,950 [A]</t>
  </si>
  <si>
    <t>56332</t>
  </si>
  <si>
    <t>VOZOVKOVÉ VRSTVY ZE ŠTERKODRTI TL. DO 100MM</t>
  </si>
  <si>
    <t>- vpravo před dělícím ostrůvkem, předláždění, přizvednutí zastávky 37,95=37,950 [A]</t>
  </si>
  <si>
    <t>ŠDB 0/63, min tl. 150mm, se zhutněním</t>
  </si>
  <si>
    <t>- vlevo, nová zastávka 84,3=84,300 [A]</t>
  </si>
  <si>
    <t>- vlevo, rušení bus záliv 63,3=63,300 [A]</t>
  </si>
  <si>
    <t>Spoj. postřik z modif. kat. asf. emulze, PS-CP, 0,3 kg/m2</t>
  </si>
  <si>
    <t>- vlevo, nová zastávka, napojení 3,15=3,150 [A]</t>
  </si>
  <si>
    <t>582611</t>
  </si>
  <si>
    <t>KRYTY Z BETON DLAŽDIC SE ZÁMKEM ŠEDÝCH TL 60MM DO LOŽE Z KAM</t>
  </si>
  <si>
    <t>"Dlažba šedá 200x100x60 mm, vč. lože z drceného kameniva fr.4/8 tl.  
30mm"</t>
  </si>
  <si>
    <t>- vlevo, nová zastávka 84,30=84,300 [A]</t>
  </si>
  <si>
    <t>- vlevo, nová zastávka 0,4*12,0=4,800 [A] 
 - vpravo, stávající zastávka 0,4*12=4,800 [B] 
Celkové množství 9.600000=9,600 [C]</t>
  </si>
  <si>
    <t>"Varovné a signální pásy červené  200x100x60 mm, vč. lože z drceného kameniva fr.4/8 tl.  
30mm"</t>
  </si>
  <si>
    <t>- vlevo, nová zastávka 0,8*4,8=3,840 [A] 
 - vpravo, stávající zastávka 0,8*2=1,600 [B] 
Celkové množství 5.440000=5,440 [C]</t>
  </si>
  <si>
    <t>předláždění včetně doplnění poškozených dlaždic, včetně zapískování spár suchým křemičitým pískem, včetně případného řezání dlažby, včetně vytvoření signálních a varovných pásů s reliéfní dlažby (pokud se jedná o obnovu)</t>
  </si>
  <si>
    <t>- vpravo před dělícím ostrůvkem 37,95=37,950 [A]</t>
  </si>
  <si>
    <t>- vlevo, nová zastávka 22.1+3.2+3+10.35+6.85=45,500 [A]</t>
  </si>
  <si>
    <t>- vlevo, nová zastávka 2+12+2=16,000 [A] 
 - vpravo, stávající zastávka 1+12+1=14,000 [B] 
Celkové množství 30.000000=30,000 [C]</t>
  </si>
  <si>
    <t>- vpravo před dělícím ostrůvkem,  6.5+11.9+3=21,400 [A]</t>
  </si>
  <si>
    <t>919112</t>
  </si>
  <si>
    <t>REZÁNÍ ASFALTOVÉHO KRYTU VOZOVEK TL DO 100MM</t>
  </si>
  <si>
    <t>Příčné řezy chodníkem</t>
  </si>
  <si>
    <t>- vlevo, nová zastávka 6,2=6,200 [A]</t>
  </si>
  <si>
    <t>182</t>
  </si>
  <si>
    <t>Dopravně inženýrská opatření</t>
  </si>
  <si>
    <t>02720</t>
  </si>
  <si>
    <t>POMOC PRÁCE ZRÍZ NEBO ZAJIŠT REGULACI A OCHRANU DOPRAVY</t>
  </si>
  <si>
    <t>- kompletní dopravní opatření při stavbě dle SO182,  
- kompletní provedení dle PD (dopravní značky, směrovací desky, výstražná světla, vodorovné dopravní značení včetně odstranění, betonová svodidla atd.),  
- vč. nákladů na přesuny dopravního značení dle jednotlivých fází výstavby, resp. dle potřeby  
- vč. příp. nákladů na zakrytí nebo dočasné odstranění, odvoz, uložení a zpětnou montáž dopravního značení, které musí být po dobu stavby zneplatněno  
- pronájem, odstranění</t>
  </si>
  <si>
    <t>02940</t>
  </si>
  <si>
    <t>OSTATNÍ POŽADAVKY - VYPRACOVÁNÍ DOKUMENTACE</t>
  </si>
  <si>
    <t>Vypracování DIO stavby, vč. projednání a zajištění zvláštního užívání komunikace s dopravci a DOSS, vč. zajištění stanovení dočasného dopravního značení, vč. zajištění povolení k uzavírkám dle zákona č. 13/1997 Sb. a vyhlášky 104/1997.</t>
  </si>
  <si>
    <t>Trvalé dopravní značení (I.etapa)</t>
  </si>
  <si>
    <t>914113</t>
  </si>
  <si>
    <t>DOPRAVNÍ ZNACKY ZÁKLADNÍ VELIKOSTI OCELOVÉ NEREFLEXNÍ - DEMONTÁŽ</t>
  </si>
  <si>
    <t>Demontáž stávajících značek</t>
  </si>
  <si>
    <t>ZA SVĚTELNOU KŘIŽOVATKOU  
 - IP6: 1 ; - A11: 1 ; - P4: 1 ; 1+1+1=3,000 [D] 
Celkové množství 3.000000=3,000 [E]</t>
  </si>
  <si>
    <t>Položka zahrnuje odstranení, demontáž a odklizení materiálu s odvozem na predepsané místo</t>
  </si>
  <si>
    <t>914131</t>
  </si>
  <si>
    <t>DOPRAVNÍ ZNACKY ZÁKLADNÍ VELIKOSTI OCELOVÉ FÓLIE TR 2 - DODÁVKA A MONTÁŽ</t>
  </si>
  <si>
    <t>Nové dopravní značení</t>
  </si>
  <si>
    <t>ZA SVĚTELNOU KŘIŽOVATKOU  
 - C4a: 4 ; - C7a: 2 ; - C7b: 2 ; - C8a: 2 ; - C8b: 2 ; - C9a: 2 ; - C9b: 3 ; - C10a: 3 ; - C10b: 3 ; - IP6: 6 ; - IP7: 2 ; - P4: 1 ;  4+2+2+2+2+2+3+3+3+6+2+1=32,000 [D] 
Celkové množství 32.000000=32,000 [E]</t>
  </si>
  <si>
    <t>položka zahrnuje:  
- dodávku a montáž znacek v požadovaném provedení</t>
  </si>
  <si>
    <t>914921</t>
  </si>
  <si>
    <t>SLOUPKY A STOJKY DOPRAVNÍCH ZNACEK Z OCEL TRUBEK DO PATKY - DODÁVKA A MONTÁŽ</t>
  </si>
  <si>
    <t>Nové sloupky vč. patek</t>
  </si>
  <si>
    <t>ZA SVĚTELNOU KŘIŽOVATKOU  
 - C4a: 4 ; - C7a:  ; - C7b:  ; - C8a: 1 ; - C8b: 2 ; - C8a+C9b: 1 ; - C7a+C9b: 1 ; - C7a+C10b: 1 ; - C7b+C9a: 1 ; - C7b+C10a: 1 ; - C9a: 1 ; - C9b: 1 ; - C10a: 2 ; - C10b: 2 ; - IP6: 4 ; - IP6+IP7: 2 ; - P4: 1 ; 4+0+0+1+2+1+1+1+1+1+1+1+2+2+4+2+1=25,000 [D] 
Celkové množství 25.000000=25,000 [E]</t>
  </si>
  <si>
    <t>položka zahrnuje:  
- sloupky a upevnovací zarízení vcetne jejich osazení (betonová patka, zemní práce)</t>
  </si>
  <si>
    <t>914923</t>
  </si>
  <si>
    <t>SLOUPKY A STOJKY DZ Z OCEL TRUBEK DO PATKY DEMONTÁŽ</t>
  </si>
  <si>
    <t>Demontáž sloupků vč. patek</t>
  </si>
  <si>
    <t>915111</t>
  </si>
  <si>
    <t>VODOROVNÉ DOPRAVNÍ ZNACENÍ BARVOU HLADKÉ - DODÁVKA A POKLÁDKA</t>
  </si>
  <si>
    <t>Kompletní rozsah VDZ rozpouštědlovou, nebo vodou ředitelnou barvou s retroreflexní úpravou</t>
  </si>
  <si>
    <t>ZA SVĚTELNOU KŘIŽOVATKOU  
 - V1a (0.125) 0,125*(196+42+28+19+32)=39,625 [AK] 
 - V2b (1.5/1.5/0.125) 0,125*57/2=3,563 [AL] 
 - V2b (1.5/1.5/0.25) 0,25*(15+13+7,5+32+41+40+15)/2=20,438 [AM] 
 - V4 (0.25) 0,25*(4+200+141+52+40.5+40.5+12+11+15.5+22+25.5)=141,000 [AN] 
 - V4 (0.5/0.5/0.25) 0,25*(14,5+18)/2=4,063 [AO] 
 - V7a 24*0,5*3=36,000 [AP] 
 - V8a 0,5*0,5*(5,5+5,5)=2,750 [AQ] 
 - V8b 8*0,5*4=16,000 [AR] 
 - V9a 6*1=6,000 [AS] 
 - V11a (BUS) - žlutou barvou 0,125*(18+20,5)=4,813 [AT] 
 - V13a (0.5/0.5) 11,5+7,5+15+9=43,000 [AU] 
Mezisoučet 317.252000=317,252 [AV] 
Celkové množství 317.252000=317,252 [AW]</t>
  </si>
  <si>
    <t>položka zahrnuje:  
- dodání a pokládku náterového materiálu (merí se pouze natíraná plocha)  
- predznacení a reflexní úpravu</t>
  </si>
  <si>
    <t>915221</t>
  </si>
  <si>
    <t>VODOR DOPRAV ZNAC PLASTEM STRUKTURÁLNÍ NEHLUCNÉ - DOD A POKLÁDKA</t>
  </si>
  <si>
    <t>Profilované, nezvučící, retroreflexní úprava,  vč.předznačení</t>
  </si>
  <si>
    <t>- dle pol. 915111 - ZA SVĚTELNOU KŘIŽOVATKOU 317,25=317,250 [E]</t>
  </si>
  <si>
    <t>91552</t>
  </si>
  <si>
    <t>VODOR DOPRAV ZNAC - PÍSMENA</t>
  </si>
  <si>
    <t>Vícesložková hladká plastická hmota</t>
  </si>
  <si>
    <t>ZA SVĚTELNOU KŘIŽOVATKOU  
 - V15 (BUS) - žlutou barvou 2*3=6,000 [I]</t>
  </si>
  <si>
    <t>položka zahrnuje:  
- dodání a pokládku náterového materiálu  
- predznacení a reflexní úpravu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</si>
</sst>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0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workbookViewId="0">
      <selection activeCell="B25" sqref="B25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3"/>
      <c r="B1" s="1" t="s">
        <v>0</v>
      </c>
      <c r="C1" s="1"/>
      <c r="D1" s="1"/>
      <c r="E1" s="1"/>
    </row>
    <row r="2" spans="1:5" ht="12.75" customHeight="1" x14ac:dyDescent="0.2">
      <c r="A2" s="33"/>
      <c r="B2" s="34" t="s">
        <v>1</v>
      </c>
      <c r="C2" s="1"/>
      <c r="D2" s="1"/>
      <c r="E2" s="1"/>
    </row>
    <row r="3" spans="1:5" ht="20.100000000000001" customHeight="1" x14ac:dyDescent="0.2">
      <c r="A3" s="33"/>
      <c r="B3" s="33"/>
      <c r="C3" s="1"/>
      <c r="D3" s="1"/>
      <c r="E3" s="1"/>
    </row>
    <row r="4" spans="1:5" ht="20.100000000000001" customHeight="1" x14ac:dyDescent="0.3">
      <c r="A4" s="1"/>
      <c r="B4" s="35" t="s">
        <v>2</v>
      </c>
      <c r="C4" s="33"/>
      <c r="D4" s="33"/>
      <c r="E4" s="1"/>
    </row>
    <row r="5" spans="1:5" ht="12.75" customHeight="1" x14ac:dyDescent="0.2">
      <c r="A5" s="1"/>
      <c r="B5" s="33" t="s">
        <v>3</v>
      </c>
      <c r="C5" s="33"/>
      <c r="D5" s="33"/>
      <c r="E5" s="1"/>
    </row>
    <row r="6" spans="1:5" ht="12.75" customHeight="1" x14ac:dyDescent="0.2">
      <c r="A6" s="1"/>
      <c r="B6" s="3" t="s">
        <v>4</v>
      </c>
      <c r="C6" s="6">
        <f>SUM(C10:C17)</f>
        <v>0</v>
      </c>
      <c r="D6" s="1"/>
      <c r="E6" s="1"/>
    </row>
    <row r="7" spans="1:5" ht="12.75" customHeight="1" x14ac:dyDescent="0.2">
      <c r="A7" s="1"/>
      <c r="B7" s="3" t="s">
        <v>5</v>
      </c>
      <c r="C7" s="6">
        <f>SUM(E10:E17)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6</v>
      </c>
      <c r="B9" s="4" t="s">
        <v>7</v>
      </c>
      <c r="C9" s="4" t="s">
        <v>8</v>
      </c>
      <c r="D9" s="4" t="s">
        <v>9</v>
      </c>
      <c r="E9" s="4" t="s">
        <v>10</v>
      </c>
    </row>
    <row r="10" spans="1:5" ht="12.75" customHeight="1" x14ac:dyDescent="0.2">
      <c r="A10" s="15" t="s">
        <v>24</v>
      </c>
      <c r="B10" s="15" t="s">
        <v>25</v>
      </c>
      <c r="C10" s="16">
        <f>'02'!I3</f>
        <v>0</v>
      </c>
      <c r="D10" s="16">
        <f>'02'!O2</f>
        <v>0</v>
      </c>
      <c r="E10" s="16">
        <f t="shared" ref="E10:E17" si="0">C10+D10</f>
        <v>0</v>
      </c>
    </row>
    <row r="11" spans="1:5" ht="12.75" customHeight="1" x14ac:dyDescent="0.2">
      <c r="A11" s="15" t="s">
        <v>94</v>
      </c>
      <c r="B11" s="15" t="s">
        <v>95</v>
      </c>
      <c r="C11" s="16">
        <f>'102.1.1'!I3</f>
        <v>0</v>
      </c>
      <c r="D11" s="16">
        <f>'102.1.1'!O2</f>
        <v>0</v>
      </c>
      <c r="E11" s="16">
        <f t="shared" si="0"/>
        <v>0</v>
      </c>
    </row>
    <row r="12" spans="1:5" ht="12.75" customHeight="1" x14ac:dyDescent="0.2">
      <c r="A12" s="15" t="s">
        <v>426</v>
      </c>
      <c r="B12" s="15" t="s">
        <v>427</v>
      </c>
      <c r="C12" s="16">
        <f>'102.1.2'!I3</f>
        <v>0</v>
      </c>
      <c r="D12" s="16">
        <f>'102.1.2'!O2</f>
        <v>0</v>
      </c>
      <c r="E12" s="16">
        <f t="shared" si="0"/>
        <v>0</v>
      </c>
    </row>
    <row r="13" spans="1:5" ht="12.75" customHeight="1" x14ac:dyDescent="0.2">
      <c r="A13" s="15" t="s">
        <v>440</v>
      </c>
      <c r="B13" s="15" t="s">
        <v>441</v>
      </c>
      <c r="C13" s="16">
        <f>'102.1.3'!I3</f>
        <v>0</v>
      </c>
      <c r="D13" s="16">
        <f>'102.1.3'!O2</f>
        <v>0</v>
      </c>
      <c r="E13" s="16">
        <f t="shared" si="0"/>
        <v>0</v>
      </c>
    </row>
    <row r="14" spans="1:5" ht="12.75" customHeight="1" x14ac:dyDescent="0.2">
      <c r="A14" s="15" t="s">
        <v>467</v>
      </c>
      <c r="B14" s="15" t="s">
        <v>468</v>
      </c>
      <c r="C14" s="16">
        <f>'102.2'!I3</f>
        <v>0</v>
      </c>
      <c r="D14" s="16">
        <f>'102.2'!O2</f>
        <v>0</v>
      </c>
      <c r="E14" s="16">
        <f t="shared" si="0"/>
        <v>0</v>
      </c>
    </row>
    <row r="15" spans="1:5" ht="12.75" customHeight="1" x14ac:dyDescent="0.2">
      <c r="A15" s="15" t="s">
        <v>489</v>
      </c>
      <c r="B15" s="15" t="s">
        <v>490</v>
      </c>
      <c r="C15" s="16">
        <f>'102.3'!I3</f>
        <v>0</v>
      </c>
      <c r="D15" s="16">
        <f>'102.3'!O2</f>
        <v>0</v>
      </c>
      <c r="E15" s="16">
        <f t="shared" si="0"/>
        <v>0</v>
      </c>
    </row>
    <row r="16" spans="1:5" ht="12.75" customHeight="1" x14ac:dyDescent="0.2">
      <c r="A16" s="15" t="s">
        <v>532</v>
      </c>
      <c r="B16" s="15" t="s">
        <v>533</v>
      </c>
      <c r="C16" s="16">
        <f>'182'!I3</f>
        <v>0</v>
      </c>
      <c r="D16" s="16">
        <f>'182'!O2</f>
        <v>0</v>
      </c>
      <c r="E16" s="16">
        <f t="shared" si="0"/>
        <v>0</v>
      </c>
    </row>
    <row r="17" spans="1:5" ht="12.75" customHeight="1" x14ac:dyDescent="0.2">
      <c r="A17" s="15">
        <v>190</v>
      </c>
      <c r="B17" s="15" t="s">
        <v>540</v>
      </c>
      <c r="C17" s="16">
        <f>'190'!I3</f>
        <v>0</v>
      </c>
      <c r="D17" s="16">
        <f>'190'!O2</f>
        <v>0</v>
      </c>
      <c r="E17" s="16">
        <f t="shared" si="0"/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57" fitToHeight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pane ySplit="7" topLeftCell="A8" activePane="bottomLeft" state="frozen"/>
      <selection activeCell="B25" sqref="B25"/>
      <selection pane="bottomLeft" activeCell="B25" sqref="B2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37" t="s">
        <v>15</v>
      </c>
      <c r="D3" s="33"/>
      <c r="E3" s="10" t="s">
        <v>16</v>
      </c>
      <c r="F3" s="1"/>
      <c r="G3" s="8"/>
      <c r="H3" s="7" t="s">
        <v>24</v>
      </c>
      <c r="I3" s="30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8" t="s">
        <v>24</v>
      </c>
      <c r="D4" s="39"/>
      <c r="E4" s="13" t="s">
        <v>25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36" t="s">
        <v>26</v>
      </c>
      <c r="B5" s="36" t="s">
        <v>28</v>
      </c>
      <c r="C5" s="36" t="s">
        <v>30</v>
      </c>
      <c r="D5" s="36" t="s">
        <v>31</v>
      </c>
      <c r="E5" s="36" t="s">
        <v>32</v>
      </c>
      <c r="F5" s="36" t="s">
        <v>34</v>
      </c>
      <c r="G5" s="36" t="s">
        <v>36</v>
      </c>
      <c r="H5" s="36" t="s">
        <v>38</v>
      </c>
      <c r="I5" s="36"/>
      <c r="O5" t="s">
        <v>21</v>
      </c>
      <c r="P5" t="s">
        <v>23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25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0+I9+I13+I17+I21+I25+I29+I33+I37+I41+I45+I49</f>
        <v>0</v>
      </c>
      <c r="R8">
        <f>0+O9+O13+O17+O21+O25+O29+O33+O37+O41+O45+O49</f>
        <v>0</v>
      </c>
    </row>
    <row r="9" spans="1:18" x14ac:dyDescent="0.2">
      <c r="A9" s="17" t="s">
        <v>44</v>
      </c>
      <c r="B9" s="21" t="s">
        <v>29</v>
      </c>
      <c r="C9" s="21" t="s">
        <v>45</v>
      </c>
      <c r="D9" s="17" t="s">
        <v>46</v>
      </c>
      <c r="E9" s="22" t="s">
        <v>47</v>
      </c>
      <c r="F9" s="23" t="s">
        <v>48</v>
      </c>
      <c r="G9" s="24">
        <v>1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6" t="s">
        <v>49</v>
      </c>
      <c r="E10" s="27" t="s">
        <v>50</v>
      </c>
    </row>
    <row r="11" spans="1:18" x14ac:dyDescent="0.2">
      <c r="A11" s="28" t="s">
        <v>51</v>
      </c>
      <c r="E11" s="29" t="s">
        <v>46</v>
      </c>
    </row>
    <row r="12" spans="1:18" x14ac:dyDescent="0.2">
      <c r="A12" t="s">
        <v>52</v>
      </c>
      <c r="E12" s="27" t="s">
        <v>53</v>
      </c>
    </row>
    <row r="13" spans="1:18" x14ac:dyDescent="0.2">
      <c r="A13" s="17" t="s">
        <v>44</v>
      </c>
      <c r="B13" s="21" t="s">
        <v>23</v>
      </c>
      <c r="C13" s="21" t="s">
        <v>54</v>
      </c>
      <c r="D13" s="17" t="s">
        <v>46</v>
      </c>
      <c r="E13" s="22" t="s">
        <v>55</v>
      </c>
      <c r="F13" s="23" t="s">
        <v>48</v>
      </c>
      <c r="G13" s="24">
        <v>1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6" t="s">
        <v>49</v>
      </c>
      <c r="E14" s="27" t="s">
        <v>56</v>
      </c>
    </row>
    <row r="15" spans="1:18" x14ac:dyDescent="0.2">
      <c r="A15" s="28" t="s">
        <v>51</v>
      </c>
      <c r="E15" s="29" t="s">
        <v>46</v>
      </c>
    </row>
    <row r="16" spans="1:18" x14ac:dyDescent="0.2">
      <c r="A16" t="s">
        <v>52</v>
      </c>
      <c r="E16" s="27" t="s">
        <v>57</v>
      </c>
    </row>
    <row r="17" spans="1:16" x14ac:dyDescent="0.2">
      <c r="A17" s="17" t="s">
        <v>44</v>
      </c>
      <c r="B17" s="21" t="s">
        <v>22</v>
      </c>
      <c r="C17" s="21" t="s">
        <v>58</v>
      </c>
      <c r="D17" s="17" t="s">
        <v>59</v>
      </c>
      <c r="E17" s="22" t="s">
        <v>60</v>
      </c>
      <c r="F17" s="23" t="s">
        <v>48</v>
      </c>
      <c r="G17" s="24">
        <v>1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6" ht="25.5" x14ac:dyDescent="0.2">
      <c r="A18" s="26" t="s">
        <v>49</v>
      </c>
      <c r="E18" s="27" t="s">
        <v>61</v>
      </c>
    </row>
    <row r="19" spans="1:16" x14ac:dyDescent="0.2">
      <c r="A19" s="28" t="s">
        <v>51</v>
      </c>
      <c r="E19" s="29" t="s">
        <v>46</v>
      </c>
    </row>
    <row r="20" spans="1:16" ht="38.25" x14ac:dyDescent="0.2">
      <c r="A20" t="s">
        <v>52</v>
      </c>
      <c r="E20" s="27" t="s">
        <v>62</v>
      </c>
    </row>
    <row r="21" spans="1:16" x14ac:dyDescent="0.2">
      <c r="A21" s="17" t="s">
        <v>44</v>
      </c>
      <c r="B21" s="21" t="s">
        <v>33</v>
      </c>
      <c r="C21" s="21" t="s">
        <v>58</v>
      </c>
      <c r="D21" s="17" t="s">
        <v>63</v>
      </c>
      <c r="E21" s="22" t="s">
        <v>60</v>
      </c>
      <c r="F21" s="23" t="s">
        <v>48</v>
      </c>
      <c r="G21" s="24">
        <v>1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26" t="s">
        <v>49</v>
      </c>
      <c r="E22" s="27" t="s">
        <v>64</v>
      </c>
    </row>
    <row r="23" spans="1:16" x14ac:dyDescent="0.2">
      <c r="A23" s="28" t="s">
        <v>51</v>
      </c>
      <c r="E23" s="29" t="s">
        <v>46</v>
      </c>
    </row>
    <row r="24" spans="1:16" ht="38.25" x14ac:dyDescent="0.2">
      <c r="A24" t="s">
        <v>52</v>
      </c>
      <c r="E24" s="27" t="s">
        <v>62</v>
      </c>
    </row>
    <row r="25" spans="1:16" x14ac:dyDescent="0.2">
      <c r="A25" s="17" t="s">
        <v>44</v>
      </c>
      <c r="B25" s="21"/>
      <c r="C25" s="21" t="s">
        <v>58</v>
      </c>
      <c r="D25" s="17" t="s">
        <v>65</v>
      </c>
      <c r="E25" s="22" t="s">
        <v>60</v>
      </c>
      <c r="F25" s="23" t="s">
        <v>48</v>
      </c>
      <c r="G25" s="24">
        <v>1</v>
      </c>
      <c r="H25" s="25">
        <v>0</v>
      </c>
      <c r="I25" s="25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26" t="s">
        <v>49</v>
      </c>
      <c r="E26" s="27" t="s">
        <v>66</v>
      </c>
    </row>
    <row r="27" spans="1:16" x14ac:dyDescent="0.2">
      <c r="A27" s="28" t="s">
        <v>51</v>
      </c>
      <c r="E27" s="29" t="s">
        <v>46</v>
      </c>
    </row>
    <row r="28" spans="1:16" ht="38.25" x14ac:dyDescent="0.2">
      <c r="A28" t="s">
        <v>52</v>
      </c>
      <c r="E28" s="27" t="s">
        <v>62</v>
      </c>
    </row>
    <row r="29" spans="1:16" x14ac:dyDescent="0.2">
      <c r="A29" s="17" t="s">
        <v>44</v>
      </c>
      <c r="B29" s="21" t="s">
        <v>40</v>
      </c>
      <c r="C29" s="21" t="s">
        <v>67</v>
      </c>
      <c r="D29" s="17" t="s">
        <v>46</v>
      </c>
      <c r="E29" s="22" t="s">
        <v>68</v>
      </c>
      <c r="F29" s="23" t="s">
        <v>48</v>
      </c>
      <c r="G29" s="24">
        <v>1</v>
      </c>
      <c r="H29" s="25">
        <v>0</v>
      </c>
      <c r="I29" s="25">
        <f>ROUND(ROUND(H29,2)*ROUND(G29,3),2)</f>
        <v>0</v>
      </c>
      <c r="O29">
        <f>(I29*21)/100</f>
        <v>0</v>
      </c>
      <c r="P29" t="s">
        <v>23</v>
      </c>
    </row>
    <row r="30" spans="1:16" ht="25.5" x14ac:dyDescent="0.2">
      <c r="A30" s="26" t="s">
        <v>49</v>
      </c>
      <c r="E30" s="27" t="s">
        <v>69</v>
      </c>
    </row>
    <row r="31" spans="1:16" x14ac:dyDescent="0.2">
      <c r="A31" s="28" t="s">
        <v>51</v>
      </c>
      <c r="E31" s="29" t="s">
        <v>46</v>
      </c>
    </row>
    <row r="32" spans="1:16" x14ac:dyDescent="0.2">
      <c r="A32" t="s">
        <v>52</v>
      </c>
      <c r="E32" s="27" t="s">
        <v>70</v>
      </c>
    </row>
    <row r="33" spans="1:16" x14ac:dyDescent="0.2">
      <c r="A33" s="17" t="s">
        <v>44</v>
      </c>
      <c r="B33" s="21" t="s">
        <v>42</v>
      </c>
      <c r="C33" s="21" t="s">
        <v>71</v>
      </c>
      <c r="D33" s="17" t="s">
        <v>46</v>
      </c>
      <c r="E33" s="22" t="s">
        <v>72</v>
      </c>
      <c r="F33" s="23" t="s">
        <v>48</v>
      </c>
      <c r="G33" s="24">
        <v>1</v>
      </c>
      <c r="H33" s="25">
        <v>0</v>
      </c>
      <c r="I33" s="25">
        <f>ROUND(ROUND(H33,2)*ROUND(G33,3),2)</f>
        <v>0</v>
      </c>
      <c r="O33">
        <f>(I33*21)/100</f>
        <v>0</v>
      </c>
      <c r="P33" t="s">
        <v>23</v>
      </c>
    </row>
    <row r="34" spans="1:16" x14ac:dyDescent="0.2">
      <c r="A34" s="26" t="s">
        <v>49</v>
      </c>
      <c r="E34" s="27" t="s">
        <v>73</v>
      </c>
    </row>
    <row r="35" spans="1:16" x14ac:dyDescent="0.2">
      <c r="A35" s="28" t="s">
        <v>51</v>
      </c>
      <c r="E35" s="29" t="s">
        <v>46</v>
      </c>
    </row>
    <row r="36" spans="1:16" ht="63.75" x14ac:dyDescent="0.2">
      <c r="A36" t="s">
        <v>52</v>
      </c>
      <c r="E36" s="27" t="s">
        <v>74</v>
      </c>
    </row>
    <row r="37" spans="1:16" x14ac:dyDescent="0.2">
      <c r="A37" s="17" t="s">
        <v>44</v>
      </c>
      <c r="B37" s="21" t="s">
        <v>75</v>
      </c>
      <c r="C37" s="21" t="s">
        <v>76</v>
      </c>
      <c r="D37" s="17" t="s">
        <v>46</v>
      </c>
      <c r="E37" s="22" t="s">
        <v>77</v>
      </c>
      <c r="F37" s="23" t="s">
        <v>48</v>
      </c>
      <c r="G37" s="24">
        <v>1</v>
      </c>
      <c r="H37" s="25">
        <v>0</v>
      </c>
      <c r="I37" s="25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26" t="s">
        <v>49</v>
      </c>
      <c r="E38" s="27" t="s">
        <v>78</v>
      </c>
    </row>
    <row r="39" spans="1:16" x14ac:dyDescent="0.2">
      <c r="A39" s="28" t="s">
        <v>51</v>
      </c>
      <c r="E39" s="29" t="s">
        <v>46</v>
      </c>
    </row>
    <row r="40" spans="1:16" x14ac:dyDescent="0.2">
      <c r="A40" t="s">
        <v>52</v>
      </c>
      <c r="E40" s="27" t="s">
        <v>70</v>
      </c>
    </row>
    <row r="41" spans="1:16" x14ac:dyDescent="0.2">
      <c r="A41" s="17" t="s">
        <v>44</v>
      </c>
      <c r="B41" s="21" t="s">
        <v>79</v>
      </c>
      <c r="C41" s="21" t="s">
        <v>80</v>
      </c>
      <c r="D41" s="17" t="s">
        <v>46</v>
      </c>
      <c r="E41" s="22" t="s">
        <v>81</v>
      </c>
      <c r="F41" s="23" t="s">
        <v>48</v>
      </c>
      <c r="G41" s="24">
        <v>1</v>
      </c>
      <c r="H41" s="25">
        <v>0</v>
      </c>
      <c r="I41" s="25">
        <f>ROUND(ROUND(H41,2)*ROUND(G41,3),2)</f>
        <v>0</v>
      </c>
      <c r="O41">
        <f>(I41*21)/100</f>
        <v>0</v>
      </c>
      <c r="P41" t="s">
        <v>23</v>
      </c>
    </row>
    <row r="42" spans="1:16" x14ac:dyDescent="0.2">
      <c r="A42" s="26" t="s">
        <v>49</v>
      </c>
      <c r="E42" s="27" t="s">
        <v>82</v>
      </c>
    </row>
    <row r="43" spans="1:16" x14ac:dyDescent="0.2">
      <c r="A43" s="28" t="s">
        <v>51</v>
      </c>
      <c r="E43" s="29" t="s">
        <v>46</v>
      </c>
    </row>
    <row r="44" spans="1:16" x14ac:dyDescent="0.2">
      <c r="A44" t="s">
        <v>52</v>
      </c>
      <c r="E44" s="27" t="s">
        <v>83</v>
      </c>
    </row>
    <row r="45" spans="1:16" x14ac:dyDescent="0.2">
      <c r="A45" s="17" t="s">
        <v>44</v>
      </c>
      <c r="B45" s="21" t="s">
        <v>84</v>
      </c>
      <c r="C45" s="21" t="s">
        <v>85</v>
      </c>
      <c r="D45" s="17" t="s">
        <v>46</v>
      </c>
      <c r="E45" s="22" t="s">
        <v>86</v>
      </c>
      <c r="F45" s="23" t="s">
        <v>48</v>
      </c>
      <c r="G45" s="24">
        <v>1</v>
      </c>
      <c r="H45" s="25">
        <v>0</v>
      </c>
      <c r="I45" s="25">
        <f>ROUND(ROUND(H45,2)*ROUND(G45,3),2)</f>
        <v>0</v>
      </c>
      <c r="O45">
        <f>(I45*21)/100</f>
        <v>0</v>
      </c>
      <c r="P45" t="s">
        <v>23</v>
      </c>
    </row>
    <row r="46" spans="1:16" ht="51" x14ac:dyDescent="0.2">
      <c r="A46" s="26" t="s">
        <v>49</v>
      </c>
      <c r="E46" s="27" t="s">
        <v>87</v>
      </c>
    </row>
    <row r="47" spans="1:16" x14ac:dyDescent="0.2">
      <c r="A47" s="28" t="s">
        <v>51</v>
      </c>
      <c r="E47" s="29" t="s">
        <v>46</v>
      </c>
    </row>
    <row r="48" spans="1:16" ht="89.25" x14ac:dyDescent="0.2">
      <c r="A48" t="s">
        <v>52</v>
      </c>
      <c r="E48" s="27" t="s">
        <v>88</v>
      </c>
    </row>
    <row r="49" spans="1:16" x14ac:dyDescent="0.2">
      <c r="A49" s="17" t="s">
        <v>44</v>
      </c>
      <c r="B49" s="21" t="s">
        <v>89</v>
      </c>
      <c r="C49" s="21" t="s">
        <v>90</v>
      </c>
      <c r="D49" s="17" t="s">
        <v>46</v>
      </c>
      <c r="E49" s="22" t="s">
        <v>91</v>
      </c>
      <c r="F49" s="23" t="s">
        <v>48</v>
      </c>
      <c r="G49" s="24">
        <v>1</v>
      </c>
      <c r="H49" s="25">
        <v>0</v>
      </c>
      <c r="I49" s="25">
        <f>ROUND(ROUND(H49,2)*ROUND(G49,3),2)</f>
        <v>0</v>
      </c>
      <c r="O49">
        <f>(I49*21)/100</f>
        <v>0</v>
      </c>
      <c r="P49" t="s">
        <v>23</v>
      </c>
    </row>
    <row r="50" spans="1:16" x14ac:dyDescent="0.2">
      <c r="A50" s="26" t="s">
        <v>49</v>
      </c>
      <c r="E50" s="27" t="s">
        <v>92</v>
      </c>
    </row>
    <row r="51" spans="1:16" x14ac:dyDescent="0.2">
      <c r="A51" s="28" t="s">
        <v>51</v>
      </c>
      <c r="E51" s="29" t="s">
        <v>46</v>
      </c>
    </row>
    <row r="52" spans="1:16" ht="25.5" x14ac:dyDescent="0.2">
      <c r="A52" t="s">
        <v>52</v>
      </c>
      <c r="E52" s="27" t="s">
        <v>93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scale="52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3"/>
  <sheetViews>
    <sheetView tabSelected="1" workbookViewId="0">
      <pane ySplit="7" topLeftCell="A8" activePane="bottomLeft" state="frozen"/>
      <selection activeCell="B25" sqref="B25"/>
      <selection pane="bottomLeft" activeCell="B25" sqref="B2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0+O8+O25+O118+O127+O224+O233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37" t="s">
        <v>15</v>
      </c>
      <c r="D3" s="33"/>
      <c r="E3" s="10" t="s">
        <v>16</v>
      </c>
      <c r="F3" s="1"/>
      <c r="G3" s="8"/>
      <c r="H3" s="7" t="s">
        <v>94</v>
      </c>
      <c r="I3" s="30">
        <f>0+I8+I25+I118+I127+I224+I233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8" t="s">
        <v>94</v>
      </c>
      <c r="D4" s="39"/>
      <c r="E4" s="13" t="s">
        <v>95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36" t="s">
        <v>26</v>
      </c>
      <c r="B5" s="36" t="s">
        <v>28</v>
      </c>
      <c r="C5" s="36" t="s">
        <v>30</v>
      </c>
      <c r="D5" s="36" t="s">
        <v>31</v>
      </c>
      <c r="E5" s="36" t="s">
        <v>32</v>
      </c>
      <c r="F5" s="36" t="s">
        <v>34</v>
      </c>
      <c r="G5" s="36" t="s">
        <v>36</v>
      </c>
      <c r="H5" s="36" t="s">
        <v>38</v>
      </c>
      <c r="I5" s="36"/>
      <c r="O5" t="s">
        <v>21</v>
      </c>
      <c r="P5" t="s">
        <v>23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25</v>
      </c>
      <c r="F8" s="14"/>
      <c r="G8" s="14"/>
      <c r="H8" s="14"/>
      <c r="I8" s="20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17" t="s">
        <v>44</v>
      </c>
      <c r="B9" s="21" t="s">
        <v>29</v>
      </c>
      <c r="C9" s="21" t="s">
        <v>96</v>
      </c>
      <c r="D9" s="17" t="s">
        <v>59</v>
      </c>
      <c r="E9" s="22" t="s">
        <v>97</v>
      </c>
      <c r="F9" s="23" t="s">
        <v>98</v>
      </c>
      <c r="G9" s="24">
        <v>786.58799999999997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6" t="s">
        <v>49</v>
      </c>
      <c r="E10" s="27" t="s">
        <v>99</v>
      </c>
    </row>
    <row r="11" spans="1:18" ht="153" x14ac:dyDescent="0.2">
      <c r="A11" s="28" t="s">
        <v>51</v>
      </c>
      <c r="E11" s="29" t="s">
        <v>100</v>
      </c>
    </row>
    <row r="12" spans="1:18" ht="25.5" x14ac:dyDescent="0.2">
      <c r="A12" t="s">
        <v>52</v>
      </c>
      <c r="E12" s="27" t="s">
        <v>101</v>
      </c>
    </row>
    <row r="13" spans="1:18" x14ac:dyDescent="0.2">
      <c r="A13" s="17" t="s">
        <v>44</v>
      </c>
      <c r="B13" s="21" t="s">
        <v>23</v>
      </c>
      <c r="C13" s="21" t="s">
        <v>96</v>
      </c>
      <c r="D13" s="17" t="s">
        <v>63</v>
      </c>
      <c r="E13" s="22" t="s">
        <v>97</v>
      </c>
      <c r="F13" s="23" t="s">
        <v>98</v>
      </c>
      <c r="G13" s="24">
        <v>224.97399999999999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6" t="s">
        <v>49</v>
      </c>
      <c r="E14" s="27" t="s">
        <v>102</v>
      </c>
    </row>
    <row r="15" spans="1:18" ht="76.5" x14ac:dyDescent="0.2">
      <c r="A15" s="28" t="s">
        <v>51</v>
      </c>
      <c r="E15" s="29" t="s">
        <v>103</v>
      </c>
    </row>
    <row r="16" spans="1:18" ht="25.5" x14ac:dyDescent="0.2">
      <c r="A16" t="s">
        <v>52</v>
      </c>
      <c r="E16" s="27" t="s">
        <v>101</v>
      </c>
    </row>
    <row r="17" spans="1:18" x14ac:dyDescent="0.2">
      <c r="A17" s="17" t="s">
        <v>44</v>
      </c>
      <c r="B17" s="21" t="s">
        <v>22</v>
      </c>
      <c r="C17" s="21" t="s">
        <v>96</v>
      </c>
      <c r="D17" s="17" t="s">
        <v>65</v>
      </c>
      <c r="E17" s="22" t="s">
        <v>97</v>
      </c>
      <c r="F17" s="23" t="s">
        <v>98</v>
      </c>
      <c r="G17" s="24">
        <v>33.119999999999997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26" t="s">
        <v>49</v>
      </c>
      <c r="E18" s="27" t="s">
        <v>104</v>
      </c>
    </row>
    <row r="19" spans="1:18" ht="76.5" x14ac:dyDescent="0.2">
      <c r="A19" s="28" t="s">
        <v>51</v>
      </c>
      <c r="E19" s="29" t="s">
        <v>105</v>
      </c>
    </row>
    <row r="20" spans="1:18" ht="25.5" x14ac:dyDescent="0.2">
      <c r="A20" t="s">
        <v>52</v>
      </c>
      <c r="E20" s="27" t="s">
        <v>101</v>
      </c>
    </row>
    <row r="21" spans="1:18" x14ac:dyDescent="0.2">
      <c r="A21" s="17" t="s">
        <v>44</v>
      </c>
      <c r="B21" s="21" t="s">
        <v>33</v>
      </c>
      <c r="C21" s="21" t="s">
        <v>106</v>
      </c>
      <c r="D21" s="17" t="s">
        <v>46</v>
      </c>
      <c r="E21" s="22" t="s">
        <v>107</v>
      </c>
      <c r="F21" s="23" t="s">
        <v>98</v>
      </c>
      <c r="G21" s="24">
        <v>15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23</v>
      </c>
    </row>
    <row r="22" spans="1:18" ht="38.25" x14ac:dyDescent="0.2">
      <c r="A22" s="26" t="s">
        <v>49</v>
      </c>
      <c r="E22" s="27" t="s">
        <v>108</v>
      </c>
    </row>
    <row r="23" spans="1:18" ht="25.5" x14ac:dyDescent="0.2">
      <c r="A23" s="28" t="s">
        <v>51</v>
      </c>
      <c r="E23" s="29" t="s">
        <v>109</v>
      </c>
    </row>
    <row r="24" spans="1:18" ht="25.5" x14ac:dyDescent="0.2">
      <c r="A24" t="s">
        <v>52</v>
      </c>
      <c r="E24" s="27" t="s">
        <v>101</v>
      </c>
    </row>
    <row r="25" spans="1:18" ht="12.75" customHeight="1" x14ac:dyDescent="0.2">
      <c r="A25" s="5" t="s">
        <v>43</v>
      </c>
      <c r="B25" s="5"/>
      <c r="C25" s="31" t="s">
        <v>29</v>
      </c>
      <c r="D25" s="5"/>
      <c r="E25" s="19" t="s">
        <v>110</v>
      </c>
      <c r="F25" s="5"/>
      <c r="G25" s="5"/>
      <c r="H25" s="5"/>
      <c r="I25" s="32">
        <f>0+Q25</f>
        <v>0</v>
      </c>
      <c r="O25">
        <f>0+R25</f>
        <v>0</v>
      </c>
      <c r="Q25">
        <f>0+I26+I30+I34+I38+I42+I46+I50+I54+I58+I62+I66+I70+I74+I78+I82+I86+I90+I94+I98+I102+I106+I110+I114</f>
        <v>0</v>
      </c>
      <c r="R25">
        <f>0+O26+O30+O34+O38+O42+O46+O50+O54+O58+O62+O66+O70+O74+O78+O82+O86+O90+O94+O98+O102+O106+O110+O114</f>
        <v>0</v>
      </c>
    </row>
    <row r="26" spans="1:18" x14ac:dyDescent="0.2">
      <c r="A26" s="17" t="s">
        <v>44</v>
      </c>
      <c r="B26" s="21" t="s">
        <v>35</v>
      </c>
      <c r="C26" s="21" t="s">
        <v>111</v>
      </c>
      <c r="D26" s="17" t="s">
        <v>46</v>
      </c>
      <c r="E26" s="22" t="s">
        <v>112</v>
      </c>
      <c r="F26" s="23" t="s">
        <v>113</v>
      </c>
      <c r="G26" s="24">
        <v>470.3</v>
      </c>
      <c r="H26" s="25">
        <v>0</v>
      </c>
      <c r="I26" s="25">
        <f>ROUND(ROUND(H26,2)*ROUND(G26,3),2)</f>
        <v>0</v>
      </c>
      <c r="O26">
        <f>(I26*21)/100</f>
        <v>0</v>
      </c>
      <c r="P26" t="s">
        <v>23</v>
      </c>
    </row>
    <row r="27" spans="1:18" ht="25.5" x14ac:dyDescent="0.2">
      <c r="A27" s="26" t="s">
        <v>49</v>
      </c>
      <c r="E27" s="27" t="s">
        <v>114</v>
      </c>
    </row>
    <row r="28" spans="1:18" ht="63.75" x14ac:dyDescent="0.2">
      <c r="A28" s="28" t="s">
        <v>51</v>
      </c>
      <c r="E28" s="29" t="s">
        <v>115</v>
      </c>
    </row>
    <row r="29" spans="1:18" x14ac:dyDescent="0.2">
      <c r="A29" t="s">
        <v>52</v>
      </c>
      <c r="E29" s="27" t="s">
        <v>116</v>
      </c>
    </row>
    <row r="30" spans="1:18" ht="25.5" x14ac:dyDescent="0.2">
      <c r="A30" s="17" t="s">
        <v>44</v>
      </c>
      <c r="B30" s="21" t="s">
        <v>37</v>
      </c>
      <c r="C30" s="21" t="s">
        <v>117</v>
      </c>
      <c r="D30" s="17" t="s">
        <v>46</v>
      </c>
      <c r="E30" s="22" t="s">
        <v>118</v>
      </c>
      <c r="F30" s="23" t="s">
        <v>119</v>
      </c>
      <c r="G30" s="24">
        <v>1.0149999999999999</v>
      </c>
      <c r="H30" s="25">
        <v>0</v>
      </c>
      <c r="I30" s="25">
        <f>ROUND(ROUND(H30,2)*ROUND(G30,3),2)</f>
        <v>0</v>
      </c>
      <c r="O30">
        <f>(I30*21)/100</f>
        <v>0</v>
      </c>
      <c r="P30" t="s">
        <v>23</v>
      </c>
    </row>
    <row r="31" spans="1:18" ht="25.5" x14ac:dyDescent="0.2">
      <c r="A31" s="26" t="s">
        <v>49</v>
      </c>
      <c r="E31" s="27" t="s">
        <v>120</v>
      </c>
    </row>
    <row r="32" spans="1:18" x14ac:dyDescent="0.2">
      <c r="A32" s="28" t="s">
        <v>51</v>
      </c>
      <c r="E32" s="29" t="s">
        <v>121</v>
      </c>
    </row>
    <row r="33" spans="1:16" ht="63.75" x14ac:dyDescent="0.2">
      <c r="A33" t="s">
        <v>52</v>
      </c>
      <c r="E33" s="27" t="s">
        <v>122</v>
      </c>
    </row>
    <row r="34" spans="1:16" ht="25.5" x14ac:dyDescent="0.2">
      <c r="A34" s="17" t="s">
        <v>44</v>
      </c>
      <c r="B34" s="21" t="s">
        <v>123</v>
      </c>
      <c r="C34" s="21" t="s">
        <v>124</v>
      </c>
      <c r="D34" s="17" t="s">
        <v>46</v>
      </c>
      <c r="E34" s="22" t="s">
        <v>125</v>
      </c>
      <c r="F34" s="23" t="s">
        <v>119</v>
      </c>
      <c r="G34" s="24">
        <v>4.125</v>
      </c>
      <c r="H34" s="25">
        <v>0</v>
      </c>
      <c r="I34" s="25">
        <f>ROUND(ROUND(H34,2)*ROUND(G34,3),2)</f>
        <v>0</v>
      </c>
      <c r="O34">
        <f>(I34*21)/100</f>
        <v>0</v>
      </c>
      <c r="P34" t="s">
        <v>23</v>
      </c>
    </row>
    <row r="35" spans="1:16" ht="25.5" x14ac:dyDescent="0.2">
      <c r="A35" s="26" t="s">
        <v>49</v>
      </c>
      <c r="E35" s="27" t="s">
        <v>126</v>
      </c>
    </row>
    <row r="36" spans="1:16" ht="51" x14ac:dyDescent="0.2">
      <c r="A36" s="28" t="s">
        <v>51</v>
      </c>
      <c r="E36" s="29" t="s">
        <v>127</v>
      </c>
    </row>
    <row r="37" spans="1:16" ht="63.75" x14ac:dyDescent="0.2">
      <c r="A37" t="s">
        <v>52</v>
      </c>
      <c r="E37" s="27" t="s">
        <v>122</v>
      </c>
    </row>
    <row r="38" spans="1:16" ht="25.5" x14ac:dyDescent="0.2">
      <c r="A38" s="17" t="s">
        <v>44</v>
      </c>
      <c r="B38" s="21" t="s">
        <v>128</v>
      </c>
      <c r="C38" s="21" t="s">
        <v>129</v>
      </c>
      <c r="D38" s="17" t="s">
        <v>46</v>
      </c>
      <c r="E38" s="22" t="s">
        <v>130</v>
      </c>
      <c r="F38" s="23" t="s">
        <v>119</v>
      </c>
      <c r="G38" s="24">
        <v>0.9</v>
      </c>
      <c r="H38" s="25">
        <v>0</v>
      </c>
      <c r="I38" s="25">
        <f>ROUND(ROUND(H38,2)*ROUND(G38,3),2)</f>
        <v>0</v>
      </c>
      <c r="O38">
        <f>(I38*21)/100</f>
        <v>0</v>
      </c>
      <c r="P38" t="s">
        <v>23</v>
      </c>
    </row>
    <row r="39" spans="1:16" x14ac:dyDescent="0.2">
      <c r="A39" s="26" t="s">
        <v>49</v>
      </c>
      <c r="E39" s="27" t="s">
        <v>131</v>
      </c>
    </row>
    <row r="40" spans="1:16" x14ac:dyDescent="0.2">
      <c r="A40" s="28" t="s">
        <v>51</v>
      </c>
      <c r="E40" s="29" t="s">
        <v>132</v>
      </c>
    </row>
    <row r="41" spans="1:16" ht="63.75" x14ac:dyDescent="0.2">
      <c r="A41" t="s">
        <v>52</v>
      </c>
      <c r="E41" s="27" t="s">
        <v>122</v>
      </c>
    </row>
    <row r="42" spans="1:16" ht="25.5" x14ac:dyDescent="0.2">
      <c r="A42" s="17" t="s">
        <v>44</v>
      </c>
      <c r="B42" s="21" t="s">
        <v>40</v>
      </c>
      <c r="C42" s="21" t="s">
        <v>133</v>
      </c>
      <c r="D42" s="17" t="s">
        <v>46</v>
      </c>
      <c r="E42" s="22" t="s">
        <v>134</v>
      </c>
      <c r="F42" s="23" t="s">
        <v>119</v>
      </c>
      <c r="G42" s="24">
        <v>101.246</v>
      </c>
      <c r="H42" s="25">
        <v>0</v>
      </c>
      <c r="I42" s="25">
        <f>ROUND(ROUND(H42,2)*ROUND(G42,3),2)</f>
        <v>0</v>
      </c>
      <c r="O42">
        <f>(I42*21)/100</f>
        <v>0</v>
      </c>
      <c r="P42" t="s">
        <v>23</v>
      </c>
    </row>
    <row r="43" spans="1:16" ht="25.5" x14ac:dyDescent="0.2">
      <c r="A43" s="26" t="s">
        <v>49</v>
      </c>
      <c r="E43" s="27" t="s">
        <v>135</v>
      </c>
    </row>
    <row r="44" spans="1:16" ht="89.25" x14ac:dyDescent="0.2">
      <c r="A44" s="28" t="s">
        <v>51</v>
      </c>
      <c r="E44" s="29" t="s">
        <v>136</v>
      </c>
    </row>
    <row r="45" spans="1:16" ht="63.75" x14ac:dyDescent="0.2">
      <c r="A45" t="s">
        <v>52</v>
      </c>
      <c r="E45" s="27" t="s">
        <v>122</v>
      </c>
    </row>
    <row r="46" spans="1:16" ht="25.5" x14ac:dyDescent="0.2">
      <c r="A46" s="17" t="s">
        <v>44</v>
      </c>
      <c r="B46" s="21" t="s">
        <v>42</v>
      </c>
      <c r="C46" s="21" t="s">
        <v>137</v>
      </c>
      <c r="D46" s="17" t="s">
        <v>46</v>
      </c>
      <c r="E46" s="22" t="s">
        <v>138</v>
      </c>
      <c r="F46" s="23" t="s">
        <v>139</v>
      </c>
      <c r="G46" s="24">
        <v>258</v>
      </c>
      <c r="H46" s="25">
        <v>0</v>
      </c>
      <c r="I46" s="25">
        <f>ROUND(ROUND(H46,2)*ROUND(G46,3),2)</f>
        <v>0</v>
      </c>
      <c r="O46">
        <f>(I46*21)/100</f>
        <v>0</v>
      </c>
      <c r="P46" t="s">
        <v>23</v>
      </c>
    </row>
    <row r="47" spans="1:16" ht="25.5" x14ac:dyDescent="0.2">
      <c r="A47" s="26" t="s">
        <v>49</v>
      </c>
      <c r="E47" s="27" t="s">
        <v>140</v>
      </c>
    </row>
    <row r="48" spans="1:16" ht="63.75" x14ac:dyDescent="0.2">
      <c r="A48" s="28" t="s">
        <v>51</v>
      </c>
      <c r="E48" s="29" t="s">
        <v>141</v>
      </c>
    </row>
    <row r="49" spans="1:16" ht="63.75" x14ac:dyDescent="0.2">
      <c r="A49" t="s">
        <v>52</v>
      </c>
      <c r="E49" s="27" t="s">
        <v>122</v>
      </c>
    </row>
    <row r="50" spans="1:16" x14ac:dyDescent="0.2">
      <c r="A50" s="17" t="s">
        <v>44</v>
      </c>
      <c r="B50" s="21" t="s">
        <v>142</v>
      </c>
      <c r="C50" s="21" t="s">
        <v>143</v>
      </c>
      <c r="D50" s="17" t="s">
        <v>63</v>
      </c>
      <c r="E50" s="22" t="s">
        <v>144</v>
      </c>
      <c r="F50" s="23" t="s">
        <v>119</v>
      </c>
      <c r="G50" s="24">
        <v>55.46</v>
      </c>
      <c r="H50" s="25">
        <v>0</v>
      </c>
      <c r="I50" s="25">
        <f>ROUND(ROUND(H50,2)*ROUND(G50,3),2)</f>
        <v>0</v>
      </c>
      <c r="O50">
        <f>(I50*21)/100</f>
        <v>0</v>
      </c>
      <c r="P50" t="s">
        <v>23</v>
      </c>
    </row>
    <row r="51" spans="1:16" ht="51" x14ac:dyDescent="0.2">
      <c r="A51" s="26" t="s">
        <v>49</v>
      </c>
      <c r="E51" s="27" t="s">
        <v>145</v>
      </c>
    </row>
    <row r="52" spans="1:16" ht="76.5" x14ac:dyDescent="0.2">
      <c r="A52" s="28" t="s">
        <v>51</v>
      </c>
      <c r="E52" s="29" t="s">
        <v>146</v>
      </c>
    </row>
    <row r="53" spans="1:16" ht="63.75" x14ac:dyDescent="0.2">
      <c r="A53" t="s">
        <v>52</v>
      </c>
      <c r="E53" s="27" t="s">
        <v>122</v>
      </c>
    </row>
    <row r="54" spans="1:16" x14ac:dyDescent="0.2">
      <c r="A54" s="17" t="s">
        <v>44</v>
      </c>
      <c r="B54" s="21" t="s">
        <v>79</v>
      </c>
      <c r="C54" s="21" t="s">
        <v>147</v>
      </c>
      <c r="D54" s="17" t="s">
        <v>46</v>
      </c>
      <c r="E54" s="22" t="s">
        <v>148</v>
      </c>
      <c r="F54" s="23" t="s">
        <v>119</v>
      </c>
      <c r="G54" s="24">
        <v>415.95</v>
      </c>
      <c r="H54" s="25">
        <v>0</v>
      </c>
      <c r="I54" s="25">
        <f>ROUND(ROUND(H54,2)*ROUND(G54,3),2)</f>
        <v>0</v>
      </c>
      <c r="O54">
        <f>(I54*21)/100</f>
        <v>0</v>
      </c>
      <c r="P54" t="s">
        <v>23</v>
      </c>
    </row>
    <row r="55" spans="1:16" ht="38.25" x14ac:dyDescent="0.2">
      <c r="A55" s="26" t="s">
        <v>49</v>
      </c>
      <c r="E55" s="27" t="s">
        <v>149</v>
      </c>
    </row>
    <row r="56" spans="1:16" ht="76.5" x14ac:dyDescent="0.2">
      <c r="A56" s="28" t="s">
        <v>51</v>
      </c>
      <c r="E56" s="29" t="s">
        <v>150</v>
      </c>
    </row>
    <row r="57" spans="1:16" ht="63.75" x14ac:dyDescent="0.2">
      <c r="A57" t="s">
        <v>52</v>
      </c>
      <c r="E57" s="27" t="s">
        <v>122</v>
      </c>
    </row>
    <row r="58" spans="1:16" x14ac:dyDescent="0.2">
      <c r="A58" s="17" t="s">
        <v>44</v>
      </c>
      <c r="B58" s="21" t="s">
        <v>75</v>
      </c>
      <c r="C58" s="21" t="s">
        <v>147</v>
      </c>
      <c r="D58" s="17" t="s">
        <v>59</v>
      </c>
      <c r="E58" s="22" t="s">
        <v>151</v>
      </c>
      <c r="F58" s="23" t="s">
        <v>119</v>
      </c>
      <c r="G58" s="24">
        <v>484.65199999999999</v>
      </c>
      <c r="H58" s="25">
        <v>0</v>
      </c>
      <c r="I58" s="25">
        <f>ROUND(ROUND(H58,2)*ROUND(G58,3),2)</f>
        <v>0</v>
      </c>
      <c r="O58">
        <f>(I58*21)/100</f>
        <v>0</v>
      </c>
      <c r="P58" t="s">
        <v>23</v>
      </c>
    </row>
    <row r="59" spans="1:16" ht="76.5" x14ac:dyDescent="0.2">
      <c r="A59" s="26" t="s">
        <v>49</v>
      </c>
      <c r="E59" s="27" t="s">
        <v>152</v>
      </c>
    </row>
    <row r="60" spans="1:16" ht="76.5" x14ac:dyDescent="0.2">
      <c r="A60" s="28" t="s">
        <v>51</v>
      </c>
      <c r="E60" s="29" t="s">
        <v>153</v>
      </c>
    </row>
    <row r="61" spans="1:16" ht="63.75" x14ac:dyDescent="0.2">
      <c r="A61" t="s">
        <v>52</v>
      </c>
      <c r="E61" s="27" t="s">
        <v>154</v>
      </c>
    </row>
    <row r="62" spans="1:16" x14ac:dyDescent="0.2">
      <c r="A62" s="17" t="s">
        <v>44</v>
      </c>
      <c r="B62" s="21" t="s">
        <v>84</v>
      </c>
      <c r="C62" s="21" t="s">
        <v>155</v>
      </c>
      <c r="D62" s="17" t="s">
        <v>46</v>
      </c>
      <c r="E62" s="22" t="s">
        <v>156</v>
      </c>
      <c r="F62" s="23" t="s">
        <v>139</v>
      </c>
      <c r="G62" s="24">
        <v>996.8</v>
      </c>
      <c r="H62" s="25">
        <v>0</v>
      </c>
      <c r="I62" s="25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26" t="s">
        <v>49</v>
      </c>
      <c r="E63" s="27" t="s">
        <v>157</v>
      </c>
    </row>
    <row r="64" spans="1:16" ht="114.75" x14ac:dyDescent="0.2">
      <c r="A64" s="28" t="s">
        <v>51</v>
      </c>
      <c r="E64" s="29" t="s">
        <v>158</v>
      </c>
    </row>
    <row r="65" spans="1:16" ht="25.5" x14ac:dyDescent="0.2">
      <c r="A65" t="s">
        <v>52</v>
      </c>
      <c r="E65" s="27" t="s">
        <v>159</v>
      </c>
    </row>
    <row r="66" spans="1:16" x14ac:dyDescent="0.2">
      <c r="A66" s="17" t="s">
        <v>44</v>
      </c>
      <c r="B66" s="21" t="s">
        <v>89</v>
      </c>
      <c r="C66" s="21" t="s">
        <v>160</v>
      </c>
      <c r="D66" s="17" t="s">
        <v>46</v>
      </c>
      <c r="E66" s="22" t="s">
        <v>161</v>
      </c>
      <c r="F66" s="23" t="s">
        <v>139</v>
      </c>
      <c r="G66" s="24">
        <v>204.8</v>
      </c>
      <c r="H66" s="25">
        <v>0</v>
      </c>
      <c r="I66" s="25">
        <f>ROUND(ROUND(H66,2)*ROUND(G66,3),2)</f>
        <v>0</v>
      </c>
      <c r="O66">
        <f>(I66*21)/100</f>
        <v>0</v>
      </c>
      <c r="P66" t="s">
        <v>23</v>
      </c>
    </row>
    <row r="67" spans="1:16" ht="25.5" x14ac:dyDescent="0.2">
      <c r="A67" s="26" t="s">
        <v>49</v>
      </c>
      <c r="E67" s="27" t="s">
        <v>162</v>
      </c>
    </row>
    <row r="68" spans="1:16" ht="63.75" x14ac:dyDescent="0.2">
      <c r="A68" s="28" t="s">
        <v>51</v>
      </c>
      <c r="E68" s="29" t="s">
        <v>163</v>
      </c>
    </row>
    <row r="69" spans="1:16" ht="25.5" x14ac:dyDescent="0.2">
      <c r="A69" t="s">
        <v>52</v>
      </c>
      <c r="E69" s="27" t="s">
        <v>159</v>
      </c>
    </row>
    <row r="70" spans="1:16" x14ac:dyDescent="0.2">
      <c r="A70" s="17" t="s">
        <v>44</v>
      </c>
      <c r="B70" s="21" t="s">
        <v>164</v>
      </c>
      <c r="C70" s="21" t="s">
        <v>165</v>
      </c>
      <c r="D70" s="17" t="s">
        <v>46</v>
      </c>
      <c r="E70" s="22" t="s">
        <v>166</v>
      </c>
      <c r="F70" s="23" t="s">
        <v>119</v>
      </c>
      <c r="G70" s="24">
        <v>102.53400000000001</v>
      </c>
      <c r="H70" s="25">
        <v>0</v>
      </c>
      <c r="I70" s="25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26" t="s">
        <v>49</v>
      </c>
      <c r="E71" s="27" t="s">
        <v>167</v>
      </c>
    </row>
    <row r="72" spans="1:16" ht="51" x14ac:dyDescent="0.2">
      <c r="A72" s="28" t="s">
        <v>51</v>
      </c>
      <c r="E72" s="29" t="s">
        <v>168</v>
      </c>
    </row>
    <row r="73" spans="1:16" ht="38.25" x14ac:dyDescent="0.2">
      <c r="A73" t="s">
        <v>52</v>
      </c>
      <c r="E73" s="27" t="s">
        <v>169</v>
      </c>
    </row>
    <row r="74" spans="1:16" x14ac:dyDescent="0.2">
      <c r="A74" s="17" t="s">
        <v>44</v>
      </c>
      <c r="B74" s="21" t="s">
        <v>170</v>
      </c>
      <c r="C74" s="21" t="s">
        <v>171</v>
      </c>
      <c r="D74" s="17" t="s">
        <v>46</v>
      </c>
      <c r="E74" s="22" t="s">
        <v>172</v>
      </c>
      <c r="F74" s="23" t="s">
        <v>119</v>
      </c>
      <c r="G74" s="24">
        <v>37.44</v>
      </c>
      <c r="H74" s="25">
        <v>0</v>
      </c>
      <c r="I74" s="25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26" t="s">
        <v>49</v>
      </c>
      <c r="E75" s="27" t="s">
        <v>173</v>
      </c>
    </row>
    <row r="76" spans="1:16" x14ac:dyDescent="0.2">
      <c r="A76" s="28" t="s">
        <v>51</v>
      </c>
      <c r="E76" s="29" t="s">
        <v>174</v>
      </c>
    </row>
    <row r="77" spans="1:16" ht="369.75" x14ac:dyDescent="0.2">
      <c r="A77" t="s">
        <v>52</v>
      </c>
      <c r="E77" s="27" t="s">
        <v>175</v>
      </c>
    </row>
    <row r="78" spans="1:16" x14ac:dyDescent="0.2">
      <c r="A78" s="17" t="s">
        <v>44</v>
      </c>
      <c r="B78" s="21" t="s">
        <v>176</v>
      </c>
      <c r="C78" s="21" t="s">
        <v>177</v>
      </c>
      <c r="D78" s="17" t="s">
        <v>46</v>
      </c>
      <c r="E78" s="22" t="s">
        <v>178</v>
      </c>
      <c r="F78" s="23" t="s">
        <v>119</v>
      </c>
      <c r="G78" s="24">
        <v>148.77000000000001</v>
      </c>
      <c r="H78" s="25">
        <v>0</v>
      </c>
      <c r="I78" s="25">
        <f>ROUND(ROUND(H78,2)*ROUND(G78,3),2)</f>
        <v>0</v>
      </c>
      <c r="O78">
        <f>(I78*21)/100</f>
        <v>0</v>
      </c>
      <c r="P78" t="s">
        <v>23</v>
      </c>
    </row>
    <row r="79" spans="1:16" ht="25.5" x14ac:dyDescent="0.2">
      <c r="A79" s="26" t="s">
        <v>49</v>
      </c>
      <c r="E79" s="27" t="s">
        <v>179</v>
      </c>
    </row>
    <row r="80" spans="1:16" ht="76.5" x14ac:dyDescent="0.2">
      <c r="A80" s="28" t="s">
        <v>51</v>
      </c>
      <c r="E80" s="29" t="s">
        <v>180</v>
      </c>
    </row>
    <row r="81" spans="1:16" ht="369.75" x14ac:dyDescent="0.2">
      <c r="A81" t="s">
        <v>52</v>
      </c>
      <c r="E81" s="27" t="s">
        <v>175</v>
      </c>
    </row>
    <row r="82" spans="1:16" x14ac:dyDescent="0.2">
      <c r="A82" s="17" t="s">
        <v>44</v>
      </c>
      <c r="B82" s="21" t="s">
        <v>181</v>
      </c>
      <c r="C82" s="21" t="s">
        <v>182</v>
      </c>
      <c r="D82" s="17" t="s">
        <v>46</v>
      </c>
      <c r="E82" s="22" t="s">
        <v>183</v>
      </c>
      <c r="F82" s="23" t="s">
        <v>113</v>
      </c>
      <c r="G82" s="24">
        <v>470.3</v>
      </c>
      <c r="H82" s="25">
        <v>0</v>
      </c>
      <c r="I82" s="25">
        <f>ROUND(ROUND(H82,2)*ROUND(G82,3),2)</f>
        <v>0</v>
      </c>
      <c r="O82">
        <f>(I82*21)/100</f>
        <v>0</v>
      </c>
      <c r="P82" t="s">
        <v>23</v>
      </c>
    </row>
    <row r="83" spans="1:16" x14ac:dyDescent="0.2">
      <c r="A83" s="26" t="s">
        <v>49</v>
      </c>
      <c r="E83" s="27" t="s">
        <v>184</v>
      </c>
    </row>
    <row r="84" spans="1:16" ht="51" x14ac:dyDescent="0.2">
      <c r="A84" s="28" t="s">
        <v>51</v>
      </c>
      <c r="E84" s="29" t="s">
        <v>185</v>
      </c>
    </row>
    <row r="85" spans="1:16" ht="63.75" x14ac:dyDescent="0.2">
      <c r="A85" t="s">
        <v>52</v>
      </c>
      <c r="E85" s="27" t="s">
        <v>186</v>
      </c>
    </row>
    <row r="86" spans="1:16" x14ac:dyDescent="0.2">
      <c r="A86" s="17" t="s">
        <v>44</v>
      </c>
      <c r="B86" s="21" t="s">
        <v>187</v>
      </c>
      <c r="C86" s="21" t="s">
        <v>188</v>
      </c>
      <c r="D86" s="17" t="s">
        <v>46</v>
      </c>
      <c r="E86" s="22" t="s">
        <v>189</v>
      </c>
      <c r="F86" s="23" t="s">
        <v>119</v>
      </c>
      <c r="G86" s="24">
        <v>65.093999999999994</v>
      </c>
      <c r="H86" s="25">
        <v>0</v>
      </c>
      <c r="I86" s="25">
        <f>ROUND(ROUND(H86,2)*ROUND(G86,3),2)</f>
        <v>0</v>
      </c>
      <c r="O86">
        <f>(I86*21)/100</f>
        <v>0</v>
      </c>
      <c r="P86" t="s">
        <v>23</v>
      </c>
    </row>
    <row r="87" spans="1:16" ht="25.5" x14ac:dyDescent="0.2">
      <c r="A87" s="26" t="s">
        <v>49</v>
      </c>
      <c r="E87" s="27" t="s">
        <v>190</v>
      </c>
    </row>
    <row r="88" spans="1:16" ht="38.25" x14ac:dyDescent="0.2">
      <c r="A88" s="28" t="s">
        <v>51</v>
      </c>
      <c r="E88" s="29" t="s">
        <v>191</v>
      </c>
    </row>
    <row r="89" spans="1:16" ht="63.75" x14ac:dyDescent="0.2">
      <c r="A89" t="s">
        <v>52</v>
      </c>
      <c r="E89" s="27" t="s">
        <v>186</v>
      </c>
    </row>
    <row r="90" spans="1:16" x14ac:dyDescent="0.2">
      <c r="A90" s="17" t="s">
        <v>44</v>
      </c>
      <c r="B90" s="21" t="s">
        <v>192</v>
      </c>
      <c r="C90" s="21" t="s">
        <v>193</v>
      </c>
      <c r="D90" s="17" t="s">
        <v>46</v>
      </c>
      <c r="E90" s="22" t="s">
        <v>194</v>
      </c>
      <c r="F90" s="23" t="s">
        <v>195</v>
      </c>
      <c r="G90" s="24">
        <v>5</v>
      </c>
      <c r="H90" s="25">
        <v>0</v>
      </c>
      <c r="I90" s="25">
        <f>ROUND(ROUND(H90,2)*ROUND(G90,3),2)</f>
        <v>0</v>
      </c>
      <c r="O90">
        <f>(I90*21)/100</f>
        <v>0</v>
      </c>
      <c r="P90" t="s">
        <v>23</v>
      </c>
    </row>
    <row r="91" spans="1:16" x14ac:dyDescent="0.2">
      <c r="A91" s="26" t="s">
        <v>49</v>
      </c>
      <c r="E91" s="27" t="s">
        <v>196</v>
      </c>
    </row>
    <row r="92" spans="1:16" ht="38.25" x14ac:dyDescent="0.2">
      <c r="A92" s="28" t="s">
        <v>51</v>
      </c>
      <c r="E92" s="29" t="s">
        <v>197</v>
      </c>
    </row>
    <row r="93" spans="1:16" ht="63.75" x14ac:dyDescent="0.2">
      <c r="A93" t="s">
        <v>52</v>
      </c>
      <c r="E93" s="27" t="s">
        <v>186</v>
      </c>
    </row>
    <row r="94" spans="1:16" x14ac:dyDescent="0.2">
      <c r="A94" s="17" t="s">
        <v>44</v>
      </c>
      <c r="B94" s="21" t="s">
        <v>198</v>
      </c>
      <c r="C94" s="21" t="s">
        <v>199</v>
      </c>
      <c r="D94" s="17" t="s">
        <v>46</v>
      </c>
      <c r="E94" s="22" t="s">
        <v>200</v>
      </c>
      <c r="F94" s="23" t="s">
        <v>119</v>
      </c>
      <c r="G94" s="24">
        <v>79.5</v>
      </c>
      <c r="H94" s="25">
        <v>0</v>
      </c>
      <c r="I94" s="25">
        <f>ROUND(ROUND(H94,2)*ROUND(G94,3),2)</f>
        <v>0</v>
      </c>
      <c r="O94">
        <f>(I94*21)/100</f>
        <v>0</v>
      </c>
      <c r="P94" t="s">
        <v>23</v>
      </c>
    </row>
    <row r="95" spans="1:16" x14ac:dyDescent="0.2">
      <c r="A95" s="26" t="s">
        <v>49</v>
      </c>
      <c r="E95" s="27" t="s">
        <v>201</v>
      </c>
    </row>
    <row r="96" spans="1:16" ht="38.25" x14ac:dyDescent="0.2">
      <c r="A96" s="28" t="s">
        <v>51</v>
      </c>
      <c r="E96" s="29" t="s">
        <v>202</v>
      </c>
    </row>
    <row r="97" spans="1:16" ht="280.5" x14ac:dyDescent="0.2">
      <c r="A97" t="s">
        <v>52</v>
      </c>
      <c r="E97" s="27" t="s">
        <v>203</v>
      </c>
    </row>
    <row r="98" spans="1:16" x14ac:dyDescent="0.2">
      <c r="A98" s="17" t="s">
        <v>44</v>
      </c>
      <c r="B98" s="21" t="s">
        <v>204</v>
      </c>
      <c r="C98" s="21" t="s">
        <v>205</v>
      </c>
      <c r="D98" s="17" t="s">
        <v>46</v>
      </c>
      <c r="E98" s="22" t="s">
        <v>206</v>
      </c>
      <c r="F98" s="23" t="s">
        <v>113</v>
      </c>
      <c r="G98" s="24">
        <v>159</v>
      </c>
      <c r="H98" s="25">
        <v>0</v>
      </c>
      <c r="I98" s="25">
        <f>ROUND(ROUND(H98,2)*ROUND(G98,3),2)</f>
        <v>0</v>
      </c>
      <c r="O98">
        <f>(I98*21)/100</f>
        <v>0</v>
      </c>
      <c r="P98" t="s">
        <v>23</v>
      </c>
    </row>
    <row r="99" spans="1:16" x14ac:dyDescent="0.2">
      <c r="A99" s="26" t="s">
        <v>49</v>
      </c>
      <c r="E99" s="27" t="s">
        <v>207</v>
      </c>
    </row>
    <row r="100" spans="1:16" ht="38.25" x14ac:dyDescent="0.2">
      <c r="A100" s="28" t="s">
        <v>51</v>
      </c>
      <c r="E100" s="29" t="s">
        <v>208</v>
      </c>
    </row>
    <row r="101" spans="1:16" ht="25.5" x14ac:dyDescent="0.2">
      <c r="A101" t="s">
        <v>52</v>
      </c>
      <c r="E101" s="27" t="s">
        <v>209</v>
      </c>
    </row>
    <row r="102" spans="1:16" x14ac:dyDescent="0.2">
      <c r="A102" s="17" t="s">
        <v>44</v>
      </c>
      <c r="B102" s="21" t="s">
        <v>210</v>
      </c>
      <c r="C102" s="21" t="s">
        <v>211</v>
      </c>
      <c r="D102" s="17" t="s">
        <v>46</v>
      </c>
      <c r="E102" s="22" t="s">
        <v>212</v>
      </c>
      <c r="F102" s="23" t="s">
        <v>113</v>
      </c>
      <c r="G102" s="24">
        <v>433.96</v>
      </c>
      <c r="H102" s="25">
        <v>0</v>
      </c>
      <c r="I102" s="25">
        <f>ROUND(ROUND(H102,2)*ROUND(G102,3),2)</f>
        <v>0</v>
      </c>
      <c r="O102">
        <f>(I102*21)/100</f>
        <v>0</v>
      </c>
      <c r="P102" t="s">
        <v>23</v>
      </c>
    </row>
    <row r="103" spans="1:16" x14ac:dyDescent="0.2">
      <c r="A103" s="26" t="s">
        <v>49</v>
      </c>
      <c r="E103" s="27" t="s">
        <v>213</v>
      </c>
    </row>
    <row r="104" spans="1:16" ht="38.25" x14ac:dyDescent="0.2">
      <c r="A104" s="28" t="s">
        <v>51</v>
      </c>
      <c r="E104" s="29" t="s">
        <v>214</v>
      </c>
    </row>
    <row r="105" spans="1:16" ht="38.25" x14ac:dyDescent="0.2">
      <c r="A105" t="s">
        <v>52</v>
      </c>
      <c r="E105" s="27" t="s">
        <v>215</v>
      </c>
    </row>
    <row r="106" spans="1:16" x14ac:dyDescent="0.2">
      <c r="A106" s="17" t="s">
        <v>44</v>
      </c>
      <c r="B106" s="21" t="s">
        <v>216</v>
      </c>
      <c r="C106" s="21" t="s">
        <v>217</v>
      </c>
      <c r="D106" s="17" t="s">
        <v>46</v>
      </c>
      <c r="E106" s="22" t="s">
        <v>218</v>
      </c>
      <c r="F106" s="23" t="s">
        <v>113</v>
      </c>
      <c r="G106" s="24">
        <v>249.6</v>
      </c>
      <c r="H106" s="25">
        <v>0</v>
      </c>
      <c r="I106" s="25">
        <f>ROUND(ROUND(H106,2)*ROUND(G106,3),2)</f>
        <v>0</v>
      </c>
      <c r="O106">
        <f>(I106*21)/100</f>
        <v>0</v>
      </c>
      <c r="P106" t="s">
        <v>23</v>
      </c>
    </row>
    <row r="107" spans="1:16" x14ac:dyDescent="0.2">
      <c r="A107" s="26" t="s">
        <v>49</v>
      </c>
      <c r="E107" s="27" t="s">
        <v>219</v>
      </c>
    </row>
    <row r="108" spans="1:16" x14ac:dyDescent="0.2">
      <c r="A108" s="28" t="s">
        <v>51</v>
      </c>
      <c r="E108" s="29" t="s">
        <v>220</v>
      </c>
    </row>
    <row r="109" spans="1:16" ht="38.25" x14ac:dyDescent="0.2">
      <c r="A109" t="s">
        <v>52</v>
      </c>
      <c r="E109" s="27" t="s">
        <v>221</v>
      </c>
    </row>
    <row r="110" spans="1:16" x14ac:dyDescent="0.2">
      <c r="A110" s="17" t="s">
        <v>44</v>
      </c>
      <c r="B110" s="21" t="s">
        <v>222</v>
      </c>
      <c r="C110" s="21" t="s">
        <v>223</v>
      </c>
      <c r="D110" s="17" t="s">
        <v>46</v>
      </c>
      <c r="E110" s="22" t="s">
        <v>224</v>
      </c>
      <c r="F110" s="23" t="s">
        <v>113</v>
      </c>
      <c r="G110" s="24">
        <v>683.56</v>
      </c>
      <c r="H110" s="25">
        <v>0</v>
      </c>
      <c r="I110" s="25">
        <f>ROUND(ROUND(H110,2)*ROUND(G110,3),2)</f>
        <v>0</v>
      </c>
      <c r="O110">
        <f>(I110*21)/100</f>
        <v>0</v>
      </c>
      <c r="P110" t="s">
        <v>23</v>
      </c>
    </row>
    <row r="111" spans="1:16" x14ac:dyDescent="0.2">
      <c r="A111" s="26" t="s">
        <v>49</v>
      </c>
      <c r="E111" s="27" t="s">
        <v>225</v>
      </c>
    </row>
    <row r="112" spans="1:16" ht="38.25" x14ac:dyDescent="0.2">
      <c r="A112" s="28" t="s">
        <v>51</v>
      </c>
      <c r="E112" s="29" t="s">
        <v>226</v>
      </c>
    </row>
    <row r="113" spans="1:18" ht="25.5" x14ac:dyDescent="0.2">
      <c r="A113" t="s">
        <v>52</v>
      </c>
      <c r="E113" s="27" t="s">
        <v>227</v>
      </c>
    </row>
    <row r="114" spans="1:18" x14ac:dyDescent="0.2">
      <c r="A114" s="17" t="s">
        <v>44</v>
      </c>
      <c r="B114" s="21" t="s">
        <v>228</v>
      </c>
      <c r="C114" s="21" t="s">
        <v>229</v>
      </c>
      <c r="D114" s="17" t="s">
        <v>46</v>
      </c>
      <c r="E114" s="22" t="s">
        <v>230</v>
      </c>
      <c r="F114" s="23" t="s">
        <v>113</v>
      </c>
      <c r="G114" s="24">
        <v>683.56</v>
      </c>
      <c r="H114" s="25">
        <v>0</v>
      </c>
      <c r="I114" s="25">
        <f>ROUND(ROUND(H114,2)*ROUND(G114,3),2)</f>
        <v>0</v>
      </c>
      <c r="O114">
        <f>(I114*21)/100</f>
        <v>0</v>
      </c>
      <c r="P114" t="s">
        <v>23</v>
      </c>
    </row>
    <row r="115" spans="1:18" x14ac:dyDescent="0.2">
      <c r="A115" s="26" t="s">
        <v>49</v>
      </c>
      <c r="E115" s="27" t="s">
        <v>225</v>
      </c>
    </row>
    <row r="116" spans="1:18" ht="38.25" x14ac:dyDescent="0.2">
      <c r="A116" s="28" t="s">
        <v>51</v>
      </c>
      <c r="E116" s="29" t="s">
        <v>226</v>
      </c>
    </row>
    <row r="117" spans="1:18" ht="38.25" x14ac:dyDescent="0.2">
      <c r="A117" t="s">
        <v>52</v>
      </c>
      <c r="E117" s="27" t="s">
        <v>231</v>
      </c>
    </row>
    <row r="118" spans="1:18" ht="12.75" customHeight="1" x14ac:dyDescent="0.2">
      <c r="A118" s="5" t="s">
        <v>43</v>
      </c>
      <c r="B118" s="5"/>
      <c r="C118" s="31" t="s">
        <v>23</v>
      </c>
      <c r="D118" s="5"/>
      <c r="E118" s="19" t="s">
        <v>232</v>
      </c>
      <c r="F118" s="5"/>
      <c r="G118" s="5"/>
      <c r="H118" s="5"/>
      <c r="I118" s="32">
        <f>0+Q118</f>
        <v>0</v>
      </c>
      <c r="O118">
        <f>0+R118</f>
        <v>0</v>
      </c>
      <c r="Q118">
        <f>0+I119+I123</f>
        <v>0</v>
      </c>
      <c r="R118">
        <f>0+O119+O123</f>
        <v>0</v>
      </c>
    </row>
    <row r="119" spans="1:18" x14ac:dyDescent="0.2">
      <c r="A119" s="17" t="s">
        <v>44</v>
      </c>
      <c r="B119" s="21" t="s">
        <v>233</v>
      </c>
      <c r="C119" s="21" t="s">
        <v>234</v>
      </c>
      <c r="D119" s="17" t="s">
        <v>46</v>
      </c>
      <c r="E119" s="22" t="s">
        <v>235</v>
      </c>
      <c r="F119" s="23" t="s">
        <v>113</v>
      </c>
      <c r="G119" s="24">
        <v>159</v>
      </c>
      <c r="H119" s="25">
        <v>0</v>
      </c>
      <c r="I119" s="25">
        <f>ROUND(ROUND(H119,2)*ROUND(G119,3),2)</f>
        <v>0</v>
      </c>
      <c r="O119">
        <f>(I119*21)/100</f>
        <v>0</v>
      </c>
      <c r="P119" t="s">
        <v>23</v>
      </c>
    </row>
    <row r="120" spans="1:18" ht="25.5" x14ac:dyDescent="0.2">
      <c r="A120" s="26" t="s">
        <v>49</v>
      </c>
      <c r="E120" s="27" t="s">
        <v>236</v>
      </c>
    </row>
    <row r="121" spans="1:18" ht="38.25" x14ac:dyDescent="0.2">
      <c r="A121" s="28" t="s">
        <v>51</v>
      </c>
      <c r="E121" s="29" t="s">
        <v>237</v>
      </c>
    </row>
    <row r="122" spans="1:18" ht="25.5" x14ac:dyDescent="0.2">
      <c r="A122" t="s">
        <v>52</v>
      </c>
      <c r="E122" s="27" t="s">
        <v>238</v>
      </c>
    </row>
    <row r="123" spans="1:18" x14ac:dyDescent="0.2">
      <c r="A123" s="17" t="s">
        <v>44</v>
      </c>
      <c r="B123" s="21" t="s">
        <v>239</v>
      </c>
      <c r="C123" s="21" t="s">
        <v>240</v>
      </c>
      <c r="D123" s="17" t="s">
        <v>46</v>
      </c>
      <c r="E123" s="22" t="s">
        <v>241</v>
      </c>
      <c r="F123" s="23" t="s">
        <v>113</v>
      </c>
      <c r="G123" s="24">
        <v>159</v>
      </c>
      <c r="H123" s="25">
        <v>0</v>
      </c>
      <c r="I123" s="25">
        <f>ROUND(ROUND(H123,2)*ROUND(G123,3),2)</f>
        <v>0</v>
      </c>
      <c r="O123">
        <f>(I123*21)/100</f>
        <v>0</v>
      </c>
      <c r="P123" t="s">
        <v>23</v>
      </c>
    </row>
    <row r="124" spans="1:18" x14ac:dyDescent="0.2">
      <c r="A124" s="26" t="s">
        <v>49</v>
      </c>
      <c r="E124" s="27" t="s">
        <v>242</v>
      </c>
    </row>
    <row r="125" spans="1:18" ht="38.25" x14ac:dyDescent="0.2">
      <c r="A125" s="28" t="s">
        <v>51</v>
      </c>
      <c r="E125" s="29" t="s">
        <v>237</v>
      </c>
    </row>
    <row r="126" spans="1:18" ht="102" x14ac:dyDescent="0.2">
      <c r="A126" t="s">
        <v>52</v>
      </c>
      <c r="E126" s="27" t="s">
        <v>243</v>
      </c>
    </row>
    <row r="127" spans="1:18" ht="12.75" customHeight="1" x14ac:dyDescent="0.2">
      <c r="A127" s="5" t="s">
        <v>43</v>
      </c>
      <c r="B127" s="5"/>
      <c r="C127" s="31" t="s">
        <v>35</v>
      </c>
      <c r="D127" s="5"/>
      <c r="E127" s="19" t="s">
        <v>244</v>
      </c>
      <c r="F127" s="5"/>
      <c r="G127" s="5"/>
      <c r="H127" s="5"/>
      <c r="I127" s="32">
        <f>0+Q127</f>
        <v>0</v>
      </c>
      <c r="O127">
        <f>0+R127</f>
        <v>0</v>
      </c>
      <c r="Q127">
        <f>0+I128+I132+I136+I140+I144+I148+I152+I156+I160+I164+I168+I172+I176+I180+I184+I188+I192+I196+I200+I204+I208+I212+I216+I220</f>
        <v>0</v>
      </c>
      <c r="R127">
        <f>0+O128+O132+O136+O140+O144+O148+O152+O156+O160+O164+O168+O172+O176+O180+O184+O188+O192+O196+O200+O204+O208+O212+O216+O220</f>
        <v>0</v>
      </c>
    </row>
    <row r="128" spans="1:18" x14ac:dyDescent="0.2">
      <c r="A128" s="17" t="s">
        <v>44</v>
      </c>
      <c r="B128" s="21" t="s">
        <v>245</v>
      </c>
      <c r="C128" s="21" t="s">
        <v>246</v>
      </c>
      <c r="D128" s="17" t="s">
        <v>46</v>
      </c>
      <c r="E128" s="22" t="s">
        <v>247</v>
      </c>
      <c r="F128" s="23" t="s">
        <v>113</v>
      </c>
      <c r="G128" s="24">
        <v>323</v>
      </c>
      <c r="H128" s="25">
        <v>0</v>
      </c>
      <c r="I128" s="25">
        <f>ROUND(ROUND(H128,2)*ROUND(G128,3),2)</f>
        <v>0</v>
      </c>
      <c r="O128">
        <f>(I128*21)/100</f>
        <v>0</v>
      </c>
      <c r="P128" t="s">
        <v>23</v>
      </c>
    </row>
    <row r="129" spans="1:16" x14ac:dyDescent="0.2">
      <c r="A129" s="26" t="s">
        <v>49</v>
      </c>
      <c r="E129" s="27" t="s">
        <v>248</v>
      </c>
    </row>
    <row r="130" spans="1:16" ht="51" x14ac:dyDescent="0.2">
      <c r="A130" s="28" t="s">
        <v>51</v>
      </c>
      <c r="E130" s="29" t="s">
        <v>249</v>
      </c>
    </row>
    <row r="131" spans="1:16" ht="127.5" x14ac:dyDescent="0.2">
      <c r="A131" t="s">
        <v>52</v>
      </c>
      <c r="E131" s="27" t="s">
        <v>250</v>
      </c>
    </row>
    <row r="132" spans="1:16" x14ac:dyDescent="0.2">
      <c r="A132" s="17" t="s">
        <v>44</v>
      </c>
      <c r="B132" s="21" t="s">
        <v>251</v>
      </c>
      <c r="C132" s="21" t="s">
        <v>252</v>
      </c>
      <c r="D132" s="17" t="s">
        <v>46</v>
      </c>
      <c r="E132" s="22" t="s">
        <v>253</v>
      </c>
      <c r="F132" s="23" t="s">
        <v>113</v>
      </c>
      <c r="G132" s="24">
        <v>234.3</v>
      </c>
      <c r="H132" s="25">
        <v>0</v>
      </c>
      <c r="I132" s="25">
        <f>ROUND(ROUND(H132,2)*ROUND(G132,3),2)</f>
        <v>0</v>
      </c>
      <c r="O132">
        <f>(I132*21)/100</f>
        <v>0</v>
      </c>
      <c r="P132" t="s">
        <v>23</v>
      </c>
    </row>
    <row r="133" spans="1:16" x14ac:dyDescent="0.2">
      <c r="A133" s="26" t="s">
        <v>49</v>
      </c>
      <c r="E133" s="27" t="s">
        <v>254</v>
      </c>
    </row>
    <row r="134" spans="1:16" ht="51" x14ac:dyDescent="0.2">
      <c r="A134" s="28" t="s">
        <v>51</v>
      </c>
      <c r="E134" s="29" t="s">
        <v>255</v>
      </c>
    </row>
    <row r="135" spans="1:16" ht="51" x14ac:dyDescent="0.2">
      <c r="A135" t="s">
        <v>52</v>
      </c>
      <c r="E135" s="27" t="s">
        <v>256</v>
      </c>
    </row>
    <row r="136" spans="1:16" x14ac:dyDescent="0.2">
      <c r="A136" s="17" t="s">
        <v>44</v>
      </c>
      <c r="B136" s="21" t="s">
        <v>257</v>
      </c>
      <c r="C136" s="21" t="s">
        <v>258</v>
      </c>
      <c r="D136" s="17" t="s">
        <v>46</v>
      </c>
      <c r="E136" s="22" t="s">
        <v>259</v>
      </c>
      <c r="F136" s="23" t="s">
        <v>113</v>
      </c>
      <c r="G136" s="24">
        <v>29</v>
      </c>
      <c r="H136" s="25">
        <v>0</v>
      </c>
      <c r="I136" s="25">
        <f>ROUND(ROUND(H136,2)*ROUND(G136,3),2)</f>
        <v>0</v>
      </c>
      <c r="O136">
        <f>(I136*21)/100</f>
        <v>0</v>
      </c>
      <c r="P136" t="s">
        <v>23</v>
      </c>
    </row>
    <row r="137" spans="1:16" ht="25.5" x14ac:dyDescent="0.2">
      <c r="A137" s="26" t="s">
        <v>49</v>
      </c>
      <c r="E137" s="27" t="s">
        <v>260</v>
      </c>
    </row>
    <row r="138" spans="1:16" x14ac:dyDescent="0.2">
      <c r="A138" s="28" t="s">
        <v>51</v>
      </c>
      <c r="E138" s="29" t="s">
        <v>261</v>
      </c>
    </row>
    <row r="139" spans="1:16" ht="51" x14ac:dyDescent="0.2">
      <c r="A139" t="s">
        <v>52</v>
      </c>
      <c r="E139" s="27" t="s">
        <v>256</v>
      </c>
    </row>
    <row r="140" spans="1:16" x14ac:dyDescent="0.2">
      <c r="A140" s="17" t="s">
        <v>44</v>
      </c>
      <c r="B140" s="21" t="s">
        <v>262</v>
      </c>
      <c r="C140" s="21" t="s">
        <v>263</v>
      </c>
      <c r="D140" s="17" t="s">
        <v>46</v>
      </c>
      <c r="E140" s="22" t="s">
        <v>264</v>
      </c>
      <c r="F140" s="23" t="s">
        <v>113</v>
      </c>
      <c r="G140" s="24">
        <v>323</v>
      </c>
      <c r="H140" s="25">
        <v>0</v>
      </c>
      <c r="I140" s="25">
        <f>ROUND(ROUND(H140,2)*ROUND(G140,3),2)</f>
        <v>0</v>
      </c>
      <c r="O140">
        <f>(I140*21)/100</f>
        <v>0</v>
      </c>
      <c r="P140" t="s">
        <v>23</v>
      </c>
    </row>
    <row r="141" spans="1:16" x14ac:dyDescent="0.2">
      <c r="A141" s="26" t="s">
        <v>49</v>
      </c>
      <c r="E141" s="27" t="s">
        <v>265</v>
      </c>
    </row>
    <row r="142" spans="1:16" ht="51" x14ac:dyDescent="0.2">
      <c r="A142" s="28" t="s">
        <v>51</v>
      </c>
      <c r="E142" s="29" t="s">
        <v>249</v>
      </c>
    </row>
    <row r="143" spans="1:16" ht="51" x14ac:dyDescent="0.2">
      <c r="A143" t="s">
        <v>52</v>
      </c>
      <c r="E143" s="27" t="s">
        <v>256</v>
      </c>
    </row>
    <row r="144" spans="1:16" x14ac:dyDescent="0.2">
      <c r="A144" s="17" t="s">
        <v>44</v>
      </c>
      <c r="B144" s="21" t="s">
        <v>266</v>
      </c>
      <c r="C144" s="21" t="s">
        <v>267</v>
      </c>
      <c r="D144" s="17" t="s">
        <v>46</v>
      </c>
      <c r="E144" s="22" t="s">
        <v>268</v>
      </c>
      <c r="F144" s="23" t="s">
        <v>113</v>
      </c>
      <c r="G144" s="24">
        <v>45</v>
      </c>
      <c r="H144" s="25">
        <v>0</v>
      </c>
      <c r="I144" s="25">
        <f>ROUND(ROUND(H144,2)*ROUND(G144,3),2)</f>
        <v>0</v>
      </c>
      <c r="O144">
        <f>(I144*21)/100</f>
        <v>0</v>
      </c>
      <c r="P144" t="s">
        <v>23</v>
      </c>
    </row>
    <row r="145" spans="1:16" ht="25.5" x14ac:dyDescent="0.2">
      <c r="A145" s="26" t="s">
        <v>49</v>
      </c>
      <c r="E145" s="27" t="s">
        <v>269</v>
      </c>
    </row>
    <row r="146" spans="1:16" x14ac:dyDescent="0.2">
      <c r="A146" s="28" t="s">
        <v>51</v>
      </c>
      <c r="E146" s="29" t="s">
        <v>270</v>
      </c>
    </row>
    <row r="147" spans="1:16" ht="51" x14ac:dyDescent="0.2">
      <c r="A147" t="s">
        <v>52</v>
      </c>
      <c r="E147" s="27" t="s">
        <v>256</v>
      </c>
    </row>
    <row r="148" spans="1:16" x14ac:dyDescent="0.2">
      <c r="A148" s="17" t="s">
        <v>44</v>
      </c>
      <c r="B148" s="21" t="s">
        <v>271</v>
      </c>
      <c r="C148" s="21" t="s">
        <v>272</v>
      </c>
      <c r="D148" s="17" t="s">
        <v>46</v>
      </c>
      <c r="E148" s="22" t="s">
        <v>273</v>
      </c>
      <c r="F148" s="23" t="s">
        <v>113</v>
      </c>
      <c r="G148" s="24">
        <v>29</v>
      </c>
      <c r="H148" s="25">
        <v>0</v>
      </c>
      <c r="I148" s="25">
        <f>ROUND(ROUND(H148,2)*ROUND(G148,3),2)</f>
        <v>0</v>
      </c>
      <c r="O148">
        <f>(I148*21)/100</f>
        <v>0</v>
      </c>
      <c r="P148" t="s">
        <v>23</v>
      </c>
    </row>
    <row r="149" spans="1:16" x14ac:dyDescent="0.2">
      <c r="A149" s="26" t="s">
        <v>49</v>
      </c>
      <c r="E149" s="27" t="s">
        <v>274</v>
      </c>
    </row>
    <row r="150" spans="1:16" x14ac:dyDescent="0.2">
      <c r="A150" s="28" t="s">
        <v>51</v>
      </c>
      <c r="E150" s="29" t="s">
        <v>261</v>
      </c>
    </row>
    <row r="151" spans="1:16" ht="102" x14ac:dyDescent="0.2">
      <c r="A151" t="s">
        <v>52</v>
      </c>
      <c r="E151" s="27" t="s">
        <v>275</v>
      </c>
    </row>
    <row r="152" spans="1:16" x14ac:dyDescent="0.2">
      <c r="A152" s="17" t="s">
        <v>44</v>
      </c>
      <c r="B152" s="21" t="s">
        <v>276</v>
      </c>
      <c r="C152" s="21" t="s">
        <v>277</v>
      </c>
      <c r="D152" s="17" t="s">
        <v>46</v>
      </c>
      <c r="E152" s="22" t="s">
        <v>278</v>
      </c>
      <c r="F152" s="23" t="s">
        <v>113</v>
      </c>
      <c r="G152" s="24">
        <v>533.6</v>
      </c>
      <c r="H152" s="25">
        <v>0</v>
      </c>
      <c r="I152" s="25">
        <f>ROUND(ROUND(H152,2)*ROUND(G152,3),2)</f>
        <v>0</v>
      </c>
      <c r="O152">
        <f>(I152*21)/100</f>
        <v>0</v>
      </c>
      <c r="P152" t="s">
        <v>23</v>
      </c>
    </row>
    <row r="153" spans="1:16" x14ac:dyDescent="0.2">
      <c r="A153" s="26" t="s">
        <v>49</v>
      </c>
      <c r="E153" s="27" t="s">
        <v>279</v>
      </c>
    </row>
    <row r="154" spans="1:16" ht="63.75" x14ac:dyDescent="0.2">
      <c r="A154" s="28" t="s">
        <v>51</v>
      </c>
      <c r="E154" s="29" t="s">
        <v>280</v>
      </c>
    </row>
    <row r="155" spans="1:16" ht="38.25" x14ac:dyDescent="0.2">
      <c r="A155" t="s">
        <v>52</v>
      </c>
      <c r="E155" s="27" t="s">
        <v>281</v>
      </c>
    </row>
    <row r="156" spans="1:16" x14ac:dyDescent="0.2">
      <c r="A156" s="17" t="s">
        <v>44</v>
      </c>
      <c r="B156" s="21" t="s">
        <v>282</v>
      </c>
      <c r="C156" s="21" t="s">
        <v>283</v>
      </c>
      <c r="D156" s="17" t="s">
        <v>46</v>
      </c>
      <c r="E156" s="22" t="s">
        <v>284</v>
      </c>
      <c r="F156" s="23" t="s">
        <v>113</v>
      </c>
      <c r="G156" s="24">
        <v>45</v>
      </c>
      <c r="H156" s="25">
        <v>0</v>
      </c>
      <c r="I156" s="25">
        <f>ROUND(ROUND(H156,2)*ROUND(G156,3),2)</f>
        <v>0</v>
      </c>
      <c r="O156">
        <f>(I156*21)/100</f>
        <v>0</v>
      </c>
      <c r="P156" t="s">
        <v>23</v>
      </c>
    </row>
    <row r="157" spans="1:16" ht="25.5" x14ac:dyDescent="0.2">
      <c r="A157" s="26" t="s">
        <v>49</v>
      </c>
      <c r="E157" s="27" t="s">
        <v>285</v>
      </c>
    </row>
    <row r="158" spans="1:16" x14ac:dyDescent="0.2">
      <c r="A158" s="28" t="s">
        <v>51</v>
      </c>
      <c r="E158" s="29" t="s">
        <v>270</v>
      </c>
    </row>
    <row r="159" spans="1:16" ht="51" x14ac:dyDescent="0.2">
      <c r="A159" t="s">
        <v>52</v>
      </c>
      <c r="E159" s="27" t="s">
        <v>286</v>
      </c>
    </row>
    <row r="160" spans="1:16" x14ac:dyDescent="0.2">
      <c r="A160" s="17" t="s">
        <v>44</v>
      </c>
      <c r="B160" s="21" t="s">
        <v>287</v>
      </c>
      <c r="C160" s="21" t="s">
        <v>288</v>
      </c>
      <c r="D160" s="17" t="s">
        <v>46</v>
      </c>
      <c r="E160" s="22" t="s">
        <v>289</v>
      </c>
      <c r="F160" s="23" t="s">
        <v>113</v>
      </c>
      <c r="G160" s="24">
        <v>13365.4</v>
      </c>
      <c r="H160" s="25">
        <v>0</v>
      </c>
      <c r="I160" s="25">
        <f>ROUND(ROUND(H160,2)*ROUND(G160,3),2)</f>
        <v>0</v>
      </c>
      <c r="O160">
        <f>(I160*21)/100</f>
        <v>0</v>
      </c>
      <c r="P160" t="s">
        <v>23</v>
      </c>
    </row>
    <row r="161" spans="1:16" ht="25.5" x14ac:dyDescent="0.2">
      <c r="A161" s="26" t="s">
        <v>49</v>
      </c>
      <c r="E161" s="27" t="s">
        <v>290</v>
      </c>
    </row>
    <row r="162" spans="1:16" ht="63.75" x14ac:dyDescent="0.2">
      <c r="A162" s="28" t="s">
        <v>51</v>
      </c>
      <c r="E162" s="29" t="s">
        <v>291</v>
      </c>
    </row>
    <row r="163" spans="1:16" ht="51" x14ac:dyDescent="0.2">
      <c r="A163" t="s">
        <v>52</v>
      </c>
      <c r="E163" s="27" t="s">
        <v>286</v>
      </c>
    </row>
    <row r="164" spans="1:16" x14ac:dyDescent="0.2">
      <c r="A164" s="17" t="s">
        <v>44</v>
      </c>
      <c r="B164" s="21" t="s">
        <v>292</v>
      </c>
      <c r="C164" s="21" t="s">
        <v>293</v>
      </c>
      <c r="D164" s="17" t="s">
        <v>59</v>
      </c>
      <c r="E164" s="22" t="s">
        <v>294</v>
      </c>
      <c r="F164" s="23" t="s">
        <v>113</v>
      </c>
      <c r="G164" s="24">
        <v>6682.7</v>
      </c>
      <c r="H164" s="25">
        <v>0</v>
      </c>
      <c r="I164" s="25">
        <f>ROUND(ROUND(H164,2)*ROUND(G164,3),2)</f>
        <v>0</v>
      </c>
      <c r="O164">
        <f>(I164*21)/100</f>
        <v>0</v>
      </c>
      <c r="P164" t="s">
        <v>23</v>
      </c>
    </row>
    <row r="165" spans="1:16" x14ac:dyDescent="0.2">
      <c r="A165" s="26" t="s">
        <v>49</v>
      </c>
      <c r="E165" s="27" t="s">
        <v>295</v>
      </c>
    </row>
    <row r="166" spans="1:16" ht="63.75" x14ac:dyDescent="0.2">
      <c r="A166" s="28" t="s">
        <v>51</v>
      </c>
      <c r="E166" s="29" t="s">
        <v>296</v>
      </c>
    </row>
    <row r="167" spans="1:16" ht="51" x14ac:dyDescent="0.2">
      <c r="A167" t="s">
        <v>52</v>
      </c>
      <c r="E167" s="27" t="s">
        <v>286</v>
      </c>
    </row>
    <row r="168" spans="1:16" x14ac:dyDescent="0.2">
      <c r="A168" s="17" t="s">
        <v>44</v>
      </c>
      <c r="B168" s="21" t="s">
        <v>297</v>
      </c>
      <c r="C168" s="21" t="s">
        <v>293</v>
      </c>
      <c r="D168" s="17" t="s">
        <v>63</v>
      </c>
      <c r="E168" s="22" t="s">
        <v>294</v>
      </c>
      <c r="F168" s="23" t="s">
        <v>113</v>
      </c>
      <c r="G168" s="24">
        <v>668.27</v>
      </c>
      <c r="H168" s="25">
        <v>0</v>
      </c>
      <c r="I168" s="25">
        <f>ROUND(ROUND(H168,2)*ROUND(G168,3),2)</f>
        <v>0</v>
      </c>
      <c r="O168">
        <f>(I168*21)/100</f>
        <v>0</v>
      </c>
      <c r="P168" t="s">
        <v>23</v>
      </c>
    </row>
    <row r="169" spans="1:16" ht="51" x14ac:dyDescent="0.2">
      <c r="A169" s="26" t="s">
        <v>49</v>
      </c>
      <c r="E169" s="27" t="s">
        <v>298</v>
      </c>
    </row>
    <row r="170" spans="1:16" ht="63.75" x14ac:dyDescent="0.2">
      <c r="A170" s="28" t="s">
        <v>51</v>
      </c>
      <c r="E170" s="29" t="s">
        <v>299</v>
      </c>
    </row>
    <row r="171" spans="1:16" ht="51" x14ac:dyDescent="0.2">
      <c r="A171" t="s">
        <v>52</v>
      </c>
      <c r="E171" s="27" t="s">
        <v>286</v>
      </c>
    </row>
    <row r="172" spans="1:16" x14ac:dyDescent="0.2">
      <c r="A172" s="17" t="s">
        <v>44</v>
      </c>
      <c r="B172" s="21" t="s">
        <v>300</v>
      </c>
      <c r="C172" s="21" t="s">
        <v>301</v>
      </c>
      <c r="D172" s="17" t="s">
        <v>59</v>
      </c>
      <c r="E172" s="22" t="s">
        <v>302</v>
      </c>
      <c r="F172" s="23" t="s">
        <v>113</v>
      </c>
      <c r="G172" s="24">
        <v>2316.6</v>
      </c>
      <c r="H172" s="25">
        <v>0</v>
      </c>
      <c r="I172" s="25">
        <f>ROUND(ROUND(H172,2)*ROUND(G172,3),2)</f>
        <v>0</v>
      </c>
      <c r="O172">
        <f>(I172*21)/100</f>
        <v>0</v>
      </c>
      <c r="P172" t="s">
        <v>23</v>
      </c>
    </row>
    <row r="173" spans="1:16" ht="38.25" x14ac:dyDescent="0.2">
      <c r="A173" s="26" t="s">
        <v>49</v>
      </c>
      <c r="E173" s="27" t="s">
        <v>303</v>
      </c>
    </row>
    <row r="174" spans="1:16" ht="89.25" x14ac:dyDescent="0.2">
      <c r="A174" s="28" t="s">
        <v>51</v>
      </c>
      <c r="E174" s="29" t="s">
        <v>304</v>
      </c>
    </row>
    <row r="175" spans="1:16" ht="51" x14ac:dyDescent="0.2">
      <c r="A175" t="s">
        <v>52</v>
      </c>
      <c r="E175" s="27" t="s">
        <v>305</v>
      </c>
    </row>
    <row r="176" spans="1:16" x14ac:dyDescent="0.2">
      <c r="A176" s="17" t="s">
        <v>44</v>
      </c>
      <c r="B176" s="21" t="s">
        <v>306</v>
      </c>
      <c r="C176" s="21" t="s">
        <v>301</v>
      </c>
      <c r="D176" s="17" t="s">
        <v>63</v>
      </c>
      <c r="E176" s="22" t="s">
        <v>302</v>
      </c>
      <c r="F176" s="23" t="s">
        <v>113</v>
      </c>
      <c r="G176" s="24">
        <v>675.32</v>
      </c>
      <c r="H176" s="25">
        <v>0</v>
      </c>
      <c r="I176" s="25">
        <f>ROUND(ROUND(H176,2)*ROUND(G176,3),2)</f>
        <v>0</v>
      </c>
      <c r="O176">
        <f>(I176*21)/100</f>
        <v>0</v>
      </c>
      <c r="P176" t="s">
        <v>23</v>
      </c>
    </row>
    <row r="177" spans="1:16" ht="63.75" x14ac:dyDescent="0.2">
      <c r="A177" s="26" t="s">
        <v>49</v>
      </c>
      <c r="E177" s="27" t="s">
        <v>307</v>
      </c>
    </row>
    <row r="178" spans="1:16" ht="63.75" x14ac:dyDescent="0.2">
      <c r="A178" s="28" t="s">
        <v>51</v>
      </c>
      <c r="E178" s="29" t="s">
        <v>308</v>
      </c>
    </row>
    <row r="179" spans="1:16" ht="51" x14ac:dyDescent="0.2">
      <c r="A179" t="s">
        <v>52</v>
      </c>
      <c r="E179" s="27" t="s">
        <v>305</v>
      </c>
    </row>
    <row r="180" spans="1:16" ht="25.5" x14ac:dyDescent="0.2">
      <c r="A180" s="17" t="s">
        <v>44</v>
      </c>
      <c r="B180" s="21" t="s">
        <v>309</v>
      </c>
      <c r="C180" s="21" t="s">
        <v>310</v>
      </c>
      <c r="D180" s="17" t="s">
        <v>46</v>
      </c>
      <c r="E180" s="22" t="s">
        <v>311</v>
      </c>
      <c r="F180" s="23" t="s">
        <v>113</v>
      </c>
      <c r="G180" s="24">
        <v>6682.7</v>
      </c>
      <c r="H180" s="25">
        <v>0</v>
      </c>
      <c r="I180" s="25">
        <f>ROUND(ROUND(H180,2)*ROUND(G180,3),2)</f>
        <v>0</v>
      </c>
      <c r="O180">
        <f>(I180*21)/100</f>
        <v>0</v>
      </c>
      <c r="P180" t="s">
        <v>23</v>
      </c>
    </row>
    <row r="181" spans="1:16" x14ac:dyDescent="0.2">
      <c r="A181" s="26" t="s">
        <v>49</v>
      </c>
      <c r="E181" s="27" t="s">
        <v>312</v>
      </c>
    </row>
    <row r="182" spans="1:16" ht="63.75" x14ac:dyDescent="0.2">
      <c r="A182" s="28" t="s">
        <v>51</v>
      </c>
      <c r="E182" s="29" t="s">
        <v>296</v>
      </c>
    </row>
    <row r="183" spans="1:16" ht="140.25" x14ac:dyDescent="0.2">
      <c r="A183" t="s">
        <v>52</v>
      </c>
      <c r="E183" s="27" t="s">
        <v>313</v>
      </c>
    </row>
    <row r="184" spans="1:16" x14ac:dyDescent="0.2">
      <c r="A184" s="17" t="s">
        <v>44</v>
      </c>
      <c r="B184" s="21" t="s">
        <v>314</v>
      </c>
      <c r="C184" s="21" t="s">
        <v>315</v>
      </c>
      <c r="D184" s="17" t="s">
        <v>46</v>
      </c>
      <c r="E184" s="22" t="s">
        <v>316</v>
      </c>
      <c r="F184" s="23" t="s">
        <v>119</v>
      </c>
      <c r="G184" s="24">
        <v>267.30799999999999</v>
      </c>
      <c r="H184" s="25">
        <v>0</v>
      </c>
      <c r="I184" s="25">
        <f>ROUND(ROUND(H184,2)*ROUND(G184,3),2)</f>
        <v>0</v>
      </c>
      <c r="O184">
        <f>(I184*21)/100</f>
        <v>0</v>
      </c>
      <c r="P184" t="s">
        <v>23</v>
      </c>
    </row>
    <row r="185" spans="1:16" x14ac:dyDescent="0.2">
      <c r="A185" s="26" t="s">
        <v>49</v>
      </c>
      <c r="E185" s="27" t="s">
        <v>317</v>
      </c>
    </row>
    <row r="186" spans="1:16" ht="76.5" x14ac:dyDescent="0.2">
      <c r="A186" s="28" t="s">
        <v>51</v>
      </c>
      <c r="E186" s="29" t="s">
        <v>318</v>
      </c>
    </row>
    <row r="187" spans="1:16" ht="140.25" x14ac:dyDescent="0.2">
      <c r="A187" t="s">
        <v>52</v>
      </c>
      <c r="E187" s="27" t="s">
        <v>313</v>
      </c>
    </row>
    <row r="188" spans="1:16" x14ac:dyDescent="0.2">
      <c r="A188" s="17" t="s">
        <v>44</v>
      </c>
      <c r="B188" s="21" t="s">
        <v>319</v>
      </c>
      <c r="C188" s="21" t="s">
        <v>320</v>
      </c>
      <c r="D188" s="17" t="s">
        <v>46</v>
      </c>
      <c r="E188" s="22" t="s">
        <v>321</v>
      </c>
      <c r="F188" s="23" t="s">
        <v>113</v>
      </c>
      <c r="G188" s="24">
        <v>6682.7</v>
      </c>
      <c r="H188" s="25">
        <v>0</v>
      </c>
      <c r="I188" s="25">
        <f>ROUND(ROUND(H188,2)*ROUND(G188,3),2)</f>
        <v>0</v>
      </c>
      <c r="O188">
        <f>(I188*21)/100</f>
        <v>0</v>
      </c>
      <c r="P188" t="s">
        <v>23</v>
      </c>
    </row>
    <row r="189" spans="1:16" x14ac:dyDescent="0.2">
      <c r="A189" s="26" t="s">
        <v>49</v>
      </c>
      <c r="E189" s="27" t="s">
        <v>322</v>
      </c>
    </row>
    <row r="190" spans="1:16" ht="63.75" x14ac:dyDescent="0.2">
      <c r="A190" s="28" t="s">
        <v>51</v>
      </c>
      <c r="E190" s="29" t="s">
        <v>296</v>
      </c>
    </row>
    <row r="191" spans="1:16" ht="140.25" x14ac:dyDescent="0.2">
      <c r="A191" t="s">
        <v>52</v>
      </c>
      <c r="E191" s="27" t="s">
        <v>313</v>
      </c>
    </row>
    <row r="192" spans="1:16" ht="25.5" x14ac:dyDescent="0.2">
      <c r="A192" s="17" t="s">
        <v>44</v>
      </c>
      <c r="B192" s="21" t="s">
        <v>323</v>
      </c>
      <c r="C192" s="21" t="s">
        <v>324</v>
      </c>
      <c r="D192" s="17" t="s">
        <v>46</v>
      </c>
      <c r="E192" s="22" t="s">
        <v>325</v>
      </c>
      <c r="F192" s="23" t="s">
        <v>113</v>
      </c>
      <c r="G192" s="24">
        <v>45</v>
      </c>
      <c r="H192" s="25">
        <v>0</v>
      </c>
      <c r="I192" s="25">
        <f>ROUND(ROUND(H192,2)*ROUND(G192,3),2)</f>
        <v>0</v>
      </c>
      <c r="O192">
        <f>(I192*21)/100</f>
        <v>0</v>
      </c>
      <c r="P192" t="s">
        <v>23</v>
      </c>
    </row>
    <row r="193" spans="1:16" ht="25.5" x14ac:dyDescent="0.2">
      <c r="A193" s="26" t="s">
        <v>49</v>
      </c>
      <c r="E193" s="27" t="s">
        <v>326</v>
      </c>
    </row>
    <row r="194" spans="1:16" x14ac:dyDescent="0.2">
      <c r="A194" s="28" t="s">
        <v>51</v>
      </c>
      <c r="E194" s="29" t="s">
        <v>270</v>
      </c>
    </row>
    <row r="195" spans="1:16" ht="140.25" x14ac:dyDescent="0.2">
      <c r="A195" t="s">
        <v>52</v>
      </c>
      <c r="E195" s="27" t="s">
        <v>313</v>
      </c>
    </row>
    <row r="196" spans="1:16" ht="25.5" x14ac:dyDescent="0.2">
      <c r="A196" s="17" t="s">
        <v>44</v>
      </c>
      <c r="B196" s="21" t="s">
        <v>327</v>
      </c>
      <c r="C196" s="21" t="s">
        <v>324</v>
      </c>
      <c r="D196" s="17" t="s">
        <v>63</v>
      </c>
      <c r="E196" s="22" t="s">
        <v>325</v>
      </c>
      <c r="F196" s="23" t="s">
        <v>113</v>
      </c>
      <c r="G196" s="24">
        <v>675.32</v>
      </c>
      <c r="H196" s="25">
        <v>0</v>
      </c>
      <c r="I196" s="25">
        <f>ROUND(ROUND(H196,2)*ROUND(G196,3),2)</f>
        <v>0</v>
      </c>
      <c r="O196">
        <f>(I196*21)/100</f>
        <v>0</v>
      </c>
      <c r="P196" t="s">
        <v>23</v>
      </c>
    </row>
    <row r="197" spans="1:16" ht="38.25" x14ac:dyDescent="0.2">
      <c r="A197" s="26" t="s">
        <v>49</v>
      </c>
      <c r="E197" s="27" t="s">
        <v>328</v>
      </c>
    </row>
    <row r="198" spans="1:16" ht="63.75" x14ac:dyDescent="0.2">
      <c r="A198" s="28" t="s">
        <v>51</v>
      </c>
      <c r="E198" s="29" t="s">
        <v>308</v>
      </c>
    </row>
    <row r="199" spans="1:16" ht="140.25" x14ac:dyDescent="0.2">
      <c r="A199" t="s">
        <v>52</v>
      </c>
      <c r="E199" s="27" t="s">
        <v>313</v>
      </c>
    </row>
    <row r="200" spans="1:16" x14ac:dyDescent="0.2">
      <c r="A200" s="17" t="s">
        <v>44</v>
      </c>
      <c r="B200" s="21" t="s">
        <v>329</v>
      </c>
      <c r="C200" s="21" t="s">
        <v>330</v>
      </c>
      <c r="D200" s="17" t="s">
        <v>46</v>
      </c>
      <c r="E200" s="22" t="s">
        <v>331</v>
      </c>
      <c r="F200" s="23" t="s">
        <v>113</v>
      </c>
      <c r="G200" s="24">
        <v>29</v>
      </c>
      <c r="H200" s="25">
        <v>0</v>
      </c>
      <c r="I200" s="25">
        <f>ROUND(ROUND(H200,2)*ROUND(G200,3),2)</f>
        <v>0</v>
      </c>
      <c r="O200">
        <f>(I200*21)/100</f>
        <v>0</v>
      </c>
      <c r="P200" t="s">
        <v>23</v>
      </c>
    </row>
    <row r="201" spans="1:16" x14ac:dyDescent="0.2">
      <c r="A201" s="26" t="s">
        <v>49</v>
      </c>
      <c r="E201" s="27" t="s">
        <v>332</v>
      </c>
    </row>
    <row r="202" spans="1:16" x14ac:dyDescent="0.2">
      <c r="A202" s="28" t="s">
        <v>51</v>
      </c>
      <c r="E202" s="29" t="s">
        <v>333</v>
      </c>
    </row>
    <row r="203" spans="1:16" ht="140.25" x14ac:dyDescent="0.2">
      <c r="A203" t="s">
        <v>52</v>
      </c>
      <c r="E203" s="27" t="s">
        <v>313</v>
      </c>
    </row>
    <row r="204" spans="1:16" x14ac:dyDescent="0.2">
      <c r="A204" s="17" t="s">
        <v>44</v>
      </c>
      <c r="B204" s="21" t="s">
        <v>334</v>
      </c>
      <c r="C204" s="21" t="s">
        <v>335</v>
      </c>
      <c r="D204" s="17" t="s">
        <v>46</v>
      </c>
      <c r="E204" s="22" t="s">
        <v>336</v>
      </c>
      <c r="F204" s="23" t="s">
        <v>113</v>
      </c>
      <c r="G204" s="24">
        <v>159</v>
      </c>
      <c r="H204" s="25">
        <v>0</v>
      </c>
      <c r="I204" s="25">
        <f>ROUND(ROUND(H204,2)*ROUND(G204,3),2)</f>
        <v>0</v>
      </c>
      <c r="O204">
        <f>(I204*21)/100</f>
        <v>0</v>
      </c>
      <c r="P204" t="s">
        <v>23</v>
      </c>
    </row>
    <row r="205" spans="1:16" x14ac:dyDescent="0.2">
      <c r="A205" s="26" t="s">
        <v>49</v>
      </c>
      <c r="E205" s="27" t="s">
        <v>337</v>
      </c>
    </row>
    <row r="206" spans="1:16" ht="38.25" x14ac:dyDescent="0.2">
      <c r="A206" s="28" t="s">
        <v>51</v>
      </c>
      <c r="E206" s="29" t="s">
        <v>237</v>
      </c>
    </row>
    <row r="207" spans="1:16" ht="140.25" x14ac:dyDescent="0.2">
      <c r="A207" t="s">
        <v>52</v>
      </c>
      <c r="E207" s="27" t="s">
        <v>338</v>
      </c>
    </row>
    <row r="208" spans="1:16" x14ac:dyDescent="0.2">
      <c r="A208" s="17" t="s">
        <v>44</v>
      </c>
      <c r="B208" s="21" t="s">
        <v>339</v>
      </c>
      <c r="C208" s="21" t="s">
        <v>340</v>
      </c>
      <c r="D208" s="17" t="s">
        <v>46</v>
      </c>
      <c r="E208" s="22" t="s">
        <v>341</v>
      </c>
      <c r="F208" s="23" t="s">
        <v>113</v>
      </c>
      <c r="G208" s="24">
        <v>21.2</v>
      </c>
      <c r="H208" s="25">
        <v>0</v>
      </c>
      <c r="I208" s="25">
        <f>ROUND(ROUND(H208,2)*ROUND(G208,3),2)</f>
        <v>0</v>
      </c>
      <c r="O208">
        <f>(I208*21)/100</f>
        <v>0</v>
      </c>
      <c r="P208" t="s">
        <v>23</v>
      </c>
    </row>
    <row r="209" spans="1:18" ht="25.5" x14ac:dyDescent="0.2">
      <c r="A209" s="26" t="s">
        <v>49</v>
      </c>
      <c r="E209" s="27" t="s">
        <v>342</v>
      </c>
    </row>
    <row r="210" spans="1:18" ht="38.25" x14ac:dyDescent="0.2">
      <c r="A210" s="28" t="s">
        <v>51</v>
      </c>
      <c r="E210" s="29" t="s">
        <v>343</v>
      </c>
    </row>
    <row r="211" spans="1:18" ht="165.75" x14ac:dyDescent="0.2">
      <c r="A211" t="s">
        <v>52</v>
      </c>
      <c r="E211" s="27" t="s">
        <v>344</v>
      </c>
    </row>
    <row r="212" spans="1:18" ht="25.5" x14ac:dyDescent="0.2">
      <c r="A212" s="17" t="s">
        <v>44</v>
      </c>
      <c r="B212" s="21" t="s">
        <v>345</v>
      </c>
      <c r="C212" s="21" t="s">
        <v>346</v>
      </c>
      <c r="D212" s="17" t="s">
        <v>46</v>
      </c>
      <c r="E212" s="22" t="s">
        <v>347</v>
      </c>
      <c r="F212" s="23" t="s">
        <v>113</v>
      </c>
      <c r="G212" s="24">
        <v>5.52</v>
      </c>
      <c r="H212" s="25">
        <v>0</v>
      </c>
      <c r="I212" s="25">
        <f>ROUND(ROUND(H212,2)*ROUND(G212,3),2)</f>
        <v>0</v>
      </c>
      <c r="O212">
        <f>(I212*21)/100</f>
        <v>0</v>
      </c>
      <c r="P212" t="s">
        <v>23</v>
      </c>
    </row>
    <row r="213" spans="1:18" ht="25.5" x14ac:dyDescent="0.2">
      <c r="A213" s="26" t="s">
        <v>49</v>
      </c>
      <c r="E213" s="27" t="s">
        <v>348</v>
      </c>
    </row>
    <row r="214" spans="1:18" ht="38.25" x14ac:dyDescent="0.2">
      <c r="A214" s="28" t="s">
        <v>51</v>
      </c>
      <c r="E214" s="29" t="s">
        <v>349</v>
      </c>
    </row>
    <row r="215" spans="1:18" ht="165.75" x14ac:dyDescent="0.2">
      <c r="A215" t="s">
        <v>52</v>
      </c>
      <c r="E215" s="27" t="s">
        <v>344</v>
      </c>
    </row>
    <row r="216" spans="1:18" x14ac:dyDescent="0.2">
      <c r="A216" s="17" t="s">
        <v>44</v>
      </c>
      <c r="B216" s="21" t="s">
        <v>350</v>
      </c>
      <c r="C216" s="21" t="s">
        <v>351</v>
      </c>
      <c r="D216" s="17" t="s">
        <v>46</v>
      </c>
      <c r="E216" s="22" t="s">
        <v>352</v>
      </c>
      <c r="F216" s="23" t="s">
        <v>113</v>
      </c>
      <c r="G216" s="24">
        <v>46.65</v>
      </c>
      <c r="H216" s="25">
        <v>0</v>
      </c>
      <c r="I216" s="25">
        <f>ROUND(ROUND(H216,2)*ROUND(G216,3),2)</f>
        <v>0</v>
      </c>
      <c r="O216">
        <f>(I216*21)/100</f>
        <v>0</v>
      </c>
      <c r="P216" t="s">
        <v>23</v>
      </c>
    </row>
    <row r="217" spans="1:18" ht="38.25" x14ac:dyDescent="0.2">
      <c r="A217" s="26" t="s">
        <v>49</v>
      </c>
      <c r="E217" s="27" t="s">
        <v>353</v>
      </c>
    </row>
    <row r="218" spans="1:18" x14ac:dyDescent="0.2">
      <c r="A218" s="28" t="s">
        <v>51</v>
      </c>
      <c r="E218" s="29" t="s">
        <v>354</v>
      </c>
    </row>
    <row r="219" spans="1:18" ht="102" x14ac:dyDescent="0.2">
      <c r="A219" t="s">
        <v>52</v>
      </c>
      <c r="E219" s="27" t="s">
        <v>355</v>
      </c>
    </row>
    <row r="220" spans="1:18" x14ac:dyDescent="0.2">
      <c r="A220" s="17" t="s">
        <v>44</v>
      </c>
      <c r="B220" s="21" t="s">
        <v>356</v>
      </c>
      <c r="C220" s="21" t="s">
        <v>357</v>
      </c>
      <c r="D220" s="17" t="s">
        <v>46</v>
      </c>
      <c r="E220" s="22" t="s">
        <v>358</v>
      </c>
      <c r="F220" s="23" t="s">
        <v>113</v>
      </c>
      <c r="G220" s="24">
        <v>234.3</v>
      </c>
      <c r="H220" s="25">
        <v>0</v>
      </c>
      <c r="I220" s="25">
        <f>ROUND(ROUND(H220,2)*ROUND(G220,3),2)</f>
        <v>0</v>
      </c>
      <c r="O220">
        <f>(I220*21)/100</f>
        <v>0</v>
      </c>
      <c r="P220" t="s">
        <v>23</v>
      </c>
    </row>
    <row r="221" spans="1:18" ht="25.5" x14ac:dyDescent="0.2">
      <c r="A221" s="26" t="s">
        <v>49</v>
      </c>
      <c r="E221" s="27" t="s">
        <v>359</v>
      </c>
    </row>
    <row r="222" spans="1:18" ht="51" x14ac:dyDescent="0.2">
      <c r="A222" s="28" t="s">
        <v>51</v>
      </c>
      <c r="E222" s="29" t="s">
        <v>255</v>
      </c>
    </row>
    <row r="223" spans="1:18" ht="102" x14ac:dyDescent="0.2">
      <c r="A223" t="s">
        <v>52</v>
      </c>
      <c r="E223" s="27" t="s">
        <v>355</v>
      </c>
    </row>
    <row r="224" spans="1:18" ht="12.75" customHeight="1" x14ac:dyDescent="0.2">
      <c r="A224" s="5" t="s">
        <v>43</v>
      </c>
      <c r="B224" s="5"/>
      <c r="C224" s="31" t="s">
        <v>128</v>
      </c>
      <c r="D224" s="5"/>
      <c r="E224" s="19" t="s">
        <v>360</v>
      </c>
      <c r="F224" s="5"/>
      <c r="G224" s="5"/>
      <c r="H224" s="5"/>
      <c r="I224" s="32">
        <f>0+Q224</f>
        <v>0</v>
      </c>
      <c r="O224">
        <f>0+R224</f>
        <v>0</v>
      </c>
      <c r="Q224">
        <f>0+I225+I229</f>
        <v>0</v>
      </c>
      <c r="R224">
        <f>0+O225+O229</f>
        <v>0</v>
      </c>
    </row>
    <row r="225" spans="1:18" x14ac:dyDescent="0.2">
      <c r="A225" s="17" t="s">
        <v>44</v>
      </c>
      <c r="B225" s="21" t="s">
        <v>361</v>
      </c>
      <c r="C225" s="21" t="s">
        <v>362</v>
      </c>
      <c r="D225" s="17" t="s">
        <v>46</v>
      </c>
      <c r="E225" s="22" t="s">
        <v>363</v>
      </c>
      <c r="F225" s="23" t="s">
        <v>195</v>
      </c>
      <c r="G225" s="24">
        <v>5</v>
      </c>
      <c r="H225" s="25">
        <v>0</v>
      </c>
      <c r="I225" s="25">
        <f>ROUND(ROUND(H225,2)*ROUND(G225,3),2)</f>
        <v>0</v>
      </c>
      <c r="O225">
        <f>(I225*21)/100</f>
        <v>0</v>
      </c>
      <c r="P225" t="s">
        <v>23</v>
      </c>
    </row>
    <row r="226" spans="1:18" ht="25.5" x14ac:dyDescent="0.2">
      <c r="A226" s="26" t="s">
        <v>49</v>
      </c>
      <c r="E226" s="27" t="s">
        <v>364</v>
      </c>
    </row>
    <row r="227" spans="1:18" ht="38.25" x14ac:dyDescent="0.2">
      <c r="A227" s="28" t="s">
        <v>51</v>
      </c>
      <c r="E227" s="29" t="s">
        <v>197</v>
      </c>
    </row>
    <row r="228" spans="1:18" x14ac:dyDescent="0.2">
      <c r="A228" t="s">
        <v>52</v>
      </c>
      <c r="E228" s="27" t="s">
        <v>365</v>
      </c>
    </row>
    <row r="229" spans="1:18" x14ac:dyDescent="0.2">
      <c r="A229" s="17" t="s">
        <v>44</v>
      </c>
      <c r="B229" s="21" t="s">
        <v>366</v>
      </c>
      <c r="C229" s="21" t="s">
        <v>367</v>
      </c>
      <c r="D229" s="17" t="s">
        <v>46</v>
      </c>
      <c r="E229" s="22" t="s">
        <v>368</v>
      </c>
      <c r="F229" s="23" t="s">
        <v>195</v>
      </c>
      <c r="G229" s="24">
        <v>5</v>
      </c>
      <c r="H229" s="25">
        <v>0</v>
      </c>
      <c r="I229" s="25">
        <f>ROUND(ROUND(H229,2)*ROUND(G229,3),2)</f>
        <v>0</v>
      </c>
      <c r="O229">
        <f>(I229*21)/100</f>
        <v>0</v>
      </c>
      <c r="P229" t="s">
        <v>23</v>
      </c>
    </row>
    <row r="230" spans="1:18" x14ac:dyDescent="0.2">
      <c r="A230" s="26" t="s">
        <v>49</v>
      </c>
      <c r="E230" s="27" t="s">
        <v>369</v>
      </c>
    </row>
    <row r="231" spans="1:18" ht="38.25" x14ac:dyDescent="0.2">
      <c r="A231" s="28" t="s">
        <v>51</v>
      </c>
      <c r="E231" s="29" t="s">
        <v>197</v>
      </c>
    </row>
    <row r="232" spans="1:18" ht="38.25" x14ac:dyDescent="0.2">
      <c r="A232" t="s">
        <v>52</v>
      </c>
      <c r="E232" s="27" t="s">
        <v>370</v>
      </c>
    </row>
    <row r="233" spans="1:18" ht="12.75" customHeight="1" x14ac:dyDescent="0.2">
      <c r="A233" s="5" t="s">
        <v>43</v>
      </c>
      <c r="B233" s="5"/>
      <c r="C233" s="31" t="s">
        <v>40</v>
      </c>
      <c r="D233" s="5"/>
      <c r="E233" s="19" t="s">
        <v>371</v>
      </c>
      <c r="F233" s="5"/>
      <c r="G233" s="5"/>
      <c r="H233" s="5"/>
      <c r="I233" s="32">
        <f>0+Q233</f>
        <v>0</v>
      </c>
      <c r="O233">
        <f>0+R233</f>
        <v>0</v>
      </c>
      <c r="Q233">
        <f>0+I234+I238+I242+I246+I250+I254+I258+I262+I266+I270</f>
        <v>0</v>
      </c>
      <c r="R233">
        <f>0+O234+O238+O242+O246+O250+O254+O258+O262+O266+O270</f>
        <v>0</v>
      </c>
    </row>
    <row r="234" spans="1:18" x14ac:dyDescent="0.2">
      <c r="A234" s="17" t="s">
        <v>44</v>
      </c>
      <c r="B234" s="21" t="s">
        <v>372</v>
      </c>
      <c r="C234" s="21" t="s">
        <v>373</v>
      </c>
      <c r="D234" s="17" t="s">
        <v>46</v>
      </c>
      <c r="E234" s="22" t="s">
        <v>374</v>
      </c>
      <c r="F234" s="23" t="s">
        <v>139</v>
      </c>
      <c r="G234" s="24">
        <v>78</v>
      </c>
      <c r="H234" s="25">
        <v>0</v>
      </c>
      <c r="I234" s="25">
        <f>ROUND(ROUND(H234,2)*ROUND(G234,3),2)</f>
        <v>0</v>
      </c>
      <c r="O234">
        <f>(I234*21)/100</f>
        <v>0</v>
      </c>
      <c r="P234" t="s">
        <v>23</v>
      </c>
    </row>
    <row r="235" spans="1:18" ht="38.25" x14ac:dyDescent="0.2">
      <c r="A235" s="26" t="s">
        <v>49</v>
      </c>
      <c r="E235" s="27" t="s">
        <v>375</v>
      </c>
    </row>
    <row r="236" spans="1:18" ht="63.75" x14ac:dyDescent="0.2">
      <c r="A236" s="28" t="s">
        <v>51</v>
      </c>
      <c r="E236" s="29" t="s">
        <v>376</v>
      </c>
    </row>
    <row r="237" spans="1:18" ht="51" x14ac:dyDescent="0.2">
      <c r="A237" t="s">
        <v>52</v>
      </c>
      <c r="E237" s="27" t="s">
        <v>377</v>
      </c>
    </row>
    <row r="238" spans="1:18" x14ac:dyDescent="0.2">
      <c r="A238" s="17" t="s">
        <v>44</v>
      </c>
      <c r="B238" s="21" t="s">
        <v>378</v>
      </c>
      <c r="C238" s="21" t="s">
        <v>379</v>
      </c>
      <c r="D238" s="17" t="s">
        <v>46</v>
      </c>
      <c r="E238" s="22" t="s">
        <v>380</v>
      </c>
      <c r="F238" s="23" t="s">
        <v>139</v>
      </c>
      <c r="G238" s="24">
        <v>53</v>
      </c>
      <c r="H238" s="25">
        <v>0</v>
      </c>
      <c r="I238" s="25">
        <f>ROUND(ROUND(H238,2)*ROUND(G238,3),2)</f>
        <v>0</v>
      </c>
      <c r="O238">
        <f>(I238*21)/100</f>
        <v>0</v>
      </c>
      <c r="P238" t="s">
        <v>23</v>
      </c>
    </row>
    <row r="239" spans="1:18" x14ac:dyDescent="0.2">
      <c r="A239" s="26" t="s">
        <v>49</v>
      </c>
      <c r="E239" s="27" t="s">
        <v>381</v>
      </c>
    </row>
    <row r="240" spans="1:18" ht="38.25" x14ac:dyDescent="0.2">
      <c r="A240" s="28" t="s">
        <v>51</v>
      </c>
      <c r="E240" s="29" t="s">
        <v>382</v>
      </c>
    </row>
    <row r="241" spans="1:16" ht="51" x14ac:dyDescent="0.2">
      <c r="A241" t="s">
        <v>52</v>
      </c>
      <c r="E241" s="27" t="s">
        <v>377</v>
      </c>
    </row>
    <row r="242" spans="1:16" x14ac:dyDescent="0.2">
      <c r="A242" s="17" t="s">
        <v>44</v>
      </c>
      <c r="B242" s="21" t="s">
        <v>383</v>
      </c>
      <c r="C242" s="21" t="s">
        <v>384</v>
      </c>
      <c r="D242" s="17" t="s">
        <v>46</v>
      </c>
      <c r="E242" s="22" t="s">
        <v>385</v>
      </c>
      <c r="F242" s="23" t="s">
        <v>139</v>
      </c>
      <c r="G242" s="24">
        <v>82</v>
      </c>
      <c r="H242" s="25">
        <v>0</v>
      </c>
      <c r="I242" s="25">
        <f>ROUND(ROUND(H242,2)*ROUND(G242,3),2)</f>
        <v>0</v>
      </c>
      <c r="O242">
        <f>(I242*21)/100</f>
        <v>0</v>
      </c>
      <c r="P242" t="s">
        <v>23</v>
      </c>
    </row>
    <row r="243" spans="1:16" x14ac:dyDescent="0.2">
      <c r="A243" s="26" t="s">
        <v>49</v>
      </c>
      <c r="E243" s="27" t="s">
        <v>386</v>
      </c>
    </row>
    <row r="244" spans="1:16" x14ac:dyDescent="0.2">
      <c r="A244" s="28" t="s">
        <v>51</v>
      </c>
      <c r="E244" s="29" t="s">
        <v>387</v>
      </c>
    </row>
    <row r="245" spans="1:16" ht="51" x14ac:dyDescent="0.2">
      <c r="A245" t="s">
        <v>52</v>
      </c>
      <c r="E245" s="27" t="s">
        <v>377</v>
      </c>
    </row>
    <row r="246" spans="1:16" x14ac:dyDescent="0.2">
      <c r="A246" s="17" t="s">
        <v>44</v>
      </c>
      <c r="B246" s="21" t="s">
        <v>388</v>
      </c>
      <c r="C246" s="21" t="s">
        <v>389</v>
      </c>
      <c r="D246" s="17" t="s">
        <v>46</v>
      </c>
      <c r="E246" s="22" t="s">
        <v>390</v>
      </c>
      <c r="F246" s="23" t="s">
        <v>139</v>
      </c>
      <c r="G246" s="24">
        <v>3</v>
      </c>
      <c r="H246" s="25">
        <v>0</v>
      </c>
      <c r="I246" s="25">
        <f>ROUND(ROUND(H246,2)*ROUND(G246,3),2)</f>
        <v>0</v>
      </c>
      <c r="O246">
        <f>(I246*21)/100</f>
        <v>0</v>
      </c>
      <c r="P246" t="s">
        <v>23</v>
      </c>
    </row>
    <row r="247" spans="1:16" x14ac:dyDescent="0.2">
      <c r="A247" s="26" t="s">
        <v>49</v>
      </c>
      <c r="E247" s="27" t="s">
        <v>391</v>
      </c>
    </row>
    <row r="248" spans="1:16" x14ac:dyDescent="0.2">
      <c r="A248" s="28" t="s">
        <v>51</v>
      </c>
      <c r="E248" s="29" t="s">
        <v>392</v>
      </c>
    </row>
    <row r="249" spans="1:16" ht="38.25" x14ac:dyDescent="0.2">
      <c r="A249" t="s">
        <v>52</v>
      </c>
      <c r="E249" s="27" t="s">
        <v>393</v>
      </c>
    </row>
    <row r="250" spans="1:16" x14ac:dyDescent="0.2">
      <c r="A250" s="17" t="s">
        <v>44</v>
      </c>
      <c r="B250" s="21" t="s">
        <v>394</v>
      </c>
      <c r="C250" s="21" t="s">
        <v>395</v>
      </c>
      <c r="D250" s="17" t="s">
        <v>46</v>
      </c>
      <c r="E250" s="22" t="s">
        <v>396</v>
      </c>
      <c r="F250" s="23" t="s">
        <v>139</v>
      </c>
      <c r="G250" s="24">
        <v>10</v>
      </c>
      <c r="H250" s="25">
        <v>0</v>
      </c>
      <c r="I250" s="25">
        <f>ROUND(ROUND(H250,2)*ROUND(G250,3),2)</f>
        <v>0</v>
      </c>
      <c r="O250">
        <f>(I250*21)/100</f>
        <v>0</v>
      </c>
      <c r="P250" t="s">
        <v>23</v>
      </c>
    </row>
    <row r="251" spans="1:16" ht="25.5" x14ac:dyDescent="0.2">
      <c r="A251" s="26" t="s">
        <v>49</v>
      </c>
      <c r="E251" s="27" t="s">
        <v>397</v>
      </c>
    </row>
    <row r="252" spans="1:16" x14ac:dyDescent="0.2">
      <c r="A252" s="28" t="s">
        <v>51</v>
      </c>
      <c r="E252" s="29" t="s">
        <v>398</v>
      </c>
    </row>
    <row r="253" spans="1:16" ht="38.25" x14ac:dyDescent="0.2">
      <c r="A253" t="s">
        <v>52</v>
      </c>
      <c r="E253" s="27" t="s">
        <v>393</v>
      </c>
    </row>
    <row r="254" spans="1:16" x14ac:dyDescent="0.2">
      <c r="A254" s="17" t="s">
        <v>44</v>
      </c>
      <c r="B254" s="21" t="s">
        <v>399</v>
      </c>
      <c r="C254" s="21" t="s">
        <v>400</v>
      </c>
      <c r="D254" s="17" t="s">
        <v>46</v>
      </c>
      <c r="E254" s="22" t="s">
        <v>401</v>
      </c>
      <c r="F254" s="23" t="s">
        <v>139</v>
      </c>
      <c r="G254" s="24">
        <v>134.13999999999999</v>
      </c>
      <c r="H254" s="25">
        <v>0</v>
      </c>
      <c r="I254" s="25">
        <f>ROUND(ROUND(H254,2)*ROUND(G254,3),2)</f>
        <v>0</v>
      </c>
      <c r="O254">
        <f>(I254*21)/100</f>
        <v>0</v>
      </c>
      <c r="P254" t="s">
        <v>23</v>
      </c>
    </row>
    <row r="255" spans="1:16" x14ac:dyDescent="0.2">
      <c r="A255" s="26" t="s">
        <v>49</v>
      </c>
      <c r="E255" s="27" t="s">
        <v>402</v>
      </c>
    </row>
    <row r="256" spans="1:16" ht="63.75" x14ac:dyDescent="0.2">
      <c r="A256" s="28" t="s">
        <v>51</v>
      </c>
      <c r="E256" s="29" t="s">
        <v>403</v>
      </c>
    </row>
    <row r="257" spans="1:16" ht="25.5" x14ac:dyDescent="0.2">
      <c r="A257" t="s">
        <v>52</v>
      </c>
      <c r="E257" s="27" t="s">
        <v>404</v>
      </c>
    </row>
    <row r="258" spans="1:16" x14ac:dyDescent="0.2">
      <c r="A258" s="17" t="s">
        <v>44</v>
      </c>
      <c r="B258" s="21" t="s">
        <v>405</v>
      </c>
      <c r="C258" s="21" t="s">
        <v>406</v>
      </c>
      <c r="D258" s="17" t="s">
        <v>46</v>
      </c>
      <c r="E258" s="22" t="s">
        <v>407</v>
      </c>
      <c r="F258" s="23" t="s">
        <v>139</v>
      </c>
      <c r="G258" s="24">
        <v>996.8</v>
      </c>
      <c r="H258" s="25">
        <v>0</v>
      </c>
      <c r="I258" s="25">
        <f>ROUND(ROUND(H258,2)*ROUND(G258,3),2)</f>
        <v>0</v>
      </c>
      <c r="O258">
        <f>(I258*21)/100</f>
        <v>0</v>
      </c>
      <c r="P258" t="s">
        <v>23</v>
      </c>
    </row>
    <row r="259" spans="1:16" x14ac:dyDescent="0.2">
      <c r="A259" s="26" t="s">
        <v>49</v>
      </c>
      <c r="E259" s="27" t="s">
        <v>408</v>
      </c>
    </row>
    <row r="260" spans="1:16" ht="114.75" x14ac:dyDescent="0.2">
      <c r="A260" s="28" t="s">
        <v>51</v>
      </c>
      <c r="E260" s="29" t="s">
        <v>409</v>
      </c>
    </row>
    <row r="261" spans="1:16" ht="38.25" x14ac:dyDescent="0.2">
      <c r="A261" t="s">
        <v>52</v>
      </c>
      <c r="E261" s="27" t="s">
        <v>410</v>
      </c>
    </row>
    <row r="262" spans="1:16" x14ac:dyDescent="0.2">
      <c r="A262" s="17" t="s">
        <v>44</v>
      </c>
      <c r="B262" s="21" t="s">
        <v>411</v>
      </c>
      <c r="C262" s="21" t="s">
        <v>412</v>
      </c>
      <c r="D262" s="17" t="s">
        <v>46</v>
      </c>
      <c r="E262" s="22" t="s">
        <v>413</v>
      </c>
      <c r="F262" s="23" t="s">
        <v>139</v>
      </c>
      <c r="G262" s="24">
        <v>134.13999999999999</v>
      </c>
      <c r="H262" s="25">
        <v>0</v>
      </c>
      <c r="I262" s="25">
        <f>ROUND(ROUND(H262,2)*ROUND(G262,3),2)</f>
        <v>0</v>
      </c>
      <c r="O262">
        <f>(I262*21)/100</f>
        <v>0</v>
      </c>
      <c r="P262" t="s">
        <v>23</v>
      </c>
    </row>
    <row r="263" spans="1:16" x14ac:dyDescent="0.2">
      <c r="A263" s="26" t="s">
        <v>49</v>
      </c>
      <c r="E263" s="27" t="s">
        <v>414</v>
      </c>
    </row>
    <row r="264" spans="1:16" ht="63.75" x14ac:dyDescent="0.2">
      <c r="A264" s="28" t="s">
        <v>51</v>
      </c>
      <c r="E264" s="29" t="s">
        <v>415</v>
      </c>
    </row>
    <row r="265" spans="1:16" ht="38.25" x14ac:dyDescent="0.2">
      <c r="A265" t="s">
        <v>52</v>
      </c>
      <c r="E265" s="27" t="s">
        <v>410</v>
      </c>
    </row>
    <row r="266" spans="1:16" x14ac:dyDescent="0.2">
      <c r="A266" s="17" t="s">
        <v>44</v>
      </c>
      <c r="B266" s="21" t="s">
        <v>416</v>
      </c>
      <c r="C266" s="21" t="s">
        <v>417</v>
      </c>
      <c r="D266" s="17" t="s">
        <v>46</v>
      </c>
      <c r="E266" s="22" t="s">
        <v>418</v>
      </c>
      <c r="F266" s="23" t="s">
        <v>139</v>
      </c>
      <c r="G266" s="24">
        <v>204.8</v>
      </c>
      <c r="H266" s="25">
        <v>0</v>
      </c>
      <c r="I266" s="25">
        <f>ROUND(ROUND(H266,2)*ROUND(G266,3),2)</f>
        <v>0</v>
      </c>
      <c r="O266">
        <f>(I266*21)/100</f>
        <v>0</v>
      </c>
      <c r="P266" t="s">
        <v>23</v>
      </c>
    </row>
    <row r="267" spans="1:16" ht="25.5" x14ac:dyDescent="0.2">
      <c r="A267" s="26" t="s">
        <v>49</v>
      </c>
      <c r="E267" s="27" t="s">
        <v>162</v>
      </c>
    </row>
    <row r="268" spans="1:16" ht="63.75" x14ac:dyDescent="0.2">
      <c r="A268" s="28" t="s">
        <v>51</v>
      </c>
      <c r="E268" s="29" t="s">
        <v>419</v>
      </c>
    </row>
    <row r="269" spans="1:16" ht="38.25" x14ac:dyDescent="0.2">
      <c r="A269" t="s">
        <v>52</v>
      </c>
      <c r="E269" s="27" t="s">
        <v>410</v>
      </c>
    </row>
    <row r="270" spans="1:16" x14ac:dyDescent="0.2">
      <c r="A270" s="17" t="s">
        <v>44</v>
      </c>
      <c r="B270" s="21" t="s">
        <v>420</v>
      </c>
      <c r="C270" s="21" t="s">
        <v>421</v>
      </c>
      <c r="D270" s="17" t="s">
        <v>46</v>
      </c>
      <c r="E270" s="22" t="s">
        <v>422</v>
      </c>
      <c r="F270" s="23" t="s">
        <v>195</v>
      </c>
      <c r="G270" s="24">
        <v>1</v>
      </c>
      <c r="H270" s="25">
        <v>0</v>
      </c>
      <c r="I270" s="25">
        <f>ROUND(ROUND(H270,2)*ROUND(G270,3),2)</f>
        <v>0</v>
      </c>
      <c r="O270">
        <f>(I270*21)/100</f>
        <v>0</v>
      </c>
      <c r="P270" t="s">
        <v>23</v>
      </c>
    </row>
    <row r="271" spans="1:16" x14ac:dyDescent="0.2">
      <c r="A271" s="26" t="s">
        <v>49</v>
      </c>
      <c r="E271" s="27" t="s">
        <v>423</v>
      </c>
    </row>
    <row r="272" spans="1:16" x14ac:dyDescent="0.2">
      <c r="A272" s="28" t="s">
        <v>51</v>
      </c>
      <c r="E272" s="29" t="s">
        <v>424</v>
      </c>
    </row>
    <row r="273" spans="1:5" ht="89.25" x14ac:dyDescent="0.2">
      <c r="A273" t="s">
        <v>52</v>
      </c>
      <c r="E273" s="27" t="s">
        <v>425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scale="52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tabSelected="1" workbookViewId="0">
      <pane ySplit="7" topLeftCell="A8" activePane="bottomLeft" state="frozen"/>
      <selection activeCell="B25" sqref="B25"/>
      <selection pane="bottomLeft" activeCell="B25" sqref="B2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0+O8+O13+O30+O59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37" t="s">
        <v>15</v>
      </c>
      <c r="D3" s="33"/>
      <c r="E3" s="10" t="s">
        <v>16</v>
      </c>
      <c r="F3" s="1"/>
      <c r="G3" s="8"/>
      <c r="H3" s="7" t="s">
        <v>426</v>
      </c>
      <c r="I3" s="30">
        <f>0+I8+I13+I30+I59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8" t="s">
        <v>426</v>
      </c>
      <c r="D4" s="39"/>
      <c r="E4" s="13" t="s">
        <v>427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36" t="s">
        <v>26</v>
      </c>
      <c r="B5" s="36" t="s">
        <v>28</v>
      </c>
      <c r="C5" s="36" t="s">
        <v>30</v>
      </c>
      <c r="D5" s="36" t="s">
        <v>31</v>
      </c>
      <c r="E5" s="36" t="s">
        <v>32</v>
      </c>
      <c r="F5" s="36" t="s">
        <v>34</v>
      </c>
      <c r="G5" s="36" t="s">
        <v>36</v>
      </c>
      <c r="H5" s="36" t="s">
        <v>38</v>
      </c>
      <c r="I5" s="36"/>
      <c r="O5" t="s">
        <v>21</v>
      </c>
      <c r="P5" t="s">
        <v>23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25</v>
      </c>
      <c r="F8" s="14"/>
      <c r="G8" s="14"/>
      <c r="H8" s="14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44</v>
      </c>
      <c r="B9" s="21" t="s">
        <v>29</v>
      </c>
      <c r="C9" s="21" t="s">
        <v>96</v>
      </c>
      <c r="D9" s="17" t="s">
        <v>46</v>
      </c>
      <c r="E9" s="22" t="s">
        <v>97</v>
      </c>
      <c r="F9" s="23" t="s">
        <v>98</v>
      </c>
      <c r="G9" s="24">
        <v>61.991999999999997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6" t="s">
        <v>49</v>
      </c>
      <c r="E10" s="27" t="s">
        <v>99</v>
      </c>
    </row>
    <row r="11" spans="1:18" ht="89.25" x14ac:dyDescent="0.2">
      <c r="A11" s="28" t="s">
        <v>51</v>
      </c>
      <c r="E11" s="29" t="s">
        <v>428</v>
      </c>
    </row>
    <row r="12" spans="1:18" ht="25.5" x14ac:dyDescent="0.2">
      <c r="A12" t="s">
        <v>52</v>
      </c>
      <c r="E12" s="27" t="s">
        <v>101</v>
      </c>
    </row>
    <row r="13" spans="1:18" ht="12.75" customHeight="1" x14ac:dyDescent="0.2">
      <c r="A13" s="5" t="s">
        <v>43</v>
      </c>
      <c r="B13" s="5"/>
      <c r="C13" s="31" t="s">
        <v>29</v>
      </c>
      <c r="D13" s="5"/>
      <c r="E13" s="19" t="s">
        <v>110</v>
      </c>
      <c r="F13" s="5"/>
      <c r="G13" s="5"/>
      <c r="H13" s="5"/>
      <c r="I13" s="32">
        <f>0+Q13</f>
        <v>0</v>
      </c>
      <c r="O13">
        <f>0+R13</f>
        <v>0</v>
      </c>
      <c r="Q13">
        <f>0+I14+I18+I22+I26</f>
        <v>0</v>
      </c>
      <c r="R13">
        <f>0+O14+O18+O22+O26</f>
        <v>0</v>
      </c>
    </row>
    <row r="14" spans="1:18" x14ac:dyDescent="0.2">
      <c r="A14" s="17" t="s">
        <v>44</v>
      </c>
      <c r="B14" s="21" t="s">
        <v>23</v>
      </c>
      <c r="C14" s="21" t="s">
        <v>111</v>
      </c>
      <c r="D14" s="17" t="s">
        <v>46</v>
      </c>
      <c r="E14" s="22" t="s">
        <v>112</v>
      </c>
      <c r="F14" s="23" t="s">
        <v>113</v>
      </c>
      <c r="G14" s="24">
        <v>42.22</v>
      </c>
      <c r="H14" s="25">
        <v>0</v>
      </c>
      <c r="I14" s="25">
        <f>ROUND(ROUND(H14,2)*ROUND(G14,3),2)</f>
        <v>0</v>
      </c>
      <c r="O14">
        <f>(I14*21)/100</f>
        <v>0</v>
      </c>
      <c r="P14" t="s">
        <v>23</v>
      </c>
    </row>
    <row r="15" spans="1:18" ht="25.5" x14ac:dyDescent="0.2">
      <c r="A15" s="26" t="s">
        <v>49</v>
      </c>
      <c r="E15" s="27" t="s">
        <v>114</v>
      </c>
    </row>
    <row r="16" spans="1:18" ht="51" x14ac:dyDescent="0.2">
      <c r="A16" s="28" t="s">
        <v>51</v>
      </c>
      <c r="E16" s="29" t="s">
        <v>429</v>
      </c>
    </row>
    <row r="17" spans="1:18" x14ac:dyDescent="0.2">
      <c r="A17" t="s">
        <v>52</v>
      </c>
      <c r="E17" s="27" t="s">
        <v>116</v>
      </c>
    </row>
    <row r="18" spans="1:18" x14ac:dyDescent="0.2">
      <c r="A18" s="17" t="s">
        <v>44</v>
      </c>
      <c r="B18" s="21" t="s">
        <v>22</v>
      </c>
      <c r="C18" s="21" t="s">
        <v>155</v>
      </c>
      <c r="D18" s="17" t="s">
        <v>46</v>
      </c>
      <c r="E18" s="22" t="s">
        <v>156</v>
      </c>
      <c r="F18" s="23" t="s">
        <v>139</v>
      </c>
      <c r="G18" s="24">
        <v>11.4</v>
      </c>
      <c r="H18" s="25">
        <v>0</v>
      </c>
      <c r="I18" s="25">
        <f>ROUND(ROUND(H18,2)*ROUND(G18,3),2)</f>
        <v>0</v>
      </c>
      <c r="O18">
        <f>(I18*21)/100</f>
        <v>0</v>
      </c>
      <c r="P18" t="s">
        <v>23</v>
      </c>
    </row>
    <row r="19" spans="1:18" x14ac:dyDescent="0.2">
      <c r="A19" s="26" t="s">
        <v>49</v>
      </c>
      <c r="E19" s="27" t="s">
        <v>157</v>
      </c>
    </row>
    <row r="20" spans="1:18" x14ac:dyDescent="0.2">
      <c r="A20" s="28" t="s">
        <v>51</v>
      </c>
      <c r="E20" s="29" t="s">
        <v>430</v>
      </c>
    </row>
    <row r="21" spans="1:18" ht="25.5" x14ac:dyDescent="0.2">
      <c r="A21" t="s">
        <v>52</v>
      </c>
      <c r="E21" s="27" t="s">
        <v>159</v>
      </c>
    </row>
    <row r="22" spans="1:18" x14ac:dyDescent="0.2">
      <c r="A22" s="17" t="s">
        <v>44</v>
      </c>
      <c r="B22" s="21" t="s">
        <v>33</v>
      </c>
      <c r="C22" s="21" t="s">
        <v>177</v>
      </c>
      <c r="D22" s="17" t="s">
        <v>46</v>
      </c>
      <c r="E22" s="22" t="s">
        <v>178</v>
      </c>
      <c r="F22" s="23" t="s">
        <v>119</v>
      </c>
      <c r="G22" s="24">
        <v>18.329999999999998</v>
      </c>
      <c r="H22" s="25">
        <v>0</v>
      </c>
      <c r="I22" s="25">
        <f>ROUND(ROUND(H22,2)*ROUND(G22,3),2)</f>
        <v>0</v>
      </c>
      <c r="O22">
        <f>(I22*21)/100</f>
        <v>0</v>
      </c>
      <c r="P22" t="s">
        <v>23</v>
      </c>
    </row>
    <row r="23" spans="1:18" ht="25.5" x14ac:dyDescent="0.2">
      <c r="A23" s="26" t="s">
        <v>49</v>
      </c>
      <c r="E23" s="27" t="s">
        <v>179</v>
      </c>
    </row>
    <row r="24" spans="1:18" ht="76.5" x14ac:dyDescent="0.2">
      <c r="A24" s="28" t="s">
        <v>51</v>
      </c>
      <c r="E24" s="29" t="s">
        <v>431</v>
      </c>
    </row>
    <row r="25" spans="1:18" ht="369.75" x14ac:dyDescent="0.2">
      <c r="A25" t="s">
        <v>52</v>
      </c>
      <c r="E25" s="27" t="s">
        <v>175</v>
      </c>
    </row>
    <row r="26" spans="1:18" x14ac:dyDescent="0.2">
      <c r="A26" s="17" t="s">
        <v>44</v>
      </c>
      <c r="B26" s="21" t="s">
        <v>35</v>
      </c>
      <c r="C26" s="21" t="s">
        <v>182</v>
      </c>
      <c r="D26" s="17" t="s">
        <v>46</v>
      </c>
      <c r="E26" s="22" t="s">
        <v>183</v>
      </c>
      <c r="F26" s="23" t="s">
        <v>113</v>
      </c>
      <c r="G26" s="24">
        <v>42.2</v>
      </c>
      <c r="H26" s="25">
        <v>0</v>
      </c>
      <c r="I26" s="25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26" t="s">
        <v>49</v>
      </c>
      <c r="E27" s="27" t="s">
        <v>184</v>
      </c>
    </row>
    <row r="28" spans="1:18" ht="51" x14ac:dyDescent="0.2">
      <c r="A28" s="28" t="s">
        <v>51</v>
      </c>
      <c r="E28" s="29" t="s">
        <v>432</v>
      </c>
    </row>
    <row r="29" spans="1:18" ht="63.75" x14ac:dyDescent="0.2">
      <c r="A29" t="s">
        <v>52</v>
      </c>
      <c r="E29" s="27" t="s">
        <v>186</v>
      </c>
    </row>
    <row r="30" spans="1:18" ht="12.75" customHeight="1" x14ac:dyDescent="0.2">
      <c r="A30" s="5" t="s">
        <v>43</v>
      </c>
      <c r="B30" s="5"/>
      <c r="C30" s="31" t="s">
        <v>35</v>
      </c>
      <c r="D30" s="5"/>
      <c r="E30" s="19" t="s">
        <v>244</v>
      </c>
      <c r="F30" s="5"/>
      <c r="G30" s="5"/>
      <c r="H30" s="5"/>
      <c r="I30" s="32">
        <f>0+Q30</f>
        <v>0</v>
      </c>
      <c r="O30">
        <f>0+R30</f>
        <v>0</v>
      </c>
      <c r="Q30">
        <f>0+I31+I35+I39+I43+I47+I51+I55</f>
        <v>0</v>
      </c>
      <c r="R30">
        <f>0+O31+O35+O39+O43+O47+O51+O55</f>
        <v>0</v>
      </c>
    </row>
    <row r="31" spans="1:18" x14ac:dyDescent="0.2">
      <c r="A31" s="17" t="s">
        <v>44</v>
      </c>
      <c r="B31" s="21" t="s">
        <v>37</v>
      </c>
      <c r="C31" s="21" t="s">
        <v>258</v>
      </c>
      <c r="D31" s="17" t="s">
        <v>46</v>
      </c>
      <c r="E31" s="22" t="s">
        <v>259</v>
      </c>
      <c r="F31" s="23" t="s">
        <v>113</v>
      </c>
      <c r="G31" s="24">
        <v>70.5</v>
      </c>
      <c r="H31" s="25">
        <v>0</v>
      </c>
      <c r="I31" s="25">
        <f>ROUND(ROUND(H31,2)*ROUND(G31,3),2)</f>
        <v>0</v>
      </c>
      <c r="O31">
        <f>(I31*21)/100</f>
        <v>0</v>
      </c>
      <c r="P31" t="s">
        <v>23</v>
      </c>
    </row>
    <row r="32" spans="1:18" x14ac:dyDescent="0.2">
      <c r="A32" s="26" t="s">
        <v>49</v>
      </c>
      <c r="E32" s="27" t="s">
        <v>433</v>
      </c>
    </row>
    <row r="33" spans="1:16" ht="63.75" x14ac:dyDescent="0.2">
      <c r="A33" s="28" t="s">
        <v>51</v>
      </c>
      <c r="E33" s="29" t="s">
        <v>434</v>
      </c>
    </row>
    <row r="34" spans="1:16" ht="51" x14ac:dyDescent="0.2">
      <c r="A34" t="s">
        <v>52</v>
      </c>
      <c r="E34" s="27" t="s">
        <v>256</v>
      </c>
    </row>
    <row r="35" spans="1:16" x14ac:dyDescent="0.2">
      <c r="A35" s="17" t="s">
        <v>44</v>
      </c>
      <c r="B35" s="21" t="s">
        <v>123</v>
      </c>
      <c r="C35" s="21" t="s">
        <v>263</v>
      </c>
      <c r="D35" s="17" t="s">
        <v>46</v>
      </c>
      <c r="E35" s="22" t="s">
        <v>264</v>
      </c>
      <c r="F35" s="23" t="s">
        <v>113</v>
      </c>
      <c r="G35" s="24">
        <v>70.5</v>
      </c>
      <c r="H35" s="25">
        <v>0</v>
      </c>
      <c r="I35" s="25">
        <f>ROUND(ROUND(H35,2)*ROUND(G35,3),2)</f>
        <v>0</v>
      </c>
      <c r="O35">
        <f>(I35*21)/100</f>
        <v>0</v>
      </c>
      <c r="P35" t="s">
        <v>23</v>
      </c>
    </row>
    <row r="36" spans="1:16" x14ac:dyDescent="0.2">
      <c r="A36" s="26" t="s">
        <v>49</v>
      </c>
      <c r="E36" s="27" t="s">
        <v>265</v>
      </c>
    </row>
    <row r="37" spans="1:16" ht="63.75" x14ac:dyDescent="0.2">
      <c r="A37" s="28" t="s">
        <v>51</v>
      </c>
      <c r="E37" s="29" t="s">
        <v>434</v>
      </c>
    </row>
    <row r="38" spans="1:16" ht="51" x14ac:dyDescent="0.2">
      <c r="A38" t="s">
        <v>52</v>
      </c>
      <c r="E38" s="27" t="s">
        <v>256</v>
      </c>
    </row>
    <row r="39" spans="1:16" x14ac:dyDescent="0.2">
      <c r="A39" s="17" t="s">
        <v>44</v>
      </c>
      <c r="B39" s="21" t="s">
        <v>128</v>
      </c>
      <c r="C39" s="21" t="s">
        <v>283</v>
      </c>
      <c r="D39" s="17" t="s">
        <v>46</v>
      </c>
      <c r="E39" s="22" t="s">
        <v>284</v>
      </c>
      <c r="F39" s="23" t="s">
        <v>113</v>
      </c>
      <c r="G39" s="24">
        <v>70.5</v>
      </c>
      <c r="H39" s="25">
        <v>0</v>
      </c>
      <c r="I39" s="25">
        <f>ROUND(ROUND(H39,2)*ROUND(G39,3),2)</f>
        <v>0</v>
      </c>
      <c r="O39">
        <f>(I39*21)/100</f>
        <v>0</v>
      </c>
      <c r="P39" t="s">
        <v>23</v>
      </c>
    </row>
    <row r="40" spans="1:16" x14ac:dyDescent="0.2">
      <c r="A40" s="26" t="s">
        <v>49</v>
      </c>
      <c r="E40" s="27" t="s">
        <v>435</v>
      </c>
    </row>
    <row r="41" spans="1:16" ht="63.75" x14ac:dyDescent="0.2">
      <c r="A41" s="28" t="s">
        <v>51</v>
      </c>
      <c r="E41" s="29" t="s">
        <v>434</v>
      </c>
    </row>
    <row r="42" spans="1:16" ht="51" x14ac:dyDescent="0.2">
      <c r="A42" t="s">
        <v>52</v>
      </c>
      <c r="E42" s="27" t="s">
        <v>286</v>
      </c>
    </row>
    <row r="43" spans="1:16" x14ac:dyDescent="0.2">
      <c r="A43" s="17" t="s">
        <v>44</v>
      </c>
      <c r="B43" s="21" t="s">
        <v>40</v>
      </c>
      <c r="C43" s="21" t="s">
        <v>288</v>
      </c>
      <c r="D43" s="17" t="s">
        <v>46</v>
      </c>
      <c r="E43" s="22" t="s">
        <v>289</v>
      </c>
      <c r="F43" s="23" t="s">
        <v>113</v>
      </c>
      <c r="G43" s="24">
        <v>141</v>
      </c>
      <c r="H43" s="25">
        <v>0</v>
      </c>
      <c r="I43" s="25">
        <f>ROUND(ROUND(H43,2)*ROUND(G43,3),2)</f>
        <v>0</v>
      </c>
      <c r="O43">
        <f>(I43*21)/100</f>
        <v>0</v>
      </c>
      <c r="P43" t="s">
        <v>23</v>
      </c>
    </row>
    <row r="44" spans="1:16" ht="25.5" x14ac:dyDescent="0.2">
      <c r="A44" s="26" t="s">
        <v>49</v>
      </c>
      <c r="E44" s="27" t="s">
        <v>436</v>
      </c>
    </row>
    <row r="45" spans="1:16" ht="63.75" x14ac:dyDescent="0.2">
      <c r="A45" s="28" t="s">
        <v>51</v>
      </c>
      <c r="E45" s="29" t="s">
        <v>437</v>
      </c>
    </row>
    <row r="46" spans="1:16" ht="51" x14ac:dyDescent="0.2">
      <c r="A46" t="s">
        <v>52</v>
      </c>
      <c r="E46" s="27" t="s">
        <v>286</v>
      </c>
    </row>
    <row r="47" spans="1:16" ht="25.5" x14ac:dyDescent="0.2">
      <c r="A47" s="17" t="s">
        <v>44</v>
      </c>
      <c r="B47" s="21" t="s">
        <v>42</v>
      </c>
      <c r="C47" s="21" t="s">
        <v>310</v>
      </c>
      <c r="D47" s="17" t="s">
        <v>46</v>
      </c>
      <c r="E47" s="22" t="s">
        <v>311</v>
      </c>
      <c r="F47" s="23" t="s">
        <v>113</v>
      </c>
      <c r="G47" s="24">
        <v>70.5</v>
      </c>
      <c r="H47" s="25">
        <v>0</v>
      </c>
      <c r="I47" s="25">
        <f>ROUND(ROUND(H47,2)*ROUND(G47,3),2)</f>
        <v>0</v>
      </c>
      <c r="O47">
        <f>(I47*21)/100</f>
        <v>0</v>
      </c>
      <c r="P47" t="s">
        <v>23</v>
      </c>
    </row>
    <row r="48" spans="1:16" x14ac:dyDescent="0.2">
      <c r="A48" s="26" t="s">
        <v>49</v>
      </c>
      <c r="E48" s="27" t="s">
        <v>312</v>
      </c>
    </row>
    <row r="49" spans="1:18" ht="63.75" x14ac:dyDescent="0.2">
      <c r="A49" s="28" t="s">
        <v>51</v>
      </c>
      <c r="E49" s="29" t="s">
        <v>434</v>
      </c>
    </row>
    <row r="50" spans="1:18" ht="140.25" x14ac:dyDescent="0.2">
      <c r="A50" t="s">
        <v>52</v>
      </c>
      <c r="E50" s="27" t="s">
        <v>313</v>
      </c>
    </row>
    <row r="51" spans="1:18" x14ac:dyDescent="0.2">
      <c r="A51" s="17" t="s">
        <v>44</v>
      </c>
      <c r="B51" s="21" t="s">
        <v>75</v>
      </c>
      <c r="C51" s="21" t="s">
        <v>320</v>
      </c>
      <c r="D51" s="17" t="s">
        <v>46</v>
      </c>
      <c r="E51" s="22" t="s">
        <v>321</v>
      </c>
      <c r="F51" s="23" t="s">
        <v>113</v>
      </c>
      <c r="G51" s="24">
        <v>70.5</v>
      </c>
      <c r="H51" s="25">
        <v>0</v>
      </c>
      <c r="I51" s="25">
        <f>ROUND(ROUND(H51,2)*ROUND(G51,3),2)</f>
        <v>0</v>
      </c>
      <c r="O51">
        <f>(I51*21)/100</f>
        <v>0</v>
      </c>
      <c r="P51" t="s">
        <v>23</v>
      </c>
    </row>
    <row r="52" spans="1:18" x14ac:dyDescent="0.2">
      <c r="A52" s="26" t="s">
        <v>49</v>
      </c>
      <c r="E52" s="27" t="s">
        <v>322</v>
      </c>
    </row>
    <row r="53" spans="1:18" ht="63.75" x14ac:dyDescent="0.2">
      <c r="A53" s="28" t="s">
        <v>51</v>
      </c>
      <c r="E53" s="29" t="s">
        <v>434</v>
      </c>
    </row>
    <row r="54" spans="1:18" ht="140.25" x14ac:dyDescent="0.2">
      <c r="A54" t="s">
        <v>52</v>
      </c>
      <c r="E54" s="27" t="s">
        <v>313</v>
      </c>
    </row>
    <row r="55" spans="1:18" ht="25.5" x14ac:dyDescent="0.2">
      <c r="A55" s="17" t="s">
        <v>44</v>
      </c>
      <c r="B55" s="21" t="s">
        <v>142</v>
      </c>
      <c r="C55" s="21" t="s">
        <v>324</v>
      </c>
      <c r="D55" s="17" t="s">
        <v>46</v>
      </c>
      <c r="E55" s="22" t="s">
        <v>325</v>
      </c>
      <c r="F55" s="23" t="s">
        <v>113</v>
      </c>
      <c r="G55" s="24">
        <v>70.5</v>
      </c>
      <c r="H55" s="25">
        <v>0</v>
      </c>
      <c r="I55" s="25">
        <f>ROUND(ROUND(H55,2)*ROUND(G55,3),2)</f>
        <v>0</v>
      </c>
      <c r="O55">
        <f>(I55*21)/100</f>
        <v>0</v>
      </c>
      <c r="P55" t="s">
        <v>23</v>
      </c>
    </row>
    <row r="56" spans="1:18" ht="25.5" x14ac:dyDescent="0.2">
      <c r="A56" s="26" t="s">
        <v>49</v>
      </c>
      <c r="E56" s="27" t="s">
        <v>438</v>
      </c>
    </row>
    <row r="57" spans="1:18" ht="63.75" x14ac:dyDescent="0.2">
      <c r="A57" s="28" t="s">
        <v>51</v>
      </c>
      <c r="E57" s="29" t="s">
        <v>439</v>
      </c>
    </row>
    <row r="58" spans="1:18" ht="140.25" x14ac:dyDescent="0.2">
      <c r="A58" t="s">
        <v>52</v>
      </c>
      <c r="E58" s="27" t="s">
        <v>313</v>
      </c>
    </row>
    <row r="59" spans="1:18" ht="12.75" customHeight="1" x14ac:dyDescent="0.2">
      <c r="A59" s="5" t="s">
        <v>43</v>
      </c>
      <c r="B59" s="5"/>
      <c r="C59" s="31" t="s">
        <v>40</v>
      </c>
      <c r="D59" s="5"/>
      <c r="E59" s="19" t="s">
        <v>371</v>
      </c>
      <c r="F59" s="5"/>
      <c r="G59" s="5"/>
      <c r="H59" s="5"/>
      <c r="I59" s="32">
        <f>0+Q59</f>
        <v>0</v>
      </c>
      <c r="O59">
        <f>0+R59</f>
        <v>0</v>
      </c>
      <c r="Q59">
        <f>0+I60</f>
        <v>0</v>
      </c>
      <c r="R59">
        <f>0+O60</f>
        <v>0</v>
      </c>
    </row>
    <row r="60" spans="1:18" x14ac:dyDescent="0.2">
      <c r="A60" s="17" t="s">
        <v>44</v>
      </c>
      <c r="B60" s="21" t="s">
        <v>79</v>
      </c>
      <c r="C60" s="21" t="s">
        <v>406</v>
      </c>
      <c r="D60" s="17" t="s">
        <v>46</v>
      </c>
      <c r="E60" s="22" t="s">
        <v>407</v>
      </c>
      <c r="F60" s="23" t="s">
        <v>139</v>
      </c>
      <c r="G60" s="24">
        <v>11.4</v>
      </c>
      <c r="H60" s="25">
        <v>0</v>
      </c>
      <c r="I60" s="25">
        <f>ROUND(ROUND(H60,2)*ROUND(G60,3),2)</f>
        <v>0</v>
      </c>
      <c r="O60">
        <f>(I60*21)/100</f>
        <v>0</v>
      </c>
      <c r="P60" t="s">
        <v>23</v>
      </c>
    </row>
    <row r="61" spans="1:18" x14ac:dyDescent="0.2">
      <c r="A61" s="26" t="s">
        <v>49</v>
      </c>
      <c r="E61" s="27" t="s">
        <v>408</v>
      </c>
    </row>
    <row r="62" spans="1:18" x14ac:dyDescent="0.2">
      <c r="A62" s="28" t="s">
        <v>51</v>
      </c>
      <c r="E62" s="29" t="s">
        <v>430</v>
      </c>
    </row>
    <row r="63" spans="1:18" ht="38.25" x14ac:dyDescent="0.2">
      <c r="A63" t="s">
        <v>52</v>
      </c>
      <c r="E63" s="27" t="s">
        <v>410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scale="52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tabSelected="1" workbookViewId="0">
      <pane ySplit="7" topLeftCell="A8" activePane="bottomLeft" state="frozen"/>
      <selection activeCell="B25" sqref="B25"/>
      <selection pane="bottomLeft" activeCell="B25" sqref="B2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0+O8+O29+O58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37" t="s">
        <v>15</v>
      </c>
      <c r="D3" s="33"/>
      <c r="E3" s="10" t="s">
        <v>16</v>
      </c>
      <c r="F3" s="1"/>
      <c r="G3" s="8"/>
      <c r="H3" s="7" t="s">
        <v>440</v>
      </c>
      <c r="I3" s="30">
        <f>0+I8+I29+I58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8" t="s">
        <v>440</v>
      </c>
      <c r="D4" s="39"/>
      <c r="E4" s="13" t="s">
        <v>441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36" t="s">
        <v>26</v>
      </c>
      <c r="B5" s="36" t="s">
        <v>28</v>
      </c>
      <c r="C5" s="36" t="s">
        <v>30</v>
      </c>
      <c r="D5" s="36" t="s">
        <v>31</v>
      </c>
      <c r="E5" s="36" t="s">
        <v>32</v>
      </c>
      <c r="F5" s="36" t="s">
        <v>34</v>
      </c>
      <c r="G5" s="36" t="s">
        <v>36</v>
      </c>
      <c r="H5" s="36" t="s">
        <v>38</v>
      </c>
      <c r="I5" s="36"/>
      <c r="O5" t="s">
        <v>21</v>
      </c>
      <c r="P5" t="s">
        <v>23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29</v>
      </c>
      <c r="D8" s="14"/>
      <c r="E8" s="19" t="s">
        <v>110</v>
      </c>
      <c r="F8" s="14"/>
      <c r="G8" s="14"/>
      <c r="H8" s="14"/>
      <c r="I8" s="20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ht="25.5" x14ac:dyDescent="0.2">
      <c r="A9" s="17" t="s">
        <v>44</v>
      </c>
      <c r="B9" s="21" t="s">
        <v>22</v>
      </c>
      <c r="C9" s="21" t="s">
        <v>133</v>
      </c>
      <c r="D9" s="17" t="s">
        <v>46</v>
      </c>
      <c r="E9" s="22" t="s">
        <v>134</v>
      </c>
      <c r="F9" s="23" t="s">
        <v>119</v>
      </c>
      <c r="G9" s="24">
        <v>48.372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ht="38.25" x14ac:dyDescent="0.2">
      <c r="A10" s="26" t="s">
        <v>49</v>
      </c>
      <c r="E10" s="27" t="s">
        <v>442</v>
      </c>
    </row>
    <row r="11" spans="1:18" ht="38.25" x14ac:dyDescent="0.2">
      <c r="A11" s="28" t="s">
        <v>51</v>
      </c>
      <c r="E11" s="29" t="s">
        <v>443</v>
      </c>
    </row>
    <row r="12" spans="1:18" ht="63.75" x14ac:dyDescent="0.2">
      <c r="A12" t="s">
        <v>52</v>
      </c>
      <c r="E12" s="27" t="s">
        <v>122</v>
      </c>
    </row>
    <row r="13" spans="1:18" x14ac:dyDescent="0.2">
      <c r="A13" s="17" t="s">
        <v>44</v>
      </c>
      <c r="B13" s="21" t="s">
        <v>35</v>
      </c>
      <c r="C13" s="21" t="s">
        <v>143</v>
      </c>
      <c r="D13" s="17" t="s">
        <v>46</v>
      </c>
      <c r="E13" s="22" t="s">
        <v>444</v>
      </c>
      <c r="F13" s="23" t="s">
        <v>119</v>
      </c>
      <c r="G13" s="24">
        <v>15.012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ht="38.25" x14ac:dyDescent="0.2">
      <c r="A14" s="26" t="s">
        <v>49</v>
      </c>
      <c r="E14" s="27" t="s">
        <v>445</v>
      </c>
    </row>
    <row r="15" spans="1:18" ht="51" x14ac:dyDescent="0.2">
      <c r="A15" s="28" t="s">
        <v>51</v>
      </c>
      <c r="E15" s="29" t="s">
        <v>446</v>
      </c>
    </row>
    <row r="16" spans="1:18" ht="76.5" x14ac:dyDescent="0.2">
      <c r="A16" t="s">
        <v>52</v>
      </c>
      <c r="E16" s="27" t="s">
        <v>447</v>
      </c>
    </row>
    <row r="17" spans="1:18" x14ac:dyDescent="0.2">
      <c r="A17" s="17" t="s">
        <v>44</v>
      </c>
      <c r="B17" s="21" t="s">
        <v>33</v>
      </c>
      <c r="C17" s="21" t="s">
        <v>143</v>
      </c>
      <c r="D17" s="17" t="s">
        <v>59</v>
      </c>
      <c r="E17" s="22" t="s">
        <v>444</v>
      </c>
      <c r="F17" s="23" t="s">
        <v>119</v>
      </c>
      <c r="G17" s="24">
        <v>27.594000000000001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8" ht="38.25" x14ac:dyDescent="0.2">
      <c r="A18" s="26" t="s">
        <v>49</v>
      </c>
      <c r="E18" s="27" t="s">
        <v>448</v>
      </c>
    </row>
    <row r="19" spans="1:18" ht="76.5" x14ac:dyDescent="0.2">
      <c r="A19" s="28" t="s">
        <v>51</v>
      </c>
      <c r="E19" s="29" t="s">
        <v>449</v>
      </c>
    </row>
    <row r="20" spans="1:18" ht="76.5" x14ac:dyDescent="0.2">
      <c r="A20" t="s">
        <v>52</v>
      </c>
      <c r="E20" s="27" t="s">
        <v>447</v>
      </c>
    </row>
    <row r="21" spans="1:18" x14ac:dyDescent="0.2">
      <c r="A21" s="17" t="s">
        <v>44</v>
      </c>
      <c r="B21" s="21" t="s">
        <v>37</v>
      </c>
      <c r="C21" s="21" t="s">
        <v>155</v>
      </c>
      <c r="D21" s="17" t="s">
        <v>46</v>
      </c>
      <c r="E21" s="22" t="s">
        <v>156</v>
      </c>
      <c r="F21" s="23" t="s">
        <v>139</v>
      </c>
      <c r="G21" s="24">
        <v>187.9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23</v>
      </c>
    </row>
    <row r="22" spans="1:18" x14ac:dyDescent="0.2">
      <c r="A22" s="26" t="s">
        <v>49</v>
      </c>
      <c r="E22" s="27" t="s">
        <v>450</v>
      </c>
    </row>
    <row r="23" spans="1:18" ht="63.75" x14ac:dyDescent="0.2">
      <c r="A23" s="28" t="s">
        <v>51</v>
      </c>
      <c r="E23" s="29" t="s">
        <v>451</v>
      </c>
    </row>
    <row r="24" spans="1:18" ht="25.5" x14ac:dyDescent="0.2">
      <c r="A24" t="s">
        <v>52</v>
      </c>
      <c r="E24" s="27" t="s">
        <v>159</v>
      </c>
    </row>
    <row r="25" spans="1:18" x14ac:dyDescent="0.2">
      <c r="A25" s="17" t="s">
        <v>44</v>
      </c>
      <c r="B25" s="21"/>
      <c r="C25" s="21" t="s">
        <v>205</v>
      </c>
      <c r="D25" s="17" t="s">
        <v>46</v>
      </c>
      <c r="E25" s="22" t="s">
        <v>206</v>
      </c>
      <c r="F25" s="23" t="s">
        <v>113</v>
      </c>
      <c r="G25" s="24">
        <v>166.8</v>
      </c>
      <c r="H25" s="25">
        <v>0</v>
      </c>
      <c r="I25" s="25">
        <f>ROUND(ROUND(H25,2)*ROUND(G25,3),2)</f>
        <v>0</v>
      </c>
      <c r="O25">
        <f>(I25*21)/100</f>
        <v>0</v>
      </c>
      <c r="P25" t="s">
        <v>23</v>
      </c>
    </row>
    <row r="26" spans="1:18" ht="25.5" x14ac:dyDescent="0.2">
      <c r="A26" s="26" t="s">
        <v>49</v>
      </c>
      <c r="E26" s="27" t="s">
        <v>452</v>
      </c>
    </row>
    <row r="27" spans="1:18" ht="38.25" x14ac:dyDescent="0.2">
      <c r="A27" s="28" t="s">
        <v>51</v>
      </c>
      <c r="E27" s="29" t="s">
        <v>453</v>
      </c>
    </row>
    <row r="28" spans="1:18" ht="25.5" x14ac:dyDescent="0.2">
      <c r="A28" t="s">
        <v>52</v>
      </c>
      <c r="E28" s="27" t="s">
        <v>209</v>
      </c>
    </row>
    <row r="29" spans="1:18" ht="12.75" customHeight="1" x14ac:dyDescent="0.2">
      <c r="A29" s="5" t="s">
        <v>43</v>
      </c>
      <c r="B29" s="5"/>
      <c r="C29" s="31" t="s">
        <v>35</v>
      </c>
      <c r="D29" s="5"/>
      <c r="E29" s="19" t="s">
        <v>244</v>
      </c>
      <c r="F29" s="5"/>
      <c r="G29" s="5"/>
      <c r="H29" s="5"/>
      <c r="I29" s="32">
        <f>0+Q29</f>
        <v>0</v>
      </c>
      <c r="O29">
        <f>0+R29</f>
        <v>0</v>
      </c>
      <c r="Q29">
        <f>0+I30+I34+I38+I42+I46+I50+I54</f>
        <v>0</v>
      </c>
      <c r="R29">
        <f>0+O30+O34+O38+O42+O46+O50+O54</f>
        <v>0</v>
      </c>
    </row>
    <row r="30" spans="1:18" x14ac:dyDescent="0.2">
      <c r="A30" s="17" t="s">
        <v>44</v>
      </c>
      <c r="B30" s="21" t="s">
        <v>128</v>
      </c>
      <c r="C30" s="21" t="s">
        <v>267</v>
      </c>
      <c r="D30" s="17" t="s">
        <v>46</v>
      </c>
      <c r="E30" s="22" t="s">
        <v>268</v>
      </c>
      <c r="F30" s="23" t="s">
        <v>113</v>
      </c>
      <c r="G30" s="24">
        <v>166.8</v>
      </c>
      <c r="H30" s="25">
        <v>0</v>
      </c>
      <c r="I30" s="25">
        <f>ROUND(ROUND(H30,2)*ROUND(G30,3),2)</f>
        <v>0</v>
      </c>
      <c r="O30">
        <f>(I30*21)/100</f>
        <v>0</v>
      </c>
      <c r="P30" t="s">
        <v>23</v>
      </c>
    </row>
    <row r="31" spans="1:18" ht="25.5" x14ac:dyDescent="0.2">
      <c r="A31" s="26" t="s">
        <v>49</v>
      </c>
      <c r="E31" s="27" t="s">
        <v>454</v>
      </c>
    </row>
    <row r="32" spans="1:18" ht="38.25" x14ac:dyDescent="0.2">
      <c r="A32" s="28" t="s">
        <v>51</v>
      </c>
      <c r="E32" s="29" t="s">
        <v>453</v>
      </c>
    </row>
    <row r="33" spans="1:16" ht="51" x14ac:dyDescent="0.2">
      <c r="A33" t="s">
        <v>52</v>
      </c>
      <c r="E33" s="27" t="s">
        <v>256</v>
      </c>
    </row>
    <row r="34" spans="1:16" x14ac:dyDescent="0.2">
      <c r="A34" s="17" t="s">
        <v>44</v>
      </c>
      <c r="B34" s="21" t="s">
        <v>40</v>
      </c>
      <c r="C34" s="21" t="s">
        <v>283</v>
      </c>
      <c r="D34" s="17" t="s">
        <v>46</v>
      </c>
      <c r="E34" s="22" t="s">
        <v>284</v>
      </c>
      <c r="F34" s="23" t="s">
        <v>113</v>
      </c>
      <c r="G34" s="24">
        <v>166.8</v>
      </c>
      <c r="H34" s="25">
        <v>0</v>
      </c>
      <c r="I34" s="25">
        <f>ROUND(ROUND(H34,2)*ROUND(G34,3),2)</f>
        <v>0</v>
      </c>
      <c r="O34">
        <f>(I34*21)/100</f>
        <v>0</v>
      </c>
      <c r="P34" t="s">
        <v>23</v>
      </c>
    </row>
    <row r="35" spans="1:16" ht="25.5" x14ac:dyDescent="0.2">
      <c r="A35" s="26" t="s">
        <v>49</v>
      </c>
      <c r="E35" s="27" t="s">
        <v>455</v>
      </c>
    </row>
    <row r="36" spans="1:16" ht="38.25" x14ac:dyDescent="0.2">
      <c r="A36" s="28" t="s">
        <v>51</v>
      </c>
      <c r="E36" s="29" t="s">
        <v>453</v>
      </c>
    </row>
    <row r="37" spans="1:16" ht="51" x14ac:dyDescent="0.2">
      <c r="A37" t="s">
        <v>52</v>
      </c>
      <c r="E37" s="27" t="s">
        <v>286</v>
      </c>
    </row>
    <row r="38" spans="1:16" x14ac:dyDescent="0.2">
      <c r="A38" s="17" t="s">
        <v>44</v>
      </c>
      <c r="B38" s="21" t="s">
        <v>42</v>
      </c>
      <c r="C38" s="21" t="s">
        <v>288</v>
      </c>
      <c r="D38" s="17" t="s">
        <v>59</v>
      </c>
      <c r="E38" s="22" t="s">
        <v>289</v>
      </c>
      <c r="F38" s="23" t="s">
        <v>113</v>
      </c>
      <c r="G38" s="24">
        <v>689.85</v>
      </c>
      <c r="H38" s="25">
        <v>0</v>
      </c>
      <c r="I38" s="25">
        <f>ROUND(ROUND(H38,2)*ROUND(G38,3),2)</f>
        <v>0</v>
      </c>
      <c r="O38">
        <f>(I38*21)/100</f>
        <v>0</v>
      </c>
      <c r="P38" t="s">
        <v>23</v>
      </c>
    </row>
    <row r="39" spans="1:16" x14ac:dyDescent="0.2">
      <c r="A39" s="26" t="s">
        <v>49</v>
      </c>
      <c r="E39" s="27" t="s">
        <v>456</v>
      </c>
    </row>
    <row r="40" spans="1:16" ht="63.75" x14ac:dyDescent="0.2">
      <c r="A40" s="28" t="s">
        <v>51</v>
      </c>
      <c r="E40" s="29" t="s">
        <v>457</v>
      </c>
    </row>
    <row r="41" spans="1:16" ht="51" x14ac:dyDescent="0.2">
      <c r="A41" t="s">
        <v>52</v>
      </c>
      <c r="E41" s="27" t="s">
        <v>286</v>
      </c>
    </row>
    <row r="42" spans="1:16" x14ac:dyDescent="0.2">
      <c r="A42" s="17" t="s">
        <v>44</v>
      </c>
      <c r="B42" s="21" t="s">
        <v>75</v>
      </c>
      <c r="C42" s="21" t="s">
        <v>288</v>
      </c>
      <c r="D42" s="17" t="s">
        <v>63</v>
      </c>
      <c r="E42" s="22" t="s">
        <v>289</v>
      </c>
      <c r="F42" s="23" t="s">
        <v>113</v>
      </c>
      <c r="G42" s="24">
        <v>166.8</v>
      </c>
      <c r="H42" s="25">
        <v>0</v>
      </c>
      <c r="I42" s="25">
        <f>ROUND(ROUND(H42,2)*ROUND(G42,3),2)</f>
        <v>0</v>
      </c>
      <c r="O42">
        <f>(I42*21)/100</f>
        <v>0</v>
      </c>
      <c r="P42" t="s">
        <v>23</v>
      </c>
    </row>
    <row r="43" spans="1:16" ht="38.25" x14ac:dyDescent="0.2">
      <c r="A43" s="26" t="s">
        <v>49</v>
      </c>
      <c r="E43" s="27" t="s">
        <v>458</v>
      </c>
    </row>
    <row r="44" spans="1:16" ht="38.25" x14ac:dyDescent="0.2">
      <c r="A44" s="28" t="s">
        <v>51</v>
      </c>
      <c r="E44" s="29" t="s">
        <v>453</v>
      </c>
    </row>
    <row r="45" spans="1:16" ht="51" x14ac:dyDescent="0.2">
      <c r="A45" t="s">
        <v>52</v>
      </c>
      <c r="E45" s="27" t="s">
        <v>286</v>
      </c>
    </row>
    <row r="46" spans="1:16" ht="25.5" x14ac:dyDescent="0.2">
      <c r="A46" s="17" t="s">
        <v>44</v>
      </c>
      <c r="B46" s="21" t="s">
        <v>142</v>
      </c>
      <c r="C46" s="21" t="s">
        <v>310</v>
      </c>
      <c r="D46" s="17" t="s">
        <v>46</v>
      </c>
      <c r="E46" s="22" t="s">
        <v>311</v>
      </c>
      <c r="F46" s="23" t="s">
        <v>113</v>
      </c>
      <c r="G46" s="24">
        <v>689.85</v>
      </c>
      <c r="H46" s="25">
        <v>0</v>
      </c>
      <c r="I46" s="25">
        <f>ROUND(ROUND(H46,2)*ROUND(G46,3),2)</f>
        <v>0</v>
      </c>
      <c r="O46">
        <f>(I46*21)/100</f>
        <v>0</v>
      </c>
      <c r="P46" t="s">
        <v>23</v>
      </c>
    </row>
    <row r="47" spans="1:16" x14ac:dyDescent="0.2">
      <c r="A47" s="26" t="s">
        <v>49</v>
      </c>
      <c r="E47" s="27" t="s">
        <v>312</v>
      </c>
    </row>
    <row r="48" spans="1:16" ht="63.75" x14ac:dyDescent="0.2">
      <c r="A48" s="28" t="s">
        <v>51</v>
      </c>
      <c r="E48" s="29" t="s">
        <v>457</v>
      </c>
    </row>
    <row r="49" spans="1:18" ht="140.25" x14ac:dyDescent="0.2">
      <c r="A49" t="s">
        <v>52</v>
      </c>
      <c r="E49" s="27" t="s">
        <v>313</v>
      </c>
    </row>
    <row r="50" spans="1:18" x14ac:dyDescent="0.2">
      <c r="A50" s="17" t="s">
        <v>44</v>
      </c>
      <c r="B50" s="21" t="s">
        <v>79</v>
      </c>
      <c r="C50" s="21" t="s">
        <v>320</v>
      </c>
      <c r="D50" s="17" t="s">
        <v>46</v>
      </c>
      <c r="E50" s="22" t="s">
        <v>321</v>
      </c>
      <c r="F50" s="23" t="s">
        <v>113</v>
      </c>
      <c r="G50" s="24">
        <v>166.8</v>
      </c>
      <c r="H50" s="25">
        <v>0</v>
      </c>
      <c r="I50" s="25">
        <f>ROUND(ROUND(H50,2)*ROUND(G50,3),2)</f>
        <v>0</v>
      </c>
      <c r="O50">
        <f>(I50*21)/100</f>
        <v>0</v>
      </c>
      <c r="P50" t="s">
        <v>23</v>
      </c>
    </row>
    <row r="51" spans="1:18" ht="38.25" x14ac:dyDescent="0.2">
      <c r="A51" s="26" t="s">
        <v>49</v>
      </c>
      <c r="E51" s="27" t="s">
        <v>459</v>
      </c>
    </row>
    <row r="52" spans="1:18" ht="38.25" x14ac:dyDescent="0.2">
      <c r="A52" s="28" t="s">
        <v>51</v>
      </c>
      <c r="E52" s="29" t="s">
        <v>453</v>
      </c>
    </row>
    <row r="53" spans="1:18" ht="140.25" x14ac:dyDescent="0.2">
      <c r="A53" t="s">
        <v>52</v>
      </c>
      <c r="E53" s="27" t="s">
        <v>313</v>
      </c>
    </row>
    <row r="54" spans="1:18" ht="25.5" x14ac:dyDescent="0.2">
      <c r="A54" s="17" t="s">
        <v>44</v>
      </c>
      <c r="B54" s="21" t="s">
        <v>84</v>
      </c>
      <c r="C54" s="21" t="s">
        <v>324</v>
      </c>
      <c r="D54" s="17" t="s">
        <v>46</v>
      </c>
      <c r="E54" s="22" t="s">
        <v>325</v>
      </c>
      <c r="F54" s="23" t="s">
        <v>113</v>
      </c>
      <c r="G54" s="24">
        <v>166.8</v>
      </c>
      <c r="H54" s="25">
        <v>0</v>
      </c>
      <c r="I54" s="25">
        <f>ROUND(ROUND(H54,2)*ROUND(G54,3),2)</f>
        <v>0</v>
      </c>
      <c r="O54">
        <f>(I54*21)/100</f>
        <v>0</v>
      </c>
      <c r="P54" t="s">
        <v>23</v>
      </c>
    </row>
    <row r="55" spans="1:18" ht="38.25" x14ac:dyDescent="0.2">
      <c r="A55" s="26" t="s">
        <v>49</v>
      </c>
      <c r="E55" s="27" t="s">
        <v>460</v>
      </c>
    </row>
    <row r="56" spans="1:18" ht="38.25" x14ac:dyDescent="0.2">
      <c r="A56" s="28" t="s">
        <v>51</v>
      </c>
      <c r="E56" s="29" t="s">
        <v>453</v>
      </c>
    </row>
    <row r="57" spans="1:18" ht="140.25" x14ac:dyDescent="0.2">
      <c r="A57" t="s">
        <v>52</v>
      </c>
      <c r="E57" s="27" t="s">
        <v>313</v>
      </c>
    </row>
    <row r="58" spans="1:18" ht="12.75" customHeight="1" x14ac:dyDescent="0.2">
      <c r="A58" s="5" t="s">
        <v>43</v>
      </c>
      <c r="B58" s="5"/>
      <c r="C58" s="31" t="s">
        <v>40</v>
      </c>
      <c r="D58" s="5"/>
      <c r="E58" s="19" t="s">
        <v>371</v>
      </c>
      <c r="F58" s="5"/>
      <c r="G58" s="5"/>
      <c r="H58" s="5"/>
      <c r="I58" s="32">
        <f>0+Q58</f>
        <v>0</v>
      </c>
      <c r="O58">
        <f>0+R58</f>
        <v>0</v>
      </c>
      <c r="Q58">
        <f>0+I59+I63</f>
        <v>0</v>
      </c>
      <c r="R58">
        <f>0+O59+O63</f>
        <v>0</v>
      </c>
    </row>
    <row r="59" spans="1:18" x14ac:dyDescent="0.2">
      <c r="A59" s="17" t="s">
        <v>44</v>
      </c>
      <c r="B59" s="21" t="s">
        <v>89</v>
      </c>
      <c r="C59" s="21" t="s">
        <v>461</v>
      </c>
      <c r="D59" s="17" t="s">
        <v>46</v>
      </c>
      <c r="E59" s="22" t="s">
        <v>462</v>
      </c>
      <c r="F59" s="23" t="s">
        <v>139</v>
      </c>
      <c r="G59" s="24">
        <v>32.799999999999997</v>
      </c>
      <c r="H59" s="25">
        <v>0</v>
      </c>
      <c r="I59" s="25">
        <f>ROUND(ROUND(H59,2)*ROUND(G59,3),2)</f>
        <v>0</v>
      </c>
      <c r="O59">
        <f>(I59*21)/100</f>
        <v>0</v>
      </c>
      <c r="P59" t="s">
        <v>23</v>
      </c>
    </row>
    <row r="60" spans="1:18" x14ac:dyDescent="0.2">
      <c r="A60" s="26" t="s">
        <v>49</v>
      </c>
      <c r="E60" s="27" t="s">
        <v>463</v>
      </c>
    </row>
    <row r="61" spans="1:18" ht="38.25" x14ac:dyDescent="0.2">
      <c r="A61" s="28" t="s">
        <v>51</v>
      </c>
      <c r="E61" s="29" t="s">
        <v>464</v>
      </c>
    </row>
    <row r="62" spans="1:18" ht="25.5" x14ac:dyDescent="0.2">
      <c r="A62" t="s">
        <v>52</v>
      </c>
      <c r="E62" s="27" t="s">
        <v>404</v>
      </c>
    </row>
    <row r="63" spans="1:18" x14ac:dyDescent="0.2">
      <c r="A63" s="17" t="s">
        <v>44</v>
      </c>
      <c r="B63" s="21" t="s">
        <v>164</v>
      </c>
      <c r="C63" s="21" t="s">
        <v>406</v>
      </c>
      <c r="D63" s="17" t="s">
        <v>46</v>
      </c>
      <c r="E63" s="22" t="s">
        <v>407</v>
      </c>
      <c r="F63" s="23" t="s">
        <v>139</v>
      </c>
      <c r="G63" s="24">
        <v>220.7</v>
      </c>
      <c r="H63" s="25">
        <v>0</v>
      </c>
      <c r="I63" s="25">
        <f>ROUND(ROUND(H63,2)*ROUND(G63,3),2)</f>
        <v>0</v>
      </c>
      <c r="O63">
        <f>(I63*21)/100</f>
        <v>0</v>
      </c>
      <c r="P63" t="s">
        <v>23</v>
      </c>
    </row>
    <row r="64" spans="1:18" x14ac:dyDescent="0.2">
      <c r="A64" s="26" t="s">
        <v>49</v>
      </c>
      <c r="E64" s="27" t="s">
        <v>465</v>
      </c>
    </row>
    <row r="65" spans="1:5" ht="89.25" x14ac:dyDescent="0.2">
      <c r="A65" s="28" t="s">
        <v>51</v>
      </c>
      <c r="E65" s="29" t="s">
        <v>466</v>
      </c>
    </row>
    <row r="66" spans="1:5" ht="38.25" x14ac:dyDescent="0.2">
      <c r="A66" t="s">
        <v>52</v>
      </c>
      <c r="E66" s="27" t="s">
        <v>410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scale="52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1"/>
  <sheetViews>
    <sheetView tabSelected="1" workbookViewId="0">
      <pane ySplit="7" topLeftCell="A8" activePane="bottomLeft" state="frozen"/>
      <selection activeCell="B25" sqref="B25"/>
      <selection pane="bottomLeft" activeCell="B25" sqref="B2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0+O8+O17+O30+O43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37" t="s">
        <v>15</v>
      </c>
      <c r="D3" s="33"/>
      <c r="E3" s="10" t="s">
        <v>16</v>
      </c>
      <c r="F3" s="1"/>
      <c r="G3" s="8"/>
      <c r="H3" s="7" t="s">
        <v>467</v>
      </c>
      <c r="I3" s="30">
        <f>0+I8+I17+I30+I43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8" t="s">
        <v>467</v>
      </c>
      <c r="D4" s="39"/>
      <c r="E4" s="13" t="s">
        <v>468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36" t="s">
        <v>26</v>
      </c>
      <c r="B5" s="36" t="s">
        <v>28</v>
      </c>
      <c r="C5" s="36" t="s">
        <v>30</v>
      </c>
      <c r="D5" s="36" t="s">
        <v>31</v>
      </c>
      <c r="E5" s="36" t="s">
        <v>32</v>
      </c>
      <c r="F5" s="36" t="s">
        <v>34</v>
      </c>
      <c r="G5" s="36" t="s">
        <v>36</v>
      </c>
      <c r="H5" s="36" t="s">
        <v>38</v>
      </c>
      <c r="I5" s="36"/>
      <c r="O5" t="s">
        <v>21</v>
      </c>
      <c r="P5" t="s">
        <v>23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25</v>
      </c>
      <c r="F8" s="14"/>
      <c r="G8" s="14"/>
      <c r="H8" s="14"/>
      <c r="I8" s="20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x14ac:dyDescent="0.2">
      <c r="A9" s="17" t="s">
        <v>44</v>
      </c>
      <c r="B9" s="21" t="s">
        <v>29</v>
      </c>
      <c r="C9" s="21" t="s">
        <v>96</v>
      </c>
      <c r="D9" s="17" t="s">
        <v>59</v>
      </c>
      <c r="E9" s="22" t="s">
        <v>97</v>
      </c>
      <c r="F9" s="23" t="s">
        <v>98</v>
      </c>
      <c r="G9" s="24">
        <v>7.15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6" t="s">
        <v>49</v>
      </c>
      <c r="E10" s="27" t="s">
        <v>99</v>
      </c>
    </row>
    <row r="11" spans="1:18" ht="25.5" x14ac:dyDescent="0.2">
      <c r="A11" s="28" t="s">
        <v>51</v>
      </c>
      <c r="E11" s="29" t="s">
        <v>469</v>
      </c>
    </row>
    <row r="12" spans="1:18" ht="25.5" x14ac:dyDescent="0.2">
      <c r="A12" t="s">
        <v>52</v>
      </c>
      <c r="E12" s="27" t="s">
        <v>101</v>
      </c>
    </row>
    <row r="13" spans="1:18" x14ac:dyDescent="0.2">
      <c r="A13" s="17" t="s">
        <v>44</v>
      </c>
      <c r="B13" s="21" t="s">
        <v>23</v>
      </c>
      <c r="C13" s="21" t="s">
        <v>96</v>
      </c>
      <c r="D13" s="17" t="s">
        <v>63</v>
      </c>
      <c r="E13" s="22" t="s">
        <v>97</v>
      </c>
      <c r="F13" s="23" t="s">
        <v>98</v>
      </c>
      <c r="G13" s="24">
        <v>6.5620000000000003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6" t="s">
        <v>49</v>
      </c>
      <c r="E14" s="27" t="s">
        <v>104</v>
      </c>
    </row>
    <row r="15" spans="1:18" ht="76.5" x14ac:dyDescent="0.2">
      <c r="A15" s="28" t="s">
        <v>51</v>
      </c>
      <c r="E15" s="29" t="s">
        <v>470</v>
      </c>
    </row>
    <row r="16" spans="1:18" ht="25.5" x14ac:dyDescent="0.2">
      <c r="A16" t="s">
        <v>52</v>
      </c>
      <c r="E16" s="27" t="s">
        <v>101</v>
      </c>
    </row>
    <row r="17" spans="1:18" ht="12.75" customHeight="1" x14ac:dyDescent="0.2">
      <c r="A17" s="5" t="s">
        <v>43</v>
      </c>
      <c r="B17" s="5"/>
      <c r="C17" s="31" t="s">
        <v>29</v>
      </c>
      <c r="D17" s="5"/>
      <c r="E17" s="19" t="s">
        <v>110</v>
      </c>
      <c r="F17" s="5"/>
      <c r="G17" s="5"/>
      <c r="H17" s="5"/>
      <c r="I17" s="32">
        <f>0+Q17</f>
        <v>0</v>
      </c>
      <c r="O17">
        <f>0+R17</f>
        <v>0</v>
      </c>
      <c r="Q17">
        <f>0+I18+I22+I26</f>
        <v>0</v>
      </c>
      <c r="R17">
        <f>0+O18+O22+O26</f>
        <v>0</v>
      </c>
    </row>
    <row r="18" spans="1:18" x14ac:dyDescent="0.2">
      <c r="A18" s="17" t="s">
        <v>44</v>
      </c>
      <c r="B18" s="21" t="s">
        <v>22</v>
      </c>
      <c r="C18" s="21" t="s">
        <v>471</v>
      </c>
      <c r="D18" s="17" t="s">
        <v>46</v>
      </c>
      <c r="E18" s="22" t="s">
        <v>472</v>
      </c>
      <c r="F18" s="23" t="s">
        <v>119</v>
      </c>
      <c r="G18" s="24">
        <v>1.32</v>
      </c>
      <c r="H18" s="25">
        <v>0</v>
      </c>
      <c r="I18" s="25">
        <f>ROUND(ROUND(H18,2)*ROUND(G18,3),2)</f>
        <v>0</v>
      </c>
      <c r="O18">
        <f>(I18*21)/100</f>
        <v>0</v>
      </c>
      <c r="P18" t="s">
        <v>23</v>
      </c>
    </row>
    <row r="19" spans="1:18" ht="25.5" x14ac:dyDescent="0.2">
      <c r="A19" s="26" t="s">
        <v>49</v>
      </c>
      <c r="E19" s="27" t="s">
        <v>473</v>
      </c>
    </row>
    <row r="20" spans="1:18" ht="63.75" x14ac:dyDescent="0.2">
      <c r="A20" s="28" t="s">
        <v>51</v>
      </c>
      <c r="E20" s="29" t="s">
        <v>474</v>
      </c>
    </row>
    <row r="21" spans="1:18" ht="63.75" x14ac:dyDescent="0.2">
      <c r="A21" t="s">
        <v>52</v>
      </c>
      <c r="E21" s="27" t="s">
        <v>122</v>
      </c>
    </row>
    <row r="22" spans="1:18" ht="25.5" x14ac:dyDescent="0.2">
      <c r="A22" s="17" t="s">
        <v>44</v>
      </c>
      <c r="B22" s="21" t="s">
        <v>33</v>
      </c>
      <c r="C22" s="21" t="s">
        <v>129</v>
      </c>
      <c r="D22" s="17" t="s">
        <v>46</v>
      </c>
      <c r="E22" s="22" t="s">
        <v>130</v>
      </c>
      <c r="F22" s="23" t="s">
        <v>119</v>
      </c>
      <c r="G22" s="24">
        <v>3.5750000000000002</v>
      </c>
      <c r="H22" s="25">
        <v>0</v>
      </c>
      <c r="I22" s="25">
        <f>ROUND(ROUND(H22,2)*ROUND(G22,3),2)</f>
        <v>0</v>
      </c>
      <c r="O22">
        <f>(I22*21)/100</f>
        <v>0</v>
      </c>
      <c r="P22" t="s">
        <v>23</v>
      </c>
    </row>
    <row r="23" spans="1:18" ht="25.5" x14ac:dyDescent="0.2">
      <c r="A23" s="26" t="s">
        <v>49</v>
      </c>
      <c r="E23" s="27" t="s">
        <v>475</v>
      </c>
    </row>
    <row r="24" spans="1:18" ht="51" x14ac:dyDescent="0.2">
      <c r="A24" s="28" t="s">
        <v>51</v>
      </c>
      <c r="E24" s="29" t="s">
        <v>476</v>
      </c>
    </row>
    <row r="25" spans="1:18" ht="63.75" x14ac:dyDescent="0.2">
      <c r="A25" t="s">
        <v>52</v>
      </c>
      <c r="E25" s="27" t="s">
        <v>122</v>
      </c>
    </row>
    <row r="26" spans="1:18" ht="25.5" x14ac:dyDescent="0.2">
      <c r="A26" s="17" t="s">
        <v>44</v>
      </c>
      <c r="B26" s="21" t="s">
        <v>35</v>
      </c>
      <c r="C26" s="21" t="s">
        <v>137</v>
      </c>
      <c r="D26" s="17" t="s">
        <v>46</v>
      </c>
      <c r="E26" s="22" t="s">
        <v>138</v>
      </c>
      <c r="F26" s="23" t="s">
        <v>139</v>
      </c>
      <c r="G26" s="24">
        <v>37.700000000000003</v>
      </c>
      <c r="H26" s="25">
        <v>0</v>
      </c>
      <c r="I26" s="25">
        <f>ROUND(ROUND(H26,2)*ROUND(G26,3),2)</f>
        <v>0</v>
      </c>
      <c r="O26">
        <f>(I26*21)/100</f>
        <v>0</v>
      </c>
      <c r="P26" t="s">
        <v>23</v>
      </c>
    </row>
    <row r="27" spans="1:18" ht="25.5" x14ac:dyDescent="0.2">
      <c r="A27" s="26" t="s">
        <v>49</v>
      </c>
      <c r="E27" s="27" t="s">
        <v>140</v>
      </c>
    </row>
    <row r="28" spans="1:18" ht="38.25" x14ac:dyDescent="0.2">
      <c r="A28" s="28" t="s">
        <v>51</v>
      </c>
      <c r="E28" s="29" t="s">
        <v>477</v>
      </c>
    </row>
    <row r="29" spans="1:18" ht="63.75" x14ac:dyDescent="0.2">
      <c r="A29" t="s">
        <v>52</v>
      </c>
      <c r="E29" s="27" t="s">
        <v>122</v>
      </c>
    </row>
    <row r="30" spans="1:18" ht="12.75" customHeight="1" x14ac:dyDescent="0.2">
      <c r="A30" s="5" t="s">
        <v>43</v>
      </c>
      <c r="B30" s="5"/>
      <c r="C30" s="31" t="s">
        <v>35</v>
      </c>
      <c r="D30" s="5"/>
      <c r="E30" s="19" t="s">
        <v>244</v>
      </c>
      <c r="F30" s="5"/>
      <c r="G30" s="5"/>
      <c r="H30" s="5"/>
      <c r="I30" s="32">
        <f>0+Q30</f>
        <v>0</v>
      </c>
      <c r="O30">
        <f>0+R30</f>
        <v>0</v>
      </c>
      <c r="Q30">
        <f>0+I31+I35+I39</f>
        <v>0</v>
      </c>
      <c r="R30">
        <f>0+O31+O35+O39</f>
        <v>0</v>
      </c>
    </row>
    <row r="31" spans="1:18" x14ac:dyDescent="0.2">
      <c r="A31" s="17" t="s">
        <v>44</v>
      </c>
      <c r="B31" s="21" t="s">
        <v>37</v>
      </c>
      <c r="C31" s="21" t="s">
        <v>252</v>
      </c>
      <c r="D31" s="17" t="s">
        <v>46</v>
      </c>
      <c r="E31" s="22" t="s">
        <v>253</v>
      </c>
      <c r="F31" s="23" t="s">
        <v>113</v>
      </c>
      <c r="G31" s="24">
        <v>12.75</v>
      </c>
      <c r="H31" s="25">
        <v>0</v>
      </c>
      <c r="I31" s="25">
        <f>ROUND(ROUND(H31,2)*ROUND(G31,3),2)</f>
        <v>0</v>
      </c>
      <c r="O31">
        <f>(I31*21)/100</f>
        <v>0</v>
      </c>
      <c r="P31" t="s">
        <v>23</v>
      </c>
    </row>
    <row r="32" spans="1:18" x14ac:dyDescent="0.2">
      <c r="A32" s="26" t="s">
        <v>49</v>
      </c>
      <c r="E32" s="27" t="s">
        <v>254</v>
      </c>
    </row>
    <row r="33" spans="1:18" ht="38.25" x14ac:dyDescent="0.2">
      <c r="A33" s="28" t="s">
        <v>51</v>
      </c>
      <c r="E33" s="29" t="s">
        <v>478</v>
      </c>
    </row>
    <row r="34" spans="1:18" ht="51" x14ac:dyDescent="0.2">
      <c r="A34" t="s">
        <v>52</v>
      </c>
      <c r="E34" s="27" t="s">
        <v>256</v>
      </c>
    </row>
    <row r="35" spans="1:18" x14ac:dyDescent="0.2">
      <c r="A35" s="17" t="s">
        <v>44</v>
      </c>
      <c r="B35" s="21" t="s">
        <v>123</v>
      </c>
      <c r="C35" s="21" t="s">
        <v>258</v>
      </c>
      <c r="D35" s="17" t="s">
        <v>46</v>
      </c>
      <c r="E35" s="22" t="s">
        <v>259</v>
      </c>
      <c r="F35" s="23" t="s">
        <v>113</v>
      </c>
      <c r="G35" s="24">
        <v>17.399999999999999</v>
      </c>
      <c r="H35" s="25">
        <v>0</v>
      </c>
      <c r="I35" s="25">
        <f>ROUND(ROUND(H35,2)*ROUND(G35,3),2)</f>
        <v>0</v>
      </c>
      <c r="O35">
        <f>(I35*21)/100</f>
        <v>0</v>
      </c>
      <c r="P35" t="s">
        <v>23</v>
      </c>
    </row>
    <row r="36" spans="1:18" x14ac:dyDescent="0.2">
      <c r="A36" s="26" t="s">
        <v>49</v>
      </c>
      <c r="E36" s="27" t="s">
        <v>479</v>
      </c>
    </row>
    <row r="37" spans="1:18" ht="51" x14ac:dyDescent="0.2">
      <c r="A37" s="28" t="s">
        <v>51</v>
      </c>
      <c r="E37" s="29" t="s">
        <v>480</v>
      </c>
    </row>
    <row r="38" spans="1:18" ht="51" x14ac:dyDescent="0.2">
      <c r="A38" t="s">
        <v>52</v>
      </c>
      <c r="E38" s="27" t="s">
        <v>256</v>
      </c>
    </row>
    <row r="39" spans="1:18" x14ac:dyDescent="0.2">
      <c r="A39" s="17" t="s">
        <v>44</v>
      </c>
      <c r="B39" s="21" t="s">
        <v>128</v>
      </c>
      <c r="C39" s="21" t="s">
        <v>357</v>
      </c>
      <c r="D39" s="17" t="s">
        <v>46</v>
      </c>
      <c r="E39" s="22" t="s">
        <v>358</v>
      </c>
      <c r="F39" s="23" t="s">
        <v>113</v>
      </c>
      <c r="G39" s="24">
        <v>12.75</v>
      </c>
      <c r="H39" s="25">
        <v>0</v>
      </c>
      <c r="I39" s="25">
        <f>ROUND(ROUND(H39,2)*ROUND(G39,3),2)</f>
        <v>0</v>
      </c>
      <c r="O39">
        <f>(I39*21)/100</f>
        <v>0</v>
      </c>
      <c r="P39" t="s">
        <v>23</v>
      </c>
    </row>
    <row r="40" spans="1:18" ht="38.25" x14ac:dyDescent="0.2">
      <c r="A40" s="26" t="s">
        <v>49</v>
      </c>
      <c r="E40" s="27" t="s">
        <v>481</v>
      </c>
    </row>
    <row r="41" spans="1:18" ht="38.25" x14ac:dyDescent="0.2">
      <c r="A41" s="28" t="s">
        <v>51</v>
      </c>
      <c r="E41" s="29" t="s">
        <v>482</v>
      </c>
    </row>
    <row r="42" spans="1:18" ht="102" x14ac:dyDescent="0.2">
      <c r="A42" t="s">
        <v>52</v>
      </c>
      <c r="E42" s="27" t="s">
        <v>355</v>
      </c>
    </row>
    <row r="43" spans="1:18" ht="12.75" customHeight="1" x14ac:dyDescent="0.2">
      <c r="A43" s="5" t="s">
        <v>43</v>
      </c>
      <c r="B43" s="5"/>
      <c r="C43" s="31" t="s">
        <v>40</v>
      </c>
      <c r="D43" s="5"/>
      <c r="E43" s="19" t="s">
        <v>371</v>
      </c>
      <c r="F43" s="5"/>
      <c r="G43" s="5"/>
      <c r="H43" s="5"/>
      <c r="I43" s="32">
        <f>0+Q43</f>
        <v>0</v>
      </c>
      <c r="O43">
        <f>0+R43</f>
        <v>0</v>
      </c>
      <c r="Q43">
        <f>0+I44+I48</f>
        <v>0</v>
      </c>
      <c r="R43">
        <f>0+O44+O48</f>
        <v>0</v>
      </c>
    </row>
    <row r="44" spans="1:18" x14ac:dyDescent="0.2">
      <c r="A44" s="17" t="s">
        <v>44</v>
      </c>
      <c r="B44" s="21" t="s">
        <v>40</v>
      </c>
      <c r="C44" s="21" t="s">
        <v>483</v>
      </c>
      <c r="D44" s="17" t="s">
        <v>46</v>
      </c>
      <c r="E44" s="22" t="s">
        <v>484</v>
      </c>
      <c r="F44" s="23" t="s">
        <v>139</v>
      </c>
      <c r="G44" s="24">
        <v>2.4</v>
      </c>
      <c r="H44" s="25">
        <v>0</v>
      </c>
      <c r="I44" s="25">
        <f>ROUND(ROUND(H44,2)*ROUND(G44,3),2)</f>
        <v>0</v>
      </c>
      <c r="O44">
        <f>(I44*21)/100</f>
        <v>0</v>
      </c>
      <c r="P44" t="s">
        <v>23</v>
      </c>
    </row>
    <row r="45" spans="1:18" x14ac:dyDescent="0.2">
      <c r="A45" s="26" t="s">
        <v>49</v>
      </c>
      <c r="E45" s="27" t="s">
        <v>485</v>
      </c>
    </row>
    <row r="46" spans="1:18" x14ac:dyDescent="0.2">
      <c r="A46" s="28" t="s">
        <v>51</v>
      </c>
      <c r="E46" s="29" t="s">
        <v>486</v>
      </c>
    </row>
    <row r="47" spans="1:18" ht="51" x14ac:dyDescent="0.2">
      <c r="A47" t="s">
        <v>52</v>
      </c>
      <c r="E47" s="27" t="s">
        <v>377</v>
      </c>
    </row>
    <row r="48" spans="1:18" x14ac:dyDescent="0.2">
      <c r="A48" s="17" t="s">
        <v>44</v>
      </c>
      <c r="B48" s="21" t="s">
        <v>42</v>
      </c>
      <c r="C48" s="21" t="s">
        <v>373</v>
      </c>
      <c r="D48" s="17" t="s">
        <v>46</v>
      </c>
      <c r="E48" s="22" t="s">
        <v>374</v>
      </c>
      <c r="F48" s="23" t="s">
        <v>139</v>
      </c>
      <c r="G48" s="24">
        <v>22.8</v>
      </c>
      <c r="H48" s="25">
        <v>0</v>
      </c>
      <c r="I48" s="25">
        <f>ROUND(ROUND(H48,2)*ROUND(G48,3),2)</f>
        <v>0</v>
      </c>
      <c r="O48">
        <f>(I48*21)/100</f>
        <v>0</v>
      </c>
      <c r="P48" t="s">
        <v>23</v>
      </c>
    </row>
    <row r="49" spans="1:5" ht="25.5" x14ac:dyDescent="0.2">
      <c r="A49" s="26" t="s">
        <v>49</v>
      </c>
      <c r="E49" s="27" t="s">
        <v>487</v>
      </c>
    </row>
    <row r="50" spans="1:5" ht="51" x14ac:dyDescent="0.2">
      <c r="A50" s="28" t="s">
        <v>51</v>
      </c>
      <c r="E50" s="29" t="s">
        <v>488</v>
      </c>
    </row>
    <row r="51" spans="1:5" ht="51" x14ac:dyDescent="0.2">
      <c r="A51" t="s">
        <v>52</v>
      </c>
      <c r="E51" s="27" t="s">
        <v>377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scale="52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1"/>
  <sheetViews>
    <sheetView tabSelected="1" workbookViewId="0">
      <pane ySplit="7" topLeftCell="A8" activePane="bottomLeft" state="frozen"/>
      <selection activeCell="B25" sqref="B25"/>
      <selection pane="bottomLeft" activeCell="B25" sqref="B2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0+O8+O17+O54+O95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37" t="s">
        <v>15</v>
      </c>
      <c r="D3" s="33"/>
      <c r="E3" s="10" t="s">
        <v>16</v>
      </c>
      <c r="F3" s="1"/>
      <c r="G3" s="8"/>
      <c r="H3" s="7" t="s">
        <v>489</v>
      </c>
      <c r="I3" s="30">
        <f>0+I8+I17+I54+I95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8" t="s">
        <v>489</v>
      </c>
      <c r="D4" s="39"/>
      <c r="E4" s="13" t="s">
        <v>490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36" t="s">
        <v>26</v>
      </c>
      <c r="B5" s="36" t="s">
        <v>28</v>
      </c>
      <c r="C5" s="36" t="s">
        <v>30</v>
      </c>
      <c r="D5" s="36" t="s">
        <v>31</v>
      </c>
      <c r="E5" s="36" t="s">
        <v>32</v>
      </c>
      <c r="F5" s="36" t="s">
        <v>34</v>
      </c>
      <c r="G5" s="36" t="s">
        <v>36</v>
      </c>
      <c r="H5" s="36" t="s">
        <v>38</v>
      </c>
      <c r="I5" s="36"/>
      <c r="O5" t="s">
        <v>21</v>
      </c>
      <c r="P5" t="s">
        <v>23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25</v>
      </c>
      <c r="F8" s="14"/>
      <c r="G8" s="14"/>
      <c r="H8" s="14"/>
      <c r="I8" s="20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x14ac:dyDescent="0.2">
      <c r="A9" s="17" t="s">
        <v>44</v>
      </c>
      <c r="B9" s="21" t="s">
        <v>29</v>
      </c>
      <c r="C9" s="21" t="s">
        <v>96</v>
      </c>
      <c r="D9" s="17" t="s">
        <v>59</v>
      </c>
      <c r="E9" s="22" t="s">
        <v>97</v>
      </c>
      <c r="F9" s="23" t="s">
        <v>98</v>
      </c>
      <c r="G9" s="24">
        <v>10.398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6" t="s">
        <v>49</v>
      </c>
      <c r="E10" s="27" t="s">
        <v>99</v>
      </c>
    </row>
    <row r="11" spans="1:18" ht="89.25" x14ac:dyDescent="0.2">
      <c r="A11" s="28" t="s">
        <v>51</v>
      </c>
      <c r="E11" s="29" t="s">
        <v>491</v>
      </c>
    </row>
    <row r="12" spans="1:18" ht="25.5" x14ac:dyDescent="0.2">
      <c r="A12" t="s">
        <v>52</v>
      </c>
      <c r="E12" s="27" t="s">
        <v>101</v>
      </c>
    </row>
    <row r="13" spans="1:18" x14ac:dyDescent="0.2">
      <c r="A13" s="17" t="s">
        <v>44</v>
      </c>
      <c r="B13" s="21" t="s">
        <v>23</v>
      </c>
      <c r="C13" s="21" t="s">
        <v>96</v>
      </c>
      <c r="D13" s="17" t="s">
        <v>63</v>
      </c>
      <c r="E13" s="22" t="s">
        <v>97</v>
      </c>
      <c r="F13" s="23" t="s">
        <v>98</v>
      </c>
      <c r="G13" s="24">
        <v>6.1029999999999998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6" t="s">
        <v>49</v>
      </c>
      <c r="E14" s="27" t="s">
        <v>104</v>
      </c>
    </row>
    <row r="15" spans="1:18" ht="38.25" x14ac:dyDescent="0.2">
      <c r="A15" s="28" t="s">
        <v>51</v>
      </c>
      <c r="E15" s="29" t="s">
        <v>492</v>
      </c>
    </row>
    <row r="16" spans="1:18" ht="25.5" x14ac:dyDescent="0.2">
      <c r="A16" t="s">
        <v>52</v>
      </c>
      <c r="E16" s="27" t="s">
        <v>101</v>
      </c>
    </row>
    <row r="17" spans="1:18" ht="12.75" customHeight="1" x14ac:dyDescent="0.2">
      <c r="A17" s="5" t="s">
        <v>43</v>
      </c>
      <c r="B17" s="5"/>
      <c r="C17" s="31" t="s">
        <v>29</v>
      </c>
      <c r="D17" s="5"/>
      <c r="E17" s="19" t="s">
        <v>110</v>
      </c>
      <c r="F17" s="5"/>
      <c r="G17" s="5"/>
      <c r="H17" s="5"/>
      <c r="I17" s="32">
        <f>0+Q17</f>
        <v>0</v>
      </c>
      <c r="O17">
        <f>0+R17</f>
        <v>0</v>
      </c>
      <c r="Q17">
        <f>0+I18+I22+I26+I30+I34+I38+I42+I46+I50</f>
        <v>0</v>
      </c>
      <c r="R17">
        <f>0+O18+O22+O26+O30+O34+O38+O42+O46+O50</f>
        <v>0</v>
      </c>
    </row>
    <row r="18" spans="1:18" x14ac:dyDescent="0.2">
      <c r="A18" s="17" t="s">
        <v>44</v>
      </c>
      <c r="B18" s="21" t="s">
        <v>22</v>
      </c>
      <c r="C18" s="21" t="s">
        <v>111</v>
      </c>
      <c r="D18" s="17" t="s">
        <v>46</v>
      </c>
      <c r="E18" s="22" t="s">
        <v>112</v>
      </c>
      <c r="F18" s="23" t="s">
        <v>113</v>
      </c>
      <c r="G18" s="24">
        <v>28.6</v>
      </c>
      <c r="H18" s="25">
        <v>0</v>
      </c>
      <c r="I18" s="25">
        <f>ROUND(ROUND(H18,2)*ROUND(G18,3),2)</f>
        <v>0</v>
      </c>
      <c r="O18">
        <f>(I18*21)/100</f>
        <v>0</v>
      </c>
      <c r="P18" t="s">
        <v>23</v>
      </c>
    </row>
    <row r="19" spans="1:18" ht="25.5" x14ac:dyDescent="0.2">
      <c r="A19" s="26" t="s">
        <v>49</v>
      </c>
      <c r="E19" s="27" t="s">
        <v>114</v>
      </c>
    </row>
    <row r="20" spans="1:18" x14ac:dyDescent="0.2">
      <c r="A20" s="28" t="s">
        <v>51</v>
      </c>
      <c r="E20" s="29" t="s">
        <v>493</v>
      </c>
    </row>
    <row r="21" spans="1:18" x14ac:dyDescent="0.2">
      <c r="A21" t="s">
        <v>52</v>
      </c>
      <c r="E21" s="27" t="s">
        <v>116</v>
      </c>
    </row>
    <row r="22" spans="1:18" ht="25.5" x14ac:dyDescent="0.2">
      <c r="A22" s="17" t="s">
        <v>44</v>
      </c>
      <c r="B22" s="21" t="s">
        <v>33</v>
      </c>
      <c r="C22" s="21" t="s">
        <v>129</v>
      </c>
      <c r="D22" s="17" t="s">
        <v>46</v>
      </c>
      <c r="E22" s="22" t="s">
        <v>130</v>
      </c>
      <c r="F22" s="23" t="s">
        <v>119</v>
      </c>
      <c r="G22" s="24">
        <v>1.139</v>
      </c>
      <c r="H22" s="25">
        <v>0</v>
      </c>
      <c r="I22" s="25">
        <f>ROUND(ROUND(H22,2)*ROUND(G22,3),2)</f>
        <v>0</v>
      </c>
      <c r="O22">
        <f>(I22*21)/100</f>
        <v>0</v>
      </c>
      <c r="P22" t="s">
        <v>23</v>
      </c>
    </row>
    <row r="23" spans="1:18" ht="25.5" x14ac:dyDescent="0.2">
      <c r="A23" s="26" t="s">
        <v>49</v>
      </c>
      <c r="E23" s="27" t="s">
        <v>475</v>
      </c>
    </row>
    <row r="24" spans="1:18" x14ac:dyDescent="0.2">
      <c r="A24" s="28" t="s">
        <v>51</v>
      </c>
      <c r="E24" s="29" t="s">
        <v>494</v>
      </c>
    </row>
    <row r="25" spans="1:18" ht="63.75" x14ac:dyDescent="0.2">
      <c r="A25" t="s">
        <v>52</v>
      </c>
      <c r="E25" s="27" t="s">
        <v>122</v>
      </c>
    </row>
    <row r="26" spans="1:18" ht="25.5" x14ac:dyDescent="0.2">
      <c r="A26" s="17" t="s">
        <v>44</v>
      </c>
      <c r="B26" s="21" t="s">
        <v>35</v>
      </c>
      <c r="C26" s="21" t="s">
        <v>137</v>
      </c>
      <c r="D26" s="17" t="s">
        <v>46</v>
      </c>
      <c r="E26" s="22" t="s">
        <v>138</v>
      </c>
      <c r="F26" s="23" t="s">
        <v>139</v>
      </c>
      <c r="G26" s="24">
        <v>67.8</v>
      </c>
      <c r="H26" s="25">
        <v>0</v>
      </c>
      <c r="I26" s="25">
        <f>ROUND(ROUND(H26,2)*ROUND(G26,3),2)</f>
        <v>0</v>
      </c>
      <c r="O26">
        <f>(I26*21)/100</f>
        <v>0</v>
      </c>
      <c r="P26" t="s">
        <v>23</v>
      </c>
    </row>
    <row r="27" spans="1:18" ht="25.5" x14ac:dyDescent="0.2">
      <c r="A27" s="26" t="s">
        <v>49</v>
      </c>
      <c r="E27" s="27" t="s">
        <v>140</v>
      </c>
    </row>
    <row r="28" spans="1:18" ht="38.25" x14ac:dyDescent="0.2">
      <c r="A28" s="28" t="s">
        <v>51</v>
      </c>
      <c r="E28" s="29" t="s">
        <v>495</v>
      </c>
    </row>
    <row r="29" spans="1:18" ht="63.75" x14ac:dyDescent="0.2">
      <c r="A29" t="s">
        <v>52</v>
      </c>
      <c r="E29" s="27" t="s">
        <v>122</v>
      </c>
    </row>
    <row r="30" spans="1:18" x14ac:dyDescent="0.2">
      <c r="A30" s="17" t="s">
        <v>44</v>
      </c>
      <c r="B30" s="21" t="s">
        <v>37</v>
      </c>
      <c r="C30" s="21" t="s">
        <v>143</v>
      </c>
      <c r="D30" s="17" t="s">
        <v>46</v>
      </c>
      <c r="E30" s="22" t="s">
        <v>144</v>
      </c>
      <c r="F30" s="23" t="s">
        <v>119</v>
      </c>
      <c r="G30" s="24">
        <v>6.9749999999999996</v>
      </c>
      <c r="H30" s="25">
        <v>0</v>
      </c>
      <c r="I30" s="25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26" t="s">
        <v>49</v>
      </c>
      <c r="E31" s="27" t="s">
        <v>496</v>
      </c>
    </row>
    <row r="32" spans="1:18" ht="38.25" x14ac:dyDescent="0.2">
      <c r="A32" s="28" t="s">
        <v>51</v>
      </c>
      <c r="E32" s="29" t="s">
        <v>497</v>
      </c>
    </row>
    <row r="33" spans="1:16" ht="63.75" x14ac:dyDescent="0.2">
      <c r="A33" t="s">
        <v>52</v>
      </c>
      <c r="E33" s="27" t="s">
        <v>122</v>
      </c>
    </row>
    <row r="34" spans="1:16" x14ac:dyDescent="0.2">
      <c r="A34" s="17" t="s">
        <v>44</v>
      </c>
      <c r="B34" s="21" t="s">
        <v>123</v>
      </c>
      <c r="C34" s="21" t="s">
        <v>182</v>
      </c>
      <c r="D34" s="17" t="s">
        <v>46</v>
      </c>
      <c r="E34" s="22" t="s">
        <v>183</v>
      </c>
      <c r="F34" s="23" t="s">
        <v>113</v>
      </c>
      <c r="G34" s="24">
        <v>6</v>
      </c>
      <c r="H34" s="25">
        <v>0</v>
      </c>
      <c r="I34" s="25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26" t="s">
        <v>49</v>
      </c>
      <c r="E35" s="27" t="s">
        <v>184</v>
      </c>
    </row>
    <row r="36" spans="1:16" x14ac:dyDescent="0.2">
      <c r="A36" s="28" t="s">
        <v>51</v>
      </c>
      <c r="E36" s="29" t="s">
        <v>498</v>
      </c>
    </row>
    <row r="37" spans="1:16" ht="63.75" x14ac:dyDescent="0.2">
      <c r="A37" t="s">
        <v>52</v>
      </c>
      <c r="E37" s="27" t="s">
        <v>186</v>
      </c>
    </row>
    <row r="38" spans="1:16" x14ac:dyDescent="0.2">
      <c r="A38" s="17" t="s">
        <v>44</v>
      </c>
      <c r="B38" s="21" t="s">
        <v>128</v>
      </c>
      <c r="C38" s="21" t="s">
        <v>199</v>
      </c>
      <c r="D38" s="17" t="s">
        <v>59</v>
      </c>
      <c r="E38" s="22" t="s">
        <v>200</v>
      </c>
      <c r="F38" s="23" t="s">
        <v>119</v>
      </c>
      <c r="G38" s="24">
        <v>27.344999999999999</v>
      </c>
      <c r="H38" s="25">
        <v>0</v>
      </c>
      <c r="I38" s="25">
        <f>ROUND(ROUND(H38,2)*ROUND(G38,3),2)</f>
        <v>0</v>
      </c>
      <c r="O38">
        <f>(I38*21)/100</f>
        <v>0</v>
      </c>
      <c r="P38" t="s">
        <v>23</v>
      </c>
    </row>
    <row r="39" spans="1:16" x14ac:dyDescent="0.2">
      <c r="A39" s="26" t="s">
        <v>49</v>
      </c>
      <c r="E39" s="27" t="s">
        <v>499</v>
      </c>
    </row>
    <row r="40" spans="1:16" x14ac:dyDescent="0.2">
      <c r="A40" s="28" t="s">
        <v>51</v>
      </c>
      <c r="E40" s="29" t="s">
        <v>500</v>
      </c>
    </row>
    <row r="41" spans="1:16" ht="280.5" x14ac:dyDescent="0.2">
      <c r="A41" t="s">
        <v>52</v>
      </c>
      <c r="E41" s="27" t="s">
        <v>203</v>
      </c>
    </row>
    <row r="42" spans="1:16" x14ac:dyDescent="0.2">
      <c r="A42" s="17" t="s">
        <v>44</v>
      </c>
      <c r="B42" s="21" t="s">
        <v>40</v>
      </c>
      <c r="C42" s="21" t="s">
        <v>199</v>
      </c>
      <c r="D42" s="17" t="s">
        <v>63</v>
      </c>
      <c r="E42" s="22" t="s">
        <v>200</v>
      </c>
      <c r="F42" s="23" t="s">
        <v>119</v>
      </c>
      <c r="G42" s="24">
        <v>29.25</v>
      </c>
      <c r="H42" s="25">
        <v>0</v>
      </c>
      <c r="I42" s="25">
        <f>ROUND(ROUND(H42,2)*ROUND(G42,3),2)</f>
        <v>0</v>
      </c>
      <c r="O42">
        <f>(I42*21)/100</f>
        <v>0</v>
      </c>
      <c r="P42" t="s">
        <v>23</v>
      </c>
    </row>
    <row r="43" spans="1:16" x14ac:dyDescent="0.2">
      <c r="A43" s="26" t="s">
        <v>49</v>
      </c>
      <c r="E43" s="27" t="s">
        <v>501</v>
      </c>
    </row>
    <row r="44" spans="1:16" x14ac:dyDescent="0.2">
      <c r="A44" s="28" t="s">
        <v>51</v>
      </c>
      <c r="E44" s="29" t="s">
        <v>502</v>
      </c>
    </row>
    <row r="45" spans="1:16" ht="280.5" x14ac:dyDescent="0.2">
      <c r="A45" t="s">
        <v>52</v>
      </c>
      <c r="E45" s="27" t="s">
        <v>203</v>
      </c>
    </row>
    <row r="46" spans="1:16" x14ac:dyDescent="0.2">
      <c r="A46" s="17" t="s">
        <v>44</v>
      </c>
      <c r="B46" s="21" t="s">
        <v>42</v>
      </c>
      <c r="C46" s="21" t="s">
        <v>223</v>
      </c>
      <c r="D46" s="17" t="s">
        <v>46</v>
      </c>
      <c r="E46" s="22" t="s">
        <v>224</v>
      </c>
      <c r="F46" s="23" t="s">
        <v>113</v>
      </c>
      <c r="G46" s="24">
        <v>195</v>
      </c>
      <c r="H46" s="25">
        <v>0</v>
      </c>
      <c r="I46" s="25">
        <f>ROUND(ROUND(H46,2)*ROUND(G46,3),2)</f>
        <v>0</v>
      </c>
      <c r="O46">
        <f>(I46*21)/100</f>
        <v>0</v>
      </c>
      <c r="P46" t="s">
        <v>23</v>
      </c>
    </row>
    <row r="47" spans="1:16" x14ac:dyDescent="0.2">
      <c r="A47" s="26" t="s">
        <v>49</v>
      </c>
      <c r="E47" s="27" t="s">
        <v>503</v>
      </c>
    </row>
    <row r="48" spans="1:16" x14ac:dyDescent="0.2">
      <c r="A48" s="28" t="s">
        <v>51</v>
      </c>
      <c r="E48" s="29" t="s">
        <v>504</v>
      </c>
    </row>
    <row r="49" spans="1:18" ht="25.5" x14ac:dyDescent="0.2">
      <c r="A49" t="s">
        <v>52</v>
      </c>
      <c r="E49" s="27" t="s">
        <v>227</v>
      </c>
    </row>
    <row r="50" spans="1:18" x14ac:dyDescent="0.2">
      <c r="A50" s="17" t="s">
        <v>44</v>
      </c>
      <c r="B50" s="21" t="s">
        <v>75</v>
      </c>
      <c r="C50" s="21" t="s">
        <v>229</v>
      </c>
      <c r="D50" s="17" t="s">
        <v>46</v>
      </c>
      <c r="E50" s="22" t="s">
        <v>230</v>
      </c>
      <c r="F50" s="23" t="s">
        <v>113</v>
      </c>
      <c r="G50" s="24">
        <v>195</v>
      </c>
      <c r="H50" s="25">
        <v>0</v>
      </c>
      <c r="I50" s="25">
        <f>ROUND(ROUND(H50,2)*ROUND(G50,3),2)</f>
        <v>0</v>
      </c>
      <c r="O50">
        <f>(I50*21)/100</f>
        <v>0</v>
      </c>
      <c r="P50" t="s">
        <v>23</v>
      </c>
    </row>
    <row r="51" spans="1:18" x14ac:dyDescent="0.2">
      <c r="A51" s="26" t="s">
        <v>49</v>
      </c>
      <c r="E51" s="27" t="s">
        <v>505</v>
      </c>
    </row>
    <row r="52" spans="1:18" x14ac:dyDescent="0.2">
      <c r="A52" s="28" t="s">
        <v>51</v>
      </c>
      <c r="E52" s="29" t="s">
        <v>504</v>
      </c>
    </row>
    <row r="53" spans="1:18" ht="38.25" x14ac:dyDescent="0.2">
      <c r="A53" t="s">
        <v>52</v>
      </c>
      <c r="E53" s="27" t="s">
        <v>231</v>
      </c>
    </row>
    <row r="54" spans="1:18" ht="12.75" customHeight="1" x14ac:dyDescent="0.2">
      <c r="A54" s="5" t="s">
        <v>43</v>
      </c>
      <c r="B54" s="5"/>
      <c r="C54" s="31" t="s">
        <v>35</v>
      </c>
      <c r="D54" s="5"/>
      <c r="E54" s="19" t="s">
        <v>244</v>
      </c>
      <c r="F54" s="5"/>
      <c r="G54" s="5"/>
      <c r="H54" s="5"/>
      <c r="I54" s="32">
        <f>0+Q54</f>
        <v>0</v>
      </c>
      <c r="O54">
        <f>0+R54</f>
        <v>0</v>
      </c>
      <c r="Q54">
        <f>0+I55+I59+I63+I67+I71+I75+I79+I83+I87+I91</f>
        <v>0</v>
      </c>
      <c r="R54">
        <f>0+O55+O59+O63+O67+O71+O75+O79+O83+O87+O91</f>
        <v>0</v>
      </c>
    </row>
    <row r="55" spans="1:18" x14ac:dyDescent="0.2">
      <c r="A55" s="17" t="s">
        <v>44</v>
      </c>
      <c r="B55" s="21" t="s">
        <v>142</v>
      </c>
      <c r="C55" s="21" t="s">
        <v>252</v>
      </c>
      <c r="D55" s="17" t="s">
        <v>46</v>
      </c>
      <c r="E55" s="22" t="s">
        <v>253</v>
      </c>
      <c r="F55" s="23" t="s">
        <v>113</v>
      </c>
      <c r="G55" s="24">
        <v>37.950000000000003</v>
      </c>
      <c r="H55" s="25">
        <v>0</v>
      </c>
      <c r="I55" s="25">
        <f>ROUND(ROUND(H55,2)*ROUND(G55,3),2)</f>
        <v>0</v>
      </c>
      <c r="O55">
        <f>(I55*21)/100</f>
        <v>0</v>
      </c>
      <c r="P55" t="s">
        <v>23</v>
      </c>
    </row>
    <row r="56" spans="1:18" x14ac:dyDescent="0.2">
      <c r="A56" s="26" t="s">
        <v>49</v>
      </c>
      <c r="E56" s="27" t="s">
        <v>506</v>
      </c>
    </row>
    <row r="57" spans="1:18" x14ac:dyDescent="0.2">
      <c r="A57" s="28" t="s">
        <v>51</v>
      </c>
      <c r="E57" s="29" t="s">
        <v>507</v>
      </c>
    </row>
    <row r="58" spans="1:18" ht="51" x14ac:dyDescent="0.2">
      <c r="A58" t="s">
        <v>52</v>
      </c>
      <c r="E58" s="27" t="s">
        <v>256</v>
      </c>
    </row>
    <row r="59" spans="1:18" x14ac:dyDescent="0.2">
      <c r="A59" s="17" t="s">
        <v>44</v>
      </c>
      <c r="B59" s="21" t="s">
        <v>79</v>
      </c>
      <c r="C59" s="21" t="s">
        <v>508</v>
      </c>
      <c r="D59" s="17" t="s">
        <v>46</v>
      </c>
      <c r="E59" s="22" t="s">
        <v>509</v>
      </c>
      <c r="F59" s="23" t="s">
        <v>113</v>
      </c>
      <c r="G59" s="24">
        <v>37.950000000000003</v>
      </c>
      <c r="H59" s="25">
        <v>0</v>
      </c>
      <c r="I59" s="25">
        <f>ROUND(ROUND(H59,2)*ROUND(G59,3),2)</f>
        <v>0</v>
      </c>
      <c r="O59">
        <f>(I59*21)/100</f>
        <v>0</v>
      </c>
      <c r="P59" t="s">
        <v>23</v>
      </c>
    </row>
    <row r="60" spans="1:18" x14ac:dyDescent="0.2">
      <c r="A60" s="26" t="s">
        <v>49</v>
      </c>
      <c r="E60" s="27" t="s">
        <v>479</v>
      </c>
    </row>
    <row r="61" spans="1:18" ht="25.5" x14ac:dyDescent="0.2">
      <c r="A61" s="28" t="s">
        <v>51</v>
      </c>
      <c r="E61" s="29" t="s">
        <v>510</v>
      </c>
    </row>
    <row r="62" spans="1:18" ht="51" x14ac:dyDescent="0.2">
      <c r="A62" t="s">
        <v>52</v>
      </c>
      <c r="E62" s="27" t="s">
        <v>256</v>
      </c>
    </row>
    <row r="63" spans="1:18" x14ac:dyDescent="0.2">
      <c r="A63" s="17" t="s">
        <v>44</v>
      </c>
      <c r="B63" s="21" t="s">
        <v>84</v>
      </c>
      <c r="C63" s="21" t="s">
        <v>267</v>
      </c>
      <c r="D63" s="17" t="s">
        <v>46</v>
      </c>
      <c r="E63" s="22" t="s">
        <v>268</v>
      </c>
      <c r="F63" s="23" t="s">
        <v>113</v>
      </c>
      <c r="G63" s="24">
        <v>84.3</v>
      </c>
      <c r="H63" s="25">
        <v>0</v>
      </c>
      <c r="I63" s="25">
        <f>ROUND(ROUND(H63,2)*ROUND(G63,3),2)</f>
        <v>0</v>
      </c>
      <c r="O63">
        <f>(I63*21)/100</f>
        <v>0</v>
      </c>
      <c r="P63" t="s">
        <v>23</v>
      </c>
    </row>
    <row r="64" spans="1:18" x14ac:dyDescent="0.2">
      <c r="A64" s="26" t="s">
        <v>49</v>
      </c>
      <c r="E64" s="27" t="s">
        <v>511</v>
      </c>
    </row>
    <row r="65" spans="1:16" x14ac:dyDescent="0.2">
      <c r="A65" s="28" t="s">
        <v>51</v>
      </c>
      <c r="E65" s="29" t="s">
        <v>512</v>
      </c>
    </row>
    <row r="66" spans="1:16" ht="51" x14ac:dyDescent="0.2">
      <c r="A66" t="s">
        <v>52</v>
      </c>
      <c r="E66" s="27" t="s">
        <v>256</v>
      </c>
    </row>
    <row r="67" spans="1:16" x14ac:dyDescent="0.2">
      <c r="A67" s="17" t="s">
        <v>44</v>
      </c>
      <c r="B67" s="21" t="s">
        <v>89</v>
      </c>
      <c r="C67" s="21" t="s">
        <v>277</v>
      </c>
      <c r="D67" s="17" t="s">
        <v>46</v>
      </c>
      <c r="E67" s="22" t="s">
        <v>278</v>
      </c>
      <c r="F67" s="23" t="s">
        <v>113</v>
      </c>
      <c r="G67" s="24">
        <v>63.3</v>
      </c>
      <c r="H67" s="25">
        <v>0</v>
      </c>
      <c r="I67" s="25">
        <f>ROUND(ROUND(H67,2)*ROUND(G67,3),2)</f>
        <v>0</v>
      </c>
      <c r="O67">
        <f>(I67*21)/100</f>
        <v>0</v>
      </c>
      <c r="P67" t="s">
        <v>23</v>
      </c>
    </row>
    <row r="68" spans="1:16" x14ac:dyDescent="0.2">
      <c r="A68" s="26" t="s">
        <v>49</v>
      </c>
      <c r="E68" s="27" t="s">
        <v>279</v>
      </c>
    </row>
    <row r="69" spans="1:16" x14ac:dyDescent="0.2">
      <c r="A69" s="28" t="s">
        <v>51</v>
      </c>
      <c r="E69" s="29" t="s">
        <v>513</v>
      </c>
    </row>
    <row r="70" spans="1:16" ht="38.25" x14ac:dyDescent="0.2">
      <c r="A70" t="s">
        <v>52</v>
      </c>
      <c r="E70" s="27" t="s">
        <v>281</v>
      </c>
    </row>
    <row r="71" spans="1:16" x14ac:dyDescent="0.2">
      <c r="A71" s="17" t="s">
        <v>44</v>
      </c>
      <c r="B71" s="21" t="s">
        <v>164</v>
      </c>
      <c r="C71" s="21" t="s">
        <v>288</v>
      </c>
      <c r="D71" s="17" t="s">
        <v>46</v>
      </c>
      <c r="E71" s="22" t="s">
        <v>289</v>
      </c>
      <c r="F71" s="23" t="s">
        <v>113</v>
      </c>
      <c r="G71" s="24">
        <v>3.15</v>
      </c>
      <c r="H71" s="25">
        <v>0</v>
      </c>
      <c r="I71" s="25">
        <f>ROUND(ROUND(H71,2)*ROUND(G71,3),2)</f>
        <v>0</v>
      </c>
      <c r="O71">
        <f>(I71*21)/100</f>
        <v>0</v>
      </c>
      <c r="P71" t="s">
        <v>23</v>
      </c>
    </row>
    <row r="72" spans="1:16" x14ac:dyDescent="0.2">
      <c r="A72" s="26" t="s">
        <v>49</v>
      </c>
      <c r="E72" s="27" t="s">
        <v>514</v>
      </c>
    </row>
    <row r="73" spans="1:16" x14ac:dyDescent="0.2">
      <c r="A73" s="28" t="s">
        <v>51</v>
      </c>
      <c r="E73" s="29" t="s">
        <v>515</v>
      </c>
    </row>
    <row r="74" spans="1:16" ht="51" x14ac:dyDescent="0.2">
      <c r="A74" t="s">
        <v>52</v>
      </c>
      <c r="E74" s="27" t="s">
        <v>286</v>
      </c>
    </row>
    <row r="75" spans="1:16" ht="25.5" x14ac:dyDescent="0.2">
      <c r="A75" s="17" t="s">
        <v>44</v>
      </c>
      <c r="B75" s="21" t="s">
        <v>170</v>
      </c>
      <c r="C75" s="21" t="s">
        <v>310</v>
      </c>
      <c r="D75" s="17" t="s">
        <v>46</v>
      </c>
      <c r="E75" s="22" t="s">
        <v>311</v>
      </c>
      <c r="F75" s="23" t="s">
        <v>113</v>
      </c>
      <c r="G75" s="24">
        <v>3.15</v>
      </c>
      <c r="H75" s="25">
        <v>0</v>
      </c>
      <c r="I75" s="25">
        <f>ROUND(ROUND(H75,2)*ROUND(G75,3),2)</f>
        <v>0</v>
      </c>
      <c r="O75">
        <f>(I75*21)/100</f>
        <v>0</v>
      </c>
      <c r="P75" t="s">
        <v>23</v>
      </c>
    </row>
    <row r="76" spans="1:16" x14ac:dyDescent="0.2">
      <c r="A76" s="26" t="s">
        <v>49</v>
      </c>
      <c r="E76" s="27" t="s">
        <v>312</v>
      </c>
    </row>
    <row r="77" spans="1:16" x14ac:dyDescent="0.2">
      <c r="A77" s="28" t="s">
        <v>51</v>
      </c>
      <c r="E77" s="29" t="s">
        <v>515</v>
      </c>
    </row>
    <row r="78" spans="1:16" ht="140.25" x14ac:dyDescent="0.2">
      <c r="A78" t="s">
        <v>52</v>
      </c>
      <c r="E78" s="27" t="s">
        <v>313</v>
      </c>
    </row>
    <row r="79" spans="1:16" x14ac:dyDescent="0.2">
      <c r="A79" s="17" t="s">
        <v>44</v>
      </c>
      <c r="B79" s="21" t="s">
        <v>176</v>
      </c>
      <c r="C79" s="21" t="s">
        <v>516</v>
      </c>
      <c r="D79" s="17" t="s">
        <v>46</v>
      </c>
      <c r="E79" s="22" t="s">
        <v>517</v>
      </c>
      <c r="F79" s="23" t="s">
        <v>113</v>
      </c>
      <c r="G79" s="24">
        <v>84.3</v>
      </c>
      <c r="H79" s="25">
        <v>0</v>
      </c>
      <c r="I79" s="25">
        <f>ROUND(ROUND(H79,2)*ROUND(G79,3),2)</f>
        <v>0</v>
      </c>
      <c r="O79">
        <f>(I79*21)/100</f>
        <v>0</v>
      </c>
      <c r="P79" t="s">
        <v>23</v>
      </c>
    </row>
    <row r="80" spans="1:16" ht="25.5" x14ac:dyDescent="0.2">
      <c r="A80" s="26" t="s">
        <v>49</v>
      </c>
      <c r="E80" s="27" t="s">
        <v>518</v>
      </c>
    </row>
    <row r="81" spans="1:18" x14ac:dyDescent="0.2">
      <c r="A81" s="28" t="s">
        <v>51</v>
      </c>
      <c r="E81" s="29" t="s">
        <v>519</v>
      </c>
    </row>
    <row r="82" spans="1:18" ht="165.75" x14ac:dyDescent="0.2">
      <c r="A82" t="s">
        <v>52</v>
      </c>
      <c r="E82" s="27" t="s">
        <v>344</v>
      </c>
    </row>
    <row r="83" spans="1:18" x14ac:dyDescent="0.2">
      <c r="A83" s="17" t="s">
        <v>44</v>
      </c>
      <c r="B83" s="21" t="s">
        <v>181</v>
      </c>
      <c r="C83" s="21" t="s">
        <v>340</v>
      </c>
      <c r="D83" s="17" t="s">
        <v>46</v>
      </c>
      <c r="E83" s="22" t="s">
        <v>341</v>
      </c>
      <c r="F83" s="23" t="s">
        <v>113</v>
      </c>
      <c r="G83" s="24">
        <v>9.6</v>
      </c>
      <c r="H83" s="25">
        <v>0</v>
      </c>
      <c r="I83" s="25">
        <f>ROUND(ROUND(H83,2)*ROUND(G83,3),2)</f>
        <v>0</v>
      </c>
      <c r="O83">
        <f>(I83*21)/100</f>
        <v>0</v>
      </c>
      <c r="P83" t="s">
        <v>23</v>
      </c>
    </row>
    <row r="84" spans="1:18" ht="25.5" x14ac:dyDescent="0.2">
      <c r="A84" s="26" t="s">
        <v>49</v>
      </c>
      <c r="E84" s="27" t="s">
        <v>342</v>
      </c>
    </row>
    <row r="85" spans="1:18" ht="38.25" x14ac:dyDescent="0.2">
      <c r="A85" s="28" t="s">
        <v>51</v>
      </c>
      <c r="E85" s="29" t="s">
        <v>520</v>
      </c>
    </row>
    <row r="86" spans="1:18" ht="165.75" x14ac:dyDescent="0.2">
      <c r="A86" t="s">
        <v>52</v>
      </c>
      <c r="E86" s="27" t="s">
        <v>344</v>
      </c>
    </row>
    <row r="87" spans="1:18" ht="25.5" x14ac:dyDescent="0.2">
      <c r="A87" s="17" t="s">
        <v>44</v>
      </c>
      <c r="B87" s="21" t="s">
        <v>187</v>
      </c>
      <c r="C87" s="21" t="s">
        <v>346</v>
      </c>
      <c r="D87" s="17" t="s">
        <v>46</v>
      </c>
      <c r="E87" s="22" t="s">
        <v>347</v>
      </c>
      <c r="F87" s="23" t="s">
        <v>113</v>
      </c>
      <c r="G87" s="24">
        <v>5.44</v>
      </c>
      <c r="H87" s="25">
        <v>0</v>
      </c>
      <c r="I87" s="25">
        <f>ROUND(ROUND(H87,2)*ROUND(G87,3),2)</f>
        <v>0</v>
      </c>
      <c r="O87">
        <f>(I87*21)/100</f>
        <v>0</v>
      </c>
      <c r="P87" t="s">
        <v>23</v>
      </c>
    </row>
    <row r="88" spans="1:18" ht="38.25" x14ac:dyDescent="0.2">
      <c r="A88" s="26" t="s">
        <v>49</v>
      </c>
      <c r="E88" s="27" t="s">
        <v>521</v>
      </c>
    </row>
    <row r="89" spans="1:18" ht="38.25" x14ac:dyDescent="0.2">
      <c r="A89" s="28" t="s">
        <v>51</v>
      </c>
      <c r="E89" s="29" t="s">
        <v>522</v>
      </c>
    </row>
    <row r="90" spans="1:18" ht="165.75" x14ac:dyDescent="0.2">
      <c r="A90" t="s">
        <v>52</v>
      </c>
      <c r="E90" s="27" t="s">
        <v>344</v>
      </c>
    </row>
    <row r="91" spans="1:18" x14ac:dyDescent="0.2">
      <c r="A91" s="17" t="s">
        <v>44</v>
      </c>
      <c r="B91" s="21" t="s">
        <v>192</v>
      </c>
      <c r="C91" s="21" t="s">
        <v>357</v>
      </c>
      <c r="D91" s="17" t="s">
        <v>46</v>
      </c>
      <c r="E91" s="22" t="s">
        <v>358</v>
      </c>
      <c r="F91" s="23" t="s">
        <v>113</v>
      </c>
      <c r="G91" s="24">
        <v>37.950000000000003</v>
      </c>
      <c r="H91" s="25">
        <v>0</v>
      </c>
      <c r="I91" s="25">
        <f>ROUND(ROUND(H91,2)*ROUND(G91,3),2)</f>
        <v>0</v>
      </c>
      <c r="O91">
        <f>(I91*21)/100</f>
        <v>0</v>
      </c>
      <c r="P91" t="s">
        <v>23</v>
      </c>
    </row>
    <row r="92" spans="1:18" ht="38.25" x14ac:dyDescent="0.2">
      <c r="A92" s="26" t="s">
        <v>49</v>
      </c>
      <c r="E92" s="27" t="s">
        <v>523</v>
      </c>
    </row>
    <row r="93" spans="1:18" x14ac:dyDescent="0.2">
      <c r="A93" s="28" t="s">
        <v>51</v>
      </c>
      <c r="E93" s="29" t="s">
        <v>524</v>
      </c>
    </row>
    <row r="94" spans="1:18" ht="102" x14ac:dyDescent="0.2">
      <c r="A94" t="s">
        <v>52</v>
      </c>
      <c r="E94" s="27" t="s">
        <v>355</v>
      </c>
    </row>
    <row r="95" spans="1:18" ht="12.75" customHeight="1" x14ac:dyDescent="0.2">
      <c r="A95" s="5" t="s">
        <v>43</v>
      </c>
      <c r="B95" s="5"/>
      <c r="C95" s="31" t="s">
        <v>40</v>
      </c>
      <c r="D95" s="5"/>
      <c r="E95" s="19" t="s">
        <v>371</v>
      </c>
      <c r="F95" s="5"/>
      <c r="G95" s="5"/>
      <c r="H95" s="5"/>
      <c r="I95" s="32">
        <f>0+Q95</f>
        <v>0</v>
      </c>
      <c r="O95">
        <f>0+R95</f>
        <v>0</v>
      </c>
      <c r="Q95">
        <f>0+I96+I100+I104+I108</f>
        <v>0</v>
      </c>
      <c r="R95">
        <f>0+O96+O100+O104+O108</f>
        <v>0</v>
      </c>
    </row>
    <row r="96" spans="1:18" x14ac:dyDescent="0.2">
      <c r="A96" s="17" t="s">
        <v>44</v>
      </c>
      <c r="B96" s="21" t="s">
        <v>198</v>
      </c>
      <c r="C96" s="21" t="s">
        <v>483</v>
      </c>
      <c r="D96" s="17" t="s">
        <v>46</v>
      </c>
      <c r="E96" s="22" t="s">
        <v>484</v>
      </c>
      <c r="F96" s="23" t="s">
        <v>139</v>
      </c>
      <c r="G96" s="24">
        <v>45.5</v>
      </c>
      <c r="H96" s="25">
        <v>0</v>
      </c>
      <c r="I96" s="25">
        <f>ROUND(ROUND(H96,2)*ROUND(G96,3),2)</f>
        <v>0</v>
      </c>
      <c r="O96">
        <f>(I96*21)/100</f>
        <v>0</v>
      </c>
      <c r="P96" t="s">
        <v>23</v>
      </c>
    </row>
    <row r="97" spans="1:16" x14ac:dyDescent="0.2">
      <c r="A97" s="26" t="s">
        <v>49</v>
      </c>
      <c r="E97" s="27" t="s">
        <v>485</v>
      </c>
    </row>
    <row r="98" spans="1:16" x14ac:dyDescent="0.2">
      <c r="A98" s="28" t="s">
        <v>51</v>
      </c>
      <c r="E98" s="29" t="s">
        <v>525</v>
      </c>
    </row>
    <row r="99" spans="1:16" ht="51" x14ac:dyDescent="0.2">
      <c r="A99" t="s">
        <v>52</v>
      </c>
      <c r="E99" s="27" t="s">
        <v>377</v>
      </c>
    </row>
    <row r="100" spans="1:16" x14ac:dyDescent="0.2">
      <c r="A100" s="17" t="s">
        <v>44</v>
      </c>
      <c r="B100" s="21" t="s">
        <v>204</v>
      </c>
      <c r="C100" s="21" t="s">
        <v>379</v>
      </c>
      <c r="D100" s="17" t="s">
        <v>46</v>
      </c>
      <c r="E100" s="22" t="s">
        <v>380</v>
      </c>
      <c r="F100" s="23" t="s">
        <v>139</v>
      </c>
      <c r="G100" s="24">
        <v>30</v>
      </c>
      <c r="H100" s="25">
        <v>0</v>
      </c>
      <c r="I100" s="25">
        <f>ROUND(ROUND(H100,2)*ROUND(G100,3),2)</f>
        <v>0</v>
      </c>
      <c r="O100">
        <f>(I100*21)/100</f>
        <v>0</v>
      </c>
      <c r="P100" t="s">
        <v>23</v>
      </c>
    </row>
    <row r="101" spans="1:16" x14ac:dyDescent="0.2">
      <c r="A101" s="26" t="s">
        <v>49</v>
      </c>
      <c r="E101" s="27" t="s">
        <v>381</v>
      </c>
    </row>
    <row r="102" spans="1:16" ht="38.25" x14ac:dyDescent="0.2">
      <c r="A102" s="28" t="s">
        <v>51</v>
      </c>
      <c r="E102" s="29" t="s">
        <v>526</v>
      </c>
    </row>
    <row r="103" spans="1:16" ht="51" x14ac:dyDescent="0.2">
      <c r="A103" t="s">
        <v>52</v>
      </c>
      <c r="E103" s="27" t="s">
        <v>377</v>
      </c>
    </row>
    <row r="104" spans="1:16" x14ac:dyDescent="0.2">
      <c r="A104" s="17" t="s">
        <v>44</v>
      </c>
      <c r="B104" s="21" t="s">
        <v>210</v>
      </c>
      <c r="C104" s="21" t="s">
        <v>389</v>
      </c>
      <c r="D104" s="17" t="s">
        <v>46</v>
      </c>
      <c r="E104" s="22" t="s">
        <v>390</v>
      </c>
      <c r="F104" s="23" t="s">
        <v>139</v>
      </c>
      <c r="G104" s="24">
        <v>21.4</v>
      </c>
      <c r="H104" s="25">
        <v>0</v>
      </c>
      <c r="I104" s="25">
        <f>ROUND(ROUND(H104,2)*ROUND(G104,3),2)</f>
        <v>0</v>
      </c>
      <c r="O104">
        <f>(I104*21)/100</f>
        <v>0</v>
      </c>
      <c r="P104" t="s">
        <v>23</v>
      </c>
    </row>
    <row r="105" spans="1:16" x14ac:dyDescent="0.2">
      <c r="A105" s="26" t="s">
        <v>49</v>
      </c>
      <c r="E105" s="27" t="s">
        <v>391</v>
      </c>
    </row>
    <row r="106" spans="1:16" x14ac:dyDescent="0.2">
      <c r="A106" s="28" t="s">
        <v>51</v>
      </c>
      <c r="E106" s="29" t="s">
        <v>527</v>
      </c>
    </row>
    <row r="107" spans="1:16" ht="38.25" x14ac:dyDescent="0.2">
      <c r="A107" t="s">
        <v>52</v>
      </c>
      <c r="E107" s="27" t="s">
        <v>393</v>
      </c>
    </row>
    <row r="108" spans="1:16" x14ac:dyDescent="0.2">
      <c r="A108" s="17" t="s">
        <v>44</v>
      </c>
      <c r="B108" s="21" t="s">
        <v>216</v>
      </c>
      <c r="C108" s="21" t="s">
        <v>528</v>
      </c>
      <c r="D108" s="17" t="s">
        <v>46</v>
      </c>
      <c r="E108" s="22" t="s">
        <v>529</v>
      </c>
      <c r="F108" s="23" t="s">
        <v>139</v>
      </c>
      <c r="G108" s="24">
        <v>6.2</v>
      </c>
      <c r="H108" s="25">
        <v>0</v>
      </c>
      <c r="I108" s="25">
        <f>ROUND(ROUND(H108,2)*ROUND(G108,3),2)</f>
        <v>0</v>
      </c>
      <c r="O108">
        <f>(I108*21)/100</f>
        <v>0</v>
      </c>
      <c r="P108" t="s">
        <v>23</v>
      </c>
    </row>
    <row r="109" spans="1:16" x14ac:dyDescent="0.2">
      <c r="A109" s="26" t="s">
        <v>49</v>
      </c>
      <c r="E109" s="27" t="s">
        <v>530</v>
      </c>
    </row>
    <row r="110" spans="1:16" x14ac:dyDescent="0.2">
      <c r="A110" s="28" t="s">
        <v>51</v>
      </c>
      <c r="E110" s="29" t="s">
        <v>531</v>
      </c>
    </row>
    <row r="111" spans="1:16" ht="25.5" x14ac:dyDescent="0.2">
      <c r="A111" t="s">
        <v>52</v>
      </c>
      <c r="E111" s="27" t="s">
        <v>404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scale="52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"/>
  <sheetViews>
    <sheetView tabSelected="1" workbookViewId="0">
      <pane ySplit="7" topLeftCell="A8" activePane="bottomLeft" state="frozen"/>
      <selection activeCell="B25" sqref="B25"/>
      <selection pane="bottomLeft" activeCell="B25" sqref="B2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37" t="s">
        <v>15</v>
      </c>
      <c r="D3" s="33"/>
      <c r="E3" s="10" t="s">
        <v>16</v>
      </c>
      <c r="F3" s="1"/>
      <c r="G3" s="8"/>
      <c r="H3" s="7" t="s">
        <v>532</v>
      </c>
      <c r="I3" s="30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8" t="s">
        <v>532</v>
      </c>
      <c r="D4" s="39"/>
      <c r="E4" s="13" t="s">
        <v>533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36" t="s">
        <v>26</v>
      </c>
      <c r="B5" s="36" t="s">
        <v>28</v>
      </c>
      <c r="C5" s="36" t="s">
        <v>30</v>
      </c>
      <c r="D5" s="36" t="s">
        <v>31</v>
      </c>
      <c r="E5" s="36" t="s">
        <v>32</v>
      </c>
      <c r="F5" s="36" t="s">
        <v>34</v>
      </c>
      <c r="G5" s="36" t="s">
        <v>36</v>
      </c>
      <c r="H5" s="36" t="s">
        <v>38</v>
      </c>
      <c r="I5" s="36"/>
      <c r="O5" t="s">
        <v>21</v>
      </c>
      <c r="P5" t="s">
        <v>23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25</v>
      </c>
      <c r="F8" s="14"/>
      <c r="G8" s="14"/>
      <c r="H8" s="14"/>
      <c r="I8" s="20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x14ac:dyDescent="0.2">
      <c r="A9" s="17" t="s">
        <v>44</v>
      </c>
      <c r="B9" s="21" t="s">
        <v>29</v>
      </c>
      <c r="C9" s="21" t="s">
        <v>534</v>
      </c>
      <c r="D9" s="17" t="s">
        <v>46</v>
      </c>
      <c r="E9" s="22" t="s">
        <v>535</v>
      </c>
      <c r="F9" s="23" t="s">
        <v>48</v>
      </c>
      <c r="G9" s="24">
        <v>1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ht="102" x14ac:dyDescent="0.2">
      <c r="A10" s="26" t="s">
        <v>49</v>
      </c>
      <c r="E10" s="27" t="s">
        <v>536</v>
      </c>
    </row>
    <row r="11" spans="1:18" x14ac:dyDescent="0.2">
      <c r="A11" s="28" t="s">
        <v>51</v>
      </c>
      <c r="E11" s="29" t="s">
        <v>46</v>
      </c>
    </row>
    <row r="12" spans="1:18" x14ac:dyDescent="0.2">
      <c r="A12" t="s">
        <v>52</v>
      </c>
      <c r="E12" s="27" t="s">
        <v>57</v>
      </c>
    </row>
    <row r="13" spans="1:18" x14ac:dyDescent="0.2">
      <c r="A13" s="17" t="s">
        <v>44</v>
      </c>
      <c r="B13" s="21" t="s">
        <v>23</v>
      </c>
      <c r="C13" s="21" t="s">
        <v>537</v>
      </c>
      <c r="D13" s="17" t="s">
        <v>46</v>
      </c>
      <c r="E13" s="22" t="s">
        <v>538</v>
      </c>
      <c r="F13" s="23" t="s">
        <v>48</v>
      </c>
      <c r="G13" s="24">
        <v>1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ht="38.25" x14ac:dyDescent="0.2">
      <c r="A14" s="26" t="s">
        <v>49</v>
      </c>
      <c r="E14" s="27" t="s">
        <v>539</v>
      </c>
    </row>
    <row r="15" spans="1:18" x14ac:dyDescent="0.2">
      <c r="A15" s="28" t="s">
        <v>51</v>
      </c>
      <c r="E15" s="29" t="s">
        <v>46</v>
      </c>
    </row>
    <row r="16" spans="1:18" x14ac:dyDescent="0.2">
      <c r="A16" t="s">
        <v>52</v>
      </c>
      <c r="E16" s="27" t="s">
        <v>70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scale="52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tabSelected="1" workbookViewId="0">
      <pane ySplit="7" topLeftCell="A8" activePane="bottomLeft" state="frozen"/>
      <selection activeCell="B25" sqref="B25"/>
      <selection pane="bottomLeft" activeCell="B25" sqref="B25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37" t="s">
        <v>15</v>
      </c>
      <c r="D3" s="33"/>
      <c r="E3" s="10" t="s">
        <v>16</v>
      </c>
      <c r="F3" s="1"/>
      <c r="G3" s="8"/>
      <c r="H3" s="7">
        <v>190</v>
      </c>
      <c r="I3" s="30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8">
        <v>190</v>
      </c>
      <c r="D4" s="39"/>
      <c r="E4" s="13" t="s">
        <v>540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36" t="s">
        <v>26</v>
      </c>
      <c r="B5" s="36" t="s">
        <v>28</v>
      </c>
      <c r="C5" s="36" t="s">
        <v>30</v>
      </c>
      <c r="D5" s="36" t="s">
        <v>31</v>
      </c>
      <c r="E5" s="36" t="s">
        <v>32</v>
      </c>
      <c r="F5" s="36" t="s">
        <v>34</v>
      </c>
      <c r="G5" s="36" t="s">
        <v>36</v>
      </c>
      <c r="H5" s="36" t="s">
        <v>38</v>
      </c>
      <c r="I5" s="36"/>
      <c r="O5" t="s">
        <v>21</v>
      </c>
      <c r="P5" t="s">
        <v>23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40</v>
      </c>
      <c r="D8" s="14"/>
      <c r="E8" s="19" t="s">
        <v>371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</f>
        <v>0</v>
      </c>
      <c r="R8">
        <f>0+O9+O13+O17+O21+O25+O29+O33</f>
        <v>0</v>
      </c>
    </row>
    <row r="9" spans="1:18" ht="25.5" x14ac:dyDescent="0.2">
      <c r="A9" s="17" t="s">
        <v>44</v>
      </c>
      <c r="B9" s="21" t="s">
        <v>29</v>
      </c>
      <c r="C9" s="21" t="s">
        <v>541</v>
      </c>
      <c r="D9" s="17" t="s">
        <v>46</v>
      </c>
      <c r="E9" s="22" t="s">
        <v>542</v>
      </c>
      <c r="F9" s="23" t="s">
        <v>195</v>
      </c>
      <c r="G9" s="24">
        <v>3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6" t="s">
        <v>49</v>
      </c>
      <c r="E10" s="27" t="s">
        <v>543</v>
      </c>
    </row>
    <row r="11" spans="1:18" ht="38.25" x14ac:dyDescent="0.2">
      <c r="A11" s="28" t="s">
        <v>51</v>
      </c>
      <c r="E11" s="29" t="s">
        <v>544</v>
      </c>
    </row>
    <row r="12" spans="1:18" ht="25.5" x14ac:dyDescent="0.2">
      <c r="A12" t="s">
        <v>52</v>
      </c>
      <c r="E12" s="27" t="s">
        <v>545</v>
      </c>
    </row>
    <row r="13" spans="1:18" ht="25.5" x14ac:dyDescent="0.2">
      <c r="A13" s="17" t="s">
        <v>44</v>
      </c>
      <c r="B13" s="21" t="s">
        <v>23</v>
      </c>
      <c r="C13" s="21" t="s">
        <v>546</v>
      </c>
      <c r="D13" s="17" t="s">
        <v>46</v>
      </c>
      <c r="E13" s="22" t="s">
        <v>547</v>
      </c>
      <c r="F13" s="23" t="s">
        <v>195</v>
      </c>
      <c r="G13" s="24">
        <v>32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6" t="s">
        <v>49</v>
      </c>
      <c r="E14" s="27" t="s">
        <v>548</v>
      </c>
    </row>
    <row r="15" spans="1:18" ht="63.75" x14ac:dyDescent="0.2">
      <c r="A15" s="28" t="s">
        <v>51</v>
      </c>
      <c r="E15" s="29" t="s">
        <v>549</v>
      </c>
    </row>
    <row r="16" spans="1:18" ht="25.5" x14ac:dyDescent="0.2">
      <c r="A16" t="s">
        <v>52</v>
      </c>
      <c r="E16" s="27" t="s">
        <v>550</v>
      </c>
    </row>
    <row r="17" spans="1:16" ht="25.5" x14ac:dyDescent="0.2">
      <c r="A17" s="17" t="s">
        <v>44</v>
      </c>
      <c r="B17" s="21" t="s">
        <v>22</v>
      </c>
      <c r="C17" s="21" t="s">
        <v>551</v>
      </c>
      <c r="D17" s="17" t="s">
        <v>46</v>
      </c>
      <c r="E17" s="22" t="s">
        <v>552</v>
      </c>
      <c r="F17" s="23" t="s">
        <v>195</v>
      </c>
      <c r="G17" s="24">
        <v>25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6" x14ac:dyDescent="0.2">
      <c r="A18" s="26" t="s">
        <v>49</v>
      </c>
      <c r="E18" s="27" t="s">
        <v>553</v>
      </c>
    </row>
    <row r="19" spans="1:16" ht="76.5" x14ac:dyDescent="0.2">
      <c r="A19" s="28" t="s">
        <v>51</v>
      </c>
      <c r="E19" s="29" t="s">
        <v>554</v>
      </c>
    </row>
    <row r="20" spans="1:16" ht="38.25" x14ac:dyDescent="0.2">
      <c r="A20" t="s">
        <v>52</v>
      </c>
      <c r="E20" s="27" t="s">
        <v>555</v>
      </c>
    </row>
    <row r="21" spans="1:16" x14ac:dyDescent="0.2">
      <c r="A21" s="17" t="s">
        <v>44</v>
      </c>
      <c r="B21" s="21" t="s">
        <v>33</v>
      </c>
      <c r="C21" s="21" t="s">
        <v>556</v>
      </c>
      <c r="D21" s="17" t="s">
        <v>46</v>
      </c>
      <c r="E21" s="22" t="s">
        <v>557</v>
      </c>
      <c r="F21" s="23" t="s">
        <v>195</v>
      </c>
      <c r="G21" s="24">
        <v>3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26" t="s">
        <v>49</v>
      </c>
      <c r="E22" s="27" t="s">
        <v>558</v>
      </c>
    </row>
    <row r="23" spans="1:16" ht="38.25" x14ac:dyDescent="0.2">
      <c r="A23" s="28" t="s">
        <v>51</v>
      </c>
      <c r="E23" s="29" t="s">
        <v>544</v>
      </c>
    </row>
    <row r="24" spans="1:16" ht="25.5" x14ac:dyDescent="0.2">
      <c r="A24" t="s">
        <v>52</v>
      </c>
      <c r="E24" s="27" t="s">
        <v>545</v>
      </c>
    </row>
    <row r="25" spans="1:16" ht="25.5" x14ac:dyDescent="0.2">
      <c r="A25" s="17" t="s">
        <v>44</v>
      </c>
      <c r="B25" s="21"/>
      <c r="C25" s="21" t="s">
        <v>559</v>
      </c>
      <c r="D25" s="17" t="s">
        <v>46</v>
      </c>
      <c r="E25" s="22" t="s">
        <v>560</v>
      </c>
      <c r="F25" s="23" t="s">
        <v>113</v>
      </c>
      <c r="G25" s="24">
        <v>317.25200000000001</v>
      </c>
      <c r="H25" s="25">
        <v>0</v>
      </c>
      <c r="I25" s="25">
        <f>ROUND(ROUND(H25,2)*ROUND(G25,3),2)</f>
        <v>0</v>
      </c>
      <c r="O25">
        <f>(I25*21)/100</f>
        <v>0</v>
      </c>
      <c r="P25" t="s">
        <v>23</v>
      </c>
    </row>
    <row r="26" spans="1:16" ht="25.5" x14ac:dyDescent="0.2">
      <c r="A26" s="26" t="s">
        <v>49</v>
      </c>
      <c r="E26" s="27" t="s">
        <v>561</v>
      </c>
    </row>
    <row r="27" spans="1:16" ht="191.25" x14ac:dyDescent="0.2">
      <c r="A27" s="28" t="s">
        <v>51</v>
      </c>
      <c r="E27" s="29" t="s">
        <v>562</v>
      </c>
    </row>
    <row r="28" spans="1:16" ht="38.25" x14ac:dyDescent="0.2">
      <c r="A28" t="s">
        <v>52</v>
      </c>
      <c r="E28" s="27" t="s">
        <v>563</v>
      </c>
    </row>
    <row r="29" spans="1:16" ht="25.5" x14ac:dyDescent="0.2">
      <c r="A29" s="17" t="s">
        <v>44</v>
      </c>
      <c r="B29" s="21" t="s">
        <v>37</v>
      </c>
      <c r="C29" s="21" t="s">
        <v>564</v>
      </c>
      <c r="D29" s="17" t="s">
        <v>46</v>
      </c>
      <c r="E29" s="22" t="s">
        <v>565</v>
      </c>
      <c r="F29" s="23" t="s">
        <v>113</v>
      </c>
      <c r="G29" s="24">
        <v>317.25</v>
      </c>
      <c r="H29" s="25">
        <v>0</v>
      </c>
      <c r="I29" s="25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26" t="s">
        <v>49</v>
      </c>
      <c r="E30" s="27" t="s">
        <v>566</v>
      </c>
    </row>
    <row r="31" spans="1:16" x14ac:dyDescent="0.2">
      <c r="A31" s="28" t="s">
        <v>51</v>
      </c>
      <c r="E31" s="29" t="s">
        <v>567</v>
      </c>
    </row>
    <row r="32" spans="1:16" ht="38.25" x14ac:dyDescent="0.2">
      <c r="A32" t="s">
        <v>52</v>
      </c>
      <c r="E32" s="27" t="s">
        <v>563</v>
      </c>
    </row>
    <row r="33" spans="1:16" x14ac:dyDescent="0.2">
      <c r="A33" s="17" t="s">
        <v>44</v>
      </c>
      <c r="B33" s="21" t="s">
        <v>123</v>
      </c>
      <c r="C33" s="21" t="s">
        <v>568</v>
      </c>
      <c r="D33" s="17" t="s">
        <v>46</v>
      </c>
      <c r="E33" s="22" t="s">
        <v>569</v>
      </c>
      <c r="F33" s="23" t="s">
        <v>195</v>
      </c>
      <c r="G33" s="24">
        <v>6</v>
      </c>
      <c r="H33" s="25">
        <v>0</v>
      </c>
      <c r="I33" s="25">
        <f>ROUND(ROUND(H33,2)*ROUND(G33,3),2)</f>
        <v>0</v>
      </c>
      <c r="O33">
        <f>(I33*21)/100</f>
        <v>0</v>
      </c>
      <c r="P33" t="s">
        <v>23</v>
      </c>
    </row>
    <row r="34" spans="1:16" x14ac:dyDescent="0.2">
      <c r="A34" s="26" t="s">
        <v>49</v>
      </c>
      <c r="E34" s="27" t="s">
        <v>570</v>
      </c>
    </row>
    <row r="35" spans="1:16" ht="25.5" x14ac:dyDescent="0.2">
      <c r="A35" s="28" t="s">
        <v>51</v>
      </c>
      <c r="E35" s="29" t="s">
        <v>571</v>
      </c>
    </row>
    <row r="36" spans="1:16" ht="38.25" x14ac:dyDescent="0.2">
      <c r="A36" t="s">
        <v>52</v>
      </c>
      <c r="E36" s="27" t="s">
        <v>572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scale="5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Rekapitulace</vt:lpstr>
      <vt:lpstr>02</vt:lpstr>
      <vt:lpstr>102.1.1</vt:lpstr>
      <vt:lpstr>102.1.2</vt:lpstr>
      <vt:lpstr>102.1.3</vt:lpstr>
      <vt:lpstr>102.2</vt:lpstr>
      <vt:lpstr>102.3</vt:lpstr>
      <vt:lpstr>182</vt:lpstr>
      <vt:lpstr>190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Kostelecká Miluše</dc:creator>
  <cp:keywords/>
  <dc:description/>
  <cp:lastModifiedBy>Kostelecká Miluše</cp:lastModifiedBy>
  <cp:lastPrinted>2023-06-30T07:28:04Z</cp:lastPrinted>
  <dcterms:modified xsi:type="dcterms:W3CDTF">2023-06-30T07:28:17Z</dcterms:modified>
  <cp:category/>
  <cp:contentStatus/>
</cp:coreProperties>
</file>