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filterPrivacy="1"/>
  <xr:revisionPtr revIDLastSave="0" documentId="13_ncr:1_{B89AD354-8661-417C-AED8-3AC30D76EF63}" xr6:coauthVersionLast="47" xr6:coauthVersionMax="47" xr10:uidLastSave="{00000000-0000-0000-0000-000000000000}"/>
  <bookViews>
    <workbookView xWindow="28680" yWindow="-3255" windowWidth="29040" windowHeight="17520" tabRatio="721" activeTab="1" xr2:uid="{00000000-000D-0000-FFFF-FFFF00000000}"/>
  </bookViews>
  <sheets>
    <sheet name="Oběhy školní dny" sheetId="1" r:id="rId1"/>
    <sheet name="Oběhy prázdniny" sheetId="3" r:id="rId2"/>
    <sheet name="Oběhy víkendy" sheetId="2" r:id="rId3"/>
    <sheet name="Přehled" sheetId="5" r:id="rId4"/>
    <sheet name="Počty dní" sheetId="6" r:id="rId5"/>
  </sheets>
  <definedNames>
    <definedName name="_xlnm._FilterDatabase" localSheetId="1" hidden="1">'Oběhy prázdniny'!$A$1:$AV$881</definedName>
    <definedName name="_xlnm._FilterDatabase" localSheetId="0" hidden="1">'Oběhy školní dny'!$A$1:$AV$1008</definedName>
    <definedName name="_xlnm._FilterDatabase" localSheetId="2" hidden="1">'Oběhy víkendy'!$A$1:$AV$191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76" i="3" l="1"/>
  <c r="T298" i="3" l="1"/>
  <c r="R298" i="3"/>
  <c r="Q298" i="3"/>
  <c r="P298" i="3"/>
  <c r="T297" i="3"/>
  <c r="R297" i="3"/>
  <c r="Q297" i="3"/>
  <c r="S297" i="3" s="1"/>
  <c r="P297" i="3"/>
  <c r="H297" i="3"/>
  <c r="H298" i="3"/>
  <c r="U232" i="3"/>
  <c r="T259" i="3"/>
  <c r="R259" i="3"/>
  <c r="Q259" i="3"/>
  <c r="S259" i="3" s="1"/>
  <c r="T258" i="3"/>
  <c r="R258" i="3"/>
  <c r="Q258" i="3"/>
  <c r="S258" i="3" s="1"/>
  <c r="P258" i="3"/>
  <c r="T257" i="3"/>
  <c r="R257" i="3"/>
  <c r="Q257" i="3"/>
  <c r="S257" i="3" s="1"/>
  <c r="P257" i="3"/>
  <c r="T256" i="3"/>
  <c r="R256" i="3"/>
  <c r="Q256" i="3"/>
  <c r="S256" i="3" s="1"/>
  <c r="P256" i="3"/>
  <c r="T255" i="3"/>
  <c r="R255" i="3"/>
  <c r="Q255" i="3"/>
  <c r="S255" i="3" s="1"/>
  <c r="P255" i="3"/>
  <c r="T254" i="3"/>
  <c r="R254" i="3"/>
  <c r="Q254" i="3"/>
  <c r="S254" i="3" s="1"/>
  <c r="P254" i="3"/>
  <c r="T253" i="3"/>
  <c r="R253" i="3"/>
  <c r="Q253" i="3"/>
  <c r="S253" i="3" s="1"/>
  <c r="P253" i="3"/>
  <c r="T252" i="3"/>
  <c r="R252" i="3"/>
  <c r="Q252" i="3"/>
  <c r="S252" i="3" s="1"/>
  <c r="P252" i="3"/>
  <c r="R251" i="3"/>
  <c r="Q251" i="3"/>
  <c r="P251" i="3"/>
  <c r="T231" i="3"/>
  <c r="R231" i="3"/>
  <c r="Q231" i="3"/>
  <c r="T230" i="3"/>
  <c r="R230" i="3"/>
  <c r="Q230" i="3"/>
  <c r="P230" i="3"/>
  <c r="T229" i="3"/>
  <c r="R229" i="3"/>
  <c r="Q229" i="3"/>
  <c r="P229" i="3"/>
  <c r="T228" i="3"/>
  <c r="R228" i="3"/>
  <c r="Q228" i="3"/>
  <c r="S228" i="3" s="1"/>
  <c r="P228" i="3"/>
  <c r="T227" i="3"/>
  <c r="T232" i="3" s="1"/>
  <c r="R227" i="3"/>
  <c r="Q227" i="3"/>
  <c r="P227" i="3"/>
  <c r="T226" i="3"/>
  <c r="R226" i="3"/>
  <c r="Q226" i="3"/>
  <c r="P226" i="3"/>
  <c r="T225" i="3"/>
  <c r="R225" i="3"/>
  <c r="Q225" i="3"/>
  <c r="S225" i="3" s="1"/>
  <c r="P225" i="3"/>
  <c r="R224" i="3"/>
  <c r="Q224" i="3"/>
  <c r="S224" i="3" s="1"/>
  <c r="P224" i="3"/>
  <c r="T278" i="1"/>
  <c r="R278" i="1"/>
  <c r="Q278" i="1"/>
  <c r="S278" i="1" s="1"/>
  <c r="T277" i="1"/>
  <c r="R277" i="1"/>
  <c r="Q277" i="1"/>
  <c r="S277" i="1" s="1"/>
  <c r="P277" i="1"/>
  <c r="T276" i="1"/>
  <c r="R276" i="1"/>
  <c r="Q276" i="1"/>
  <c r="S276" i="1" s="1"/>
  <c r="P276" i="1"/>
  <c r="T275" i="1"/>
  <c r="R275" i="1"/>
  <c r="Q275" i="1"/>
  <c r="S275" i="1" s="1"/>
  <c r="P275" i="1"/>
  <c r="T274" i="1"/>
  <c r="R274" i="1"/>
  <c r="Q274" i="1"/>
  <c r="S274" i="1" s="1"/>
  <c r="P274" i="1"/>
  <c r="T273" i="1"/>
  <c r="R273" i="1"/>
  <c r="Q273" i="1"/>
  <c r="S273" i="1" s="1"/>
  <c r="P273" i="1"/>
  <c r="T272" i="1"/>
  <c r="R272" i="1"/>
  <c r="Q272" i="1"/>
  <c r="S272" i="1" s="1"/>
  <c r="P272" i="1"/>
  <c r="T271" i="1"/>
  <c r="R271" i="1"/>
  <c r="Q271" i="1"/>
  <c r="S271" i="1" s="1"/>
  <c r="P271" i="1"/>
  <c r="R270" i="1"/>
  <c r="Q270" i="1"/>
  <c r="S270" i="1" s="1"/>
  <c r="P270" i="1"/>
  <c r="U251" i="1"/>
  <c r="T250" i="1"/>
  <c r="R250" i="1"/>
  <c r="Q250" i="1"/>
  <c r="S250" i="1" s="1"/>
  <c r="T249" i="1"/>
  <c r="R249" i="1"/>
  <c r="Q249" i="1"/>
  <c r="S249" i="1" s="1"/>
  <c r="P249" i="1"/>
  <c r="T248" i="1"/>
  <c r="R248" i="1"/>
  <c r="Q248" i="1"/>
  <c r="S248" i="1" s="1"/>
  <c r="P248" i="1"/>
  <c r="T247" i="1"/>
  <c r="R247" i="1"/>
  <c r="Q247" i="1"/>
  <c r="P247" i="1"/>
  <c r="T246" i="1"/>
  <c r="R246" i="1"/>
  <c r="Q246" i="1"/>
  <c r="S246" i="1" s="1"/>
  <c r="P246" i="1"/>
  <c r="T244" i="1"/>
  <c r="R244" i="1"/>
  <c r="Q244" i="1"/>
  <c r="S244" i="1" s="1"/>
  <c r="P244" i="1"/>
  <c r="H230" i="3"/>
  <c r="E230" i="3"/>
  <c r="H252" i="3"/>
  <c r="E252" i="3"/>
  <c r="A165" i="2"/>
  <c r="R232" i="3" l="1"/>
  <c r="S229" i="3"/>
  <c r="S227" i="3"/>
  <c r="S230" i="3"/>
  <c r="S231" i="3"/>
  <c r="Q232" i="3"/>
  <c r="S226" i="3"/>
  <c r="S232" i="3" s="1"/>
  <c r="S251" i="3"/>
  <c r="S247" i="1"/>
  <c r="S298" i="3"/>
  <c r="Q279" i="1"/>
  <c r="H549" i="1" l="1"/>
  <c r="H546" i="1"/>
  <c r="T275" i="3"/>
  <c r="R275" i="3"/>
  <c r="Q275" i="3"/>
  <c r="H275" i="3"/>
  <c r="E275" i="3"/>
  <c r="T274" i="3"/>
  <c r="R274" i="3"/>
  <c r="Q274" i="3"/>
  <c r="P274" i="3"/>
  <c r="H274" i="3"/>
  <c r="E274" i="3"/>
  <c r="U297" i="1"/>
  <c r="T296" i="1"/>
  <c r="R296" i="1"/>
  <c r="Q296" i="1"/>
  <c r="T295" i="1"/>
  <c r="R295" i="1"/>
  <c r="Q295" i="1"/>
  <c r="P295" i="1"/>
  <c r="T294" i="1"/>
  <c r="R294" i="1"/>
  <c r="Q294" i="1"/>
  <c r="P294" i="1"/>
  <c r="T293" i="1"/>
  <c r="R293" i="1"/>
  <c r="Q293" i="1"/>
  <c r="P293" i="1"/>
  <c r="H296" i="1"/>
  <c r="E296" i="1"/>
  <c r="S275" i="3" l="1"/>
  <c r="S274" i="3"/>
  <c r="S293" i="1"/>
  <c r="S295" i="1"/>
  <c r="S296" i="1"/>
  <c r="S294" i="1"/>
  <c r="U221" i="3"/>
  <c r="T220" i="3"/>
  <c r="R220" i="3"/>
  <c r="Q220" i="3"/>
  <c r="T219" i="3"/>
  <c r="R219" i="3"/>
  <c r="Q219" i="3"/>
  <c r="P219" i="3"/>
  <c r="T218" i="3"/>
  <c r="R218" i="3"/>
  <c r="Q218" i="3"/>
  <c r="P218" i="3"/>
  <c r="T217" i="3"/>
  <c r="R217" i="3"/>
  <c r="Q217" i="3"/>
  <c r="P217" i="3"/>
  <c r="T216" i="3"/>
  <c r="R216" i="3"/>
  <c r="Q216" i="3"/>
  <c r="P216" i="3"/>
  <c r="T215" i="3"/>
  <c r="R215" i="3"/>
  <c r="Q215" i="3"/>
  <c r="P215" i="3"/>
  <c r="T214" i="3"/>
  <c r="R214" i="3"/>
  <c r="Q214" i="3"/>
  <c r="P214" i="3"/>
  <c r="T213" i="3"/>
  <c r="R213" i="3"/>
  <c r="Q213" i="3"/>
  <c r="P213" i="3"/>
  <c r="T212" i="3"/>
  <c r="R212" i="3"/>
  <c r="Q212" i="3"/>
  <c r="P212" i="3"/>
  <c r="T211" i="3"/>
  <c r="R211" i="3"/>
  <c r="Q211" i="3"/>
  <c r="P211" i="3"/>
  <c r="T79" i="3"/>
  <c r="R79" i="3"/>
  <c r="Q79" i="3"/>
  <c r="T78" i="3"/>
  <c r="R78" i="3"/>
  <c r="Q78" i="3"/>
  <c r="P78" i="3"/>
  <c r="T77" i="3"/>
  <c r="R77" i="3"/>
  <c r="Q77" i="3"/>
  <c r="S77" i="3" s="1"/>
  <c r="P77" i="3"/>
  <c r="T76" i="3"/>
  <c r="R76" i="3"/>
  <c r="Q76" i="3"/>
  <c r="P76" i="3"/>
  <c r="T75" i="3"/>
  <c r="R75" i="3"/>
  <c r="Q75" i="3"/>
  <c r="P75" i="3"/>
  <c r="T74" i="3"/>
  <c r="R74" i="3"/>
  <c r="Q74" i="3"/>
  <c r="S74" i="3" s="1"/>
  <c r="P74" i="3"/>
  <c r="T73" i="3"/>
  <c r="R73" i="3"/>
  <c r="Q73" i="3"/>
  <c r="P73" i="3"/>
  <c r="T72" i="3"/>
  <c r="R72" i="3"/>
  <c r="Q72" i="3"/>
  <c r="S72" i="3" s="1"/>
  <c r="P72" i="3"/>
  <c r="R71" i="3"/>
  <c r="Q71" i="3"/>
  <c r="P71" i="3"/>
  <c r="P171" i="1"/>
  <c r="P170" i="1"/>
  <c r="P169" i="1"/>
  <c r="P168" i="1"/>
  <c r="P167" i="1"/>
  <c r="P166" i="1"/>
  <c r="P165" i="1"/>
  <c r="P164" i="1"/>
  <c r="P163" i="1"/>
  <c r="P162" i="1"/>
  <c r="P159" i="3"/>
  <c r="P158" i="3"/>
  <c r="P157" i="3"/>
  <c r="P156" i="3"/>
  <c r="P155" i="3"/>
  <c r="P154" i="3"/>
  <c r="P153" i="3"/>
  <c r="P152" i="3"/>
  <c r="P151" i="3"/>
  <c r="P150" i="3"/>
  <c r="P149" i="3"/>
  <c r="P148" i="3"/>
  <c r="P147" i="3"/>
  <c r="T159" i="3"/>
  <c r="R159" i="3"/>
  <c r="Q159" i="3"/>
  <c r="T158" i="3"/>
  <c r="R158" i="3"/>
  <c r="Q158" i="3"/>
  <c r="T157" i="3"/>
  <c r="R157" i="3"/>
  <c r="Q157" i="3"/>
  <c r="S157" i="3" s="1"/>
  <c r="T156" i="3"/>
  <c r="R156" i="3"/>
  <c r="Q156" i="3"/>
  <c r="T155" i="3"/>
  <c r="R155" i="3"/>
  <c r="Q155" i="3"/>
  <c r="T154" i="3"/>
  <c r="R154" i="3"/>
  <c r="Q154" i="3"/>
  <c r="T153" i="3"/>
  <c r="R153" i="3"/>
  <c r="Q153" i="3"/>
  <c r="T152" i="3"/>
  <c r="R152" i="3"/>
  <c r="Q152" i="3"/>
  <c r="T151" i="3"/>
  <c r="R151" i="3"/>
  <c r="Q151" i="3"/>
  <c r="T150" i="3"/>
  <c r="R150" i="3"/>
  <c r="Q150" i="3"/>
  <c r="T149" i="3"/>
  <c r="R149" i="3"/>
  <c r="Q149" i="3"/>
  <c r="S149" i="3" s="1"/>
  <c r="T148" i="3"/>
  <c r="R148" i="3"/>
  <c r="Q148" i="3"/>
  <c r="T147" i="3"/>
  <c r="R147" i="3"/>
  <c r="Q147" i="3"/>
  <c r="T653" i="3"/>
  <c r="T652" i="3"/>
  <c r="T651" i="3"/>
  <c r="T650" i="3"/>
  <c r="T649" i="3"/>
  <c r="T648" i="3"/>
  <c r="T647" i="3"/>
  <c r="T646" i="3"/>
  <c r="T645" i="3"/>
  <c r="R653" i="3"/>
  <c r="Q653" i="3"/>
  <c r="P653" i="3"/>
  <c r="R652" i="3"/>
  <c r="Q652" i="3"/>
  <c r="P652" i="3"/>
  <c r="R651" i="3"/>
  <c r="Q651" i="3"/>
  <c r="P651" i="3"/>
  <c r="R649" i="3"/>
  <c r="Q649" i="3"/>
  <c r="P649" i="3"/>
  <c r="R648" i="3"/>
  <c r="Q648" i="3"/>
  <c r="P648" i="3"/>
  <c r="R647" i="3"/>
  <c r="Q647" i="3"/>
  <c r="P647" i="3"/>
  <c r="R646" i="3"/>
  <c r="Q646" i="3"/>
  <c r="P646" i="3"/>
  <c r="R645" i="3"/>
  <c r="Q645" i="3"/>
  <c r="P645" i="3"/>
  <c r="R644" i="3"/>
  <c r="Q644" i="3"/>
  <c r="P644" i="3"/>
  <c r="T751" i="3"/>
  <c r="R751" i="3"/>
  <c r="Q751" i="3"/>
  <c r="P751" i="3"/>
  <c r="T749" i="3"/>
  <c r="R749" i="3"/>
  <c r="Q749" i="3"/>
  <c r="P749" i="3"/>
  <c r="T748" i="3"/>
  <c r="R748" i="3"/>
  <c r="Q748" i="3"/>
  <c r="P748" i="3"/>
  <c r="T747" i="3"/>
  <c r="R747" i="3"/>
  <c r="Q747" i="3"/>
  <c r="P747" i="3"/>
  <c r="T746" i="3"/>
  <c r="R746" i="3"/>
  <c r="Q746" i="3"/>
  <c r="P746" i="3"/>
  <c r="T745" i="3"/>
  <c r="R745" i="3"/>
  <c r="Q745" i="3"/>
  <c r="P745" i="3"/>
  <c r="T744" i="3"/>
  <c r="R744" i="3"/>
  <c r="Q744" i="3"/>
  <c r="P744" i="3"/>
  <c r="T743" i="3"/>
  <c r="R743" i="3"/>
  <c r="Q743" i="3"/>
  <c r="P743" i="3"/>
  <c r="P92" i="1"/>
  <c r="P91" i="1"/>
  <c r="P90" i="1"/>
  <c r="P89" i="1"/>
  <c r="P88" i="1"/>
  <c r="P87" i="1"/>
  <c r="P86" i="1"/>
  <c r="U240" i="1"/>
  <c r="T239" i="1"/>
  <c r="R239" i="1"/>
  <c r="Q239" i="1"/>
  <c r="T238" i="1"/>
  <c r="R238" i="1"/>
  <c r="Q238" i="1"/>
  <c r="P238" i="1"/>
  <c r="T237" i="1"/>
  <c r="R237" i="1"/>
  <c r="Q237" i="1"/>
  <c r="P237" i="1"/>
  <c r="T236" i="1"/>
  <c r="R236" i="1"/>
  <c r="Q236" i="1"/>
  <c r="P236" i="1"/>
  <c r="T235" i="1"/>
  <c r="R235" i="1"/>
  <c r="Q235" i="1"/>
  <c r="P235" i="1"/>
  <c r="T234" i="1"/>
  <c r="R234" i="1"/>
  <c r="Q234" i="1"/>
  <c r="P234" i="1"/>
  <c r="T233" i="1"/>
  <c r="R233" i="1"/>
  <c r="Q233" i="1"/>
  <c r="P233" i="1"/>
  <c r="T232" i="1"/>
  <c r="R232" i="1"/>
  <c r="Q232" i="1"/>
  <c r="P232" i="1"/>
  <c r="T231" i="1"/>
  <c r="R231" i="1"/>
  <c r="Q231" i="1"/>
  <c r="P231" i="1"/>
  <c r="T230" i="1"/>
  <c r="R230" i="1"/>
  <c r="Q230" i="1"/>
  <c r="P230" i="1"/>
  <c r="T229" i="1"/>
  <c r="R229" i="1"/>
  <c r="Q229" i="1"/>
  <c r="P229" i="1"/>
  <c r="R228" i="1"/>
  <c r="Q228" i="1"/>
  <c r="P228" i="1"/>
  <c r="T731" i="1"/>
  <c r="R731" i="1"/>
  <c r="Q731" i="1"/>
  <c r="P731" i="1"/>
  <c r="T729" i="1"/>
  <c r="R729" i="1"/>
  <c r="Q729" i="1"/>
  <c r="P729" i="1"/>
  <c r="T728" i="1"/>
  <c r="R728" i="1"/>
  <c r="Q728" i="1"/>
  <c r="P728" i="1"/>
  <c r="T727" i="1"/>
  <c r="R727" i="1"/>
  <c r="Q727" i="1"/>
  <c r="P727" i="1"/>
  <c r="T726" i="1"/>
  <c r="R726" i="1"/>
  <c r="Q726" i="1"/>
  <c r="P726" i="1"/>
  <c r="T725" i="1"/>
  <c r="R725" i="1"/>
  <c r="Q725" i="1"/>
  <c r="P725" i="1"/>
  <c r="T724" i="1"/>
  <c r="R724" i="1"/>
  <c r="Q724" i="1"/>
  <c r="P724" i="1"/>
  <c r="T723" i="1"/>
  <c r="R723" i="1"/>
  <c r="Q723" i="1"/>
  <c r="P723" i="1"/>
  <c r="T722" i="1"/>
  <c r="R722" i="1"/>
  <c r="Q722" i="1"/>
  <c r="P722" i="1"/>
  <c r="T721" i="1"/>
  <c r="R721" i="1"/>
  <c r="Q721" i="1"/>
  <c r="P721" i="1"/>
  <c r="T720" i="1"/>
  <c r="R720" i="1"/>
  <c r="Q720" i="1"/>
  <c r="P720" i="1"/>
  <c r="T174" i="1"/>
  <c r="R174" i="1"/>
  <c r="Q174" i="1"/>
  <c r="T173" i="1"/>
  <c r="R173" i="1"/>
  <c r="Q173" i="1"/>
  <c r="T171" i="1"/>
  <c r="R171" i="1"/>
  <c r="Q171" i="1"/>
  <c r="T170" i="1"/>
  <c r="R170" i="1"/>
  <c r="Q170" i="1"/>
  <c r="T169" i="1"/>
  <c r="R169" i="1"/>
  <c r="Q169" i="1"/>
  <c r="T168" i="1"/>
  <c r="R168" i="1"/>
  <c r="Q168" i="1"/>
  <c r="T167" i="1"/>
  <c r="R167" i="1"/>
  <c r="Q167" i="1"/>
  <c r="T166" i="1"/>
  <c r="R166" i="1"/>
  <c r="Q166" i="1"/>
  <c r="T165" i="1"/>
  <c r="R165" i="1"/>
  <c r="Q165" i="1"/>
  <c r="T164" i="1"/>
  <c r="R164" i="1"/>
  <c r="Q164" i="1"/>
  <c r="T163" i="1"/>
  <c r="R163" i="1"/>
  <c r="Q163" i="1"/>
  <c r="T162" i="1"/>
  <c r="R162" i="1"/>
  <c r="Q162" i="1"/>
  <c r="T93" i="1"/>
  <c r="R93" i="1"/>
  <c r="Q93" i="1"/>
  <c r="T92" i="1"/>
  <c r="R92" i="1"/>
  <c r="Q92" i="1"/>
  <c r="T91" i="1"/>
  <c r="R91" i="1"/>
  <c r="Q91" i="1"/>
  <c r="T90" i="1"/>
  <c r="R90" i="1"/>
  <c r="Q90" i="1"/>
  <c r="T89" i="1"/>
  <c r="R89" i="1"/>
  <c r="Q89" i="1"/>
  <c r="T88" i="1"/>
  <c r="R88" i="1"/>
  <c r="Q88" i="1"/>
  <c r="T87" i="1"/>
  <c r="R87" i="1"/>
  <c r="Q87" i="1"/>
  <c r="T86" i="1"/>
  <c r="R86" i="1"/>
  <c r="Q86" i="1"/>
  <c r="T85" i="1"/>
  <c r="R85" i="1"/>
  <c r="Q85" i="1"/>
  <c r="R84" i="1"/>
  <c r="Q84" i="1"/>
  <c r="P85" i="1"/>
  <c r="P84" i="1"/>
  <c r="T47" i="3"/>
  <c r="R47" i="3"/>
  <c r="Q47" i="3"/>
  <c r="P47" i="3"/>
  <c r="T45" i="3"/>
  <c r="R45" i="3"/>
  <c r="Q45" i="3"/>
  <c r="P45" i="3"/>
  <c r="T44" i="3"/>
  <c r="R44" i="3"/>
  <c r="Q44" i="3"/>
  <c r="P44" i="3"/>
  <c r="T43" i="3"/>
  <c r="R43" i="3"/>
  <c r="Q43" i="3"/>
  <c r="P43" i="3"/>
  <c r="T42" i="3"/>
  <c r="R42" i="3"/>
  <c r="Q42" i="3"/>
  <c r="P42" i="3"/>
  <c r="T41" i="3"/>
  <c r="R41" i="3"/>
  <c r="Q41" i="3"/>
  <c r="P41" i="3"/>
  <c r="T40" i="3"/>
  <c r="R40" i="3"/>
  <c r="Q40" i="3"/>
  <c r="P40" i="3"/>
  <c r="T58" i="1"/>
  <c r="R58" i="1"/>
  <c r="Q58" i="1"/>
  <c r="P58" i="1"/>
  <c r="T57" i="1"/>
  <c r="R57" i="1"/>
  <c r="Q57" i="1"/>
  <c r="P57" i="1"/>
  <c r="T56" i="1"/>
  <c r="R56" i="1"/>
  <c r="Q56" i="1"/>
  <c r="P56" i="1"/>
  <c r="T55" i="1"/>
  <c r="R55" i="1"/>
  <c r="Q55" i="1"/>
  <c r="P55" i="1"/>
  <c r="T54" i="1"/>
  <c r="R54" i="1"/>
  <c r="Q54" i="1"/>
  <c r="P54" i="1"/>
  <c r="T53" i="1"/>
  <c r="R53" i="1"/>
  <c r="Q53" i="1"/>
  <c r="P53" i="1"/>
  <c r="S212" i="3" l="1"/>
  <c r="S215" i="3"/>
  <c r="S744" i="3"/>
  <c r="S747" i="3"/>
  <c r="S751" i="3"/>
  <c r="S150" i="3"/>
  <c r="S154" i="3"/>
  <c r="S158" i="3"/>
  <c r="S79" i="3"/>
  <c r="S213" i="3"/>
  <c r="S216" i="3"/>
  <c r="S219" i="3"/>
  <c r="S746" i="3"/>
  <c r="S749" i="3"/>
  <c r="S41" i="3"/>
  <c r="S645" i="3"/>
  <c r="S649" i="3"/>
  <c r="S75" i="3"/>
  <c r="S166" i="1"/>
  <c r="S235" i="1"/>
  <c r="S162" i="1"/>
  <c r="S170" i="1"/>
  <c r="S232" i="1"/>
  <c r="S238" i="1"/>
  <c r="S57" i="1"/>
  <c r="S217" i="3"/>
  <c r="S148" i="3"/>
  <c r="S152" i="3"/>
  <c r="S156" i="3"/>
  <c r="S71" i="3"/>
  <c r="S92" i="1"/>
  <c r="S731" i="1"/>
  <c r="S88" i="1"/>
  <c r="S218" i="3"/>
  <c r="S73" i="3"/>
  <c r="S76" i="3"/>
  <c r="S220" i="3"/>
  <c r="S233" i="1"/>
  <c r="S236" i="1"/>
  <c r="S164" i="1"/>
  <c r="S168" i="1"/>
  <c r="S173" i="1"/>
  <c r="S86" i="1"/>
  <c r="S90" i="1"/>
  <c r="S231" i="1"/>
  <c r="S165" i="1"/>
  <c r="S169" i="1"/>
  <c r="S174" i="1"/>
  <c r="S722" i="1"/>
  <c r="S725" i="1"/>
  <c r="S728" i="1"/>
  <c r="S228" i="1"/>
  <c r="S214" i="3"/>
  <c r="S153" i="3"/>
  <c r="S211" i="3"/>
  <c r="S646" i="3"/>
  <c r="S651" i="3"/>
  <c r="S78" i="3"/>
  <c r="S647" i="3"/>
  <c r="S652" i="3"/>
  <c r="S42" i="3"/>
  <c r="S45" i="3"/>
  <c r="S147" i="3"/>
  <c r="S151" i="3"/>
  <c r="S155" i="3"/>
  <c r="S159" i="3"/>
  <c r="S745" i="3"/>
  <c r="S748" i="3"/>
  <c r="S644" i="3"/>
  <c r="S648" i="3"/>
  <c r="S653" i="3"/>
  <c r="S743" i="3"/>
  <c r="S44" i="3"/>
  <c r="R240" i="1"/>
  <c r="S721" i="1"/>
  <c r="S87" i="1"/>
  <c r="S729" i="1"/>
  <c r="S40" i="3"/>
  <c r="S43" i="3"/>
  <c r="S47" i="3"/>
  <c r="S229" i="1"/>
  <c r="S720" i="1"/>
  <c r="S723" i="1"/>
  <c r="S726" i="1"/>
  <c r="Q240" i="1"/>
  <c r="S84" i="1"/>
  <c r="S163" i="1"/>
  <c r="S167" i="1"/>
  <c r="S171" i="1"/>
  <c r="S55" i="1"/>
  <c r="T240" i="1"/>
  <c r="S230" i="1"/>
  <c r="S234" i="1"/>
  <c r="S85" i="1"/>
  <c r="S89" i="1"/>
  <c r="S93" i="1"/>
  <c r="S724" i="1"/>
  <c r="S727" i="1"/>
  <c r="S239" i="1"/>
  <c r="S91" i="1"/>
  <c r="S237" i="1"/>
  <c r="S58" i="1"/>
  <c r="S56" i="1"/>
  <c r="S53" i="1"/>
  <c r="S54" i="1"/>
  <c r="S240" i="1" l="1"/>
  <c r="T753" i="3" l="1"/>
  <c r="R753" i="3"/>
  <c r="Q753" i="3"/>
  <c r="T752" i="3"/>
  <c r="R752" i="3"/>
  <c r="Q752" i="3"/>
  <c r="T750" i="3"/>
  <c r="R750" i="3"/>
  <c r="Q750" i="3"/>
  <c r="S750" i="3" s="1"/>
  <c r="P750" i="3"/>
  <c r="T99" i="2"/>
  <c r="R99" i="2"/>
  <c r="Q99" i="2"/>
  <c r="T98" i="2"/>
  <c r="R98" i="2"/>
  <c r="Q98" i="2"/>
  <c r="S98" i="2" s="1"/>
  <c r="T97" i="2"/>
  <c r="R97" i="2"/>
  <c r="Q97" i="2"/>
  <c r="T96" i="2"/>
  <c r="R96" i="2"/>
  <c r="Q96" i="2"/>
  <c r="T95" i="2"/>
  <c r="R95" i="2"/>
  <c r="Q95" i="2"/>
  <c r="T94" i="2"/>
  <c r="R94" i="2"/>
  <c r="Q94" i="2"/>
  <c r="T93" i="2"/>
  <c r="R93" i="2"/>
  <c r="Q93" i="2"/>
  <c r="T92" i="2"/>
  <c r="R92" i="2"/>
  <c r="Q92" i="2"/>
  <c r="T91" i="2"/>
  <c r="R91" i="2"/>
  <c r="Q91" i="2"/>
  <c r="R90" i="2"/>
  <c r="Q90" i="2"/>
  <c r="U100" i="2"/>
  <c r="H99" i="2"/>
  <c r="E99" i="2"/>
  <c r="P98" i="2"/>
  <c r="H98" i="2"/>
  <c r="E98" i="2"/>
  <c r="P97" i="2"/>
  <c r="H97" i="2"/>
  <c r="E97" i="2"/>
  <c r="P96" i="2"/>
  <c r="H96" i="2"/>
  <c r="E96" i="2"/>
  <c r="P95" i="2"/>
  <c r="H95" i="2"/>
  <c r="E95" i="2"/>
  <c r="P94" i="2"/>
  <c r="H94" i="2"/>
  <c r="E94" i="2"/>
  <c r="P93" i="2"/>
  <c r="H93" i="2"/>
  <c r="E93" i="2"/>
  <c r="P92" i="2"/>
  <c r="H92" i="2"/>
  <c r="E92" i="2"/>
  <c r="P91" i="2"/>
  <c r="H91" i="2"/>
  <c r="E91" i="2"/>
  <c r="P90" i="2"/>
  <c r="H90" i="2"/>
  <c r="E90" i="2"/>
  <c r="U111" i="2"/>
  <c r="T110" i="2"/>
  <c r="R110" i="2"/>
  <c r="Q110" i="2"/>
  <c r="H110" i="2"/>
  <c r="E110" i="2"/>
  <c r="T109" i="2"/>
  <c r="R109" i="2"/>
  <c r="Q109" i="2"/>
  <c r="P109" i="2"/>
  <c r="H109" i="2"/>
  <c r="E109" i="2"/>
  <c r="T108" i="2"/>
  <c r="R108" i="2"/>
  <c r="Q108" i="2"/>
  <c r="P108" i="2"/>
  <c r="H108" i="2"/>
  <c r="E108" i="2"/>
  <c r="T107" i="2"/>
  <c r="R107" i="2"/>
  <c r="Q107" i="2"/>
  <c r="P107" i="2"/>
  <c r="H107" i="2"/>
  <c r="E107" i="2"/>
  <c r="T106" i="2"/>
  <c r="R106" i="2"/>
  <c r="Q106" i="2"/>
  <c r="P106" i="2"/>
  <c r="H106" i="2"/>
  <c r="E106" i="2"/>
  <c r="T105" i="2"/>
  <c r="R105" i="2"/>
  <c r="Q105" i="2"/>
  <c r="P105" i="2"/>
  <c r="H105" i="2"/>
  <c r="E105" i="2"/>
  <c r="T104" i="2"/>
  <c r="R104" i="2"/>
  <c r="Q104" i="2"/>
  <c r="P104" i="2"/>
  <c r="H104" i="2"/>
  <c r="E104" i="2"/>
  <c r="R103" i="2"/>
  <c r="Q103" i="2"/>
  <c r="P103" i="2"/>
  <c r="H103" i="2"/>
  <c r="E103" i="2"/>
  <c r="P85" i="2"/>
  <c r="P84" i="2"/>
  <c r="P83" i="2"/>
  <c r="P82" i="2"/>
  <c r="P81" i="2"/>
  <c r="P80" i="2"/>
  <c r="P79" i="2"/>
  <c r="P78" i="2"/>
  <c r="P77" i="2"/>
  <c r="H82" i="2"/>
  <c r="H81" i="2"/>
  <c r="E83" i="2"/>
  <c r="E82" i="2"/>
  <c r="E81" i="2"/>
  <c r="E80" i="2"/>
  <c r="U87" i="2"/>
  <c r="H86" i="2"/>
  <c r="E86" i="2"/>
  <c r="H85" i="2"/>
  <c r="E85" i="2"/>
  <c r="H84" i="2"/>
  <c r="E84" i="2"/>
  <c r="H83" i="2"/>
  <c r="H80" i="2"/>
  <c r="H79" i="2"/>
  <c r="E79" i="2"/>
  <c r="H78" i="2"/>
  <c r="E78" i="2"/>
  <c r="H77" i="2"/>
  <c r="E77" i="2"/>
  <c r="T130" i="2"/>
  <c r="R130" i="2"/>
  <c r="Q130" i="2"/>
  <c r="T129" i="2"/>
  <c r="R129" i="2"/>
  <c r="Q129" i="2"/>
  <c r="T128" i="2"/>
  <c r="R128" i="2"/>
  <c r="Q128" i="2"/>
  <c r="T127" i="2"/>
  <c r="R127" i="2"/>
  <c r="Q127" i="2"/>
  <c r="T126" i="2"/>
  <c r="R126" i="2"/>
  <c r="Q126" i="2"/>
  <c r="T125" i="2"/>
  <c r="R125" i="2"/>
  <c r="Q125" i="2"/>
  <c r="T124" i="2"/>
  <c r="R124" i="2"/>
  <c r="Q124" i="2"/>
  <c r="R123" i="2"/>
  <c r="Q123" i="2"/>
  <c r="T141" i="2"/>
  <c r="R141" i="2"/>
  <c r="Q141" i="2"/>
  <c r="T140" i="2"/>
  <c r="R140" i="2"/>
  <c r="Q140" i="2"/>
  <c r="T139" i="2"/>
  <c r="R139" i="2"/>
  <c r="Q139" i="2"/>
  <c r="T138" i="2"/>
  <c r="R138" i="2"/>
  <c r="Q138" i="2"/>
  <c r="T137" i="2"/>
  <c r="R137" i="2"/>
  <c r="Q137" i="2"/>
  <c r="T136" i="2"/>
  <c r="R136" i="2"/>
  <c r="Q136" i="2"/>
  <c r="T135" i="2"/>
  <c r="R135" i="2"/>
  <c r="Q135" i="2"/>
  <c r="R134" i="2"/>
  <c r="Q134" i="2"/>
  <c r="U131" i="2"/>
  <c r="H130" i="2"/>
  <c r="E130" i="2"/>
  <c r="P129" i="2"/>
  <c r="H129" i="2"/>
  <c r="E129" i="2"/>
  <c r="P128" i="2"/>
  <c r="H128" i="2"/>
  <c r="E128" i="2"/>
  <c r="P127" i="2"/>
  <c r="H127" i="2"/>
  <c r="E127" i="2"/>
  <c r="P126" i="2"/>
  <c r="H126" i="2"/>
  <c r="E126" i="2"/>
  <c r="P125" i="2"/>
  <c r="H125" i="2"/>
  <c r="E125" i="2"/>
  <c r="P124" i="2"/>
  <c r="H124" i="2"/>
  <c r="E124" i="2"/>
  <c r="P123" i="2"/>
  <c r="H123" i="2"/>
  <c r="E123" i="2"/>
  <c r="P140" i="2"/>
  <c r="P139" i="2"/>
  <c r="P138" i="2"/>
  <c r="P137" i="2"/>
  <c r="P136" i="2"/>
  <c r="P135" i="2"/>
  <c r="H139" i="2"/>
  <c r="E139" i="2"/>
  <c r="H136" i="2"/>
  <c r="E136" i="2"/>
  <c r="T119" i="2"/>
  <c r="R119" i="2"/>
  <c r="Q119" i="2"/>
  <c r="T118" i="2"/>
  <c r="R118" i="2"/>
  <c r="Q118" i="2"/>
  <c r="T117" i="2"/>
  <c r="R117" i="2"/>
  <c r="Q117" i="2"/>
  <c r="T116" i="2"/>
  <c r="R116" i="2"/>
  <c r="Q116" i="2"/>
  <c r="T115" i="2"/>
  <c r="R115" i="2"/>
  <c r="Q115" i="2"/>
  <c r="R114" i="2"/>
  <c r="Q114" i="2"/>
  <c r="P118" i="2"/>
  <c r="P117" i="2"/>
  <c r="P116" i="2"/>
  <c r="P115" i="2"/>
  <c r="P114" i="2"/>
  <c r="U142" i="2"/>
  <c r="H141" i="2"/>
  <c r="E141" i="2"/>
  <c r="H140" i="2"/>
  <c r="E140" i="2"/>
  <c r="H138" i="2"/>
  <c r="E138" i="2"/>
  <c r="H137" i="2"/>
  <c r="E137" i="2"/>
  <c r="H135" i="2"/>
  <c r="E135" i="2"/>
  <c r="P134" i="2"/>
  <c r="H134" i="2"/>
  <c r="E134" i="2"/>
  <c r="U120" i="2"/>
  <c r="H119" i="2"/>
  <c r="E119" i="2"/>
  <c r="H118" i="2"/>
  <c r="E118" i="2"/>
  <c r="H117" i="2"/>
  <c r="E117" i="2"/>
  <c r="H116" i="2"/>
  <c r="E116" i="2"/>
  <c r="H115" i="2"/>
  <c r="E115" i="2"/>
  <c r="H114" i="2"/>
  <c r="E114" i="2"/>
  <c r="U12" i="2"/>
  <c r="T11" i="2"/>
  <c r="R11" i="2"/>
  <c r="Q11" i="2"/>
  <c r="T10" i="2"/>
  <c r="R10" i="2"/>
  <c r="Q10" i="2"/>
  <c r="T9" i="2"/>
  <c r="R9" i="2"/>
  <c r="Q9" i="2"/>
  <c r="T8" i="2"/>
  <c r="R8" i="2"/>
  <c r="Q8" i="2"/>
  <c r="T7" i="2"/>
  <c r="R7" i="2"/>
  <c r="Q7" i="2"/>
  <c r="T6" i="2"/>
  <c r="R6" i="2"/>
  <c r="Q6" i="2"/>
  <c r="T5" i="2"/>
  <c r="R5" i="2"/>
  <c r="Q5" i="2"/>
  <c r="R4" i="2"/>
  <c r="Q4" i="2"/>
  <c r="H11" i="2"/>
  <c r="E11" i="2"/>
  <c r="P10" i="2"/>
  <c r="H10" i="2"/>
  <c r="E10" i="2"/>
  <c r="P9" i="2"/>
  <c r="H9" i="2"/>
  <c r="E9" i="2"/>
  <c r="P8" i="2"/>
  <c r="H8" i="2"/>
  <c r="E8" i="2"/>
  <c r="P7" i="2"/>
  <c r="H7" i="2"/>
  <c r="E7" i="2"/>
  <c r="P6" i="2"/>
  <c r="H6" i="2"/>
  <c r="E6" i="2"/>
  <c r="P5" i="2"/>
  <c r="H5" i="2"/>
  <c r="E5" i="2"/>
  <c r="P4" i="2"/>
  <c r="H4" i="2"/>
  <c r="E4" i="2"/>
  <c r="P27" i="2"/>
  <c r="P26" i="2"/>
  <c r="P25" i="2"/>
  <c r="P24" i="2"/>
  <c r="P23" i="2"/>
  <c r="P22" i="2"/>
  <c r="P21" i="2"/>
  <c r="P20" i="2"/>
  <c r="P19" i="2"/>
  <c r="P18" i="2"/>
  <c r="P17" i="2"/>
  <c r="P16" i="2"/>
  <c r="P15" i="2"/>
  <c r="T28" i="2"/>
  <c r="R28" i="2"/>
  <c r="Q28" i="2"/>
  <c r="T27" i="2"/>
  <c r="R27" i="2"/>
  <c r="Q27" i="2"/>
  <c r="T26" i="2"/>
  <c r="R26" i="2"/>
  <c r="Q26" i="2"/>
  <c r="T25" i="2"/>
  <c r="R25" i="2"/>
  <c r="Q25" i="2"/>
  <c r="T24" i="2"/>
  <c r="R24" i="2"/>
  <c r="Q24" i="2"/>
  <c r="T23" i="2"/>
  <c r="R23" i="2"/>
  <c r="Q23" i="2"/>
  <c r="T22" i="2"/>
  <c r="R22" i="2"/>
  <c r="Q22" i="2"/>
  <c r="T21" i="2"/>
  <c r="R21" i="2"/>
  <c r="Q21" i="2"/>
  <c r="T20" i="2"/>
  <c r="R20" i="2"/>
  <c r="Q20" i="2"/>
  <c r="T19" i="2"/>
  <c r="R19" i="2"/>
  <c r="Q19" i="2"/>
  <c r="T18" i="2"/>
  <c r="R18" i="2"/>
  <c r="Q18" i="2"/>
  <c r="T17" i="2"/>
  <c r="R17" i="2"/>
  <c r="Q17" i="2"/>
  <c r="T16" i="2"/>
  <c r="R16" i="2"/>
  <c r="Q16" i="2"/>
  <c r="R15" i="2"/>
  <c r="Q15" i="2"/>
  <c r="T73" i="2"/>
  <c r="R73" i="2"/>
  <c r="Q73" i="2"/>
  <c r="T72" i="2"/>
  <c r="R72" i="2"/>
  <c r="Q72" i="2"/>
  <c r="T71" i="2"/>
  <c r="R71" i="2"/>
  <c r="Q71" i="2"/>
  <c r="T70" i="2"/>
  <c r="R70" i="2"/>
  <c r="Q70" i="2"/>
  <c r="T69" i="2"/>
  <c r="R69" i="2"/>
  <c r="Q69" i="2"/>
  <c r="T68" i="2"/>
  <c r="R68" i="2"/>
  <c r="Q68" i="2"/>
  <c r="T67" i="2"/>
  <c r="R67" i="2"/>
  <c r="Q67" i="2"/>
  <c r="T66" i="2"/>
  <c r="R66" i="2"/>
  <c r="Q66" i="2"/>
  <c r="T65" i="2"/>
  <c r="R65" i="2"/>
  <c r="Q65" i="2"/>
  <c r="T64" i="2"/>
  <c r="R64" i="2"/>
  <c r="Q64" i="2"/>
  <c r="T63" i="2"/>
  <c r="R63" i="2"/>
  <c r="Q63" i="2"/>
  <c r="R62" i="2"/>
  <c r="Q62" i="2"/>
  <c r="H26" i="2"/>
  <c r="E26" i="2"/>
  <c r="H17" i="2"/>
  <c r="E17" i="2"/>
  <c r="P64" i="2"/>
  <c r="P65" i="2"/>
  <c r="P66" i="2"/>
  <c r="P67" i="2"/>
  <c r="P68" i="2"/>
  <c r="P69" i="2"/>
  <c r="P70" i="2"/>
  <c r="P71" i="2"/>
  <c r="H70" i="2"/>
  <c r="E70" i="2"/>
  <c r="P63" i="2"/>
  <c r="H65" i="2"/>
  <c r="E65" i="2"/>
  <c r="P72" i="2"/>
  <c r="P62" i="2"/>
  <c r="U74" i="2"/>
  <c r="H71" i="2"/>
  <c r="E71" i="2"/>
  <c r="H25" i="2"/>
  <c r="E25" i="2"/>
  <c r="H22" i="2"/>
  <c r="E22" i="2"/>
  <c r="H21" i="2"/>
  <c r="E21" i="2"/>
  <c r="H18" i="2"/>
  <c r="E18" i="2"/>
  <c r="H64" i="2"/>
  <c r="E64" i="2"/>
  <c r="H73" i="2"/>
  <c r="E73" i="2"/>
  <c r="H72" i="2"/>
  <c r="E72" i="2"/>
  <c r="H24" i="2"/>
  <c r="E24" i="2"/>
  <c r="H23" i="2"/>
  <c r="E23" i="2"/>
  <c r="H20" i="2"/>
  <c r="E20" i="2"/>
  <c r="H19" i="2"/>
  <c r="E19" i="2"/>
  <c r="H63" i="2"/>
  <c r="E63" i="2"/>
  <c r="H62" i="2"/>
  <c r="E62" i="2"/>
  <c r="U29" i="2"/>
  <c r="H69" i="2"/>
  <c r="E69" i="2"/>
  <c r="H68" i="2"/>
  <c r="E68" i="2"/>
  <c r="H67" i="2"/>
  <c r="E67" i="2"/>
  <c r="H66" i="2"/>
  <c r="E66" i="2"/>
  <c r="H16" i="2"/>
  <c r="E16" i="2"/>
  <c r="H15" i="2"/>
  <c r="E15" i="2"/>
  <c r="U48" i="2"/>
  <c r="P46" i="2"/>
  <c r="P45" i="2"/>
  <c r="P44" i="2"/>
  <c r="P43" i="2"/>
  <c r="P42" i="2"/>
  <c r="P41" i="2"/>
  <c r="P40" i="2"/>
  <c r="P39" i="2"/>
  <c r="P38" i="2"/>
  <c r="P37" i="2"/>
  <c r="P36" i="2"/>
  <c r="P35" i="2"/>
  <c r="P34" i="2"/>
  <c r="P33" i="2"/>
  <c r="P32" i="2"/>
  <c r="T47" i="2"/>
  <c r="R47" i="2"/>
  <c r="Q47" i="2"/>
  <c r="T46" i="2"/>
  <c r="R46" i="2"/>
  <c r="Q46" i="2"/>
  <c r="T45" i="2"/>
  <c r="R45" i="2"/>
  <c r="Q45" i="2"/>
  <c r="T44" i="2"/>
  <c r="R44" i="2"/>
  <c r="Q44" i="2"/>
  <c r="T43" i="2"/>
  <c r="R43" i="2"/>
  <c r="Q43" i="2"/>
  <c r="T42" i="2"/>
  <c r="R42" i="2"/>
  <c r="Q42" i="2"/>
  <c r="T41" i="2"/>
  <c r="R41" i="2"/>
  <c r="Q41" i="2"/>
  <c r="T40" i="2"/>
  <c r="R40" i="2"/>
  <c r="Q40" i="2"/>
  <c r="T39" i="2"/>
  <c r="R39" i="2"/>
  <c r="Q39" i="2"/>
  <c r="T38" i="2"/>
  <c r="R38" i="2"/>
  <c r="Q38" i="2"/>
  <c r="T37" i="2"/>
  <c r="R37" i="2"/>
  <c r="Q37" i="2"/>
  <c r="T36" i="2"/>
  <c r="R36" i="2"/>
  <c r="Q36" i="2"/>
  <c r="T35" i="2"/>
  <c r="R35" i="2"/>
  <c r="Q35" i="2"/>
  <c r="T34" i="2"/>
  <c r="R34" i="2"/>
  <c r="Q34" i="2"/>
  <c r="T33" i="2"/>
  <c r="R33" i="2"/>
  <c r="Q33" i="2"/>
  <c r="R32" i="2"/>
  <c r="Q32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E47" i="2"/>
  <c r="E46" i="2"/>
  <c r="E45" i="2"/>
  <c r="E44" i="2"/>
  <c r="E43" i="2"/>
  <c r="E42" i="2"/>
  <c r="E41" i="2"/>
  <c r="E40" i="2"/>
  <c r="E39" i="2"/>
  <c r="E38" i="2"/>
  <c r="E37" i="2"/>
  <c r="E35" i="2"/>
  <c r="E34" i="2"/>
  <c r="E33" i="2"/>
  <c r="E32" i="2"/>
  <c r="H47" i="2"/>
  <c r="E27" i="2"/>
  <c r="E28" i="2"/>
  <c r="H27" i="2"/>
  <c r="H32" i="2"/>
  <c r="H28" i="2"/>
  <c r="E36" i="2"/>
  <c r="H33" i="2"/>
  <c r="P57" i="2"/>
  <c r="P56" i="2"/>
  <c r="P55" i="2"/>
  <c r="P54" i="2"/>
  <c r="P53" i="2"/>
  <c r="P52" i="2"/>
  <c r="P51" i="2"/>
  <c r="T58" i="2"/>
  <c r="R58" i="2"/>
  <c r="Q58" i="2"/>
  <c r="T57" i="2"/>
  <c r="R57" i="2"/>
  <c r="Q57" i="2"/>
  <c r="T56" i="2"/>
  <c r="R56" i="2"/>
  <c r="Q56" i="2"/>
  <c r="T55" i="2"/>
  <c r="R55" i="2"/>
  <c r="Q55" i="2"/>
  <c r="T54" i="2"/>
  <c r="R54" i="2"/>
  <c r="Q54" i="2"/>
  <c r="T53" i="2"/>
  <c r="R53" i="2"/>
  <c r="Q53" i="2"/>
  <c r="T52" i="2"/>
  <c r="R52" i="2"/>
  <c r="Q52" i="2"/>
  <c r="R51" i="2"/>
  <c r="Q51" i="2"/>
  <c r="E58" i="2"/>
  <c r="E57" i="2"/>
  <c r="E56" i="2"/>
  <c r="E55" i="2"/>
  <c r="E54" i="2"/>
  <c r="E53" i="2"/>
  <c r="E52" i="2"/>
  <c r="E51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C74" i="2"/>
  <c r="C142" i="2"/>
  <c r="C100" i="2"/>
  <c r="C87" i="2"/>
  <c r="A48" i="2"/>
  <c r="J74" i="2"/>
  <c r="C131" i="2"/>
  <c r="J111" i="2"/>
  <c r="J131" i="2"/>
  <c r="J12" i="2"/>
  <c r="A100" i="2"/>
  <c r="A29" i="2"/>
  <c r="C12" i="2"/>
  <c r="J100" i="2"/>
  <c r="C120" i="2"/>
  <c r="A131" i="2"/>
  <c r="A120" i="2"/>
  <c r="A142" i="2"/>
  <c r="J142" i="2"/>
  <c r="C111" i="2"/>
  <c r="J87" i="2"/>
  <c r="A12" i="2"/>
  <c r="A111" i="2"/>
  <c r="C48" i="2"/>
  <c r="A74" i="2"/>
  <c r="C29" i="2"/>
  <c r="J120" i="2"/>
  <c r="J29" i="2"/>
  <c r="A87" i="2"/>
  <c r="J48" i="2"/>
  <c r="S94" i="2" l="1"/>
  <c r="S93" i="2"/>
  <c r="S92" i="2"/>
  <c r="S96" i="2"/>
  <c r="S105" i="2"/>
  <c r="S107" i="2"/>
  <c r="S109" i="2"/>
  <c r="S97" i="2"/>
  <c r="S752" i="3"/>
  <c r="S753" i="3"/>
  <c r="S95" i="2"/>
  <c r="S99" i="2"/>
  <c r="S108" i="2"/>
  <c r="S90" i="2"/>
  <c r="Q100" i="2"/>
  <c r="R100" i="2"/>
  <c r="T100" i="2"/>
  <c r="S91" i="2"/>
  <c r="S106" i="2"/>
  <c r="S110" i="2"/>
  <c r="R111" i="2"/>
  <c r="S104" i="2"/>
  <c r="T111" i="2"/>
  <c r="S103" i="2"/>
  <c r="S116" i="2"/>
  <c r="S139" i="2"/>
  <c r="Q111" i="2"/>
  <c r="S124" i="2"/>
  <c r="S128" i="2"/>
  <c r="S127" i="2"/>
  <c r="S134" i="2"/>
  <c r="S141" i="2"/>
  <c r="S65" i="2"/>
  <c r="S69" i="2"/>
  <c r="S73" i="2"/>
  <c r="S117" i="2"/>
  <c r="S136" i="2"/>
  <c r="S140" i="2"/>
  <c r="T87" i="2"/>
  <c r="Q87" i="2"/>
  <c r="R87" i="2"/>
  <c r="S114" i="2"/>
  <c r="S123" i="2"/>
  <c r="S138" i="2"/>
  <c r="S135" i="2"/>
  <c r="S125" i="2"/>
  <c r="S129" i="2"/>
  <c r="S115" i="2"/>
  <c r="S119" i="2"/>
  <c r="S126" i="2"/>
  <c r="S137" i="2"/>
  <c r="S130" i="2"/>
  <c r="T131" i="2"/>
  <c r="R131" i="2"/>
  <c r="Q131" i="2"/>
  <c r="S118" i="2"/>
  <c r="S23" i="2"/>
  <c r="S27" i="2"/>
  <c r="S6" i="2"/>
  <c r="S10" i="2"/>
  <c r="R142" i="2"/>
  <c r="T142" i="2"/>
  <c r="Q142" i="2"/>
  <c r="T120" i="2"/>
  <c r="R120" i="2"/>
  <c r="Q120" i="2"/>
  <c r="T12" i="2"/>
  <c r="S62" i="2"/>
  <c r="S7" i="2"/>
  <c r="R12" i="2"/>
  <c r="Q12" i="2"/>
  <c r="S5" i="2"/>
  <c r="S11" i="2"/>
  <c r="S4" i="2"/>
  <c r="S8" i="2"/>
  <c r="S9" i="2"/>
  <c r="S66" i="2"/>
  <c r="S70" i="2"/>
  <c r="S15" i="2"/>
  <c r="S18" i="2"/>
  <c r="S26" i="2"/>
  <c r="S64" i="2"/>
  <c r="S68" i="2"/>
  <c r="S72" i="2"/>
  <c r="S63" i="2"/>
  <c r="S67" i="2"/>
  <c r="S71" i="2"/>
  <c r="S16" i="2"/>
  <c r="S28" i="2"/>
  <c r="S17" i="2"/>
  <c r="S21" i="2"/>
  <c r="S22" i="2"/>
  <c r="S25" i="2"/>
  <c r="S19" i="2"/>
  <c r="S20" i="2"/>
  <c r="S24" i="2"/>
  <c r="S35" i="2"/>
  <c r="S39" i="2"/>
  <c r="S43" i="2"/>
  <c r="S47" i="2"/>
  <c r="S52" i="2"/>
  <c r="S56" i="2"/>
  <c r="T74" i="2"/>
  <c r="R74" i="2"/>
  <c r="Q74" i="2"/>
  <c r="T29" i="2"/>
  <c r="R29" i="2"/>
  <c r="Q29" i="2"/>
  <c r="S36" i="2"/>
  <c r="S40" i="2"/>
  <c r="S44" i="2"/>
  <c r="S51" i="2"/>
  <c r="S32" i="2"/>
  <c r="R48" i="2"/>
  <c r="T48" i="2"/>
  <c r="S33" i="2"/>
  <c r="S37" i="2"/>
  <c r="S41" i="2"/>
  <c r="S45" i="2"/>
  <c r="Q48" i="2"/>
  <c r="S34" i="2"/>
  <c r="S38" i="2"/>
  <c r="S42" i="2"/>
  <c r="S46" i="2"/>
  <c r="S54" i="2"/>
  <c r="S58" i="2"/>
  <c r="T59" i="2"/>
  <c r="S55" i="2"/>
  <c r="Q59" i="2"/>
  <c r="S53" i="2"/>
  <c r="S57" i="2"/>
  <c r="R59" i="2"/>
  <c r="S100" i="2" l="1"/>
  <c r="S111" i="2"/>
  <c r="S131" i="2"/>
  <c r="S87" i="2"/>
  <c r="S142" i="2"/>
  <c r="S120" i="2"/>
  <c r="S12" i="2"/>
  <c r="S29" i="2"/>
  <c r="S74" i="2"/>
  <c r="S48" i="2"/>
  <c r="S59" i="2"/>
  <c r="U59" i="2" l="1"/>
  <c r="H58" i="2"/>
  <c r="H57" i="2"/>
  <c r="H56" i="2"/>
  <c r="H55" i="2"/>
  <c r="H54" i="2"/>
  <c r="H53" i="2"/>
  <c r="H52" i="2"/>
  <c r="H51" i="2"/>
  <c r="T654" i="3"/>
  <c r="R654" i="3"/>
  <c r="Q654" i="3"/>
  <c r="R650" i="3"/>
  <c r="Q650" i="3"/>
  <c r="T644" i="3"/>
  <c r="T655" i="3"/>
  <c r="R655" i="3"/>
  <c r="Q655" i="3"/>
  <c r="P655" i="3"/>
  <c r="P654" i="3"/>
  <c r="P650" i="3"/>
  <c r="T698" i="3"/>
  <c r="R698" i="3"/>
  <c r="Q698" i="3"/>
  <c r="P698" i="3"/>
  <c r="T697" i="3"/>
  <c r="R697" i="3"/>
  <c r="Q697" i="3"/>
  <c r="P697" i="3"/>
  <c r="T696" i="3"/>
  <c r="R696" i="3"/>
  <c r="Q696" i="3"/>
  <c r="P696" i="3"/>
  <c r="T695" i="3"/>
  <c r="R695" i="3"/>
  <c r="Q695" i="3"/>
  <c r="P695" i="3"/>
  <c r="T694" i="3"/>
  <c r="R694" i="3"/>
  <c r="Q694" i="3"/>
  <c r="P694" i="3"/>
  <c r="T736" i="3"/>
  <c r="R736" i="3"/>
  <c r="Q736" i="3"/>
  <c r="P736" i="3"/>
  <c r="T735" i="3"/>
  <c r="R735" i="3"/>
  <c r="Q735" i="3"/>
  <c r="P735" i="3"/>
  <c r="T734" i="3"/>
  <c r="R734" i="3"/>
  <c r="Q734" i="3"/>
  <c r="P734" i="3"/>
  <c r="T733" i="3"/>
  <c r="R733" i="3"/>
  <c r="Q733" i="3"/>
  <c r="P733" i="3"/>
  <c r="T732" i="3"/>
  <c r="R732" i="3"/>
  <c r="Q732" i="3"/>
  <c r="P732" i="3"/>
  <c r="T731" i="3"/>
  <c r="R731" i="3"/>
  <c r="Q731" i="3"/>
  <c r="P731" i="3"/>
  <c r="T730" i="3"/>
  <c r="R730" i="3"/>
  <c r="Q730" i="3"/>
  <c r="P730" i="3"/>
  <c r="T729" i="3"/>
  <c r="R729" i="3"/>
  <c r="Q729" i="3"/>
  <c r="P729" i="3"/>
  <c r="T728" i="3"/>
  <c r="R728" i="3"/>
  <c r="Q728" i="3"/>
  <c r="P728" i="3"/>
  <c r="T727" i="3"/>
  <c r="R727" i="3"/>
  <c r="Q727" i="3"/>
  <c r="P727" i="3"/>
  <c r="R755" i="3"/>
  <c r="Q755" i="3"/>
  <c r="P755" i="3"/>
  <c r="R754" i="3"/>
  <c r="Q754" i="3"/>
  <c r="P754" i="3"/>
  <c r="P753" i="3"/>
  <c r="P752" i="3"/>
  <c r="E753" i="3"/>
  <c r="T848" i="3"/>
  <c r="R848" i="3"/>
  <c r="Q848" i="3"/>
  <c r="P848" i="3"/>
  <c r="T847" i="3"/>
  <c r="R847" i="3"/>
  <c r="Q847" i="3"/>
  <c r="P847" i="3"/>
  <c r="T846" i="3"/>
  <c r="R846" i="3"/>
  <c r="Q846" i="3"/>
  <c r="P846" i="3"/>
  <c r="T845" i="3"/>
  <c r="R845" i="3"/>
  <c r="Q845" i="3"/>
  <c r="P845" i="3"/>
  <c r="T844" i="3"/>
  <c r="R844" i="3"/>
  <c r="Q844" i="3"/>
  <c r="P844" i="3"/>
  <c r="T843" i="3"/>
  <c r="R843" i="3"/>
  <c r="Q843" i="3"/>
  <c r="P843" i="3"/>
  <c r="T842" i="3"/>
  <c r="R842" i="3"/>
  <c r="Q842" i="3"/>
  <c r="P842" i="3"/>
  <c r="T841" i="3"/>
  <c r="R841" i="3"/>
  <c r="Q841" i="3"/>
  <c r="P841" i="3"/>
  <c r="T839" i="3"/>
  <c r="R839" i="3"/>
  <c r="Q839" i="3"/>
  <c r="P839" i="3"/>
  <c r="U850" i="3"/>
  <c r="T849" i="3"/>
  <c r="R849" i="3"/>
  <c r="Q849" i="3"/>
  <c r="H849" i="3"/>
  <c r="E849" i="3"/>
  <c r="H848" i="3"/>
  <c r="E848" i="3"/>
  <c r="H847" i="3"/>
  <c r="E847" i="3"/>
  <c r="H846" i="3"/>
  <c r="E846" i="3"/>
  <c r="H845" i="3"/>
  <c r="E845" i="3"/>
  <c r="H844" i="3"/>
  <c r="E844" i="3"/>
  <c r="E843" i="3"/>
  <c r="H842" i="3"/>
  <c r="E842" i="3"/>
  <c r="H841" i="3"/>
  <c r="E841" i="3"/>
  <c r="T840" i="3"/>
  <c r="R840" i="3"/>
  <c r="Q840" i="3"/>
  <c r="P840" i="3"/>
  <c r="H840" i="3"/>
  <c r="E840" i="3"/>
  <c r="H839" i="3"/>
  <c r="E839" i="3"/>
  <c r="T838" i="3"/>
  <c r="R838" i="3"/>
  <c r="Q838" i="3"/>
  <c r="P838" i="3"/>
  <c r="H838" i="3"/>
  <c r="E838" i="3"/>
  <c r="R837" i="3"/>
  <c r="Q837" i="3"/>
  <c r="P837" i="3"/>
  <c r="H837" i="3"/>
  <c r="E837" i="3"/>
  <c r="U834" i="3"/>
  <c r="T833" i="3"/>
  <c r="R833" i="3"/>
  <c r="Q833" i="3"/>
  <c r="H833" i="3"/>
  <c r="E833" i="3"/>
  <c r="T832" i="3"/>
  <c r="R832" i="3"/>
  <c r="Q832" i="3"/>
  <c r="P832" i="3"/>
  <c r="H832" i="3"/>
  <c r="E832" i="3"/>
  <c r="T831" i="3"/>
  <c r="R831" i="3"/>
  <c r="Q831" i="3"/>
  <c r="P831" i="3"/>
  <c r="H831" i="3"/>
  <c r="E831" i="3"/>
  <c r="T830" i="3"/>
  <c r="R830" i="3"/>
  <c r="Q830" i="3"/>
  <c r="P830" i="3"/>
  <c r="H830" i="3"/>
  <c r="E830" i="3"/>
  <c r="T829" i="3"/>
  <c r="R829" i="3"/>
  <c r="Q829" i="3"/>
  <c r="P829" i="3"/>
  <c r="H829" i="3"/>
  <c r="E829" i="3"/>
  <c r="T828" i="3"/>
  <c r="R828" i="3"/>
  <c r="Q828" i="3"/>
  <c r="P828" i="3"/>
  <c r="H828" i="3"/>
  <c r="E828" i="3"/>
  <c r="T827" i="3"/>
  <c r="R827" i="3"/>
  <c r="Q827" i="3"/>
  <c r="P827" i="3"/>
  <c r="H827" i="3"/>
  <c r="E827" i="3"/>
  <c r="T826" i="3"/>
  <c r="R826" i="3"/>
  <c r="Q826" i="3"/>
  <c r="P826" i="3"/>
  <c r="H826" i="3"/>
  <c r="E826" i="3"/>
  <c r="T825" i="3"/>
  <c r="R825" i="3"/>
  <c r="Q825" i="3"/>
  <c r="P825" i="3"/>
  <c r="H825" i="3"/>
  <c r="E825" i="3"/>
  <c r="T824" i="3"/>
  <c r="R824" i="3"/>
  <c r="Q824" i="3"/>
  <c r="P824" i="3"/>
  <c r="H824" i="3"/>
  <c r="E824" i="3"/>
  <c r="T823" i="3"/>
  <c r="R823" i="3"/>
  <c r="Q823" i="3"/>
  <c r="P823" i="3"/>
  <c r="H823" i="3"/>
  <c r="E823" i="3"/>
  <c r="T822" i="3"/>
  <c r="R822" i="3"/>
  <c r="Q822" i="3"/>
  <c r="P822" i="3"/>
  <c r="H822" i="3"/>
  <c r="E822" i="3"/>
  <c r="T821" i="3"/>
  <c r="R821" i="3"/>
  <c r="Q821" i="3"/>
  <c r="P821" i="3"/>
  <c r="H821" i="3"/>
  <c r="E821" i="3"/>
  <c r="T820" i="3"/>
  <c r="R820" i="3"/>
  <c r="Q820" i="3"/>
  <c r="P820" i="3"/>
  <c r="H820" i="3"/>
  <c r="E820" i="3"/>
  <c r="T819" i="3"/>
  <c r="R819" i="3"/>
  <c r="Q819" i="3"/>
  <c r="P819" i="3"/>
  <c r="H819" i="3"/>
  <c r="E819" i="3"/>
  <c r="R818" i="3"/>
  <c r="Q818" i="3"/>
  <c r="P818" i="3"/>
  <c r="H818" i="3"/>
  <c r="E818" i="3"/>
  <c r="U815" i="3"/>
  <c r="T814" i="3"/>
  <c r="R814" i="3"/>
  <c r="Q814" i="3"/>
  <c r="H814" i="3"/>
  <c r="E814" i="3"/>
  <c r="T813" i="3"/>
  <c r="R813" i="3"/>
  <c r="Q813" i="3"/>
  <c r="P813" i="3"/>
  <c r="H813" i="3"/>
  <c r="E813" i="3"/>
  <c r="T812" i="3"/>
  <c r="R812" i="3"/>
  <c r="Q812" i="3"/>
  <c r="P812" i="3"/>
  <c r="H812" i="3"/>
  <c r="E812" i="3"/>
  <c r="T811" i="3"/>
  <c r="R811" i="3"/>
  <c r="Q811" i="3"/>
  <c r="P811" i="3"/>
  <c r="H811" i="3"/>
  <c r="E811" i="3"/>
  <c r="T810" i="3"/>
  <c r="R810" i="3"/>
  <c r="Q810" i="3"/>
  <c r="P810" i="3"/>
  <c r="H810" i="3"/>
  <c r="E810" i="3"/>
  <c r="T809" i="3"/>
  <c r="R809" i="3"/>
  <c r="Q809" i="3"/>
  <c r="P809" i="3"/>
  <c r="H809" i="3"/>
  <c r="E809" i="3"/>
  <c r="T808" i="3"/>
  <c r="R808" i="3"/>
  <c r="Q808" i="3"/>
  <c r="P808" i="3"/>
  <c r="H808" i="3"/>
  <c r="E808" i="3"/>
  <c r="T807" i="3"/>
  <c r="R807" i="3"/>
  <c r="Q807" i="3"/>
  <c r="P807" i="3"/>
  <c r="H807" i="3"/>
  <c r="E807" i="3"/>
  <c r="T806" i="3"/>
  <c r="R806" i="3"/>
  <c r="Q806" i="3"/>
  <c r="P806" i="3"/>
  <c r="H806" i="3"/>
  <c r="E806" i="3"/>
  <c r="T805" i="3"/>
  <c r="R805" i="3"/>
  <c r="Q805" i="3"/>
  <c r="P805" i="3"/>
  <c r="H805" i="3"/>
  <c r="E805" i="3"/>
  <c r="T804" i="3"/>
  <c r="R804" i="3"/>
  <c r="Q804" i="3"/>
  <c r="P804" i="3"/>
  <c r="H804" i="3"/>
  <c r="E804" i="3"/>
  <c r="T803" i="3"/>
  <c r="R803" i="3"/>
  <c r="Q803" i="3"/>
  <c r="P803" i="3"/>
  <c r="H803" i="3"/>
  <c r="E803" i="3"/>
  <c r="R802" i="3"/>
  <c r="Q802" i="3"/>
  <c r="P802" i="3"/>
  <c r="H802" i="3"/>
  <c r="E802" i="3"/>
  <c r="U799" i="3"/>
  <c r="T798" i="3"/>
  <c r="R798" i="3"/>
  <c r="Q798" i="3"/>
  <c r="H798" i="3"/>
  <c r="E798" i="3"/>
  <c r="T797" i="3"/>
  <c r="R797" i="3"/>
  <c r="Q797" i="3"/>
  <c r="P797" i="3"/>
  <c r="H797" i="3"/>
  <c r="E797" i="3"/>
  <c r="T796" i="3"/>
  <c r="R796" i="3"/>
  <c r="Q796" i="3"/>
  <c r="P796" i="3"/>
  <c r="H796" i="3"/>
  <c r="E796" i="3"/>
  <c r="T795" i="3"/>
  <c r="R795" i="3"/>
  <c r="Q795" i="3"/>
  <c r="P795" i="3"/>
  <c r="H795" i="3"/>
  <c r="E795" i="3"/>
  <c r="T794" i="3"/>
  <c r="R794" i="3"/>
  <c r="Q794" i="3"/>
  <c r="P794" i="3"/>
  <c r="H794" i="3"/>
  <c r="E794" i="3"/>
  <c r="T793" i="3"/>
  <c r="R793" i="3"/>
  <c r="Q793" i="3"/>
  <c r="P793" i="3"/>
  <c r="H793" i="3"/>
  <c r="E793" i="3"/>
  <c r="T792" i="3"/>
  <c r="R792" i="3"/>
  <c r="Q792" i="3"/>
  <c r="P792" i="3"/>
  <c r="H792" i="3"/>
  <c r="E792" i="3"/>
  <c r="T791" i="3"/>
  <c r="R791" i="3"/>
  <c r="Q791" i="3"/>
  <c r="P791" i="3"/>
  <c r="H791" i="3"/>
  <c r="E791" i="3"/>
  <c r="T790" i="3"/>
  <c r="R790" i="3"/>
  <c r="Q790" i="3"/>
  <c r="P790" i="3"/>
  <c r="H790" i="3"/>
  <c r="E790" i="3"/>
  <c r="T789" i="3"/>
  <c r="R789" i="3"/>
  <c r="Q789" i="3"/>
  <c r="P789" i="3"/>
  <c r="H789" i="3"/>
  <c r="E789" i="3"/>
  <c r="T788" i="3"/>
  <c r="R788" i="3"/>
  <c r="Q788" i="3"/>
  <c r="P788" i="3"/>
  <c r="H788" i="3"/>
  <c r="E788" i="3"/>
  <c r="T787" i="3"/>
  <c r="R787" i="3"/>
  <c r="Q787" i="3"/>
  <c r="P787" i="3"/>
  <c r="H787" i="3"/>
  <c r="E787" i="3"/>
  <c r="T786" i="3"/>
  <c r="R786" i="3"/>
  <c r="Q786" i="3"/>
  <c r="P786" i="3"/>
  <c r="H786" i="3"/>
  <c r="E786" i="3"/>
  <c r="T785" i="3"/>
  <c r="R785" i="3"/>
  <c r="Q785" i="3"/>
  <c r="P785" i="3"/>
  <c r="H785" i="3"/>
  <c r="E785" i="3"/>
  <c r="T784" i="3"/>
  <c r="R784" i="3"/>
  <c r="Q784" i="3"/>
  <c r="P784" i="3"/>
  <c r="H784" i="3"/>
  <c r="E784" i="3"/>
  <c r="T783" i="3"/>
  <c r="R783" i="3"/>
  <c r="Q783" i="3"/>
  <c r="P783" i="3"/>
  <c r="H783" i="3"/>
  <c r="E783" i="3"/>
  <c r="T782" i="3"/>
  <c r="R782" i="3"/>
  <c r="Q782" i="3"/>
  <c r="P782" i="3"/>
  <c r="H782" i="3"/>
  <c r="E782" i="3"/>
  <c r="T781" i="3"/>
  <c r="R781" i="3"/>
  <c r="Q781" i="3"/>
  <c r="P781" i="3"/>
  <c r="H781" i="3"/>
  <c r="E781" i="3"/>
  <c r="R780" i="3"/>
  <c r="Q780" i="3"/>
  <c r="P780" i="3"/>
  <c r="H780" i="3"/>
  <c r="E780" i="3"/>
  <c r="U777" i="3"/>
  <c r="T776" i="3"/>
  <c r="R776" i="3"/>
  <c r="Q776" i="3"/>
  <c r="H776" i="3"/>
  <c r="E776" i="3"/>
  <c r="T775" i="3"/>
  <c r="R775" i="3"/>
  <c r="Q775" i="3"/>
  <c r="P775" i="3"/>
  <c r="H775" i="3"/>
  <c r="E775" i="3"/>
  <c r="T774" i="3"/>
  <c r="R774" i="3"/>
  <c r="Q774" i="3"/>
  <c r="P774" i="3"/>
  <c r="H774" i="3"/>
  <c r="E774" i="3"/>
  <c r="T773" i="3"/>
  <c r="R773" i="3"/>
  <c r="Q773" i="3"/>
  <c r="P773" i="3"/>
  <c r="H773" i="3"/>
  <c r="E773" i="3"/>
  <c r="T772" i="3"/>
  <c r="R772" i="3"/>
  <c r="Q772" i="3"/>
  <c r="P772" i="3"/>
  <c r="H772" i="3"/>
  <c r="E772" i="3"/>
  <c r="T771" i="3"/>
  <c r="R771" i="3"/>
  <c r="Q771" i="3"/>
  <c r="P771" i="3"/>
  <c r="H771" i="3"/>
  <c r="E771" i="3"/>
  <c r="T770" i="3"/>
  <c r="R770" i="3"/>
  <c r="Q770" i="3"/>
  <c r="P770" i="3"/>
  <c r="H770" i="3"/>
  <c r="E770" i="3"/>
  <c r="T769" i="3"/>
  <c r="R769" i="3"/>
  <c r="Q769" i="3"/>
  <c r="P769" i="3"/>
  <c r="H769" i="3"/>
  <c r="E769" i="3"/>
  <c r="T768" i="3"/>
  <c r="R768" i="3"/>
  <c r="Q768" i="3"/>
  <c r="P768" i="3"/>
  <c r="H768" i="3"/>
  <c r="E768" i="3"/>
  <c r="T767" i="3"/>
  <c r="R767" i="3"/>
  <c r="Q767" i="3"/>
  <c r="P767" i="3"/>
  <c r="E767" i="3"/>
  <c r="T766" i="3"/>
  <c r="R766" i="3"/>
  <c r="Q766" i="3"/>
  <c r="P766" i="3"/>
  <c r="H766" i="3"/>
  <c r="E766" i="3"/>
  <c r="T765" i="3"/>
  <c r="R765" i="3"/>
  <c r="Q765" i="3"/>
  <c r="P765" i="3"/>
  <c r="H765" i="3"/>
  <c r="E765" i="3"/>
  <c r="T764" i="3"/>
  <c r="R764" i="3"/>
  <c r="Q764" i="3"/>
  <c r="P764" i="3"/>
  <c r="H764" i="3"/>
  <c r="E764" i="3"/>
  <c r="T763" i="3"/>
  <c r="R763" i="3"/>
  <c r="Q763" i="3"/>
  <c r="P763" i="3"/>
  <c r="H763" i="3"/>
  <c r="E763" i="3"/>
  <c r="T762" i="3"/>
  <c r="R762" i="3"/>
  <c r="Q762" i="3"/>
  <c r="P762" i="3"/>
  <c r="H762" i="3"/>
  <c r="E762" i="3"/>
  <c r="T761" i="3"/>
  <c r="R761" i="3"/>
  <c r="Q761" i="3"/>
  <c r="P761" i="3"/>
  <c r="H761" i="3"/>
  <c r="E761" i="3"/>
  <c r="R760" i="3"/>
  <c r="Q760" i="3"/>
  <c r="P760" i="3"/>
  <c r="H760" i="3"/>
  <c r="E760" i="3"/>
  <c r="U757" i="3"/>
  <c r="T756" i="3"/>
  <c r="R756" i="3"/>
  <c r="Q756" i="3"/>
  <c r="H756" i="3"/>
  <c r="E756" i="3"/>
  <c r="T755" i="3"/>
  <c r="E755" i="3"/>
  <c r="T754" i="3"/>
  <c r="H754" i="3"/>
  <c r="E754" i="3"/>
  <c r="H752" i="3"/>
  <c r="E752" i="3"/>
  <c r="H751" i="3"/>
  <c r="E751" i="3"/>
  <c r="H750" i="3"/>
  <c r="E750" i="3"/>
  <c r="E749" i="3"/>
  <c r="H748" i="3"/>
  <c r="E748" i="3"/>
  <c r="H747" i="3"/>
  <c r="E747" i="3"/>
  <c r="H746" i="3"/>
  <c r="E746" i="3"/>
  <c r="H745" i="3"/>
  <c r="E745" i="3"/>
  <c r="H744" i="3"/>
  <c r="E744" i="3"/>
  <c r="H743" i="3"/>
  <c r="E743" i="3"/>
  <c r="R742" i="3"/>
  <c r="Q742" i="3"/>
  <c r="P742" i="3"/>
  <c r="H742" i="3"/>
  <c r="E742" i="3"/>
  <c r="U739" i="3"/>
  <c r="T738" i="3"/>
  <c r="R738" i="3"/>
  <c r="Q738" i="3"/>
  <c r="H738" i="3"/>
  <c r="E738" i="3"/>
  <c r="T737" i="3"/>
  <c r="R737" i="3"/>
  <c r="Q737" i="3"/>
  <c r="P737" i="3"/>
  <c r="H737" i="3"/>
  <c r="E737" i="3"/>
  <c r="H736" i="3"/>
  <c r="E736" i="3"/>
  <c r="H735" i="3"/>
  <c r="E735" i="3"/>
  <c r="H734" i="3"/>
  <c r="E734" i="3"/>
  <c r="E733" i="3"/>
  <c r="H732" i="3"/>
  <c r="E732" i="3"/>
  <c r="H731" i="3"/>
  <c r="E731" i="3"/>
  <c r="H730" i="3"/>
  <c r="E730" i="3"/>
  <c r="H729" i="3"/>
  <c r="E729" i="3"/>
  <c r="H728" i="3"/>
  <c r="E728" i="3"/>
  <c r="H727" i="3"/>
  <c r="E727" i="3"/>
  <c r="T726" i="3"/>
  <c r="R726" i="3"/>
  <c r="Q726" i="3"/>
  <c r="P726" i="3"/>
  <c r="H726" i="3"/>
  <c r="E726" i="3"/>
  <c r="T725" i="3"/>
  <c r="R725" i="3"/>
  <c r="Q725" i="3"/>
  <c r="P725" i="3"/>
  <c r="H725" i="3"/>
  <c r="E725" i="3"/>
  <c r="T724" i="3"/>
  <c r="R724" i="3"/>
  <c r="Q724" i="3"/>
  <c r="P724" i="3"/>
  <c r="H724" i="3"/>
  <c r="E724" i="3"/>
  <c r="R723" i="3"/>
  <c r="Q723" i="3"/>
  <c r="P723" i="3"/>
  <c r="H723" i="3"/>
  <c r="E723" i="3"/>
  <c r="U720" i="3"/>
  <c r="T719" i="3"/>
  <c r="R719" i="3"/>
  <c r="Q719" i="3"/>
  <c r="H719" i="3"/>
  <c r="E719" i="3"/>
  <c r="T718" i="3"/>
  <c r="R718" i="3"/>
  <c r="Q718" i="3"/>
  <c r="P718" i="3"/>
  <c r="H718" i="3"/>
  <c r="E718" i="3"/>
  <c r="T717" i="3"/>
  <c r="R717" i="3"/>
  <c r="Q717" i="3"/>
  <c r="P717" i="3"/>
  <c r="H717" i="3"/>
  <c r="E717" i="3"/>
  <c r="T716" i="3"/>
  <c r="R716" i="3"/>
  <c r="Q716" i="3"/>
  <c r="P716" i="3"/>
  <c r="E716" i="3"/>
  <c r="T715" i="3"/>
  <c r="R715" i="3"/>
  <c r="Q715" i="3"/>
  <c r="P715" i="3"/>
  <c r="H715" i="3"/>
  <c r="E715" i="3"/>
  <c r="T714" i="3"/>
  <c r="R714" i="3"/>
  <c r="Q714" i="3"/>
  <c r="P714" i="3"/>
  <c r="H714" i="3"/>
  <c r="E714" i="3"/>
  <c r="T713" i="3"/>
  <c r="R713" i="3"/>
  <c r="Q713" i="3"/>
  <c r="P713" i="3"/>
  <c r="H713" i="3"/>
  <c r="E713" i="3"/>
  <c r="T712" i="3"/>
  <c r="R712" i="3"/>
  <c r="Q712" i="3"/>
  <c r="P712" i="3"/>
  <c r="H712" i="3"/>
  <c r="E712" i="3"/>
  <c r="T711" i="3"/>
  <c r="R711" i="3"/>
  <c r="Q711" i="3"/>
  <c r="P711" i="3"/>
  <c r="H711" i="3"/>
  <c r="E711" i="3"/>
  <c r="T710" i="3"/>
  <c r="R710" i="3"/>
  <c r="Q710" i="3"/>
  <c r="P710" i="3"/>
  <c r="H710" i="3"/>
  <c r="E710" i="3"/>
  <c r="T709" i="3"/>
  <c r="R709" i="3"/>
  <c r="Q709" i="3"/>
  <c r="P709" i="3"/>
  <c r="H709" i="3"/>
  <c r="E709" i="3"/>
  <c r="T708" i="3"/>
  <c r="R708" i="3"/>
  <c r="Q708" i="3"/>
  <c r="P708" i="3"/>
  <c r="H708" i="3"/>
  <c r="E708" i="3"/>
  <c r="T707" i="3"/>
  <c r="R707" i="3"/>
  <c r="Q707" i="3"/>
  <c r="P707" i="3"/>
  <c r="H707" i="3"/>
  <c r="E707" i="3"/>
  <c r="T706" i="3"/>
  <c r="R706" i="3"/>
  <c r="Q706" i="3"/>
  <c r="P706" i="3"/>
  <c r="E706" i="3"/>
  <c r="R705" i="3"/>
  <c r="Q705" i="3"/>
  <c r="P705" i="3"/>
  <c r="H705" i="3"/>
  <c r="E705" i="3"/>
  <c r="U702" i="3"/>
  <c r="T701" i="3"/>
  <c r="R701" i="3"/>
  <c r="Q701" i="3"/>
  <c r="H701" i="3"/>
  <c r="E701" i="3"/>
  <c r="T700" i="3"/>
  <c r="R700" i="3"/>
  <c r="Q700" i="3"/>
  <c r="P700" i="3"/>
  <c r="H700" i="3"/>
  <c r="E700" i="3"/>
  <c r="T699" i="3"/>
  <c r="R699" i="3"/>
  <c r="Q699" i="3"/>
  <c r="P699" i="3"/>
  <c r="H699" i="3"/>
  <c r="E699" i="3"/>
  <c r="H698" i="3"/>
  <c r="E698" i="3"/>
  <c r="H697" i="3"/>
  <c r="E697" i="3"/>
  <c r="H696" i="3"/>
  <c r="E696" i="3"/>
  <c r="H695" i="3"/>
  <c r="E695" i="3"/>
  <c r="H694" i="3"/>
  <c r="E694" i="3"/>
  <c r="T693" i="3"/>
  <c r="R693" i="3"/>
  <c r="Q693" i="3"/>
  <c r="P693" i="3"/>
  <c r="H693" i="3"/>
  <c r="E693" i="3"/>
  <c r="T692" i="3"/>
  <c r="R692" i="3"/>
  <c r="Q692" i="3"/>
  <c r="P692" i="3"/>
  <c r="H692" i="3"/>
  <c r="E692" i="3"/>
  <c r="T691" i="3"/>
  <c r="R691" i="3"/>
  <c r="Q691" i="3"/>
  <c r="P691" i="3"/>
  <c r="H691" i="3"/>
  <c r="E691" i="3"/>
  <c r="T690" i="3"/>
  <c r="R690" i="3"/>
  <c r="Q690" i="3"/>
  <c r="P690" i="3"/>
  <c r="E690" i="3"/>
  <c r="R689" i="3"/>
  <c r="Q689" i="3"/>
  <c r="P689" i="3"/>
  <c r="H689" i="3"/>
  <c r="E689" i="3"/>
  <c r="U686" i="3"/>
  <c r="T685" i="3"/>
  <c r="R685" i="3"/>
  <c r="Q685" i="3"/>
  <c r="H685" i="3"/>
  <c r="E685" i="3"/>
  <c r="T684" i="3"/>
  <c r="R684" i="3"/>
  <c r="Q684" i="3"/>
  <c r="P684" i="3"/>
  <c r="H684" i="3"/>
  <c r="E684" i="3"/>
  <c r="T683" i="3"/>
  <c r="R683" i="3"/>
  <c r="Q683" i="3"/>
  <c r="P683" i="3"/>
  <c r="H683" i="3"/>
  <c r="E683" i="3"/>
  <c r="T682" i="3"/>
  <c r="R682" i="3"/>
  <c r="Q682" i="3"/>
  <c r="P682" i="3"/>
  <c r="E682" i="3"/>
  <c r="T681" i="3"/>
  <c r="R681" i="3"/>
  <c r="Q681" i="3"/>
  <c r="P681" i="3"/>
  <c r="H681" i="3"/>
  <c r="E681" i="3"/>
  <c r="T680" i="3"/>
  <c r="R680" i="3"/>
  <c r="Q680" i="3"/>
  <c r="P680" i="3"/>
  <c r="H680" i="3"/>
  <c r="E680" i="3"/>
  <c r="T679" i="3"/>
  <c r="R679" i="3"/>
  <c r="Q679" i="3"/>
  <c r="P679" i="3"/>
  <c r="H679" i="3"/>
  <c r="E679" i="3"/>
  <c r="T678" i="3"/>
  <c r="R678" i="3"/>
  <c r="Q678" i="3"/>
  <c r="P678" i="3"/>
  <c r="H678" i="3"/>
  <c r="E678" i="3"/>
  <c r="T677" i="3"/>
  <c r="R677" i="3"/>
  <c r="Q677" i="3"/>
  <c r="P677" i="3"/>
  <c r="H677" i="3"/>
  <c r="E677" i="3"/>
  <c r="T676" i="3"/>
  <c r="R676" i="3"/>
  <c r="Q676" i="3"/>
  <c r="P676" i="3"/>
  <c r="H676" i="3"/>
  <c r="E676" i="3"/>
  <c r="T675" i="3"/>
  <c r="R675" i="3"/>
  <c r="Q675" i="3"/>
  <c r="P675" i="3"/>
  <c r="H675" i="3"/>
  <c r="E675" i="3"/>
  <c r="T674" i="3"/>
  <c r="R674" i="3"/>
  <c r="Q674" i="3"/>
  <c r="P674" i="3"/>
  <c r="H674" i="3"/>
  <c r="E674" i="3"/>
  <c r="R673" i="3"/>
  <c r="Q673" i="3"/>
  <c r="P673" i="3"/>
  <c r="E673" i="3"/>
  <c r="U670" i="3"/>
  <c r="T669" i="3"/>
  <c r="R669" i="3"/>
  <c r="Q669" i="3"/>
  <c r="H669" i="3"/>
  <c r="E669" i="3"/>
  <c r="T668" i="3"/>
  <c r="R668" i="3"/>
  <c r="Q668" i="3"/>
  <c r="P668" i="3"/>
  <c r="H668" i="3"/>
  <c r="E668" i="3"/>
  <c r="T667" i="3"/>
  <c r="R667" i="3"/>
  <c r="Q667" i="3"/>
  <c r="P667" i="3"/>
  <c r="H667" i="3"/>
  <c r="E667" i="3"/>
  <c r="T666" i="3"/>
  <c r="R666" i="3"/>
  <c r="Q666" i="3"/>
  <c r="P666" i="3"/>
  <c r="H666" i="3"/>
  <c r="E666" i="3"/>
  <c r="T665" i="3"/>
  <c r="R665" i="3"/>
  <c r="Q665" i="3"/>
  <c r="P665" i="3"/>
  <c r="H665" i="3"/>
  <c r="E665" i="3"/>
  <c r="T664" i="3"/>
  <c r="R664" i="3"/>
  <c r="Q664" i="3"/>
  <c r="P664" i="3"/>
  <c r="H664" i="3"/>
  <c r="E664" i="3"/>
  <c r="T663" i="3"/>
  <c r="R663" i="3"/>
  <c r="Q663" i="3"/>
  <c r="P663" i="3"/>
  <c r="H663" i="3"/>
  <c r="E663" i="3"/>
  <c r="T662" i="3"/>
  <c r="R662" i="3"/>
  <c r="Q662" i="3"/>
  <c r="P662" i="3"/>
  <c r="H662" i="3"/>
  <c r="E662" i="3"/>
  <c r="T661" i="3"/>
  <c r="R661" i="3"/>
  <c r="Q661" i="3"/>
  <c r="P661" i="3"/>
  <c r="H661" i="3"/>
  <c r="E661" i="3"/>
  <c r="R660" i="3"/>
  <c r="Q660" i="3"/>
  <c r="P660" i="3"/>
  <c r="H660" i="3"/>
  <c r="E660" i="3"/>
  <c r="U657" i="3"/>
  <c r="T656" i="3"/>
  <c r="R656" i="3"/>
  <c r="Q656" i="3"/>
  <c r="H656" i="3"/>
  <c r="E656" i="3"/>
  <c r="H655" i="3"/>
  <c r="E655" i="3"/>
  <c r="H654" i="3"/>
  <c r="E654" i="3"/>
  <c r="H653" i="3"/>
  <c r="E653" i="3"/>
  <c r="E652" i="3"/>
  <c r="H651" i="3"/>
  <c r="E651" i="3"/>
  <c r="H650" i="3"/>
  <c r="E650" i="3"/>
  <c r="H649" i="3"/>
  <c r="E649" i="3"/>
  <c r="H648" i="3"/>
  <c r="E648" i="3"/>
  <c r="H645" i="3"/>
  <c r="E645" i="3"/>
  <c r="H644" i="3"/>
  <c r="E644" i="3"/>
  <c r="R643" i="3"/>
  <c r="Q643" i="3"/>
  <c r="P643" i="3"/>
  <c r="H643" i="3"/>
  <c r="E643" i="3"/>
  <c r="T171" i="3"/>
  <c r="R171" i="3"/>
  <c r="Q171" i="3"/>
  <c r="T170" i="3"/>
  <c r="R170" i="3"/>
  <c r="Q170" i="3"/>
  <c r="T168" i="3"/>
  <c r="R168" i="3"/>
  <c r="Q168" i="3"/>
  <c r="T167" i="3"/>
  <c r="R167" i="3"/>
  <c r="Q167" i="3"/>
  <c r="T166" i="3"/>
  <c r="R166" i="3"/>
  <c r="Q166" i="3"/>
  <c r="T165" i="3"/>
  <c r="R165" i="3"/>
  <c r="Q165" i="3"/>
  <c r="P169" i="3"/>
  <c r="P168" i="3"/>
  <c r="P167" i="3"/>
  <c r="P166" i="3"/>
  <c r="P165" i="3"/>
  <c r="U939" i="1"/>
  <c r="U903" i="1"/>
  <c r="U887" i="1"/>
  <c r="U865" i="1"/>
  <c r="T840" i="1"/>
  <c r="R840" i="1"/>
  <c r="Q840" i="1"/>
  <c r="T838" i="1"/>
  <c r="R838" i="1"/>
  <c r="Q838" i="1"/>
  <c r="T837" i="1"/>
  <c r="R837" i="1"/>
  <c r="Q837" i="1"/>
  <c r="T836" i="1"/>
  <c r="R836" i="1"/>
  <c r="Q836" i="1"/>
  <c r="T835" i="1"/>
  <c r="R835" i="1"/>
  <c r="Q835" i="1"/>
  <c r="T834" i="1"/>
  <c r="R834" i="1"/>
  <c r="Q834" i="1"/>
  <c r="T833" i="1"/>
  <c r="R833" i="1"/>
  <c r="Q833" i="1"/>
  <c r="T832" i="1"/>
  <c r="R832" i="1"/>
  <c r="Q832" i="1"/>
  <c r="T831" i="1"/>
  <c r="R831" i="1"/>
  <c r="Q831" i="1"/>
  <c r="T830" i="1"/>
  <c r="R830" i="1"/>
  <c r="Q830" i="1"/>
  <c r="P840" i="1"/>
  <c r="P839" i="1"/>
  <c r="P838" i="1"/>
  <c r="P837" i="1"/>
  <c r="P836" i="1"/>
  <c r="P835" i="1"/>
  <c r="P834" i="1"/>
  <c r="P833" i="1"/>
  <c r="P832" i="1"/>
  <c r="P831" i="1"/>
  <c r="P830" i="1"/>
  <c r="U826" i="1"/>
  <c r="U803" i="1"/>
  <c r="U785" i="1"/>
  <c r="U766" i="1"/>
  <c r="U750" i="1"/>
  <c r="U737" i="1"/>
  <c r="U922" i="1"/>
  <c r="U845" i="1"/>
  <c r="T730" i="1"/>
  <c r="R730" i="1"/>
  <c r="Q730" i="1"/>
  <c r="R719" i="1"/>
  <c r="Q719" i="1"/>
  <c r="P730" i="1"/>
  <c r="T763" i="1"/>
  <c r="R763" i="1"/>
  <c r="Q763" i="1"/>
  <c r="T762" i="1"/>
  <c r="R762" i="1"/>
  <c r="Q762" i="1"/>
  <c r="T761" i="1"/>
  <c r="R761" i="1"/>
  <c r="Q761" i="1"/>
  <c r="T760" i="1"/>
  <c r="R760" i="1"/>
  <c r="Q760" i="1"/>
  <c r="T759" i="1"/>
  <c r="R759" i="1"/>
  <c r="Q759" i="1"/>
  <c r="T757" i="1"/>
  <c r="R757" i="1"/>
  <c r="Q757" i="1"/>
  <c r="T756" i="1"/>
  <c r="R756" i="1"/>
  <c r="Q756" i="1"/>
  <c r="T755" i="1"/>
  <c r="R755" i="1"/>
  <c r="Q755" i="1"/>
  <c r="T754" i="1"/>
  <c r="R754" i="1"/>
  <c r="Q754" i="1"/>
  <c r="R753" i="1"/>
  <c r="Q753" i="1"/>
  <c r="P753" i="1"/>
  <c r="E753" i="1"/>
  <c r="T938" i="1"/>
  <c r="R938" i="1"/>
  <c r="Q938" i="1"/>
  <c r="T937" i="1"/>
  <c r="R937" i="1"/>
  <c r="Q937" i="1"/>
  <c r="T936" i="1"/>
  <c r="R936" i="1"/>
  <c r="Q936" i="1"/>
  <c r="T935" i="1"/>
  <c r="R935" i="1"/>
  <c r="Q935" i="1"/>
  <c r="T934" i="1"/>
  <c r="R934" i="1"/>
  <c r="Q934" i="1"/>
  <c r="T933" i="1"/>
  <c r="R933" i="1"/>
  <c r="Q933" i="1"/>
  <c r="T932" i="1"/>
  <c r="R932" i="1"/>
  <c r="Q932" i="1"/>
  <c r="T931" i="1"/>
  <c r="R931" i="1"/>
  <c r="Q931" i="1"/>
  <c r="T930" i="1"/>
  <c r="R930" i="1"/>
  <c r="Q930" i="1"/>
  <c r="T929" i="1"/>
  <c r="R929" i="1"/>
  <c r="Q929" i="1"/>
  <c r="T928" i="1"/>
  <c r="R928" i="1"/>
  <c r="Q928" i="1"/>
  <c r="T927" i="1"/>
  <c r="R927" i="1"/>
  <c r="Q927" i="1"/>
  <c r="T926" i="1"/>
  <c r="R926" i="1"/>
  <c r="Q926" i="1"/>
  <c r="R925" i="1"/>
  <c r="Q925" i="1"/>
  <c r="T921" i="1"/>
  <c r="R921" i="1"/>
  <c r="Q921" i="1"/>
  <c r="T920" i="1"/>
  <c r="R920" i="1"/>
  <c r="Q920" i="1"/>
  <c r="T919" i="1"/>
  <c r="R919" i="1"/>
  <c r="Q919" i="1"/>
  <c r="T918" i="1"/>
  <c r="R918" i="1"/>
  <c r="Q918" i="1"/>
  <c r="T917" i="1"/>
  <c r="R917" i="1"/>
  <c r="Q917" i="1"/>
  <c r="T916" i="1"/>
  <c r="R916" i="1"/>
  <c r="Q916" i="1"/>
  <c r="T915" i="1"/>
  <c r="R915" i="1"/>
  <c r="Q915" i="1"/>
  <c r="T914" i="1"/>
  <c r="R914" i="1"/>
  <c r="Q914" i="1"/>
  <c r="T913" i="1"/>
  <c r="R913" i="1"/>
  <c r="Q913" i="1"/>
  <c r="T912" i="1"/>
  <c r="R912" i="1"/>
  <c r="Q912" i="1"/>
  <c r="T911" i="1"/>
  <c r="R911" i="1"/>
  <c r="Q911" i="1"/>
  <c r="T910" i="1"/>
  <c r="R910" i="1"/>
  <c r="Q910" i="1"/>
  <c r="T909" i="1"/>
  <c r="R909" i="1"/>
  <c r="Q909" i="1"/>
  <c r="T908" i="1"/>
  <c r="R908" i="1"/>
  <c r="Q908" i="1"/>
  <c r="T907" i="1"/>
  <c r="R907" i="1"/>
  <c r="Q907" i="1"/>
  <c r="R906" i="1"/>
  <c r="Q906" i="1"/>
  <c r="T902" i="1"/>
  <c r="R902" i="1"/>
  <c r="Q902" i="1"/>
  <c r="T901" i="1"/>
  <c r="R901" i="1"/>
  <c r="Q901" i="1"/>
  <c r="T900" i="1"/>
  <c r="R900" i="1"/>
  <c r="Q900" i="1"/>
  <c r="T899" i="1"/>
  <c r="R899" i="1"/>
  <c r="Q899" i="1"/>
  <c r="T898" i="1"/>
  <c r="R898" i="1"/>
  <c r="Q898" i="1"/>
  <c r="T897" i="1"/>
  <c r="R897" i="1"/>
  <c r="Q897" i="1"/>
  <c r="T896" i="1"/>
  <c r="R896" i="1"/>
  <c r="Q896" i="1"/>
  <c r="T895" i="1"/>
  <c r="R895" i="1"/>
  <c r="Q895" i="1"/>
  <c r="T894" i="1"/>
  <c r="R894" i="1"/>
  <c r="Q894" i="1"/>
  <c r="T893" i="1"/>
  <c r="R893" i="1"/>
  <c r="Q893" i="1"/>
  <c r="T892" i="1"/>
  <c r="R892" i="1"/>
  <c r="Q892" i="1"/>
  <c r="T891" i="1"/>
  <c r="R891" i="1"/>
  <c r="Q891" i="1"/>
  <c r="R890" i="1"/>
  <c r="Q890" i="1"/>
  <c r="T886" i="1"/>
  <c r="R886" i="1"/>
  <c r="Q886" i="1"/>
  <c r="T885" i="1"/>
  <c r="R885" i="1"/>
  <c r="Q885" i="1"/>
  <c r="T884" i="1"/>
  <c r="R884" i="1"/>
  <c r="Q884" i="1"/>
  <c r="T883" i="1"/>
  <c r="R883" i="1"/>
  <c r="Q883" i="1"/>
  <c r="T882" i="1"/>
  <c r="R882" i="1"/>
  <c r="Q882" i="1"/>
  <c r="T881" i="1"/>
  <c r="R881" i="1"/>
  <c r="Q881" i="1"/>
  <c r="T880" i="1"/>
  <c r="R880" i="1"/>
  <c r="Q880" i="1"/>
  <c r="T879" i="1"/>
  <c r="R879" i="1"/>
  <c r="Q879" i="1"/>
  <c r="T878" i="1"/>
  <c r="R878" i="1"/>
  <c r="Q878" i="1"/>
  <c r="T877" i="1"/>
  <c r="R877" i="1"/>
  <c r="Q877" i="1"/>
  <c r="T876" i="1"/>
  <c r="R876" i="1"/>
  <c r="Q876" i="1"/>
  <c r="T875" i="1"/>
  <c r="R875" i="1"/>
  <c r="Q875" i="1"/>
  <c r="T874" i="1"/>
  <c r="R874" i="1"/>
  <c r="Q874" i="1"/>
  <c r="T873" i="1"/>
  <c r="R873" i="1"/>
  <c r="Q873" i="1"/>
  <c r="T872" i="1"/>
  <c r="R872" i="1"/>
  <c r="Q872" i="1"/>
  <c r="T871" i="1"/>
  <c r="R871" i="1"/>
  <c r="Q871" i="1"/>
  <c r="T870" i="1"/>
  <c r="R870" i="1"/>
  <c r="Q870" i="1"/>
  <c r="T869" i="1"/>
  <c r="R869" i="1"/>
  <c r="Q869" i="1"/>
  <c r="R868" i="1"/>
  <c r="Q868" i="1"/>
  <c r="T864" i="1"/>
  <c r="R864" i="1"/>
  <c r="Q864" i="1"/>
  <c r="T863" i="1"/>
  <c r="R863" i="1"/>
  <c r="Q863" i="1"/>
  <c r="T862" i="1"/>
  <c r="R862" i="1"/>
  <c r="Q862" i="1"/>
  <c r="T861" i="1"/>
  <c r="R861" i="1"/>
  <c r="Q861" i="1"/>
  <c r="T860" i="1"/>
  <c r="R860" i="1"/>
  <c r="Q860" i="1"/>
  <c r="T859" i="1"/>
  <c r="R859" i="1"/>
  <c r="Q859" i="1"/>
  <c r="T858" i="1"/>
  <c r="R858" i="1"/>
  <c r="Q858" i="1"/>
  <c r="T857" i="1"/>
  <c r="R857" i="1"/>
  <c r="Q857" i="1"/>
  <c r="T856" i="1"/>
  <c r="R856" i="1"/>
  <c r="Q856" i="1"/>
  <c r="T855" i="1"/>
  <c r="R855" i="1"/>
  <c r="Q855" i="1"/>
  <c r="T854" i="1"/>
  <c r="R854" i="1"/>
  <c r="Q854" i="1"/>
  <c r="T853" i="1"/>
  <c r="R853" i="1"/>
  <c r="Q853" i="1"/>
  <c r="T852" i="1"/>
  <c r="R852" i="1"/>
  <c r="Q852" i="1"/>
  <c r="T851" i="1"/>
  <c r="R851" i="1"/>
  <c r="Q851" i="1"/>
  <c r="T850" i="1"/>
  <c r="R850" i="1"/>
  <c r="Q850" i="1"/>
  <c r="T849" i="1"/>
  <c r="R849" i="1"/>
  <c r="Q849" i="1"/>
  <c r="R848" i="1"/>
  <c r="Q848" i="1"/>
  <c r="T844" i="1"/>
  <c r="R844" i="1"/>
  <c r="Q844" i="1"/>
  <c r="T843" i="1"/>
  <c r="R843" i="1"/>
  <c r="Q843" i="1"/>
  <c r="T842" i="1"/>
  <c r="R842" i="1"/>
  <c r="Q842" i="1"/>
  <c r="T841" i="1"/>
  <c r="R841" i="1"/>
  <c r="Q841" i="1"/>
  <c r="T839" i="1"/>
  <c r="R839" i="1"/>
  <c r="Q839" i="1"/>
  <c r="R829" i="1"/>
  <c r="Q829" i="1"/>
  <c r="T825" i="1"/>
  <c r="R825" i="1"/>
  <c r="Q825" i="1"/>
  <c r="T824" i="1"/>
  <c r="R824" i="1"/>
  <c r="Q824" i="1"/>
  <c r="T823" i="1"/>
  <c r="R823" i="1"/>
  <c r="Q823" i="1"/>
  <c r="T822" i="1"/>
  <c r="R822" i="1"/>
  <c r="Q822" i="1"/>
  <c r="T821" i="1"/>
  <c r="R821" i="1"/>
  <c r="Q821" i="1"/>
  <c r="T820" i="1"/>
  <c r="R820" i="1"/>
  <c r="Q820" i="1"/>
  <c r="T819" i="1"/>
  <c r="R819" i="1"/>
  <c r="Q819" i="1"/>
  <c r="T818" i="1"/>
  <c r="R818" i="1"/>
  <c r="Q818" i="1"/>
  <c r="T817" i="1"/>
  <c r="R817" i="1"/>
  <c r="Q817" i="1"/>
  <c r="T816" i="1"/>
  <c r="R816" i="1"/>
  <c r="Q816" i="1"/>
  <c r="T815" i="1"/>
  <c r="R815" i="1"/>
  <c r="Q815" i="1"/>
  <c r="T814" i="1"/>
  <c r="R814" i="1"/>
  <c r="Q814" i="1"/>
  <c r="T813" i="1"/>
  <c r="R813" i="1"/>
  <c r="Q813" i="1"/>
  <c r="T812" i="1"/>
  <c r="R812" i="1"/>
  <c r="Q812" i="1"/>
  <c r="T811" i="1"/>
  <c r="R811" i="1"/>
  <c r="Q811" i="1"/>
  <c r="T810" i="1"/>
  <c r="R810" i="1"/>
  <c r="Q810" i="1"/>
  <c r="T809" i="1"/>
  <c r="R809" i="1"/>
  <c r="Q809" i="1"/>
  <c r="T808" i="1"/>
  <c r="R808" i="1"/>
  <c r="Q808" i="1"/>
  <c r="T807" i="1"/>
  <c r="R807" i="1"/>
  <c r="Q807" i="1"/>
  <c r="R806" i="1"/>
  <c r="Q806" i="1"/>
  <c r="T802" i="1"/>
  <c r="R802" i="1"/>
  <c r="Q802" i="1"/>
  <c r="T801" i="1"/>
  <c r="R801" i="1"/>
  <c r="Q801" i="1"/>
  <c r="T800" i="1"/>
  <c r="R800" i="1"/>
  <c r="Q800" i="1"/>
  <c r="T799" i="1"/>
  <c r="R799" i="1"/>
  <c r="Q799" i="1"/>
  <c r="T798" i="1"/>
  <c r="R798" i="1"/>
  <c r="Q798" i="1"/>
  <c r="T797" i="1"/>
  <c r="R797" i="1"/>
  <c r="Q797" i="1"/>
  <c r="T796" i="1"/>
  <c r="R796" i="1"/>
  <c r="Q796" i="1"/>
  <c r="T795" i="1"/>
  <c r="R795" i="1"/>
  <c r="Q795" i="1"/>
  <c r="T794" i="1"/>
  <c r="R794" i="1"/>
  <c r="Q794" i="1"/>
  <c r="T793" i="1"/>
  <c r="R793" i="1"/>
  <c r="Q793" i="1"/>
  <c r="T792" i="1"/>
  <c r="R792" i="1"/>
  <c r="Q792" i="1"/>
  <c r="T791" i="1"/>
  <c r="R791" i="1"/>
  <c r="Q791" i="1"/>
  <c r="T790" i="1"/>
  <c r="R790" i="1"/>
  <c r="Q790" i="1"/>
  <c r="T789" i="1"/>
  <c r="R789" i="1"/>
  <c r="Q789" i="1"/>
  <c r="R788" i="1"/>
  <c r="Q788" i="1"/>
  <c r="T784" i="1"/>
  <c r="R784" i="1"/>
  <c r="Q784" i="1"/>
  <c r="T783" i="1"/>
  <c r="R783" i="1"/>
  <c r="Q783" i="1"/>
  <c r="T782" i="1"/>
  <c r="R782" i="1"/>
  <c r="Q782" i="1"/>
  <c r="T781" i="1"/>
  <c r="R781" i="1"/>
  <c r="Q781" i="1"/>
  <c r="T780" i="1"/>
  <c r="R780" i="1"/>
  <c r="Q780" i="1"/>
  <c r="T779" i="1"/>
  <c r="R779" i="1"/>
  <c r="Q779" i="1"/>
  <c r="T778" i="1"/>
  <c r="R778" i="1"/>
  <c r="Q778" i="1"/>
  <c r="T777" i="1"/>
  <c r="R777" i="1"/>
  <c r="Q777" i="1"/>
  <c r="T776" i="1"/>
  <c r="R776" i="1"/>
  <c r="Q776" i="1"/>
  <c r="T775" i="1"/>
  <c r="R775" i="1"/>
  <c r="Q775" i="1"/>
  <c r="T774" i="1"/>
  <c r="R774" i="1"/>
  <c r="Q774" i="1"/>
  <c r="T773" i="1"/>
  <c r="R773" i="1"/>
  <c r="Q773" i="1"/>
  <c r="T772" i="1"/>
  <c r="R772" i="1"/>
  <c r="Q772" i="1"/>
  <c r="T771" i="1"/>
  <c r="R771" i="1"/>
  <c r="Q771" i="1"/>
  <c r="T770" i="1"/>
  <c r="R770" i="1"/>
  <c r="Q770" i="1"/>
  <c r="R769" i="1"/>
  <c r="Q769" i="1"/>
  <c r="T765" i="1"/>
  <c r="R765" i="1"/>
  <c r="Q765" i="1"/>
  <c r="T764" i="1"/>
  <c r="R764" i="1"/>
  <c r="Q764" i="1"/>
  <c r="T758" i="1"/>
  <c r="R758" i="1"/>
  <c r="Q758" i="1"/>
  <c r="T749" i="1"/>
  <c r="R749" i="1"/>
  <c r="Q749" i="1"/>
  <c r="T748" i="1"/>
  <c r="R748" i="1"/>
  <c r="Q748" i="1"/>
  <c r="T747" i="1"/>
  <c r="R747" i="1"/>
  <c r="Q747" i="1"/>
  <c r="T746" i="1"/>
  <c r="R746" i="1"/>
  <c r="Q746" i="1"/>
  <c r="T745" i="1"/>
  <c r="R745" i="1"/>
  <c r="Q745" i="1"/>
  <c r="T744" i="1"/>
  <c r="R744" i="1"/>
  <c r="Q744" i="1"/>
  <c r="T743" i="1"/>
  <c r="R743" i="1"/>
  <c r="Q743" i="1"/>
  <c r="T742" i="1"/>
  <c r="R742" i="1"/>
  <c r="Q742" i="1"/>
  <c r="T741" i="1"/>
  <c r="R741" i="1"/>
  <c r="Q741" i="1"/>
  <c r="R740" i="1"/>
  <c r="Q740" i="1"/>
  <c r="T736" i="1"/>
  <c r="R736" i="1"/>
  <c r="Q736" i="1"/>
  <c r="T735" i="1"/>
  <c r="R735" i="1"/>
  <c r="Q735" i="1"/>
  <c r="T734" i="1"/>
  <c r="R734" i="1"/>
  <c r="Q734" i="1"/>
  <c r="T733" i="1"/>
  <c r="R733" i="1"/>
  <c r="Q733" i="1"/>
  <c r="T732" i="1"/>
  <c r="R732" i="1"/>
  <c r="Q732" i="1"/>
  <c r="P841" i="1"/>
  <c r="P842" i="1"/>
  <c r="P843" i="1"/>
  <c r="E843" i="1"/>
  <c r="P774" i="1"/>
  <c r="P773" i="1"/>
  <c r="P772" i="1"/>
  <c r="P771" i="1"/>
  <c r="P770" i="1"/>
  <c r="P769" i="1"/>
  <c r="E770" i="1"/>
  <c r="P932" i="1"/>
  <c r="P931" i="1"/>
  <c r="P930" i="1"/>
  <c r="P929" i="1"/>
  <c r="P928" i="1"/>
  <c r="P927" i="1"/>
  <c r="E931" i="1"/>
  <c r="P856" i="1"/>
  <c r="P855" i="1"/>
  <c r="P854" i="1"/>
  <c r="P853" i="1"/>
  <c r="E855" i="1"/>
  <c r="E836" i="1"/>
  <c r="P811" i="1"/>
  <c r="P812" i="1"/>
  <c r="P813" i="1"/>
  <c r="P814" i="1"/>
  <c r="P815" i="1"/>
  <c r="P816" i="1"/>
  <c r="P817" i="1"/>
  <c r="P818" i="1"/>
  <c r="P819" i="1"/>
  <c r="P820" i="1"/>
  <c r="P821" i="1"/>
  <c r="P822" i="1"/>
  <c r="E820" i="1"/>
  <c r="P794" i="1"/>
  <c r="P793" i="1"/>
  <c r="P792" i="1"/>
  <c r="P790" i="1"/>
  <c r="P789" i="1"/>
  <c r="P788" i="1"/>
  <c r="P791" i="1"/>
  <c r="P795" i="1"/>
  <c r="P796" i="1"/>
  <c r="P797" i="1"/>
  <c r="P798" i="1"/>
  <c r="P799" i="1"/>
  <c r="P800" i="1"/>
  <c r="P801" i="1"/>
  <c r="E799" i="1"/>
  <c r="E789" i="1"/>
  <c r="P759" i="1"/>
  <c r="P760" i="1"/>
  <c r="P761" i="1"/>
  <c r="P762" i="1"/>
  <c r="P763" i="1"/>
  <c r="P764" i="1"/>
  <c r="E762" i="1"/>
  <c r="P732" i="1"/>
  <c r="P733" i="1"/>
  <c r="E732" i="1"/>
  <c r="P937" i="1"/>
  <c r="P936" i="1"/>
  <c r="P935" i="1"/>
  <c r="P934" i="1"/>
  <c r="P933" i="1"/>
  <c r="P926" i="1"/>
  <c r="P925" i="1"/>
  <c r="P920" i="1"/>
  <c r="P919" i="1"/>
  <c r="P918" i="1"/>
  <c r="P917" i="1"/>
  <c r="P916" i="1"/>
  <c r="P915" i="1"/>
  <c r="P914" i="1"/>
  <c r="P913" i="1"/>
  <c r="P912" i="1"/>
  <c r="P911" i="1"/>
  <c r="P910" i="1"/>
  <c r="P909" i="1"/>
  <c r="P908" i="1"/>
  <c r="P907" i="1"/>
  <c r="P906" i="1"/>
  <c r="P901" i="1"/>
  <c r="P900" i="1"/>
  <c r="P899" i="1"/>
  <c r="P898" i="1"/>
  <c r="P897" i="1"/>
  <c r="P896" i="1"/>
  <c r="P895" i="1"/>
  <c r="P894" i="1"/>
  <c r="P893" i="1"/>
  <c r="P892" i="1"/>
  <c r="P891" i="1"/>
  <c r="P890" i="1"/>
  <c r="P885" i="1"/>
  <c r="P884" i="1"/>
  <c r="P883" i="1"/>
  <c r="P882" i="1"/>
  <c r="P881" i="1"/>
  <c r="P880" i="1"/>
  <c r="P879" i="1"/>
  <c r="P878" i="1"/>
  <c r="P877" i="1"/>
  <c r="P876" i="1"/>
  <c r="P875" i="1"/>
  <c r="P874" i="1"/>
  <c r="P873" i="1"/>
  <c r="P872" i="1"/>
  <c r="P871" i="1"/>
  <c r="P870" i="1"/>
  <c r="P869" i="1"/>
  <c r="P868" i="1"/>
  <c r="P863" i="1"/>
  <c r="P862" i="1"/>
  <c r="P861" i="1"/>
  <c r="P860" i="1"/>
  <c r="P859" i="1"/>
  <c r="P858" i="1"/>
  <c r="P857" i="1"/>
  <c r="P852" i="1"/>
  <c r="P851" i="1"/>
  <c r="P850" i="1"/>
  <c r="P849" i="1"/>
  <c r="P848" i="1"/>
  <c r="P829" i="1"/>
  <c r="P824" i="1"/>
  <c r="P823" i="1"/>
  <c r="P810" i="1"/>
  <c r="P809" i="1"/>
  <c r="P808" i="1"/>
  <c r="P807" i="1"/>
  <c r="P806" i="1"/>
  <c r="P783" i="1"/>
  <c r="P782" i="1"/>
  <c r="P781" i="1"/>
  <c r="P780" i="1"/>
  <c r="P779" i="1"/>
  <c r="P778" i="1"/>
  <c r="P777" i="1"/>
  <c r="P776" i="1"/>
  <c r="P775" i="1"/>
  <c r="P758" i="1"/>
  <c r="P757" i="1"/>
  <c r="P756" i="1"/>
  <c r="P755" i="1"/>
  <c r="P754" i="1"/>
  <c r="P748" i="1"/>
  <c r="P747" i="1"/>
  <c r="P746" i="1"/>
  <c r="P745" i="1"/>
  <c r="P744" i="1"/>
  <c r="P743" i="1"/>
  <c r="P742" i="1"/>
  <c r="P741" i="1"/>
  <c r="P740" i="1"/>
  <c r="P735" i="1"/>
  <c r="P734" i="1"/>
  <c r="P719" i="1"/>
  <c r="H781" i="1"/>
  <c r="E781" i="1"/>
  <c r="H797" i="1"/>
  <c r="E797" i="1"/>
  <c r="H853" i="1"/>
  <c r="E853" i="1"/>
  <c r="H790" i="1"/>
  <c r="E790" i="1"/>
  <c r="H798" i="1"/>
  <c r="E798" i="1"/>
  <c r="H854" i="1"/>
  <c r="E854" i="1"/>
  <c r="H791" i="1"/>
  <c r="E791" i="1"/>
  <c r="H765" i="1"/>
  <c r="E765" i="1"/>
  <c r="H780" i="1"/>
  <c r="E780" i="1"/>
  <c r="H760" i="1"/>
  <c r="E760" i="1"/>
  <c r="H758" i="1"/>
  <c r="E758" i="1"/>
  <c r="H756" i="1"/>
  <c r="E756" i="1"/>
  <c r="H754" i="1"/>
  <c r="E754" i="1"/>
  <c r="H764" i="1"/>
  <c r="E764" i="1"/>
  <c r="H761" i="1"/>
  <c r="E761" i="1"/>
  <c r="H759" i="1"/>
  <c r="E759" i="1"/>
  <c r="H757" i="1"/>
  <c r="E757" i="1"/>
  <c r="H755" i="1"/>
  <c r="E755" i="1"/>
  <c r="J799" i="3"/>
  <c r="C903" i="1"/>
  <c r="C59" i="2"/>
  <c r="C865" i="1"/>
  <c r="A785" i="1"/>
  <c r="A845" i="1"/>
  <c r="A922" i="1"/>
  <c r="A59" i="2"/>
  <c r="A737" i="1"/>
  <c r="J903" i="1"/>
  <c r="J845" i="1"/>
  <c r="C799" i="3"/>
  <c r="A834" i="3"/>
  <c r="A657" i="3"/>
  <c r="J939" i="1"/>
  <c r="C777" i="3"/>
  <c r="C670" i="3"/>
  <c r="C739" i="3"/>
  <c r="J777" i="3"/>
  <c r="J702" i="3"/>
  <c r="C737" i="1"/>
  <c r="A887" i="1"/>
  <c r="C887" i="1"/>
  <c r="A750" i="1"/>
  <c r="A739" i="3"/>
  <c r="J670" i="3"/>
  <c r="A777" i="3"/>
  <c r="J826" i="1"/>
  <c r="J803" i="1"/>
  <c r="C826" i="1"/>
  <c r="J686" i="3"/>
  <c r="J657" i="3"/>
  <c r="A815" i="3"/>
  <c r="J59" i="2"/>
  <c r="A686" i="3"/>
  <c r="C850" i="3"/>
  <c r="J766" i="1"/>
  <c r="A826" i="1"/>
  <c r="A865" i="1"/>
  <c r="J757" i="3"/>
  <c r="C766" i="1"/>
  <c r="C939" i="1"/>
  <c r="J850" i="3"/>
  <c r="C785" i="1"/>
  <c r="J815" i="3"/>
  <c r="A939" i="1"/>
  <c r="A720" i="3"/>
  <c r="A850" i="3"/>
  <c r="C686" i="3"/>
  <c r="A757" i="3"/>
  <c r="J720" i="3"/>
  <c r="J865" i="1"/>
  <c r="J922" i="1"/>
  <c r="C750" i="1"/>
  <c r="C815" i="3"/>
  <c r="A766" i="1"/>
  <c r="A670" i="3"/>
  <c r="J887" i="1"/>
  <c r="C803" i="1"/>
  <c r="A702" i="3"/>
  <c r="A803" i="1"/>
  <c r="A799" i="3"/>
  <c r="C720" i="3"/>
  <c r="J750" i="1"/>
  <c r="C834" i="3"/>
  <c r="C702" i="3"/>
  <c r="J785" i="1"/>
  <c r="J737" i="1"/>
  <c r="J739" i="3"/>
  <c r="C757" i="3"/>
  <c r="C922" i="1"/>
  <c r="C657" i="3"/>
  <c r="C845" i="1"/>
  <c r="J834" i="3"/>
  <c r="A903" i="1"/>
  <c r="S650" i="3" l="1"/>
  <c r="S728" i="3"/>
  <c r="S731" i="3"/>
  <c r="S734" i="3"/>
  <c r="S694" i="3"/>
  <c r="S654" i="3"/>
  <c r="S842" i="3"/>
  <c r="S845" i="3"/>
  <c r="S848" i="3"/>
  <c r="S832" i="1"/>
  <c r="S836" i="1"/>
  <c r="S707" i="3"/>
  <c r="S709" i="3"/>
  <c r="S711" i="3"/>
  <c r="S713" i="3"/>
  <c r="S767" i="3"/>
  <c r="S769" i="3"/>
  <c r="S839" i="3"/>
  <c r="S843" i="3"/>
  <c r="S846" i="3"/>
  <c r="S730" i="3"/>
  <c r="S733" i="3"/>
  <c r="S736" i="3"/>
  <c r="S696" i="3"/>
  <c r="S700" i="3"/>
  <c r="S784" i="3"/>
  <c r="S756" i="3"/>
  <c r="S763" i="3"/>
  <c r="S833" i="3"/>
  <c r="S697" i="3"/>
  <c r="S719" i="3"/>
  <c r="S724" i="3"/>
  <c r="S830" i="1"/>
  <c r="S838" i="1"/>
  <c r="T922" i="1"/>
  <c r="R887" i="1"/>
  <c r="Q922" i="1"/>
  <c r="S841" i="3"/>
  <c r="S844" i="3"/>
  <c r="S847" i="3"/>
  <c r="S729" i="3"/>
  <c r="S732" i="3"/>
  <c r="S735" i="3"/>
  <c r="S695" i="3"/>
  <c r="S698" i="3"/>
  <c r="S768" i="3"/>
  <c r="S755" i="3"/>
  <c r="S655" i="3"/>
  <c r="S804" i="3"/>
  <c r="S810" i="3"/>
  <c r="S812" i="3"/>
  <c r="S754" i="3"/>
  <c r="S760" i="3"/>
  <c r="S167" i="3"/>
  <c r="S682" i="3"/>
  <c r="S684" i="3"/>
  <c r="S689" i="3"/>
  <c r="S710" i="3"/>
  <c r="S712" i="3"/>
  <c r="S828" i="3"/>
  <c r="S830" i="3"/>
  <c r="S837" i="3"/>
  <c r="S676" i="3"/>
  <c r="S678" i="3"/>
  <c r="S680" i="3"/>
  <c r="S809" i="3"/>
  <c r="S840" i="3"/>
  <c r="S165" i="3"/>
  <c r="S170" i="3"/>
  <c r="S656" i="3"/>
  <c r="S663" i="3"/>
  <c r="S667" i="3"/>
  <c r="S821" i="3"/>
  <c r="S823" i="3"/>
  <c r="S825" i="3"/>
  <c r="S827" i="3"/>
  <c r="S829" i="3"/>
  <c r="S831" i="3"/>
  <c r="S776" i="3"/>
  <c r="S783" i="3"/>
  <c r="S785" i="3"/>
  <c r="S787" i="3"/>
  <c r="S727" i="3"/>
  <c r="S849" i="3"/>
  <c r="S725" i="3"/>
  <c r="S675" i="3"/>
  <c r="S677" i="3"/>
  <c r="S679" i="3"/>
  <c r="S681" i="3"/>
  <c r="S717" i="3"/>
  <c r="S714" i="3"/>
  <c r="S668" i="3"/>
  <c r="S806" i="3"/>
  <c r="S813" i="3"/>
  <c r="S685" i="3"/>
  <c r="S738" i="3"/>
  <c r="S770" i="3"/>
  <c r="S772" i="3"/>
  <c r="S774" i="3"/>
  <c r="S791" i="3"/>
  <c r="S808" i="3"/>
  <c r="S814" i="3"/>
  <c r="S819" i="3"/>
  <c r="Q670" i="3"/>
  <c r="S683" i="3"/>
  <c r="S690" i="3"/>
  <c r="S692" i="3"/>
  <c r="S701" i="3"/>
  <c r="S716" i="3"/>
  <c r="S718" i="3"/>
  <c r="S737" i="3"/>
  <c r="S742" i="3"/>
  <c r="S773" i="3"/>
  <c r="S838" i="3"/>
  <c r="R670" i="3"/>
  <c r="S168" i="3"/>
  <c r="S643" i="3"/>
  <c r="R686" i="3"/>
  <c r="S792" i="3"/>
  <c r="S796" i="3"/>
  <c r="S798" i="3"/>
  <c r="S803" i="3"/>
  <c r="S805" i="3"/>
  <c r="S807" i="3"/>
  <c r="T739" i="3"/>
  <c r="S662" i="3"/>
  <c r="S664" i="3"/>
  <c r="S660" i="3"/>
  <c r="S822" i="3"/>
  <c r="S826" i="3"/>
  <c r="S693" i="3"/>
  <c r="S782" i="3"/>
  <c r="S673" i="3"/>
  <c r="S797" i="3"/>
  <c r="R799" i="3"/>
  <c r="R739" i="3"/>
  <c r="S818" i="3"/>
  <c r="S761" i="3"/>
  <c r="S824" i="3"/>
  <c r="Q739" i="3"/>
  <c r="S790" i="3"/>
  <c r="S781" i="3"/>
  <c r="S669" i="3"/>
  <c r="S771" i="3"/>
  <c r="S699" i="3"/>
  <c r="S715" i="3"/>
  <c r="S789" i="3"/>
  <c r="S832" i="3"/>
  <c r="S788" i="3"/>
  <c r="S765" i="3"/>
  <c r="S764" i="3"/>
  <c r="S775" i="3"/>
  <c r="S786" i="3"/>
  <c r="S665" i="3"/>
  <c r="S674" i="3"/>
  <c r="S794" i="3"/>
  <c r="S666" i="3"/>
  <c r="S708" i="3"/>
  <c r="S726" i="3"/>
  <c r="Q799" i="3"/>
  <c r="S793" i="3"/>
  <c r="S811" i="3"/>
  <c r="S780" i="3"/>
  <c r="Q850" i="3"/>
  <c r="S723" i="3"/>
  <c r="T757" i="3"/>
  <c r="Q834" i="3"/>
  <c r="T815" i="3"/>
  <c r="R834" i="3"/>
  <c r="Q757" i="3"/>
  <c r="S820" i="3"/>
  <c r="S661" i="3"/>
  <c r="Q720" i="3"/>
  <c r="S705" i="3"/>
  <c r="T834" i="3"/>
  <c r="T720" i="3"/>
  <c r="R702" i="3"/>
  <c r="R815" i="3"/>
  <c r="Q686" i="3"/>
  <c r="R720" i="3"/>
  <c r="R757" i="3"/>
  <c r="T799" i="3"/>
  <c r="T702" i="3"/>
  <c r="T850" i="3"/>
  <c r="S762" i="3"/>
  <c r="T670" i="3"/>
  <c r="Q815" i="3"/>
  <c r="S706" i="3"/>
  <c r="T777" i="3"/>
  <c r="S802" i="3"/>
  <c r="R850" i="3"/>
  <c r="T686" i="3"/>
  <c r="Q702" i="3"/>
  <c r="S691" i="3"/>
  <c r="R777" i="3"/>
  <c r="Q777" i="3"/>
  <c r="S766" i="3"/>
  <c r="S795" i="3"/>
  <c r="S166" i="3"/>
  <c r="S171" i="3"/>
  <c r="R785" i="1"/>
  <c r="Q887" i="1"/>
  <c r="R766" i="1"/>
  <c r="R750" i="1"/>
  <c r="Q826" i="1"/>
  <c r="Q766" i="1"/>
  <c r="Q785" i="1"/>
  <c r="R826" i="1"/>
  <c r="R922" i="1"/>
  <c r="Q903" i="1"/>
  <c r="T766" i="1"/>
  <c r="R903" i="1"/>
  <c r="Q939" i="1"/>
  <c r="S760" i="1"/>
  <c r="S835" i="1"/>
  <c r="T750" i="1"/>
  <c r="R803" i="1"/>
  <c r="R865" i="1"/>
  <c r="T845" i="1"/>
  <c r="Q750" i="1"/>
  <c r="Q845" i="1"/>
  <c r="T785" i="1"/>
  <c r="R845" i="1"/>
  <c r="T887" i="1"/>
  <c r="Q803" i="1"/>
  <c r="T826" i="1"/>
  <c r="Q865" i="1"/>
  <c r="T903" i="1"/>
  <c r="T939" i="1"/>
  <c r="R939" i="1"/>
  <c r="T803" i="1"/>
  <c r="T865" i="1"/>
  <c r="S833" i="1"/>
  <c r="S837" i="1"/>
  <c r="S840" i="1"/>
  <c r="S741" i="1"/>
  <c r="S745" i="1"/>
  <c r="S749" i="1"/>
  <c r="S769" i="1"/>
  <c r="S808" i="1"/>
  <c r="S812" i="1"/>
  <c r="S816" i="1"/>
  <c r="S820" i="1"/>
  <c r="S824" i="1"/>
  <c r="S834" i="1"/>
  <c r="S831" i="1"/>
  <c r="S756" i="1"/>
  <c r="S761" i="1"/>
  <c r="S719" i="1"/>
  <c r="S730" i="1"/>
  <c r="S870" i="1"/>
  <c r="S874" i="1"/>
  <c r="S878" i="1"/>
  <c r="S882" i="1"/>
  <c r="S886" i="1"/>
  <c r="S928" i="1"/>
  <c r="S932" i="1"/>
  <c r="S936" i="1"/>
  <c r="S753" i="1"/>
  <c r="S770" i="1"/>
  <c r="S778" i="1"/>
  <c r="S782" i="1"/>
  <c r="S791" i="1"/>
  <c r="S795" i="1"/>
  <c r="S799" i="1"/>
  <c r="S806" i="1"/>
  <c r="S849" i="1"/>
  <c r="S853" i="1"/>
  <c r="S857" i="1"/>
  <c r="S861" i="1"/>
  <c r="S868" i="1"/>
  <c r="S907" i="1"/>
  <c r="S911" i="1"/>
  <c r="S915" i="1"/>
  <c r="S919" i="1"/>
  <c r="S742" i="1"/>
  <c r="S746" i="1"/>
  <c r="S758" i="1"/>
  <c r="S773" i="1"/>
  <c r="S777" i="1"/>
  <c r="S781" i="1"/>
  <c r="S788" i="1"/>
  <c r="S839" i="1"/>
  <c r="S843" i="1"/>
  <c r="S893" i="1"/>
  <c r="S897" i="1"/>
  <c r="S901" i="1"/>
  <c r="S755" i="1"/>
  <c r="S774" i="1"/>
  <c r="S844" i="1"/>
  <c r="S894" i="1"/>
  <c r="S898" i="1"/>
  <c r="S754" i="1"/>
  <c r="S759" i="1"/>
  <c r="S763" i="1"/>
  <c r="S918" i="1"/>
  <c r="S925" i="1"/>
  <c r="S910" i="1"/>
  <c r="S771" i="1"/>
  <c r="S775" i="1"/>
  <c r="S779" i="1"/>
  <c r="S783" i="1"/>
  <c r="S841" i="1"/>
  <c r="S848" i="1"/>
  <c r="S891" i="1"/>
  <c r="S895" i="1"/>
  <c r="S899" i="1"/>
  <c r="S906" i="1"/>
  <c r="S734" i="1"/>
  <c r="S789" i="1"/>
  <c r="S793" i="1"/>
  <c r="S851" i="1"/>
  <c r="S855" i="1"/>
  <c r="S757" i="1"/>
  <c r="S762" i="1"/>
  <c r="S790" i="1"/>
  <c r="S794" i="1"/>
  <c r="S798" i="1"/>
  <c r="S802" i="1"/>
  <c r="S852" i="1"/>
  <c r="S856" i="1"/>
  <c r="S860" i="1"/>
  <c r="S864" i="1"/>
  <c r="S914" i="1"/>
  <c r="S743" i="1"/>
  <c r="S747" i="1"/>
  <c r="S732" i="1"/>
  <c r="S736" i="1"/>
  <c r="S764" i="1"/>
  <c r="S810" i="1"/>
  <c r="S814" i="1"/>
  <c r="S818" i="1"/>
  <c r="S822" i="1"/>
  <c r="S829" i="1"/>
  <c r="S872" i="1"/>
  <c r="S876" i="1"/>
  <c r="S880" i="1"/>
  <c r="S884" i="1"/>
  <c r="S926" i="1"/>
  <c r="S930" i="1"/>
  <c r="S934" i="1"/>
  <c r="S938" i="1"/>
  <c r="S792" i="1"/>
  <c r="S796" i="1"/>
  <c r="S800" i="1"/>
  <c r="S850" i="1"/>
  <c r="S854" i="1"/>
  <c r="S858" i="1"/>
  <c r="S862" i="1"/>
  <c r="S908" i="1"/>
  <c r="S912" i="1"/>
  <c r="S916" i="1"/>
  <c r="S920" i="1"/>
  <c r="S797" i="1"/>
  <c r="S801" i="1"/>
  <c r="S859" i="1"/>
  <c r="S863" i="1"/>
  <c r="S909" i="1"/>
  <c r="S913" i="1"/>
  <c r="S917" i="1"/>
  <c r="S921" i="1"/>
  <c r="S902" i="1"/>
  <c r="S735" i="1"/>
  <c r="S809" i="1"/>
  <c r="S813" i="1"/>
  <c r="S817" i="1"/>
  <c r="S821" i="1"/>
  <c r="S825" i="1"/>
  <c r="S871" i="1"/>
  <c r="S875" i="1"/>
  <c r="S879" i="1"/>
  <c r="S883" i="1"/>
  <c r="S890" i="1"/>
  <c r="S929" i="1"/>
  <c r="S933" i="1"/>
  <c r="S937" i="1"/>
  <c r="S744" i="1"/>
  <c r="S748" i="1"/>
  <c r="S772" i="1"/>
  <c r="S776" i="1"/>
  <c r="S780" i="1"/>
  <c r="S784" i="1"/>
  <c r="S842" i="1"/>
  <c r="S892" i="1"/>
  <c r="S896" i="1"/>
  <c r="S900" i="1"/>
  <c r="S733" i="1"/>
  <c r="S740" i="1"/>
  <c r="S765" i="1"/>
  <c r="S807" i="1"/>
  <c r="S811" i="1"/>
  <c r="S815" i="1"/>
  <c r="S819" i="1"/>
  <c r="S823" i="1"/>
  <c r="S869" i="1"/>
  <c r="S873" i="1"/>
  <c r="S877" i="1"/>
  <c r="S881" i="1"/>
  <c r="S885" i="1"/>
  <c r="S927" i="1"/>
  <c r="S931" i="1"/>
  <c r="S935" i="1"/>
  <c r="S777" i="3" l="1"/>
  <c r="S757" i="3"/>
  <c r="S686" i="3"/>
  <c r="S702" i="3"/>
  <c r="S815" i="3"/>
  <c r="S739" i="3"/>
  <c r="S670" i="3"/>
  <c r="S720" i="3"/>
  <c r="S834" i="3"/>
  <c r="S850" i="3"/>
  <c r="S799" i="3"/>
  <c r="S939" i="1"/>
  <c r="S845" i="1"/>
  <c r="S922" i="1"/>
  <c r="S766" i="1"/>
  <c r="S785" i="1"/>
  <c r="S803" i="1"/>
  <c r="S887" i="1"/>
  <c r="S750" i="1"/>
  <c r="S865" i="1"/>
  <c r="S903" i="1"/>
  <c r="S826" i="1"/>
  <c r="H774" i="1" l="1"/>
  <c r="E774" i="1"/>
  <c r="H773" i="1"/>
  <c r="E773" i="1"/>
  <c r="P188" i="1"/>
  <c r="P187" i="1"/>
  <c r="P186" i="1"/>
  <c r="P184" i="1"/>
  <c r="P183" i="1"/>
  <c r="P182" i="1"/>
  <c r="P181" i="1"/>
  <c r="P180" i="1"/>
  <c r="T192" i="1"/>
  <c r="R192" i="1"/>
  <c r="Q192" i="1"/>
  <c r="T190" i="1"/>
  <c r="R190" i="1"/>
  <c r="Q190" i="1"/>
  <c r="T189" i="1"/>
  <c r="R189" i="1"/>
  <c r="Q189" i="1"/>
  <c r="T188" i="1"/>
  <c r="R188" i="1"/>
  <c r="Q188" i="1"/>
  <c r="T187" i="1"/>
  <c r="R187" i="1"/>
  <c r="Q187" i="1"/>
  <c r="T186" i="1"/>
  <c r="R186" i="1"/>
  <c r="Q186" i="1"/>
  <c r="T185" i="1"/>
  <c r="R185" i="1"/>
  <c r="Q185" i="1"/>
  <c r="T184" i="1"/>
  <c r="R184" i="1"/>
  <c r="Q184" i="1"/>
  <c r="T183" i="1"/>
  <c r="R183" i="1"/>
  <c r="Q183" i="1"/>
  <c r="T182" i="1"/>
  <c r="R182" i="1"/>
  <c r="Q182" i="1"/>
  <c r="T181" i="1"/>
  <c r="R181" i="1"/>
  <c r="Q181" i="1"/>
  <c r="T180" i="1"/>
  <c r="R180" i="1"/>
  <c r="Q180" i="1"/>
  <c r="R179" i="1"/>
  <c r="Q179" i="1"/>
  <c r="A58" i="5"/>
  <c r="A56" i="5"/>
  <c r="A55" i="5"/>
  <c r="A54" i="5"/>
  <c r="A53" i="5"/>
  <c r="A52" i="5"/>
  <c r="A51" i="5"/>
  <c r="A50" i="5"/>
  <c r="H783" i="1"/>
  <c r="E783" i="1"/>
  <c r="H896" i="1"/>
  <c r="E896" i="1"/>
  <c r="H892" i="1"/>
  <c r="E892" i="1"/>
  <c r="H830" i="1"/>
  <c r="E830" i="1"/>
  <c r="H784" i="1"/>
  <c r="E784" i="1"/>
  <c r="H782" i="1"/>
  <c r="E782" i="1"/>
  <c r="H861" i="1"/>
  <c r="E861" i="1"/>
  <c r="H933" i="1"/>
  <c r="E933" i="1"/>
  <c r="H858" i="1"/>
  <c r="E858" i="1"/>
  <c r="H895" i="1"/>
  <c r="E895" i="1"/>
  <c r="H769" i="1"/>
  <c r="E769" i="1"/>
  <c r="T614" i="1"/>
  <c r="R614" i="1"/>
  <c r="Q614" i="1"/>
  <c r="T613" i="1"/>
  <c r="R613" i="1"/>
  <c r="Q613" i="1"/>
  <c r="T612" i="1"/>
  <c r="R612" i="1"/>
  <c r="Q612" i="1"/>
  <c r="T611" i="1"/>
  <c r="R611" i="1"/>
  <c r="Q611" i="1"/>
  <c r="T610" i="1"/>
  <c r="R610" i="1"/>
  <c r="Q610" i="1"/>
  <c r="T609" i="1"/>
  <c r="R609" i="1"/>
  <c r="Q609" i="1"/>
  <c r="T608" i="1"/>
  <c r="R608" i="1"/>
  <c r="Q608" i="1"/>
  <c r="T607" i="1"/>
  <c r="R607" i="1"/>
  <c r="Q607" i="1"/>
  <c r="P614" i="1"/>
  <c r="P612" i="1"/>
  <c r="P611" i="1"/>
  <c r="P610" i="1"/>
  <c r="P609" i="1"/>
  <c r="P608" i="1"/>
  <c r="P607" i="1"/>
  <c r="H841" i="1"/>
  <c r="E841" i="1"/>
  <c r="H840" i="1"/>
  <c r="E840" i="1"/>
  <c r="H778" i="1"/>
  <c r="E778" i="1"/>
  <c r="H777" i="1"/>
  <c r="E777" i="1"/>
  <c r="H723" i="1"/>
  <c r="E723" i="1"/>
  <c r="H722" i="1"/>
  <c r="E722" i="1"/>
  <c r="H921" i="1"/>
  <c r="E921" i="1"/>
  <c r="H919" i="1"/>
  <c r="E919" i="1"/>
  <c r="H917" i="1"/>
  <c r="E917" i="1"/>
  <c r="H842" i="1"/>
  <c r="E842" i="1"/>
  <c r="H915" i="1"/>
  <c r="E915" i="1"/>
  <c r="H838" i="1"/>
  <c r="E838" i="1"/>
  <c r="H913" i="1"/>
  <c r="E913" i="1"/>
  <c r="H776" i="1"/>
  <c r="E776" i="1"/>
  <c r="H911" i="1"/>
  <c r="E911" i="1"/>
  <c r="H909" i="1"/>
  <c r="E909" i="1"/>
  <c r="H772" i="1"/>
  <c r="E772" i="1"/>
  <c r="H907" i="1"/>
  <c r="E907" i="1"/>
  <c r="H920" i="1"/>
  <c r="E920" i="1"/>
  <c r="H918" i="1"/>
  <c r="E918" i="1"/>
  <c r="H916" i="1"/>
  <c r="E916" i="1"/>
  <c r="H839" i="1"/>
  <c r="E839" i="1"/>
  <c r="H914" i="1"/>
  <c r="E914" i="1"/>
  <c r="H912" i="1"/>
  <c r="E912" i="1"/>
  <c r="H910" i="1"/>
  <c r="E910" i="1"/>
  <c r="H775" i="1"/>
  <c r="E775" i="1"/>
  <c r="H908" i="1"/>
  <c r="E908" i="1"/>
  <c r="H771" i="1"/>
  <c r="E771" i="1"/>
  <c r="H906" i="1"/>
  <c r="E906" i="1"/>
  <c r="H863" i="1"/>
  <c r="E863" i="1"/>
  <c r="H864" i="1"/>
  <c r="E864" i="1"/>
  <c r="H900" i="1"/>
  <c r="E900" i="1"/>
  <c r="H876" i="1"/>
  <c r="E876" i="1"/>
  <c r="H794" i="1"/>
  <c r="E794" i="1"/>
  <c r="H792" i="1"/>
  <c r="E792" i="1"/>
  <c r="H848" i="1"/>
  <c r="E848" i="1"/>
  <c r="H862" i="1"/>
  <c r="E862" i="1"/>
  <c r="H899" i="1"/>
  <c r="E899" i="1"/>
  <c r="H875" i="1"/>
  <c r="E875" i="1"/>
  <c r="H793" i="1"/>
  <c r="E793" i="1"/>
  <c r="H870" i="1"/>
  <c r="E870" i="1"/>
  <c r="H880" i="1"/>
  <c r="E880" i="1"/>
  <c r="H745" i="1"/>
  <c r="E745" i="1"/>
  <c r="H857" i="1"/>
  <c r="E857" i="1"/>
  <c r="H852" i="1"/>
  <c r="E852" i="1"/>
  <c r="H829" i="1"/>
  <c r="E829" i="1"/>
  <c r="H844" i="1"/>
  <c r="E844" i="1"/>
  <c r="H879" i="1"/>
  <c r="E879" i="1"/>
  <c r="H744" i="1"/>
  <c r="E744" i="1"/>
  <c r="H856" i="1"/>
  <c r="E856" i="1"/>
  <c r="H851" i="1"/>
  <c r="E851" i="1"/>
  <c r="H938" i="1"/>
  <c r="E938" i="1"/>
  <c r="H936" i="1"/>
  <c r="E936" i="1"/>
  <c r="H731" i="1"/>
  <c r="E731" i="1"/>
  <c r="H934" i="1"/>
  <c r="E934" i="1"/>
  <c r="H859" i="1"/>
  <c r="E859" i="1"/>
  <c r="H835" i="1"/>
  <c r="E835" i="1"/>
  <c r="H873" i="1"/>
  <c r="E873" i="1"/>
  <c r="H893" i="1"/>
  <c r="E893" i="1"/>
  <c r="H926" i="1"/>
  <c r="E926" i="1"/>
  <c r="H890" i="1"/>
  <c r="E890" i="1"/>
  <c r="H937" i="1"/>
  <c r="E937" i="1"/>
  <c r="H763" i="1"/>
  <c r="E763" i="1"/>
  <c r="H935" i="1"/>
  <c r="E935" i="1"/>
  <c r="H860" i="1"/>
  <c r="E860" i="1"/>
  <c r="H932" i="1"/>
  <c r="E932" i="1"/>
  <c r="H874" i="1"/>
  <c r="E874" i="1"/>
  <c r="H894" i="1"/>
  <c r="E894" i="1"/>
  <c r="H927" i="1"/>
  <c r="E927" i="1"/>
  <c r="H891" i="1"/>
  <c r="E891" i="1"/>
  <c r="H925" i="1"/>
  <c r="E925" i="1"/>
  <c r="H886" i="1"/>
  <c r="E886" i="1"/>
  <c r="H884" i="1"/>
  <c r="E884" i="1"/>
  <c r="H882" i="1"/>
  <c r="E882" i="1"/>
  <c r="H902" i="1"/>
  <c r="E902" i="1"/>
  <c r="H730" i="1"/>
  <c r="E730" i="1"/>
  <c r="H878" i="1"/>
  <c r="E878" i="1"/>
  <c r="H898" i="1"/>
  <c r="E898" i="1"/>
  <c r="H743" i="1"/>
  <c r="E743" i="1"/>
  <c r="H834" i="1"/>
  <c r="E834" i="1"/>
  <c r="H872" i="1"/>
  <c r="E872" i="1"/>
  <c r="H832" i="1"/>
  <c r="E832" i="1"/>
  <c r="H850" i="1"/>
  <c r="E850" i="1"/>
  <c r="H869" i="1"/>
  <c r="E869" i="1"/>
  <c r="H885" i="1"/>
  <c r="E885" i="1"/>
  <c r="H883" i="1"/>
  <c r="E883" i="1"/>
  <c r="H881" i="1"/>
  <c r="E881" i="1"/>
  <c r="H901" i="1"/>
  <c r="E901" i="1"/>
  <c r="H746" i="1"/>
  <c r="E746" i="1"/>
  <c r="H877" i="1"/>
  <c r="E877" i="1"/>
  <c r="H897" i="1"/>
  <c r="E897" i="1"/>
  <c r="H795" i="1"/>
  <c r="E795" i="1"/>
  <c r="H833" i="1"/>
  <c r="E833" i="1"/>
  <c r="H928" i="1"/>
  <c r="E928" i="1"/>
  <c r="H831" i="1"/>
  <c r="E831" i="1"/>
  <c r="H849" i="1"/>
  <c r="E849" i="1"/>
  <c r="H868" i="1"/>
  <c r="E868" i="1"/>
  <c r="H930" i="1"/>
  <c r="E930" i="1"/>
  <c r="H810" i="1"/>
  <c r="E810" i="1"/>
  <c r="H807" i="1"/>
  <c r="E807" i="1"/>
  <c r="H819" i="1"/>
  <c r="E819" i="1"/>
  <c r="H824" i="1"/>
  <c r="E824" i="1"/>
  <c r="H822" i="1"/>
  <c r="E822" i="1"/>
  <c r="H818" i="1"/>
  <c r="E818" i="1"/>
  <c r="H816" i="1"/>
  <c r="E816" i="1"/>
  <c r="H814" i="1"/>
  <c r="E814" i="1"/>
  <c r="H812" i="1"/>
  <c r="E812" i="1"/>
  <c r="H809" i="1"/>
  <c r="E809" i="1"/>
  <c r="H806" i="1"/>
  <c r="E806" i="1"/>
  <c r="H825" i="1"/>
  <c r="E825" i="1"/>
  <c r="H823" i="1"/>
  <c r="E823" i="1"/>
  <c r="H821" i="1"/>
  <c r="E821" i="1"/>
  <c r="H817" i="1"/>
  <c r="E817" i="1"/>
  <c r="H815" i="1"/>
  <c r="E815" i="1"/>
  <c r="H813" i="1"/>
  <c r="E813" i="1"/>
  <c r="H811" i="1"/>
  <c r="E811" i="1"/>
  <c r="H808" i="1"/>
  <c r="E808" i="1"/>
  <c r="H735" i="1"/>
  <c r="E735" i="1"/>
  <c r="H802" i="1"/>
  <c r="E802" i="1"/>
  <c r="H733" i="1"/>
  <c r="E733" i="1"/>
  <c r="H748" i="1"/>
  <c r="E748" i="1"/>
  <c r="H800" i="1"/>
  <c r="E800" i="1"/>
  <c r="H729" i="1"/>
  <c r="E729" i="1"/>
  <c r="H837" i="1"/>
  <c r="E837" i="1"/>
  <c r="H727" i="1"/>
  <c r="E727" i="1"/>
  <c r="H742" i="1"/>
  <c r="E742" i="1"/>
  <c r="H871" i="1"/>
  <c r="E871" i="1"/>
  <c r="H610" i="1"/>
  <c r="E610" i="1"/>
  <c r="H721" i="1"/>
  <c r="E721" i="1"/>
  <c r="H740" i="1"/>
  <c r="E740" i="1"/>
  <c r="H719" i="1"/>
  <c r="E719" i="1"/>
  <c r="H736" i="1"/>
  <c r="E736" i="1"/>
  <c r="H734" i="1"/>
  <c r="E734" i="1"/>
  <c r="H749" i="1"/>
  <c r="E749" i="1"/>
  <c r="H801" i="1"/>
  <c r="E801" i="1"/>
  <c r="H747" i="1"/>
  <c r="E747" i="1"/>
  <c r="H779" i="1"/>
  <c r="E779" i="1"/>
  <c r="H728" i="1"/>
  <c r="E728" i="1"/>
  <c r="H796" i="1"/>
  <c r="E796" i="1"/>
  <c r="H726" i="1"/>
  <c r="E726" i="1"/>
  <c r="H929" i="1"/>
  <c r="E929" i="1"/>
  <c r="H609" i="1"/>
  <c r="E609" i="1"/>
  <c r="H741" i="1"/>
  <c r="E741" i="1"/>
  <c r="H720" i="1"/>
  <c r="E720" i="1"/>
  <c r="H788" i="1"/>
  <c r="E788" i="1"/>
  <c r="A859" i="3"/>
  <c r="A858" i="3"/>
  <c r="U716" i="1"/>
  <c r="T712" i="1"/>
  <c r="R712" i="1"/>
  <c r="Q712" i="1"/>
  <c r="T711" i="1"/>
  <c r="R711" i="1"/>
  <c r="Q711" i="1"/>
  <c r="T710" i="1"/>
  <c r="R710" i="1"/>
  <c r="Q710" i="1"/>
  <c r="T709" i="1"/>
  <c r="R709" i="1"/>
  <c r="Q709" i="1"/>
  <c r="T708" i="1"/>
  <c r="R708" i="1"/>
  <c r="Q708" i="1"/>
  <c r="T707" i="1"/>
  <c r="R707" i="1"/>
  <c r="Q707" i="1"/>
  <c r="T705" i="1"/>
  <c r="R705" i="1"/>
  <c r="Q705" i="1"/>
  <c r="T704" i="1"/>
  <c r="R704" i="1"/>
  <c r="Q704" i="1"/>
  <c r="T703" i="1"/>
  <c r="R703" i="1"/>
  <c r="Q703" i="1"/>
  <c r="T702" i="1"/>
  <c r="R702" i="1"/>
  <c r="Q702" i="1"/>
  <c r="T701" i="1"/>
  <c r="R701" i="1"/>
  <c r="Q701" i="1"/>
  <c r="R700" i="1"/>
  <c r="Q700" i="1"/>
  <c r="P707" i="1"/>
  <c r="P706" i="1"/>
  <c r="P705" i="1"/>
  <c r="P704" i="1"/>
  <c r="P703" i="1"/>
  <c r="P701" i="1"/>
  <c r="P700" i="1"/>
  <c r="H700" i="1"/>
  <c r="U639" i="3"/>
  <c r="T638" i="3"/>
  <c r="R638" i="3"/>
  <c r="Q638" i="3"/>
  <c r="T637" i="3"/>
  <c r="R637" i="3"/>
  <c r="Q637" i="3"/>
  <c r="T636" i="3"/>
  <c r="R636" i="3"/>
  <c r="Q636" i="3"/>
  <c r="T635" i="3"/>
  <c r="R635" i="3"/>
  <c r="Q635" i="3"/>
  <c r="T633" i="3"/>
  <c r="R633" i="3"/>
  <c r="Q633" i="3"/>
  <c r="T632" i="3"/>
  <c r="R632" i="3"/>
  <c r="Q632" i="3"/>
  <c r="T631" i="3"/>
  <c r="R631" i="3"/>
  <c r="Q631" i="3"/>
  <c r="T630" i="3"/>
  <c r="R630" i="3"/>
  <c r="Q630" i="3"/>
  <c r="T629" i="3"/>
  <c r="R629" i="3"/>
  <c r="Q629" i="3"/>
  <c r="T628" i="3"/>
  <c r="R628" i="3"/>
  <c r="Q628" i="3"/>
  <c r="T627" i="3"/>
  <c r="R627" i="3"/>
  <c r="Q627" i="3"/>
  <c r="T626" i="3"/>
  <c r="R626" i="3"/>
  <c r="Q626" i="3"/>
  <c r="T625" i="3"/>
  <c r="R625" i="3"/>
  <c r="Q625" i="3"/>
  <c r="T624" i="3"/>
  <c r="R624" i="3"/>
  <c r="Q624" i="3"/>
  <c r="R623" i="3"/>
  <c r="Q623" i="3"/>
  <c r="P623" i="3"/>
  <c r="H623" i="3"/>
  <c r="E623" i="3"/>
  <c r="T601" i="3"/>
  <c r="R601" i="3"/>
  <c r="Q601" i="3"/>
  <c r="T600" i="3"/>
  <c r="R600" i="3"/>
  <c r="Q600" i="3"/>
  <c r="T599" i="3"/>
  <c r="R599" i="3"/>
  <c r="Q599" i="3"/>
  <c r="T598" i="3"/>
  <c r="R598" i="3"/>
  <c r="Q598" i="3"/>
  <c r="T597" i="3"/>
  <c r="R597" i="3"/>
  <c r="Q597" i="3"/>
  <c r="T596" i="3"/>
  <c r="R596" i="3"/>
  <c r="Q596" i="3"/>
  <c r="T595" i="3"/>
  <c r="R595" i="3"/>
  <c r="Q595" i="3"/>
  <c r="T594" i="3"/>
  <c r="R594" i="3"/>
  <c r="Q594" i="3"/>
  <c r="T593" i="3"/>
  <c r="R593" i="3"/>
  <c r="Q593" i="3"/>
  <c r="T592" i="3"/>
  <c r="R592" i="3"/>
  <c r="Q592" i="3"/>
  <c r="T591" i="3"/>
  <c r="R591" i="3"/>
  <c r="Q591" i="3"/>
  <c r="R590" i="3"/>
  <c r="Q590" i="3"/>
  <c r="P598" i="3"/>
  <c r="P597" i="3"/>
  <c r="P596" i="3"/>
  <c r="P595" i="3"/>
  <c r="P594" i="3"/>
  <c r="P593" i="3"/>
  <c r="H595" i="3"/>
  <c r="E595" i="3"/>
  <c r="U574" i="3"/>
  <c r="T573" i="3"/>
  <c r="R573" i="3"/>
  <c r="Q573" i="3"/>
  <c r="T572" i="3"/>
  <c r="R572" i="3"/>
  <c r="Q572" i="3"/>
  <c r="T571" i="3"/>
  <c r="R571" i="3"/>
  <c r="Q571" i="3"/>
  <c r="T570" i="3"/>
  <c r="R570" i="3"/>
  <c r="Q570" i="3"/>
  <c r="T569" i="3"/>
  <c r="R569" i="3"/>
  <c r="Q569" i="3"/>
  <c r="T568" i="3"/>
  <c r="R568" i="3"/>
  <c r="Q568" i="3"/>
  <c r="T567" i="3"/>
  <c r="R567" i="3"/>
  <c r="Q567" i="3"/>
  <c r="T566" i="3"/>
  <c r="R566" i="3"/>
  <c r="Q566" i="3"/>
  <c r="T565" i="3"/>
  <c r="R565" i="3"/>
  <c r="Q565" i="3"/>
  <c r="T564" i="3"/>
  <c r="R564" i="3"/>
  <c r="Q564" i="3"/>
  <c r="T563" i="3"/>
  <c r="R563" i="3"/>
  <c r="Q563" i="3"/>
  <c r="T562" i="3"/>
  <c r="R562" i="3"/>
  <c r="Q562" i="3"/>
  <c r="R561" i="3"/>
  <c r="Q561" i="3"/>
  <c r="P572" i="3"/>
  <c r="P571" i="3"/>
  <c r="P570" i="3"/>
  <c r="P569" i="3"/>
  <c r="P568" i="3"/>
  <c r="P567" i="3"/>
  <c r="P566" i="3"/>
  <c r="P565" i="3"/>
  <c r="P564" i="3"/>
  <c r="P563" i="3"/>
  <c r="P562" i="3"/>
  <c r="P561" i="3"/>
  <c r="H572" i="3"/>
  <c r="H562" i="3"/>
  <c r="E572" i="3"/>
  <c r="E571" i="3"/>
  <c r="E570" i="3"/>
  <c r="E569" i="3"/>
  <c r="E568" i="3"/>
  <c r="E567" i="3"/>
  <c r="E566" i="3"/>
  <c r="E565" i="3"/>
  <c r="E564" i="3"/>
  <c r="E562" i="3"/>
  <c r="T502" i="3"/>
  <c r="R502" i="3"/>
  <c r="Q502" i="3"/>
  <c r="T501" i="3"/>
  <c r="R501" i="3"/>
  <c r="Q501" i="3"/>
  <c r="T500" i="3"/>
  <c r="R500" i="3"/>
  <c r="Q500" i="3"/>
  <c r="T499" i="3"/>
  <c r="R499" i="3"/>
  <c r="Q499" i="3"/>
  <c r="T498" i="3"/>
  <c r="R498" i="3"/>
  <c r="Q498" i="3"/>
  <c r="T497" i="3"/>
  <c r="R497" i="3"/>
  <c r="Q497" i="3"/>
  <c r="T496" i="3"/>
  <c r="R496" i="3"/>
  <c r="Q496" i="3"/>
  <c r="T495" i="3"/>
  <c r="R495" i="3"/>
  <c r="Q495" i="3"/>
  <c r="T494" i="3"/>
  <c r="R494" i="3"/>
  <c r="Q494" i="3"/>
  <c r="T493" i="3"/>
  <c r="R493" i="3"/>
  <c r="Q493" i="3"/>
  <c r="T492" i="3"/>
  <c r="R492" i="3"/>
  <c r="Q492" i="3"/>
  <c r="T491" i="3"/>
  <c r="R491" i="3"/>
  <c r="Q491" i="3"/>
  <c r="T490" i="3"/>
  <c r="R490" i="3"/>
  <c r="Q490" i="3"/>
  <c r="T489" i="3"/>
  <c r="R489" i="3"/>
  <c r="Q489" i="3"/>
  <c r="T488" i="3"/>
  <c r="R488" i="3"/>
  <c r="Q488" i="3"/>
  <c r="T487" i="3"/>
  <c r="R487" i="3"/>
  <c r="Q487" i="3"/>
  <c r="T486" i="3"/>
  <c r="R486" i="3"/>
  <c r="Q486" i="3"/>
  <c r="T485" i="3"/>
  <c r="R485" i="3"/>
  <c r="Q485" i="3"/>
  <c r="T484" i="3"/>
  <c r="R484" i="3"/>
  <c r="Q484" i="3"/>
  <c r="T483" i="3"/>
  <c r="R483" i="3"/>
  <c r="Q483" i="3"/>
  <c r="T482" i="3"/>
  <c r="R482" i="3"/>
  <c r="Q482" i="3"/>
  <c r="R481" i="3"/>
  <c r="Q481" i="3"/>
  <c r="T477" i="3"/>
  <c r="R477" i="3"/>
  <c r="Q477" i="3"/>
  <c r="T476" i="3"/>
  <c r="R476" i="3"/>
  <c r="Q476" i="3"/>
  <c r="T475" i="3"/>
  <c r="R475" i="3"/>
  <c r="Q475" i="3"/>
  <c r="T474" i="3"/>
  <c r="R474" i="3"/>
  <c r="Q474" i="3"/>
  <c r="T473" i="3"/>
  <c r="R473" i="3"/>
  <c r="Q473" i="3"/>
  <c r="T472" i="3"/>
  <c r="R472" i="3"/>
  <c r="Q472" i="3"/>
  <c r="T471" i="3"/>
  <c r="R471" i="3"/>
  <c r="Q471" i="3"/>
  <c r="T470" i="3"/>
  <c r="R470" i="3"/>
  <c r="Q470" i="3"/>
  <c r="T469" i="3"/>
  <c r="R469" i="3"/>
  <c r="Q469" i="3"/>
  <c r="T468" i="3"/>
  <c r="R468" i="3"/>
  <c r="Q468" i="3"/>
  <c r="T466" i="3"/>
  <c r="R466" i="3"/>
  <c r="Q466" i="3"/>
  <c r="T465" i="3"/>
  <c r="R465" i="3"/>
  <c r="Q465" i="3"/>
  <c r="R464" i="3"/>
  <c r="Q464" i="3"/>
  <c r="T460" i="3"/>
  <c r="R460" i="3"/>
  <c r="Q460" i="3"/>
  <c r="T459" i="3"/>
  <c r="R459" i="3"/>
  <c r="Q459" i="3"/>
  <c r="T458" i="3"/>
  <c r="R458" i="3"/>
  <c r="Q458" i="3"/>
  <c r="T457" i="3"/>
  <c r="R457" i="3"/>
  <c r="Q457" i="3"/>
  <c r="T456" i="3"/>
  <c r="R456" i="3"/>
  <c r="Q456" i="3"/>
  <c r="T455" i="3"/>
  <c r="R455" i="3"/>
  <c r="Q455" i="3"/>
  <c r="T454" i="3"/>
  <c r="R454" i="3"/>
  <c r="Q454" i="3"/>
  <c r="T453" i="3"/>
  <c r="R453" i="3"/>
  <c r="Q453" i="3"/>
  <c r="T452" i="3"/>
  <c r="R452" i="3"/>
  <c r="Q452" i="3"/>
  <c r="T451" i="3"/>
  <c r="R451" i="3"/>
  <c r="Q451" i="3"/>
  <c r="T450" i="3"/>
  <c r="R450" i="3"/>
  <c r="Q450" i="3"/>
  <c r="T449" i="3"/>
  <c r="R449" i="3"/>
  <c r="Q449" i="3"/>
  <c r="P451" i="3"/>
  <c r="P450" i="3"/>
  <c r="P449" i="3"/>
  <c r="H450" i="3"/>
  <c r="E450" i="3"/>
  <c r="T444" i="3"/>
  <c r="R444" i="3"/>
  <c r="Q444" i="3"/>
  <c r="T443" i="3"/>
  <c r="R443" i="3"/>
  <c r="Q443" i="3"/>
  <c r="T442" i="3"/>
  <c r="R442" i="3"/>
  <c r="Q442" i="3"/>
  <c r="T441" i="3"/>
  <c r="R441" i="3"/>
  <c r="Q441" i="3"/>
  <c r="T440" i="3"/>
  <c r="R440" i="3"/>
  <c r="Q440" i="3"/>
  <c r="T439" i="3"/>
  <c r="R439" i="3"/>
  <c r="Q439" i="3"/>
  <c r="T438" i="3"/>
  <c r="R438" i="3"/>
  <c r="Q438" i="3"/>
  <c r="T437" i="3"/>
  <c r="R437" i="3"/>
  <c r="Q437" i="3"/>
  <c r="T436" i="3"/>
  <c r="R436" i="3"/>
  <c r="Q436" i="3"/>
  <c r="T435" i="3"/>
  <c r="R435" i="3"/>
  <c r="Q435" i="3"/>
  <c r="T434" i="3"/>
  <c r="R434" i="3"/>
  <c r="Q434" i="3"/>
  <c r="R433" i="3"/>
  <c r="Q433" i="3"/>
  <c r="T429" i="3"/>
  <c r="R429" i="3"/>
  <c r="Q429" i="3"/>
  <c r="T428" i="3"/>
  <c r="R428" i="3"/>
  <c r="Q428" i="3"/>
  <c r="T427" i="3"/>
  <c r="R427" i="3"/>
  <c r="Q427" i="3"/>
  <c r="T426" i="3"/>
  <c r="R426" i="3"/>
  <c r="Q426" i="3"/>
  <c r="T425" i="3"/>
  <c r="R425" i="3"/>
  <c r="Q425" i="3"/>
  <c r="T424" i="3"/>
  <c r="R424" i="3"/>
  <c r="Q424" i="3"/>
  <c r="T423" i="3"/>
  <c r="R423" i="3"/>
  <c r="Q423" i="3"/>
  <c r="T422" i="3"/>
  <c r="R422" i="3"/>
  <c r="Q422" i="3"/>
  <c r="T421" i="3"/>
  <c r="R421" i="3"/>
  <c r="Q421" i="3"/>
  <c r="R420" i="3"/>
  <c r="Q420" i="3"/>
  <c r="P425" i="3"/>
  <c r="P424" i="3"/>
  <c r="P423" i="3"/>
  <c r="P422" i="3"/>
  <c r="P421" i="3"/>
  <c r="P428" i="3"/>
  <c r="P427" i="3"/>
  <c r="P426" i="3"/>
  <c r="P420" i="3"/>
  <c r="T401" i="3"/>
  <c r="R401" i="3"/>
  <c r="Q401" i="3"/>
  <c r="T400" i="3"/>
  <c r="R400" i="3"/>
  <c r="Q400" i="3"/>
  <c r="T399" i="3"/>
  <c r="R399" i="3"/>
  <c r="Q399" i="3"/>
  <c r="T398" i="3"/>
  <c r="R398" i="3"/>
  <c r="Q398" i="3"/>
  <c r="T397" i="3"/>
  <c r="R397" i="3"/>
  <c r="Q397" i="3"/>
  <c r="T396" i="3"/>
  <c r="R396" i="3"/>
  <c r="Q396" i="3"/>
  <c r="T395" i="3"/>
  <c r="R395" i="3"/>
  <c r="Q395" i="3"/>
  <c r="T394" i="3"/>
  <c r="R394" i="3"/>
  <c r="Q394" i="3"/>
  <c r="T393" i="3"/>
  <c r="R393" i="3"/>
  <c r="Q393" i="3"/>
  <c r="T392" i="3"/>
  <c r="R392" i="3"/>
  <c r="Q392" i="3"/>
  <c r="T391" i="3"/>
  <c r="R391" i="3"/>
  <c r="Q391" i="3"/>
  <c r="T390" i="3"/>
  <c r="R390" i="3"/>
  <c r="Q390" i="3"/>
  <c r="T389" i="3"/>
  <c r="R389" i="3"/>
  <c r="Q389" i="3"/>
  <c r="R388" i="3"/>
  <c r="Q388" i="3"/>
  <c r="Q370" i="3"/>
  <c r="R370" i="3"/>
  <c r="Q371" i="3"/>
  <c r="R371" i="3"/>
  <c r="T371" i="3"/>
  <c r="Q372" i="3"/>
  <c r="R372" i="3"/>
  <c r="T372" i="3"/>
  <c r="Q373" i="3"/>
  <c r="R373" i="3"/>
  <c r="T373" i="3"/>
  <c r="Q374" i="3"/>
  <c r="R374" i="3"/>
  <c r="T374" i="3"/>
  <c r="Q375" i="3"/>
  <c r="R375" i="3"/>
  <c r="T375" i="3"/>
  <c r="Q376" i="3"/>
  <c r="R376" i="3"/>
  <c r="T376" i="3"/>
  <c r="Q377" i="3"/>
  <c r="R377" i="3"/>
  <c r="T377" i="3"/>
  <c r="Q378" i="3"/>
  <c r="R378" i="3"/>
  <c r="T378" i="3"/>
  <c r="Q379" i="3"/>
  <c r="R379" i="3"/>
  <c r="T379" i="3"/>
  <c r="Q380" i="3"/>
  <c r="R380" i="3"/>
  <c r="T380" i="3"/>
  <c r="Q381" i="3"/>
  <c r="R381" i="3"/>
  <c r="T381" i="3"/>
  <c r="Q382" i="3"/>
  <c r="R382" i="3"/>
  <c r="T382" i="3"/>
  <c r="Q383" i="3"/>
  <c r="R383" i="3"/>
  <c r="T383" i="3"/>
  <c r="Q384" i="3"/>
  <c r="R384" i="3"/>
  <c r="T384" i="3"/>
  <c r="P376" i="3"/>
  <c r="P375" i="3"/>
  <c r="P374" i="3"/>
  <c r="P373" i="3"/>
  <c r="P372" i="3"/>
  <c r="P371" i="3"/>
  <c r="H374" i="3"/>
  <c r="E374" i="3"/>
  <c r="T366" i="3"/>
  <c r="R366" i="3"/>
  <c r="Q366" i="3"/>
  <c r="T365" i="3"/>
  <c r="R365" i="3"/>
  <c r="Q365" i="3"/>
  <c r="T364" i="3"/>
  <c r="R364" i="3"/>
  <c r="Q364" i="3"/>
  <c r="T363" i="3"/>
  <c r="R363" i="3"/>
  <c r="Q363" i="3"/>
  <c r="T362" i="3"/>
  <c r="R362" i="3"/>
  <c r="Q362" i="3"/>
  <c r="T361" i="3"/>
  <c r="R361" i="3"/>
  <c r="Q361" i="3"/>
  <c r="T360" i="3"/>
  <c r="R360" i="3"/>
  <c r="Q360" i="3"/>
  <c r="T358" i="3"/>
  <c r="R358" i="3"/>
  <c r="Q358" i="3"/>
  <c r="R357" i="3"/>
  <c r="Q357" i="3"/>
  <c r="Q343" i="3"/>
  <c r="R343" i="3"/>
  <c r="Q344" i="3"/>
  <c r="R344" i="3"/>
  <c r="T344" i="3"/>
  <c r="Q345" i="3"/>
  <c r="R345" i="3"/>
  <c r="T345" i="3"/>
  <c r="Q346" i="3"/>
  <c r="R346" i="3"/>
  <c r="T346" i="3"/>
  <c r="Q347" i="3"/>
  <c r="R347" i="3"/>
  <c r="T347" i="3"/>
  <c r="Q348" i="3"/>
  <c r="R348" i="3"/>
  <c r="T348" i="3"/>
  <c r="Q349" i="3"/>
  <c r="R349" i="3"/>
  <c r="T349" i="3"/>
  <c r="Q350" i="3"/>
  <c r="R350" i="3"/>
  <c r="T350" i="3"/>
  <c r="Q351" i="3"/>
  <c r="R351" i="3"/>
  <c r="T351" i="3"/>
  <c r="Q352" i="3"/>
  <c r="R352" i="3"/>
  <c r="T352" i="3"/>
  <c r="Q353" i="3"/>
  <c r="R353" i="3"/>
  <c r="T353" i="3"/>
  <c r="T322" i="3"/>
  <c r="R322" i="3"/>
  <c r="Q322" i="3"/>
  <c r="T321" i="3"/>
  <c r="R321" i="3"/>
  <c r="Q321" i="3"/>
  <c r="T320" i="3"/>
  <c r="R320" i="3"/>
  <c r="Q320" i="3"/>
  <c r="T319" i="3"/>
  <c r="R319" i="3"/>
  <c r="Q319" i="3"/>
  <c r="R318" i="3"/>
  <c r="Q318" i="3"/>
  <c r="P312" i="3"/>
  <c r="P311" i="3"/>
  <c r="P310" i="3"/>
  <c r="P309" i="3"/>
  <c r="P308" i="3"/>
  <c r="P307" i="3"/>
  <c r="T314" i="3"/>
  <c r="R314" i="3"/>
  <c r="Q314" i="3"/>
  <c r="T313" i="3"/>
  <c r="R313" i="3"/>
  <c r="Q313" i="3"/>
  <c r="T312" i="3"/>
  <c r="R312" i="3"/>
  <c r="Q312" i="3"/>
  <c r="T311" i="3"/>
  <c r="R311" i="3"/>
  <c r="Q311" i="3"/>
  <c r="T310" i="3"/>
  <c r="R310" i="3"/>
  <c r="Q310" i="3"/>
  <c r="T309" i="3"/>
  <c r="R309" i="3"/>
  <c r="Q309" i="3"/>
  <c r="T308" i="3"/>
  <c r="R308" i="3"/>
  <c r="Q308" i="3"/>
  <c r="R307" i="3"/>
  <c r="Q307" i="3"/>
  <c r="H309" i="3"/>
  <c r="E309" i="3"/>
  <c r="T272" i="3"/>
  <c r="R272" i="3"/>
  <c r="Q272" i="3"/>
  <c r="T271" i="3"/>
  <c r="R271" i="3"/>
  <c r="Q271" i="3"/>
  <c r="T269" i="3"/>
  <c r="R269" i="3"/>
  <c r="Q269" i="3"/>
  <c r="T268" i="3"/>
  <c r="R268" i="3"/>
  <c r="Q268" i="3"/>
  <c r="T267" i="3"/>
  <c r="R267" i="3"/>
  <c r="Q267" i="3"/>
  <c r="T266" i="3"/>
  <c r="R266" i="3"/>
  <c r="Q266" i="3"/>
  <c r="T265" i="3"/>
  <c r="R265" i="3"/>
  <c r="Q265" i="3"/>
  <c r="T264" i="3"/>
  <c r="R264" i="3"/>
  <c r="Q264" i="3"/>
  <c r="T247" i="3"/>
  <c r="R247" i="3"/>
  <c r="Q247" i="3"/>
  <c r="T246" i="3"/>
  <c r="R246" i="3"/>
  <c r="Q246" i="3"/>
  <c r="T245" i="3"/>
  <c r="R245" i="3"/>
  <c r="Q245" i="3"/>
  <c r="T244" i="3"/>
  <c r="R244" i="3"/>
  <c r="Q244" i="3"/>
  <c r="T243" i="3"/>
  <c r="R243" i="3"/>
  <c r="Q243" i="3"/>
  <c r="T242" i="3"/>
  <c r="R242" i="3"/>
  <c r="Q242" i="3"/>
  <c r="T241" i="3"/>
  <c r="R241" i="3"/>
  <c r="Q241" i="3"/>
  <c r="T240" i="3"/>
  <c r="R240" i="3"/>
  <c r="Q240" i="3"/>
  <c r="T239" i="3"/>
  <c r="R239" i="3"/>
  <c r="Q239" i="3"/>
  <c r="T238" i="3"/>
  <c r="R238" i="3"/>
  <c r="Q238" i="3"/>
  <c r="T237" i="3"/>
  <c r="R237" i="3"/>
  <c r="Q237" i="3"/>
  <c r="T236" i="3"/>
  <c r="R236" i="3"/>
  <c r="Q236" i="3"/>
  <c r="P244" i="3"/>
  <c r="P243" i="3"/>
  <c r="P242" i="3"/>
  <c r="P241" i="3"/>
  <c r="P240" i="3"/>
  <c r="P239" i="3"/>
  <c r="P238" i="3"/>
  <c r="P237" i="3"/>
  <c r="P236" i="3"/>
  <c r="P246" i="3"/>
  <c r="P245" i="3"/>
  <c r="P235" i="3"/>
  <c r="E239" i="3"/>
  <c r="H239" i="3"/>
  <c r="T190" i="3"/>
  <c r="R190" i="3"/>
  <c r="Q190" i="3"/>
  <c r="T189" i="3"/>
  <c r="R189" i="3"/>
  <c r="Q189" i="3"/>
  <c r="T188" i="3"/>
  <c r="R188" i="3"/>
  <c r="Q188" i="3"/>
  <c r="T187" i="3"/>
  <c r="R187" i="3"/>
  <c r="Q187" i="3"/>
  <c r="T186" i="3"/>
  <c r="R186" i="3"/>
  <c r="Q186" i="3"/>
  <c r="T185" i="3"/>
  <c r="R185" i="3"/>
  <c r="Q185" i="3"/>
  <c r="T184" i="3"/>
  <c r="R184" i="3"/>
  <c r="Q184" i="3"/>
  <c r="T183" i="3"/>
  <c r="R183" i="3"/>
  <c r="Q183" i="3"/>
  <c r="T182" i="3"/>
  <c r="R182" i="3"/>
  <c r="Q182" i="3"/>
  <c r="R181" i="3"/>
  <c r="Q181" i="3"/>
  <c r="T657" i="3"/>
  <c r="R657" i="3"/>
  <c r="T123" i="3"/>
  <c r="R123" i="3"/>
  <c r="Q123" i="3"/>
  <c r="T122" i="3"/>
  <c r="R122" i="3"/>
  <c r="Q122" i="3"/>
  <c r="T121" i="3"/>
  <c r="R121" i="3"/>
  <c r="Q121" i="3"/>
  <c r="T120" i="3"/>
  <c r="R120" i="3"/>
  <c r="Q120" i="3"/>
  <c r="T119" i="3"/>
  <c r="R119" i="3"/>
  <c r="Q119" i="3"/>
  <c r="T118" i="3"/>
  <c r="R118" i="3"/>
  <c r="Q118" i="3"/>
  <c r="T117" i="3"/>
  <c r="R117" i="3"/>
  <c r="Q117" i="3"/>
  <c r="T115" i="3"/>
  <c r="R115" i="3"/>
  <c r="Q115" i="3"/>
  <c r="T114" i="3"/>
  <c r="R114" i="3"/>
  <c r="Q114" i="3"/>
  <c r="T113" i="3"/>
  <c r="R113" i="3"/>
  <c r="Q113" i="3"/>
  <c r="T112" i="3"/>
  <c r="R112" i="3"/>
  <c r="Q112" i="3"/>
  <c r="H72" i="3"/>
  <c r="E72" i="3"/>
  <c r="T35" i="3"/>
  <c r="R35" i="3"/>
  <c r="Q35" i="3"/>
  <c r="T34" i="3"/>
  <c r="R34" i="3"/>
  <c r="Q34" i="3"/>
  <c r="T33" i="3"/>
  <c r="R33" i="3"/>
  <c r="Q33" i="3"/>
  <c r="T32" i="3"/>
  <c r="R32" i="3"/>
  <c r="Q32" i="3"/>
  <c r="T31" i="3"/>
  <c r="R31" i="3"/>
  <c r="Q31" i="3"/>
  <c r="T30" i="3"/>
  <c r="R30" i="3"/>
  <c r="Q30" i="3"/>
  <c r="T29" i="3"/>
  <c r="R29" i="3"/>
  <c r="Q29" i="3"/>
  <c r="T28" i="3"/>
  <c r="R28" i="3"/>
  <c r="Q28" i="3"/>
  <c r="T27" i="3"/>
  <c r="R27" i="3"/>
  <c r="Q27" i="3"/>
  <c r="R26" i="3"/>
  <c r="Q26" i="3"/>
  <c r="T22" i="3"/>
  <c r="R22" i="3"/>
  <c r="Q22" i="3"/>
  <c r="T21" i="3"/>
  <c r="R21" i="3"/>
  <c r="Q21" i="3"/>
  <c r="T20" i="3"/>
  <c r="R20" i="3"/>
  <c r="Q20" i="3"/>
  <c r="T19" i="3"/>
  <c r="R19" i="3"/>
  <c r="Q19" i="3"/>
  <c r="T18" i="3"/>
  <c r="R18" i="3"/>
  <c r="Q18" i="3"/>
  <c r="T17" i="3"/>
  <c r="R17" i="3"/>
  <c r="Q17" i="3"/>
  <c r="T16" i="3"/>
  <c r="R16" i="3"/>
  <c r="Q16" i="3"/>
  <c r="R15" i="3"/>
  <c r="Q15" i="3"/>
  <c r="T11" i="3"/>
  <c r="R11" i="3"/>
  <c r="Q11" i="3"/>
  <c r="T10" i="3"/>
  <c r="R10" i="3"/>
  <c r="Q10" i="3"/>
  <c r="T9" i="3"/>
  <c r="R9" i="3"/>
  <c r="Q9" i="3"/>
  <c r="T8" i="3"/>
  <c r="R8" i="3"/>
  <c r="Q8" i="3"/>
  <c r="T7" i="3"/>
  <c r="R7" i="3"/>
  <c r="Q7" i="3"/>
  <c r="T6" i="3"/>
  <c r="R6" i="3"/>
  <c r="Q6" i="3"/>
  <c r="T5" i="3"/>
  <c r="R5" i="3"/>
  <c r="Q5" i="3"/>
  <c r="R4" i="3"/>
  <c r="Q4" i="3"/>
  <c r="P188" i="3"/>
  <c r="P187" i="3"/>
  <c r="P186" i="3"/>
  <c r="P185" i="3"/>
  <c r="P184" i="3"/>
  <c r="P183" i="3"/>
  <c r="P182" i="3"/>
  <c r="P181" i="3"/>
  <c r="P600" i="3"/>
  <c r="P599" i="3"/>
  <c r="P592" i="3"/>
  <c r="P591" i="3"/>
  <c r="P590" i="3"/>
  <c r="P501" i="3"/>
  <c r="P500" i="3"/>
  <c r="P499" i="3"/>
  <c r="P498" i="3"/>
  <c r="P497" i="3"/>
  <c r="P496" i="3"/>
  <c r="P495" i="3"/>
  <c r="P494" i="3"/>
  <c r="P493" i="3"/>
  <c r="P492" i="3"/>
  <c r="P491" i="3"/>
  <c r="P490" i="3"/>
  <c r="P489" i="3"/>
  <c r="P488" i="3"/>
  <c r="P487" i="3"/>
  <c r="P486" i="3"/>
  <c r="P485" i="3"/>
  <c r="P484" i="3"/>
  <c r="P483" i="3"/>
  <c r="P482" i="3"/>
  <c r="P481" i="3"/>
  <c r="P476" i="3"/>
  <c r="P475" i="3"/>
  <c r="P474" i="3"/>
  <c r="P473" i="3"/>
  <c r="P472" i="3"/>
  <c r="P471" i="3"/>
  <c r="P470" i="3"/>
  <c r="P469" i="3"/>
  <c r="P468" i="3"/>
  <c r="P467" i="3"/>
  <c r="P466" i="3"/>
  <c r="P465" i="3"/>
  <c r="P464" i="3"/>
  <c r="P459" i="3"/>
  <c r="P458" i="3"/>
  <c r="P457" i="3"/>
  <c r="P456" i="3"/>
  <c r="P455" i="3"/>
  <c r="P454" i="3"/>
  <c r="P453" i="3"/>
  <c r="P452" i="3"/>
  <c r="P448" i="3"/>
  <c r="P443" i="3"/>
  <c r="P442" i="3"/>
  <c r="P441" i="3"/>
  <c r="P440" i="3"/>
  <c r="P439" i="3"/>
  <c r="P438" i="3"/>
  <c r="P437" i="3"/>
  <c r="P436" i="3"/>
  <c r="P435" i="3"/>
  <c r="P434" i="3"/>
  <c r="P433" i="3"/>
  <c r="P415" i="3"/>
  <c r="P414" i="3"/>
  <c r="P413" i="3"/>
  <c r="P412" i="3"/>
  <c r="P411" i="3"/>
  <c r="P410" i="3"/>
  <c r="P409" i="3"/>
  <c r="P408" i="3"/>
  <c r="P407" i="3"/>
  <c r="P406" i="3"/>
  <c r="P405" i="3"/>
  <c r="P400" i="3"/>
  <c r="P399" i="3"/>
  <c r="P398" i="3"/>
  <c r="P397" i="3"/>
  <c r="P396" i="3"/>
  <c r="P395" i="3"/>
  <c r="P394" i="3"/>
  <c r="P393" i="3"/>
  <c r="P392" i="3"/>
  <c r="P391" i="3"/>
  <c r="P390" i="3"/>
  <c r="P389" i="3"/>
  <c r="P388" i="3"/>
  <c r="P365" i="3"/>
  <c r="P364" i="3"/>
  <c r="P363" i="3"/>
  <c r="P362" i="3"/>
  <c r="P361" i="3"/>
  <c r="P360" i="3"/>
  <c r="P359" i="3"/>
  <c r="P358" i="3"/>
  <c r="P357" i="3"/>
  <c r="P352" i="3"/>
  <c r="P351" i="3"/>
  <c r="P350" i="3"/>
  <c r="P349" i="3"/>
  <c r="P348" i="3"/>
  <c r="P347" i="3"/>
  <c r="P346" i="3"/>
  <c r="P345" i="3"/>
  <c r="P344" i="3"/>
  <c r="P343" i="3"/>
  <c r="P338" i="3"/>
  <c r="P337" i="3"/>
  <c r="P336" i="3"/>
  <c r="P335" i="3"/>
  <c r="P334" i="3"/>
  <c r="P333" i="3"/>
  <c r="P332" i="3"/>
  <c r="P331" i="3"/>
  <c r="P330" i="3"/>
  <c r="P329" i="3"/>
  <c r="P328" i="3"/>
  <c r="P327" i="3"/>
  <c r="P326" i="3"/>
  <c r="P383" i="3"/>
  <c r="P382" i="3"/>
  <c r="P381" i="3"/>
  <c r="P380" i="3"/>
  <c r="P379" i="3"/>
  <c r="P378" i="3"/>
  <c r="P377" i="3"/>
  <c r="P370" i="3"/>
  <c r="P321" i="3"/>
  <c r="P320" i="3"/>
  <c r="P319" i="3"/>
  <c r="P318" i="3"/>
  <c r="P313" i="3"/>
  <c r="P302" i="3"/>
  <c r="P301" i="3"/>
  <c r="P300" i="3"/>
  <c r="P299" i="3"/>
  <c r="P296" i="3"/>
  <c r="P291" i="3"/>
  <c r="P290" i="3"/>
  <c r="P289" i="3"/>
  <c r="P288" i="3"/>
  <c r="P287" i="3"/>
  <c r="P286" i="3"/>
  <c r="P285" i="3"/>
  <c r="P284" i="3"/>
  <c r="P283" i="3"/>
  <c r="P282" i="3"/>
  <c r="P281" i="3"/>
  <c r="P280" i="3"/>
  <c r="P279" i="3"/>
  <c r="P273" i="3"/>
  <c r="P272" i="3"/>
  <c r="P271" i="3"/>
  <c r="P270" i="3"/>
  <c r="P269" i="3"/>
  <c r="P268" i="3"/>
  <c r="P267" i="3"/>
  <c r="P266" i="3"/>
  <c r="P265" i="3"/>
  <c r="P264" i="3"/>
  <c r="P263" i="3"/>
  <c r="P206" i="3"/>
  <c r="P205" i="3"/>
  <c r="P204" i="3"/>
  <c r="P203" i="3"/>
  <c r="P202" i="3"/>
  <c r="P201" i="3"/>
  <c r="P200" i="3"/>
  <c r="P199" i="3"/>
  <c r="P198" i="3"/>
  <c r="P197" i="3"/>
  <c r="P196" i="3"/>
  <c r="P195" i="3"/>
  <c r="P194" i="3"/>
  <c r="P189" i="3"/>
  <c r="P176" i="3"/>
  <c r="P175" i="3"/>
  <c r="P174" i="3"/>
  <c r="P173" i="3"/>
  <c r="P172" i="3"/>
  <c r="P171" i="3"/>
  <c r="P170" i="3"/>
  <c r="P164" i="3"/>
  <c r="P146" i="3"/>
  <c r="P141" i="3"/>
  <c r="P140" i="3"/>
  <c r="P139" i="3"/>
  <c r="P138" i="3"/>
  <c r="P137" i="3"/>
  <c r="P136" i="3"/>
  <c r="P135" i="3"/>
  <c r="P134" i="3"/>
  <c r="P133" i="3"/>
  <c r="P132" i="3"/>
  <c r="P131" i="3"/>
  <c r="P130" i="3"/>
  <c r="P129" i="3"/>
  <c r="P128" i="3"/>
  <c r="P123" i="3"/>
  <c r="P122" i="3"/>
  <c r="P121" i="3"/>
  <c r="P120" i="3"/>
  <c r="P119" i="3"/>
  <c r="P118" i="3"/>
  <c r="P117" i="3"/>
  <c r="P116" i="3"/>
  <c r="P115" i="3"/>
  <c r="P114" i="3"/>
  <c r="P113" i="3"/>
  <c r="P112" i="3"/>
  <c r="P111" i="3"/>
  <c r="P110" i="3"/>
  <c r="P109" i="3"/>
  <c r="P108" i="3"/>
  <c r="P107" i="3"/>
  <c r="P106" i="3"/>
  <c r="P105" i="3"/>
  <c r="P104" i="3"/>
  <c r="P103" i="3"/>
  <c r="P98" i="3"/>
  <c r="P97" i="3"/>
  <c r="P96" i="3"/>
  <c r="P95" i="3"/>
  <c r="P94" i="3"/>
  <c r="P93" i="3"/>
  <c r="P92" i="3"/>
  <c r="P91" i="3"/>
  <c r="P90" i="3"/>
  <c r="P89" i="3"/>
  <c r="P88" i="3"/>
  <c r="P87" i="3"/>
  <c r="P86" i="3"/>
  <c r="P85" i="3"/>
  <c r="P84" i="3"/>
  <c r="P83" i="3"/>
  <c r="P66" i="3"/>
  <c r="P65" i="3"/>
  <c r="P64" i="3"/>
  <c r="P63" i="3"/>
  <c r="P62" i="3"/>
  <c r="P61" i="3"/>
  <c r="P60" i="3"/>
  <c r="P59" i="3"/>
  <c r="P58" i="3"/>
  <c r="P57" i="3"/>
  <c r="P52" i="3"/>
  <c r="P51" i="3"/>
  <c r="P50" i="3"/>
  <c r="P49" i="3"/>
  <c r="P48" i="3"/>
  <c r="P46" i="3"/>
  <c r="P39" i="3"/>
  <c r="P34" i="3"/>
  <c r="P32" i="3"/>
  <c r="P31" i="3"/>
  <c r="P30" i="3"/>
  <c r="P29" i="3"/>
  <c r="P28" i="3"/>
  <c r="P27" i="3"/>
  <c r="P26" i="3"/>
  <c r="P21" i="3"/>
  <c r="P20" i="3"/>
  <c r="P19" i="3"/>
  <c r="P18" i="3"/>
  <c r="P17" i="3"/>
  <c r="P16" i="3"/>
  <c r="P15" i="3"/>
  <c r="P10" i="3"/>
  <c r="P9" i="3"/>
  <c r="P8" i="3"/>
  <c r="P7" i="3"/>
  <c r="P6" i="3"/>
  <c r="P5" i="3"/>
  <c r="P4" i="3"/>
  <c r="H73" i="3"/>
  <c r="E73" i="3"/>
  <c r="H638" i="3"/>
  <c r="E638" i="3"/>
  <c r="P637" i="3"/>
  <c r="H637" i="3"/>
  <c r="E637" i="3"/>
  <c r="P636" i="3"/>
  <c r="H636" i="3"/>
  <c r="E636" i="3"/>
  <c r="P635" i="3"/>
  <c r="H635" i="3"/>
  <c r="E635" i="3"/>
  <c r="T634" i="3"/>
  <c r="R634" i="3"/>
  <c r="Q634" i="3"/>
  <c r="P634" i="3"/>
  <c r="H634" i="3"/>
  <c r="E634" i="3"/>
  <c r="P633" i="3"/>
  <c r="H633" i="3"/>
  <c r="E633" i="3"/>
  <c r="P632" i="3"/>
  <c r="H632" i="3"/>
  <c r="E632" i="3"/>
  <c r="P631" i="3"/>
  <c r="H631" i="3"/>
  <c r="E631" i="3"/>
  <c r="P630" i="3"/>
  <c r="H630" i="3"/>
  <c r="E630" i="3"/>
  <c r="P629" i="3"/>
  <c r="H629" i="3"/>
  <c r="E629" i="3"/>
  <c r="P628" i="3"/>
  <c r="H628" i="3"/>
  <c r="E628" i="3"/>
  <c r="P627" i="3"/>
  <c r="H627" i="3"/>
  <c r="E627" i="3"/>
  <c r="P626" i="3"/>
  <c r="H626" i="3"/>
  <c r="E626" i="3"/>
  <c r="P625" i="3"/>
  <c r="H625" i="3"/>
  <c r="E625" i="3"/>
  <c r="P624" i="3"/>
  <c r="H624" i="3"/>
  <c r="E624" i="3"/>
  <c r="U620" i="3"/>
  <c r="T619" i="3"/>
  <c r="R619" i="3"/>
  <c r="Q619" i="3"/>
  <c r="H619" i="3"/>
  <c r="E619" i="3"/>
  <c r="T618" i="3"/>
  <c r="R618" i="3"/>
  <c r="Q618" i="3"/>
  <c r="P618" i="3"/>
  <c r="H618" i="3"/>
  <c r="E618" i="3"/>
  <c r="T617" i="3"/>
  <c r="R617" i="3"/>
  <c r="Q617" i="3"/>
  <c r="P617" i="3"/>
  <c r="H617" i="3"/>
  <c r="E617" i="3"/>
  <c r="T616" i="3"/>
  <c r="R616" i="3"/>
  <c r="Q616" i="3"/>
  <c r="P616" i="3"/>
  <c r="H616" i="3"/>
  <c r="E616" i="3"/>
  <c r="T615" i="3"/>
  <c r="R615" i="3"/>
  <c r="Q615" i="3"/>
  <c r="P615" i="3"/>
  <c r="H615" i="3"/>
  <c r="E615" i="3"/>
  <c r="T614" i="3"/>
  <c r="R614" i="3"/>
  <c r="Q614" i="3"/>
  <c r="P614" i="3"/>
  <c r="H614" i="3"/>
  <c r="E614" i="3"/>
  <c r="T613" i="3"/>
  <c r="R613" i="3"/>
  <c r="Q613" i="3"/>
  <c r="P613" i="3"/>
  <c r="H613" i="3"/>
  <c r="E613" i="3"/>
  <c r="T612" i="3"/>
  <c r="R612" i="3"/>
  <c r="Q612" i="3"/>
  <c r="P612" i="3"/>
  <c r="H612" i="3"/>
  <c r="E612" i="3"/>
  <c r="T611" i="3"/>
  <c r="R611" i="3"/>
  <c r="Q611" i="3"/>
  <c r="P611" i="3"/>
  <c r="H611" i="3"/>
  <c r="E611" i="3"/>
  <c r="T610" i="3"/>
  <c r="R610" i="3"/>
  <c r="Q610" i="3"/>
  <c r="P610" i="3"/>
  <c r="H610" i="3"/>
  <c r="E610" i="3"/>
  <c r="T609" i="3"/>
  <c r="R609" i="3"/>
  <c r="Q609" i="3"/>
  <c r="P609" i="3"/>
  <c r="H609" i="3"/>
  <c r="E609" i="3"/>
  <c r="T608" i="3"/>
  <c r="R608" i="3"/>
  <c r="Q608" i="3"/>
  <c r="P608" i="3"/>
  <c r="H608" i="3"/>
  <c r="E608" i="3"/>
  <c r="T607" i="3"/>
  <c r="R607" i="3"/>
  <c r="Q607" i="3"/>
  <c r="P607" i="3"/>
  <c r="H607" i="3"/>
  <c r="E607" i="3"/>
  <c r="T606" i="3"/>
  <c r="R606" i="3"/>
  <c r="Q606" i="3"/>
  <c r="P606" i="3"/>
  <c r="H606" i="3"/>
  <c r="E606" i="3"/>
  <c r="R605" i="3"/>
  <c r="Q605" i="3"/>
  <c r="P605" i="3"/>
  <c r="H605" i="3"/>
  <c r="E605" i="3"/>
  <c r="U602" i="3"/>
  <c r="H601" i="3"/>
  <c r="E601" i="3"/>
  <c r="H600" i="3"/>
  <c r="E600" i="3"/>
  <c r="H599" i="3"/>
  <c r="E599" i="3"/>
  <c r="H598" i="3"/>
  <c r="E598" i="3"/>
  <c r="H597" i="3"/>
  <c r="E597" i="3"/>
  <c r="H596" i="3"/>
  <c r="E596" i="3"/>
  <c r="H594" i="3"/>
  <c r="E594" i="3"/>
  <c r="H593" i="3"/>
  <c r="E593" i="3"/>
  <c r="H592" i="3"/>
  <c r="E592" i="3"/>
  <c r="H591" i="3"/>
  <c r="E591" i="3"/>
  <c r="H590" i="3"/>
  <c r="E590" i="3"/>
  <c r="U587" i="3"/>
  <c r="T586" i="3"/>
  <c r="R586" i="3"/>
  <c r="Q586" i="3"/>
  <c r="H586" i="3"/>
  <c r="E586" i="3"/>
  <c r="T585" i="3"/>
  <c r="R585" i="3"/>
  <c r="Q585" i="3"/>
  <c r="P585" i="3"/>
  <c r="H585" i="3"/>
  <c r="E585" i="3"/>
  <c r="T584" i="3"/>
  <c r="R584" i="3"/>
  <c r="Q584" i="3"/>
  <c r="P584" i="3"/>
  <c r="H584" i="3"/>
  <c r="E584" i="3"/>
  <c r="T583" i="3"/>
  <c r="R583" i="3"/>
  <c r="Q583" i="3"/>
  <c r="P583" i="3"/>
  <c r="H583" i="3"/>
  <c r="E583" i="3"/>
  <c r="T582" i="3"/>
  <c r="R582" i="3"/>
  <c r="Q582" i="3"/>
  <c r="P582" i="3"/>
  <c r="H582" i="3"/>
  <c r="E582" i="3"/>
  <c r="T581" i="3"/>
  <c r="R581" i="3"/>
  <c r="Q581" i="3"/>
  <c r="P581" i="3"/>
  <c r="H581" i="3"/>
  <c r="E581" i="3"/>
  <c r="T580" i="3"/>
  <c r="R580" i="3"/>
  <c r="Q580" i="3"/>
  <c r="P580" i="3"/>
  <c r="H580" i="3"/>
  <c r="E580" i="3"/>
  <c r="T579" i="3"/>
  <c r="R579" i="3"/>
  <c r="Q579" i="3"/>
  <c r="P579" i="3"/>
  <c r="H579" i="3"/>
  <c r="E579" i="3"/>
  <c r="T578" i="3"/>
  <c r="R578" i="3"/>
  <c r="Q578" i="3"/>
  <c r="P578" i="3"/>
  <c r="H578" i="3"/>
  <c r="E578" i="3"/>
  <c r="R577" i="3"/>
  <c r="Q577" i="3"/>
  <c r="P577" i="3"/>
  <c r="H577" i="3"/>
  <c r="E577" i="3"/>
  <c r="H573" i="3"/>
  <c r="E573" i="3"/>
  <c r="H571" i="3"/>
  <c r="H570" i="3"/>
  <c r="H569" i="3"/>
  <c r="H568" i="3"/>
  <c r="H567" i="3"/>
  <c r="H566" i="3"/>
  <c r="H565" i="3"/>
  <c r="H564" i="3"/>
  <c r="H563" i="3"/>
  <c r="E563" i="3"/>
  <c r="U558" i="3"/>
  <c r="T557" i="3"/>
  <c r="R557" i="3"/>
  <c r="Q557" i="3"/>
  <c r="H557" i="3"/>
  <c r="E557" i="3"/>
  <c r="T556" i="3"/>
  <c r="R556" i="3"/>
  <c r="Q556" i="3"/>
  <c r="P556" i="3"/>
  <c r="H556" i="3"/>
  <c r="E556" i="3"/>
  <c r="T555" i="3"/>
  <c r="R555" i="3"/>
  <c r="Q555" i="3"/>
  <c r="P555" i="3"/>
  <c r="H555" i="3"/>
  <c r="E555" i="3"/>
  <c r="T554" i="3"/>
  <c r="R554" i="3"/>
  <c r="Q554" i="3"/>
  <c r="P554" i="3"/>
  <c r="H554" i="3"/>
  <c r="E554" i="3"/>
  <c r="T553" i="3"/>
  <c r="R553" i="3"/>
  <c r="Q553" i="3"/>
  <c r="P553" i="3"/>
  <c r="H553" i="3"/>
  <c r="E553" i="3"/>
  <c r="T552" i="3"/>
  <c r="R552" i="3"/>
  <c r="Q552" i="3"/>
  <c r="P552" i="3"/>
  <c r="H552" i="3"/>
  <c r="E552" i="3"/>
  <c r="T551" i="3"/>
  <c r="R551" i="3"/>
  <c r="Q551" i="3"/>
  <c r="P551" i="3"/>
  <c r="H551" i="3"/>
  <c r="E551" i="3"/>
  <c r="T550" i="3"/>
  <c r="R550" i="3"/>
  <c r="Q550" i="3"/>
  <c r="P550" i="3"/>
  <c r="H550" i="3"/>
  <c r="E550" i="3"/>
  <c r="T549" i="3"/>
  <c r="R549" i="3"/>
  <c r="Q549" i="3"/>
  <c r="P549" i="3"/>
  <c r="H549" i="3"/>
  <c r="E549" i="3"/>
  <c r="T548" i="3"/>
  <c r="R548" i="3"/>
  <c r="Q548" i="3"/>
  <c r="P548" i="3"/>
  <c r="H548" i="3"/>
  <c r="E548" i="3"/>
  <c r="T547" i="3"/>
  <c r="R547" i="3"/>
  <c r="Q547" i="3"/>
  <c r="P547" i="3"/>
  <c r="H547" i="3"/>
  <c r="E547" i="3"/>
  <c r="T546" i="3"/>
  <c r="R546" i="3"/>
  <c r="Q546" i="3"/>
  <c r="P546" i="3"/>
  <c r="H546" i="3"/>
  <c r="E546" i="3"/>
  <c r="R545" i="3"/>
  <c r="Q545" i="3"/>
  <c r="P545" i="3"/>
  <c r="H545" i="3"/>
  <c r="E545" i="3"/>
  <c r="H455" i="3"/>
  <c r="E455" i="3"/>
  <c r="H454" i="3"/>
  <c r="E454" i="3"/>
  <c r="H561" i="3"/>
  <c r="E561" i="3"/>
  <c r="U542" i="3"/>
  <c r="T541" i="3"/>
  <c r="R541" i="3"/>
  <c r="Q541" i="3"/>
  <c r="H541" i="3"/>
  <c r="E541" i="3"/>
  <c r="T540" i="3"/>
  <c r="R540" i="3"/>
  <c r="Q540" i="3"/>
  <c r="P540" i="3"/>
  <c r="H540" i="3"/>
  <c r="E540" i="3"/>
  <c r="T539" i="3"/>
  <c r="R539" i="3"/>
  <c r="Q539" i="3"/>
  <c r="P539" i="3"/>
  <c r="H539" i="3"/>
  <c r="E539" i="3"/>
  <c r="T538" i="3"/>
  <c r="R538" i="3"/>
  <c r="Q538" i="3"/>
  <c r="P538" i="3"/>
  <c r="H538" i="3"/>
  <c r="E538" i="3"/>
  <c r="T537" i="3"/>
  <c r="R537" i="3"/>
  <c r="Q537" i="3"/>
  <c r="P537" i="3"/>
  <c r="H537" i="3"/>
  <c r="E537" i="3"/>
  <c r="T536" i="3"/>
  <c r="R536" i="3"/>
  <c r="Q536" i="3"/>
  <c r="P536" i="3"/>
  <c r="H536" i="3"/>
  <c r="E536" i="3"/>
  <c r="T535" i="3"/>
  <c r="R535" i="3"/>
  <c r="Q535" i="3"/>
  <c r="P535" i="3"/>
  <c r="H535" i="3"/>
  <c r="E535" i="3"/>
  <c r="T534" i="3"/>
  <c r="R534" i="3"/>
  <c r="Q534" i="3"/>
  <c r="P534" i="3"/>
  <c r="H534" i="3"/>
  <c r="E534" i="3"/>
  <c r="T533" i="3"/>
  <c r="R533" i="3"/>
  <c r="Q533" i="3"/>
  <c r="P533" i="3"/>
  <c r="H533" i="3"/>
  <c r="E533" i="3"/>
  <c r="T532" i="3"/>
  <c r="R532" i="3"/>
  <c r="Q532" i="3"/>
  <c r="P532" i="3"/>
  <c r="H532" i="3"/>
  <c r="E532" i="3"/>
  <c r="T531" i="3"/>
  <c r="R531" i="3"/>
  <c r="Q531" i="3"/>
  <c r="P531" i="3"/>
  <c r="H531" i="3"/>
  <c r="E531" i="3"/>
  <c r="R530" i="3"/>
  <c r="Q530" i="3"/>
  <c r="P530" i="3"/>
  <c r="H530" i="3"/>
  <c r="E530" i="3"/>
  <c r="U527" i="3"/>
  <c r="T526" i="3"/>
  <c r="R526" i="3"/>
  <c r="Q526" i="3"/>
  <c r="H526" i="3"/>
  <c r="E526" i="3"/>
  <c r="T525" i="3"/>
  <c r="R525" i="3"/>
  <c r="Q525" i="3"/>
  <c r="P525" i="3"/>
  <c r="H525" i="3"/>
  <c r="E525" i="3"/>
  <c r="T524" i="3"/>
  <c r="R524" i="3"/>
  <c r="Q524" i="3"/>
  <c r="P524" i="3"/>
  <c r="H524" i="3"/>
  <c r="E524" i="3"/>
  <c r="T523" i="3"/>
  <c r="R523" i="3"/>
  <c r="Q523" i="3"/>
  <c r="P523" i="3"/>
  <c r="H523" i="3"/>
  <c r="E523" i="3"/>
  <c r="T522" i="3"/>
  <c r="R522" i="3"/>
  <c r="Q522" i="3"/>
  <c r="P522" i="3"/>
  <c r="H522" i="3"/>
  <c r="E522" i="3"/>
  <c r="T521" i="3"/>
  <c r="R521" i="3"/>
  <c r="Q521" i="3"/>
  <c r="P521" i="3"/>
  <c r="H521" i="3"/>
  <c r="E521" i="3"/>
  <c r="T520" i="3"/>
  <c r="R520" i="3"/>
  <c r="Q520" i="3"/>
  <c r="P520" i="3"/>
  <c r="H520" i="3"/>
  <c r="E520" i="3"/>
  <c r="T519" i="3"/>
  <c r="R519" i="3"/>
  <c r="Q519" i="3"/>
  <c r="P519" i="3"/>
  <c r="H519" i="3"/>
  <c r="E519" i="3"/>
  <c r="T518" i="3"/>
  <c r="R518" i="3"/>
  <c r="Q518" i="3"/>
  <c r="P518" i="3"/>
  <c r="H518" i="3"/>
  <c r="E518" i="3"/>
  <c r="T517" i="3"/>
  <c r="R517" i="3"/>
  <c r="Q517" i="3"/>
  <c r="P517" i="3"/>
  <c r="H517" i="3"/>
  <c r="E517" i="3"/>
  <c r="T516" i="3"/>
  <c r="R516" i="3"/>
  <c r="Q516" i="3"/>
  <c r="P516" i="3"/>
  <c r="H516" i="3"/>
  <c r="E516" i="3"/>
  <c r="T515" i="3"/>
  <c r="R515" i="3"/>
  <c r="Q515" i="3"/>
  <c r="P515" i="3"/>
  <c r="H515" i="3"/>
  <c r="E515" i="3"/>
  <c r="T514" i="3"/>
  <c r="R514" i="3"/>
  <c r="Q514" i="3"/>
  <c r="P514" i="3"/>
  <c r="H514" i="3"/>
  <c r="E514" i="3"/>
  <c r="T513" i="3"/>
  <c r="R513" i="3"/>
  <c r="Q513" i="3"/>
  <c r="P513" i="3"/>
  <c r="H513" i="3"/>
  <c r="E513" i="3"/>
  <c r="T512" i="3"/>
  <c r="R512" i="3"/>
  <c r="Q512" i="3"/>
  <c r="P512" i="3"/>
  <c r="H512" i="3"/>
  <c r="E512" i="3"/>
  <c r="T511" i="3"/>
  <c r="R511" i="3"/>
  <c r="Q511" i="3"/>
  <c r="P511" i="3"/>
  <c r="H511" i="3"/>
  <c r="E511" i="3"/>
  <c r="T510" i="3"/>
  <c r="R510" i="3"/>
  <c r="Q510" i="3"/>
  <c r="P510" i="3"/>
  <c r="H510" i="3"/>
  <c r="E510" i="3"/>
  <c r="T509" i="3"/>
  <c r="R509" i="3"/>
  <c r="Q509" i="3"/>
  <c r="P509" i="3"/>
  <c r="H509" i="3"/>
  <c r="E509" i="3"/>
  <c r="T508" i="3"/>
  <c r="R508" i="3"/>
  <c r="Q508" i="3"/>
  <c r="P508" i="3"/>
  <c r="H508" i="3"/>
  <c r="E508" i="3"/>
  <c r="T507" i="3"/>
  <c r="R507" i="3"/>
  <c r="Q507" i="3"/>
  <c r="P507" i="3"/>
  <c r="H507" i="3"/>
  <c r="E507" i="3"/>
  <c r="R506" i="3"/>
  <c r="Q506" i="3"/>
  <c r="P506" i="3"/>
  <c r="H506" i="3"/>
  <c r="E506" i="3"/>
  <c r="U503" i="3"/>
  <c r="H502" i="3"/>
  <c r="E502" i="3"/>
  <c r="H501" i="3"/>
  <c r="E501" i="3"/>
  <c r="E500" i="3"/>
  <c r="H499" i="3"/>
  <c r="E499" i="3"/>
  <c r="H498" i="3"/>
  <c r="E498" i="3"/>
  <c r="H497" i="3"/>
  <c r="E497" i="3"/>
  <c r="H496" i="3"/>
  <c r="E496" i="3"/>
  <c r="H495" i="3"/>
  <c r="E495" i="3"/>
  <c r="H494" i="3"/>
  <c r="E494" i="3"/>
  <c r="H493" i="3"/>
  <c r="E493" i="3"/>
  <c r="H492" i="3"/>
  <c r="E492" i="3"/>
  <c r="H491" i="3"/>
  <c r="E491" i="3"/>
  <c r="E490" i="3"/>
  <c r="H489" i="3"/>
  <c r="E489" i="3"/>
  <c r="H488" i="3"/>
  <c r="E488" i="3"/>
  <c r="E487" i="3"/>
  <c r="H486" i="3"/>
  <c r="E486" i="3"/>
  <c r="H485" i="3"/>
  <c r="E485" i="3"/>
  <c r="H484" i="3"/>
  <c r="E484" i="3"/>
  <c r="H483" i="3"/>
  <c r="E483" i="3"/>
  <c r="H482" i="3"/>
  <c r="E482" i="3"/>
  <c r="H481" i="3"/>
  <c r="E481" i="3"/>
  <c r="U478" i="3"/>
  <c r="H477" i="3"/>
  <c r="E477" i="3"/>
  <c r="H476" i="3"/>
  <c r="E476" i="3"/>
  <c r="H475" i="3"/>
  <c r="E475" i="3"/>
  <c r="H365" i="3"/>
  <c r="E365" i="3"/>
  <c r="H364" i="3"/>
  <c r="E364" i="3"/>
  <c r="H363" i="3"/>
  <c r="E363" i="3"/>
  <c r="H470" i="3"/>
  <c r="E470" i="3"/>
  <c r="H469" i="3"/>
  <c r="E469" i="3"/>
  <c r="H468" i="3"/>
  <c r="E468" i="3"/>
  <c r="T467" i="3"/>
  <c r="R467" i="3"/>
  <c r="Q467" i="3"/>
  <c r="H467" i="3"/>
  <c r="E467" i="3"/>
  <c r="H466" i="3"/>
  <c r="E466" i="3"/>
  <c r="H465" i="3"/>
  <c r="E465" i="3"/>
  <c r="H464" i="3"/>
  <c r="E464" i="3"/>
  <c r="U461" i="3"/>
  <c r="H460" i="3"/>
  <c r="E460" i="3"/>
  <c r="H459" i="3"/>
  <c r="E459" i="3"/>
  <c r="H458" i="3"/>
  <c r="E458" i="3"/>
  <c r="H457" i="3"/>
  <c r="E457" i="3"/>
  <c r="H456" i="3"/>
  <c r="E456" i="3"/>
  <c r="H453" i="3"/>
  <c r="E453" i="3"/>
  <c r="H452" i="3"/>
  <c r="E452" i="3"/>
  <c r="H451" i="3"/>
  <c r="E451" i="3"/>
  <c r="H449" i="3"/>
  <c r="E449" i="3"/>
  <c r="R448" i="3"/>
  <c r="Q448" i="3"/>
  <c r="H448" i="3"/>
  <c r="E448" i="3"/>
  <c r="U445" i="3"/>
  <c r="H444" i="3"/>
  <c r="E444" i="3"/>
  <c r="H443" i="3"/>
  <c r="E443" i="3"/>
  <c r="H442" i="3"/>
  <c r="E442" i="3"/>
  <c r="H441" i="3"/>
  <c r="E441" i="3"/>
  <c r="H440" i="3"/>
  <c r="E440" i="3"/>
  <c r="H439" i="3"/>
  <c r="E439" i="3"/>
  <c r="H438" i="3"/>
  <c r="E438" i="3"/>
  <c r="H437" i="3"/>
  <c r="E437" i="3"/>
  <c r="H436" i="3"/>
  <c r="E436" i="3"/>
  <c r="H435" i="3"/>
  <c r="E435" i="3"/>
  <c r="H434" i="3"/>
  <c r="E434" i="3"/>
  <c r="H433" i="3"/>
  <c r="E433" i="3"/>
  <c r="U430" i="3"/>
  <c r="H429" i="3"/>
  <c r="E429" i="3"/>
  <c r="H428" i="3"/>
  <c r="E428" i="3"/>
  <c r="H427" i="3"/>
  <c r="E427" i="3"/>
  <c r="H426" i="3"/>
  <c r="E426" i="3"/>
  <c r="H425" i="3"/>
  <c r="E425" i="3"/>
  <c r="H312" i="3"/>
  <c r="E312" i="3"/>
  <c r="H311" i="3"/>
  <c r="E311" i="3"/>
  <c r="H310" i="3"/>
  <c r="E310" i="3"/>
  <c r="H422" i="3"/>
  <c r="E422" i="3"/>
  <c r="H421" i="3"/>
  <c r="E421" i="3"/>
  <c r="H420" i="3"/>
  <c r="E420" i="3"/>
  <c r="U417" i="3"/>
  <c r="T416" i="3"/>
  <c r="R416" i="3"/>
  <c r="Q416" i="3"/>
  <c r="H416" i="3"/>
  <c r="E416" i="3"/>
  <c r="T415" i="3"/>
  <c r="R415" i="3"/>
  <c r="Q415" i="3"/>
  <c r="H415" i="3"/>
  <c r="E415" i="3"/>
  <c r="T414" i="3"/>
  <c r="R414" i="3"/>
  <c r="Q414" i="3"/>
  <c r="H414" i="3"/>
  <c r="E414" i="3"/>
  <c r="T413" i="3"/>
  <c r="R413" i="3"/>
  <c r="Q413" i="3"/>
  <c r="H413" i="3"/>
  <c r="E413" i="3"/>
  <c r="T412" i="3"/>
  <c r="R412" i="3"/>
  <c r="Q412" i="3"/>
  <c r="H412" i="3"/>
  <c r="E412" i="3"/>
  <c r="T411" i="3"/>
  <c r="R411" i="3"/>
  <c r="Q411" i="3"/>
  <c r="H411" i="3"/>
  <c r="E411" i="3"/>
  <c r="T410" i="3"/>
  <c r="R410" i="3"/>
  <c r="Q410" i="3"/>
  <c r="H410" i="3"/>
  <c r="E410" i="3"/>
  <c r="T409" i="3"/>
  <c r="R409" i="3"/>
  <c r="Q409" i="3"/>
  <c r="H409" i="3"/>
  <c r="E409" i="3"/>
  <c r="T408" i="3"/>
  <c r="R408" i="3"/>
  <c r="Q408" i="3"/>
  <c r="H408" i="3"/>
  <c r="E408" i="3"/>
  <c r="T407" i="3"/>
  <c r="R407" i="3"/>
  <c r="Q407" i="3"/>
  <c r="H407" i="3"/>
  <c r="E407" i="3"/>
  <c r="T406" i="3"/>
  <c r="R406" i="3"/>
  <c r="Q406" i="3"/>
  <c r="H406" i="3"/>
  <c r="E406" i="3"/>
  <c r="R405" i="3"/>
  <c r="Q405" i="3"/>
  <c r="H405" i="3"/>
  <c r="E405" i="3"/>
  <c r="U402" i="3"/>
  <c r="H401" i="3"/>
  <c r="E401" i="3"/>
  <c r="H400" i="3"/>
  <c r="E400" i="3"/>
  <c r="H399" i="3"/>
  <c r="E399" i="3"/>
  <c r="H398" i="3"/>
  <c r="E398" i="3"/>
  <c r="H397" i="3"/>
  <c r="E397" i="3"/>
  <c r="H396" i="3"/>
  <c r="E396" i="3"/>
  <c r="H395" i="3"/>
  <c r="E395" i="3"/>
  <c r="H394" i="3"/>
  <c r="E394" i="3"/>
  <c r="H393" i="3"/>
  <c r="E393" i="3"/>
  <c r="H392" i="3"/>
  <c r="E392" i="3"/>
  <c r="H391" i="3"/>
  <c r="E391" i="3"/>
  <c r="H390" i="3"/>
  <c r="E390" i="3"/>
  <c r="H389" i="3"/>
  <c r="E389" i="3"/>
  <c r="H388" i="3"/>
  <c r="E388" i="3"/>
  <c r="U385" i="3"/>
  <c r="H384" i="3"/>
  <c r="E384" i="3"/>
  <c r="H383" i="3"/>
  <c r="E383" i="3"/>
  <c r="H382" i="3"/>
  <c r="E382" i="3"/>
  <c r="H76" i="3"/>
  <c r="E76" i="3"/>
  <c r="H229" i="3"/>
  <c r="E229" i="3"/>
  <c r="H228" i="3"/>
  <c r="E228" i="3"/>
  <c r="H227" i="3"/>
  <c r="E227" i="3"/>
  <c r="H240" i="3"/>
  <c r="E240" i="3"/>
  <c r="H370" i="3"/>
  <c r="E370" i="3"/>
  <c r="U367" i="3"/>
  <c r="H366" i="3"/>
  <c r="E366" i="3"/>
  <c r="H474" i="3"/>
  <c r="E474" i="3"/>
  <c r="H473" i="3"/>
  <c r="E473" i="3"/>
  <c r="H472" i="3"/>
  <c r="E472" i="3"/>
  <c r="H471" i="3"/>
  <c r="E471" i="3"/>
  <c r="H362" i="3"/>
  <c r="E362" i="3"/>
  <c r="H361" i="3"/>
  <c r="E361" i="3"/>
  <c r="H360" i="3"/>
  <c r="E360" i="3"/>
  <c r="T359" i="3"/>
  <c r="R359" i="3"/>
  <c r="Q359" i="3"/>
  <c r="H359" i="3"/>
  <c r="E359" i="3"/>
  <c r="H358" i="3"/>
  <c r="E358" i="3"/>
  <c r="H357" i="3"/>
  <c r="E357" i="3"/>
  <c r="U354" i="3"/>
  <c r="H353" i="3"/>
  <c r="E353" i="3"/>
  <c r="H352" i="3"/>
  <c r="E352" i="3"/>
  <c r="H351" i="3"/>
  <c r="E351" i="3"/>
  <c r="H350" i="3"/>
  <c r="E350" i="3"/>
  <c r="H349" i="3"/>
  <c r="E349" i="3"/>
  <c r="H348" i="3"/>
  <c r="E348" i="3"/>
  <c r="H347" i="3"/>
  <c r="E347" i="3"/>
  <c r="H346" i="3"/>
  <c r="E346" i="3"/>
  <c r="H345" i="3"/>
  <c r="E345" i="3"/>
  <c r="H344" i="3"/>
  <c r="E344" i="3"/>
  <c r="H343" i="3"/>
  <c r="E343" i="3"/>
  <c r="U340" i="3"/>
  <c r="T339" i="3"/>
  <c r="R339" i="3"/>
  <c r="Q339" i="3"/>
  <c r="H339" i="3"/>
  <c r="E339" i="3"/>
  <c r="T338" i="3"/>
  <c r="R338" i="3"/>
  <c r="Q338" i="3"/>
  <c r="H338" i="3"/>
  <c r="E338" i="3"/>
  <c r="T337" i="3"/>
  <c r="R337" i="3"/>
  <c r="Q337" i="3"/>
  <c r="H337" i="3"/>
  <c r="E337" i="3"/>
  <c r="T336" i="3"/>
  <c r="R336" i="3"/>
  <c r="Q336" i="3"/>
  <c r="H336" i="3"/>
  <c r="E336" i="3"/>
  <c r="T335" i="3"/>
  <c r="R335" i="3"/>
  <c r="Q335" i="3"/>
  <c r="H335" i="3"/>
  <c r="E335" i="3"/>
  <c r="T334" i="3"/>
  <c r="R334" i="3"/>
  <c r="Q334" i="3"/>
  <c r="H334" i="3"/>
  <c r="E334" i="3"/>
  <c r="T333" i="3"/>
  <c r="R333" i="3"/>
  <c r="Q333" i="3"/>
  <c r="H333" i="3"/>
  <c r="E333" i="3"/>
  <c r="T332" i="3"/>
  <c r="R332" i="3"/>
  <c r="Q332" i="3"/>
  <c r="H332" i="3"/>
  <c r="E332" i="3"/>
  <c r="T331" i="3"/>
  <c r="R331" i="3"/>
  <c r="Q331" i="3"/>
  <c r="H331" i="3"/>
  <c r="E331" i="3"/>
  <c r="T330" i="3"/>
  <c r="R330" i="3"/>
  <c r="Q330" i="3"/>
  <c r="H330" i="3"/>
  <c r="E330" i="3"/>
  <c r="T329" i="3"/>
  <c r="R329" i="3"/>
  <c r="Q329" i="3"/>
  <c r="H329" i="3"/>
  <c r="E329" i="3"/>
  <c r="T328" i="3"/>
  <c r="R328" i="3"/>
  <c r="Q328" i="3"/>
  <c r="H328" i="3"/>
  <c r="E328" i="3"/>
  <c r="T327" i="3"/>
  <c r="R327" i="3"/>
  <c r="Q327" i="3"/>
  <c r="H327" i="3"/>
  <c r="E327" i="3"/>
  <c r="R326" i="3"/>
  <c r="Q326" i="3"/>
  <c r="H326" i="3"/>
  <c r="E326" i="3"/>
  <c r="U323" i="3"/>
  <c r="H322" i="3"/>
  <c r="E322" i="3"/>
  <c r="H321" i="3"/>
  <c r="E321" i="3"/>
  <c r="H320" i="3"/>
  <c r="E320" i="3"/>
  <c r="H319" i="3"/>
  <c r="E319" i="3"/>
  <c r="H318" i="3"/>
  <c r="E318" i="3"/>
  <c r="H381" i="3"/>
  <c r="E381" i="3"/>
  <c r="H380" i="3"/>
  <c r="E380" i="3"/>
  <c r="H379" i="3"/>
  <c r="E379" i="3"/>
  <c r="H378" i="3"/>
  <c r="E378" i="3"/>
  <c r="H377" i="3"/>
  <c r="E377" i="3"/>
  <c r="H376" i="3"/>
  <c r="E376" i="3"/>
  <c r="H375" i="3"/>
  <c r="E375" i="3"/>
  <c r="H373" i="3"/>
  <c r="E373" i="3"/>
  <c r="H372" i="3"/>
  <c r="E372" i="3"/>
  <c r="H371" i="3"/>
  <c r="E371" i="3"/>
  <c r="U315" i="3"/>
  <c r="H314" i="3"/>
  <c r="E314" i="3"/>
  <c r="H313" i="3"/>
  <c r="E313" i="3"/>
  <c r="H424" i="3"/>
  <c r="E424" i="3"/>
  <c r="H226" i="3"/>
  <c r="E226" i="3"/>
  <c r="H308" i="3"/>
  <c r="E308" i="3"/>
  <c r="H307" i="3"/>
  <c r="E307" i="3"/>
  <c r="U304" i="3"/>
  <c r="T303" i="3"/>
  <c r="R303" i="3"/>
  <c r="Q303" i="3"/>
  <c r="H303" i="3"/>
  <c r="E303" i="3"/>
  <c r="T302" i="3"/>
  <c r="R302" i="3"/>
  <c r="Q302" i="3"/>
  <c r="H302" i="3"/>
  <c r="E302" i="3"/>
  <c r="T301" i="3"/>
  <c r="R301" i="3"/>
  <c r="Q301" i="3"/>
  <c r="H301" i="3"/>
  <c r="E301" i="3"/>
  <c r="T300" i="3"/>
  <c r="R300" i="3"/>
  <c r="Q300" i="3"/>
  <c r="H300" i="3"/>
  <c r="E300" i="3"/>
  <c r="T299" i="3"/>
  <c r="R299" i="3"/>
  <c r="Q299" i="3"/>
  <c r="H299" i="3"/>
  <c r="E299" i="3"/>
  <c r="E298" i="3"/>
  <c r="E297" i="3"/>
  <c r="R296" i="3"/>
  <c r="Q296" i="3"/>
  <c r="H296" i="3"/>
  <c r="E296" i="3"/>
  <c r="U293" i="3"/>
  <c r="T292" i="3"/>
  <c r="R292" i="3"/>
  <c r="Q292" i="3"/>
  <c r="H292" i="3"/>
  <c r="E292" i="3"/>
  <c r="T291" i="3"/>
  <c r="R291" i="3"/>
  <c r="Q291" i="3"/>
  <c r="H291" i="3"/>
  <c r="E291" i="3"/>
  <c r="T290" i="3"/>
  <c r="R290" i="3"/>
  <c r="Q290" i="3"/>
  <c r="H290" i="3"/>
  <c r="E290" i="3"/>
  <c r="T289" i="3"/>
  <c r="R289" i="3"/>
  <c r="Q289" i="3"/>
  <c r="H289" i="3"/>
  <c r="E289" i="3"/>
  <c r="T288" i="3"/>
  <c r="R288" i="3"/>
  <c r="Q288" i="3"/>
  <c r="H288" i="3"/>
  <c r="E288" i="3"/>
  <c r="T287" i="3"/>
  <c r="R287" i="3"/>
  <c r="Q287" i="3"/>
  <c r="H287" i="3"/>
  <c r="E287" i="3"/>
  <c r="T286" i="3"/>
  <c r="R286" i="3"/>
  <c r="Q286" i="3"/>
  <c r="H286" i="3"/>
  <c r="E286" i="3"/>
  <c r="T285" i="3"/>
  <c r="R285" i="3"/>
  <c r="Q285" i="3"/>
  <c r="H285" i="3"/>
  <c r="E285" i="3"/>
  <c r="T284" i="3"/>
  <c r="R284" i="3"/>
  <c r="Q284" i="3"/>
  <c r="H284" i="3"/>
  <c r="E284" i="3"/>
  <c r="T283" i="3"/>
  <c r="R283" i="3"/>
  <c r="Q283" i="3"/>
  <c r="H283" i="3"/>
  <c r="E283" i="3"/>
  <c r="T282" i="3"/>
  <c r="R282" i="3"/>
  <c r="Q282" i="3"/>
  <c r="H282" i="3"/>
  <c r="E282" i="3"/>
  <c r="T281" i="3"/>
  <c r="R281" i="3"/>
  <c r="Q281" i="3"/>
  <c r="H281" i="3"/>
  <c r="E281" i="3"/>
  <c r="T280" i="3"/>
  <c r="R280" i="3"/>
  <c r="Q280" i="3"/>
  <c r="H280" i="3"/>
  <c r="E280" i="3"/>
  <c r="R279" i="3"/>
  <c r="Q279" i="3"/>
  <c r="H279" i="3"/>
  <c r="E279" i="3"/>
  <c r="H75" i="3"/>
  <c r="E75" i="3"/>
  <c r="H74" i="3"/>
  <c r="E74" i="3"/>
  <c r="T273" i="3"/>
  <c r="R273" i="3"/>
  <c r="Q273" i="3"/>
  <c r="H273" i="3"/>
  <c r="E273" i="3"/>
  <c r="H272" i="3"/>
  <c r="E272" i="3"/>
  <c r="H271" i="3"/>
  <c r="E271" i="3"/>
  <c r="T270" i="3"/>
  <c r="R270" i="3"/>
  <c r="Q270" i="3"/>
  <c r="H270" i="3"/>
  <c r="E270" i="3"/>
  <c r="H269" i="3"/>
  <c r="E269" i="3"/>
  <c r="H268" i="3"/>
  <c r="E268" i="3"/>
  <c r="H267" i="3"/>
  <c r="E267" i="3"/>
  <c r="H266" i="3"/>
  <c r="E266" i="3"/>
  <c r="H265" i="3"/>
  <c r="E265" i="3"/>
  <c r="H264" i="3"/>
  <c r="E264" i="3"/>
  <c r="R263" i="3"/>
  <c r="Q263" i="3"/>
  <c r="H263" i="3"/>
  <c r="E263" i="3"/>
  <c r="U260" i="3"/>
  <c r="H231" i="3"/>
  <c r="E231" i="3"/>
  <c r="H251" i="3"/>
  <c r="E251" i="3"/>
  <c r="U248" i="3"/>
  <c r="H247" i="3"/>
  <c r="E247" i="3"/>
  <c r="H246" i="3"/>
  <c r="E246" i="3"/>
  <c r="H245" i="3"/>
  <c r="E245" i="3"/>
  <c r="H244" i="3"/>
  <c r="E244" i="3"/>
  <c r="H243" i="3"/>
  <c r="E243" i="3"/>
  <c r="H242" i="3"/>
  <c r="E242" i="3"/>
  <c r="H184" i="3"/>
  <c r="E184" i="3"/>
  <c r="H183" i="3"/>
  <c r="E183" i="3"/>
  <c r="H238" i="3"/>
  <c r="E238" i="3"/>
  <c r="H237" i="3"/>
  <c r="E237" i="3"/>
  <c r="H236" i="3"/>
  <c r="E236" i="3"/>
  <c r="R235" i="3"/>
  <c r="Q235" i="3"/>
  <c r="H235" i="3"/>
  <c r="E235" i="3"/>
  <c r="H259" i="3"/>
  <c r="E259" i="3"/>
  <c r="H258" i="3"/>
  <c r="E258" i="3"/>
  <c r="H257" i="3"/>
  <c r="E257" i="3"/>
  <c r="H256" i="3"/>
  <c r="E256" i="3"/>
  <c r="H255" i="3"/>
  <c r="E255" i="3"/>
  <c r="H254" i="3"/>
  <c r="E254" i="3"/>
  <c r="H253" i="3"/>
  <c r="E253" i="3"/>
  <c r="H423" i="3"/>
  <c r="E423" i="3"/>
  <c r="H241" i="3"/>
  <c r="E241" i="3"/>
  <c r="H225" i="3"/>
  <c r="E225" i="3"/>
  <c r="H224" i="3"/>
  <c r="E224" i="3"/>
  <c r="H78" i="3"/>
  <c r="E78" i="3"/>
  <c r="H77" i="3"/>
  <c r="E77" i="3"/>
  <c r="H218" i="3"/>
  <c r="E218" i="3"/>
  <c r="H152" i="3"/>
  <c r="E152" i="3"/>
  <c r="H151" i="3"/>
  <c r="E151" i="3"/>
  <c r="H215" i="3"/>
  <c r="E215" i="3"/>
  <c r="H214" i="3"/>
  <c r="E214" i="3"/>
  <c r="H213" i="3"/>
  <c r="E213" i="3"/>
  <c r="H212" i="3"/>
  <c r="E212" i="3"/>
  <c r="H211" i="3"/>
  <c r="E211" i="3"/>
  <c r="U208" i="3"/>
  <c r="T207" i="3"/>
  <c r="R207" i="3"/>
  <c r="Q207" i="3"/>
  <c r="H207" i="3"/>
  <c r="E207" i="3"/>
  <c r="T206" i="3"/>
  <c r="R206" i="3"/>
  <c r="Q206" i="3"/>
  <c r="H206" i="3"/>
  <c r="E206" i="3"/>
  <c r="T205" i="3"/>
  <c r="R205" i="3"/>
  <c r="Q205" i="3"/>
  <c r="H205" i="3"/>
  <c r="E205" i="3"/>
  <c r="T204" i="3"/>
  <c r="R204" i="3"/>
  <c r="Q204" i="3"/>
  <c r="H204" i="3"/>
  <c r="E204" i="3"/>
  <c r="T203" i="3"/>
  <c r="R203" i="3"/>
  <c r="Q203" i="3"/>
  <c r="H203" i="3"/>
  <c r="E203" i="3"/>
  <c r="T202" i="3"/>
  <c r="R202" i="3"/>
  <c r="Q202" i="3"/>
  <c r="H202" i="3"/>
  <c r="E202" i="3"/>
  <c r="T201" i="3"/>
  <c r="R201" i="3"/>
  <c r="Q201" i="3"/>
  <c r="H201" i="3"/>
  <c r="E201" i="3"/>
  <c r="T200" i="3"/>
  <c r="R200" i="3"/>
  <c r="Q200" i="3"/>
  <c r="H200" i="3"/>
  <c r="E200" i="3"/>
  <c r="T199" i="3"/>
  <c r="R199" i="3"/>
  <c r="Q199" i="3"/>
  <c r="H199" i="3"/>
  <c r="E199" i="3"/>
  <c r="T198" i="3"/>
  <c r="R198" i="3"/>
  <c r="Q198" i="3"/>
  <c r="H198" i="3"/>
  <c r="E198" i="3"/>
  <c r="T197" i="3"/>
  <c r="R197" i="3"/>
  <c r="Q197" i="3"/>
  <c r="H197" i="3"/>
  <c r="E197" i="3"/>
  <c r="T196" i="3"/>
  <c r="R196" i="3"/>
  <c r="Q196" i="3"/>
  <c r="H196" i="3"/>
  <c r="E196" i="3"/>
  <c r="T195" i="3"/>
  <c r="R195" i="3"/>
  <c r="Q195" i="3"/>
  <c r="H195" i="3"/>
  <c r="E195" i="3"/>
  <c r="R194" i="3"/>
  <c r="Q194" i="3"/>
  <c r="H194" i="3"/>
  <c r="E194" i="3"/>
  <c r="U191" i="3"/>
  <c r="H190" i="3"/>
  <c r="E190" i="3"/>
  <c r="H189" i="3"/>
  <c r="E189" i="3"/>
  <c r="H188" i="3"/>
  <c r="E188" i="3"/>
  <c r="H187" i="3"/>
  <c r="E187" i="3"/>
  <c r="H186" i="3"/>
  <c r="E186" i="3"/>
  <c r="H185" i="3"/>
  <c r="E185" i="3"/>
  <c r="H182" i="3"/>
  <c r="E182" i="3"/>
  <c r="H181" i="3"/>
  <c r="E181" i="3"/>
  <c r="U178" i="3"/>
  <c r="T177" i="3"/>
  <c r="R177" i="3"/>
  <c r="Q177" i="3"/>
  <c r="H177" i="3"/>
  <c r="E177" i="3"/>
  <c r="T176" i="3"/>
  <c r="R176" i="3"/>
  <c r="Q176" i="3"/>
  <c r="H176" i="3"/>
  <c r="E176" i="3"/>
  <c r="T175" i="3"/>
  <c r="R175" i="3"/>
  <c r="Q175" i="3"/>
  <c r="H175" i="3"/>
  <c r="E175" i="3"/>
  <c r="T174" i="3"/>
  <c r="R174" i="3"/>
  <c r="Q174" i="3"/>
  <c r="H174" i="3"/>
  <c r="E174" i="3"/>
  <c r="T173" i="3"/>
  <c r="R173" i="3"/>
  <c r="Q173" i="3"/>
  <c r="H173" i="3"/>
  <c r="E173" i="3"/>
  <c r="T172" i="3"/>
  <c r="R172" i="3"/>
  <c r="Q172" i="3"/>
  <c r="H172" i="3"/>
  <c r="E172" i="3"/>
  <c r="H171" i="3"/>
  <c r="E171" i="3"/>
  <c r="H170" i="3"/>
  <c r="E170" i="3"/>
  <c r="T169" i="3"/>
  <c r="R169" i="3"/>
  <c r="Q169" i="3"/>
  <c r="H169" i="3"/>
  <c r="E169" i="3"/>
  <c r="H168" i="3"/>
  <c r="E168" i="3"/>
  <c r="H167" i="3"/>
  <c r="E167" i="3"/>
  <c r="H166" i="3"/>
  <c r="E166" i="3"/>
  <c r="H165" i="3"/>
  <c r="E165" i="3"/>
  <c r="R164" i="3"/>
  <c r="Q164" i="3"/>
  <c r="H164" i="3"/>
  <c r="E164" i="3"/>
  <c r="U161" i="3"/>
  <c r="T160" i="3"/>
  <c r="R160" i="3"/>
  <c r="Q160" i="3"/>
  <c r="H160" i="3"/>
  <c r="E160" i="3"/>
  <c r="H159" i="3"/>
  <c r="E159" i="3"/>
  <c r="H158" i="3"/>
  <c r="E158" i="3"/>
  <c r="H157" i="3"/>
  <c r="E157" i="3"/>
  <c r="H156" i="3"/>
  <c r="E156" i="3"/>
  <c r="H155" i="3"/>
  <c r="E155" i="3"/>
  <c r="H154" i="3"/>
  <c r="E154" i="3"/>
  <c r="H153" i="3"/>
  <c r="E153" i="3"/>
  <c r="H217" i="3"/>
  <c r="E217" i="3"/>
  <c r="H216" i="3"/>
  <c r="E216" i="3"/>
  <c r="H647" i="3"/>
  <c r="E647" i="3"/>
  <c r="H646" i="3"/>
  <c r="E646" i="3"/>
  <c r="H150" i="3"/>
  <c r="E150" i="3"/>
  <c r="H149" i="3"/>
  <c r="E149" i="3"/>
  <c r="H148" i="3"/>
  <c r="E148" i="3"/>
  <c r="H147" i="3"/>
  <c r="E147" i="3"/>
  <c r="R146" i="3"/>
  <c r="Q146" i="3"/>
  <c r="H146" i="3"/>
  <c r="E146" i="3"/>
  <c r="U143" i="3"/>
  <c r="T142" i="3"/>
  <c r="R142" i="3"/>
  <c r="Q142" i="3"/>
  <c r="H142" i="3"/>
  <c r="E142" i="3"/>
  <c r="T141" i="3"/>
  <c r="R141" i="3"/>
  <c r="Q141" i="3"/>
  <c r="H141" i="3"/>
  <c r="E141" i="3"/>
  <c r="T140" i="3"/>
  <c r="R140" i="3"/>
  <c r="Q140" i="3"/>
  <c r="H140" i="3"/>
  <c r="E140" i="3"/>
  <c r="T139" i="3"/>
  <c r="R139" i="3"/>
  <c r="Q139" i="3"/>
  <c r="H139" i="3"/>
  <c r="E139" i="3"/>
  <c r="T138" i="3"/>
  <c r="R138" i="3"/>
  <c r="Q138" i="3"/>
  <c r="H138" i="3"/>
  <c r="E138" i="3"/>
  <c r="T137" i="3"/>
  <c r="R137" i="3"/>
  <c r="Q137" i="3"/>
  <c r="H137" i="3"/>
  <c r="E137" i="3"/>
  <c r="T136" i="3"/>
  <c r="R136" i="3"/>
  <c r="Q136" i="3"/>
  <c r="H136" i="3"/>
  <c r="E136" i="3"/>
  <c r="T135" i="3"/>
  <c r="R135" i="3"/>
  <c r="Q135" i="3"/>
  <c r="H135" i="3"/>
  <c r="E135" i="3"/>
  <c r="T134" i="3"/>
  <c r="R134" i="3"/>
  <c r="Q134" i="3"/>
  <c r="H134" i="3"/>
  <c r="E134" i="3"/>
  <c r="T133" i="3"/>
  <c r="R133" i="3"/>
  <c r="Q133" i="3"/>
  <c r="H133" i="3"/>
  <c r="E133" i="3"/>
  <c r="T132" i="3"/>
  <c r="R132" i="3"/>
  <c r="Q132" i="3"/>
  <c r="H132" i="3"/>
  <c r="E132" i="3"/>
  <c r="T131" i="3"/>
  <c r="R131" i="3"/>
  <c r="Q131" i="3"/>
  <c r="H131" i="3"/>
  <c r="E131" i="3"/>
  <c r="T130" i="3"/>
  <c r="R130" i="3"/>
  <c r="Q130" i="3"/>
  <c r="H130" i="3"/>
  <c r="E130" i="3"/>
  <c r="T129" i="3"/>
  <c r="R129" i="3"/>
  <c r="Q129" i="3"/>
  <c r="H129" i="3"/>
  <c r="E129" i="3"/>
  <c r="R128" i="3"/>
  <c r="Q128" i="3"/>
  <c r="H128" i="3"/>
  <c r="E128" i="3"/>
  <c r="U125" i="3"/>
  <c r="T124" i="3"/>
  <c r="R124" i="3"/>
  <c r="Q124" i="3"/>
  <c r="H124" i="3"/>
  <c r="E124" i="3"/>
  <c r="H123" i="3"/>
  <c r="E123" i="3"/>
  <c r="H122" i="3"/>
  <c r="E122" i="3"/>
  <c r="H121" i="3"/>
  <c r="E121" i="3"/>
  <c r="H120" i="3"/>
  <c r="E120" i="3"/>
  <c r="H119" i="3"/>
  <c r="E119" i="3"/>
  <c r="H118" i="3"/>
  <c r="E118" i="3"/>
  <c r="H117" i="3"/>
  <c r="E117" i="3"/>
  <c r="T116" i="3"/>
  <c r="R116" i="3"/>
  <c r="Q116" i="3"/>
  <c r="H116" i="3"/>
  <c r="E116" i="3"/>
  <c r="H115" i="3"/>
  <c r="E115" i="3"/>
  <c r="H114" i="3"/>
  <c r="E114" i="3"/>
  <c r="H113" i="3"/>
  <c r="E113" i="3"/>
  <c r="H112" i="3"/>
  <c r="E112" i="3"/>
  <c r="T111" i="3"/>
  <c r="R111" i="3"/>
  <c r="Q111" i="3"/>
  <c r="H111" i="3"/>
  <c r="E111" i="3"/>
  <c r="T110" i="3"/>
  <c r="R110" i="3"/>
  <c r="Q110" i="3"/>
  <c r="H110" i="3"/>
  <c r="E110" i="3"/>
  <c r="T109" i="3"/>
  <c r="R109" i="3"/>
  <c r="Q109" i="3"/>
  <c r="H109" i="3"/>
  <c r="E109" i="3"/>
  <c r="T108" i="3"/>
  <c r="R108" i="3"/>
  <c r="Q108" i="3"/>
  <c r="H108" i="3"/>
  <c r="E108" i="3"/>
  <c r="T107" i="3"/>
  <c r="R107" i="3"/>
  <c r="Q107" i="3"/>
  <c r="H107" i="3"/>
  <c r="E107" i="3"/>
  <c r="T106" i="3"/>
  <c r="R106" i="3"/>
  <c r="Q106" i="3"/>
  <c r="H106" i="3"/>
  <c r="E106" i="3"/>
  <c r="T105" i="3"/>
  <c r="R105" i="3"/>
  <c r="Q105" i="3"/>
  <c r="H105" i="3"/>
  <c r="E105" i="3"/>
  <c r="T104" i="3"/>
  <c r="R104" i="3"/>
  <c r="Q104" i="3"/>
  <c r="H104" i="3"/>
  <c r="E104" i="3"/>
  <c r="R103" i="3"/>
  <c r="Q103" i="3"/>
  <c r="H103" i="3"/>
  <c r="E103" i="3"/>
  <c r="U100" i="3"/>
  <c r="T99" i="3"/>
  <c r="R99" i="3"/>
  <c r="Q99" i="3"/>
  <c r="H99" i="3"/>
  <c r="E99" i="3"/>
  <c r="T98" i="3"/>
  <c r="R98" i="3"/>
  <c r="Q98" i="3"/>
  <c r="H98" i="3"/>
  <c r="E98" i="3"/>
  <c r="T97" i="3"/>
  <c r="R97" i="3"/>
  <c r="Q97" i="3"/>
  <c r="H97" i="3"/>
  <c r="E97" i="3"/>
  <c r="T96" i="3"/>
  <c r="R96" i="3"/>
  <c r="Q96" i="3"/>
  <c r="H96" i="3"/>
  <c r="E96" i="3"/>
  <c r="T95" i="3"/>
  <c r="R95" i="3"/>
  <c r="Q95" i="3"/>
  <c r="H95" i="3"/>
  <c r="E95" i="3"/>
  <c r="T94" i="3"/>
  <c r="R94" i="3"/>
  <c r="Q94" i="3"/>
  <c r="H94" i="3"/>
  <c r="E94" i="3"/>
  <c r="T93" i="3"/>
  <c r="R93" i="3"/>
  <c r="Q93" i="3"/>
  <c r="H93" i="3"/>
  <c r="E93" i="3"/>
  <c r="T92" i="3"/>
  <c r="R92" i="3"/>
  <c r="Q92" i="3"/>
  <c r="H92" i="3"/>
  <c r="E92" i="3"/>
  <c r="T91" i="3"/>
  <c r="R91" i="3"/>
  <c r="Q91" i="3"/>
  <c r="H91" i="3"/>
  <c r="E91" i="3"/>
  <c r="T90" i="3"/>
  <c r="R90" i="3"/>
  <c r="Q90" i="3"/>
  <c r="H90" i="3"/>
  <c r="E90" i="3"/>
  <c r="T89" i="3"/>
  <c r="R89" i="3"/>
  <c r="Q89" i="3"/>
  <c r="H89" i="3"/>
  <c r="E89" i="3"/>
  <c r="T88" i="3"/>
  <c r="R88" i="3"/>
  <c r="Q88" i="3"/>
  <c r="H88" i="3"/>
  <c r="E88" i="3"/>
  <c r="T87" i="3"/>
  <c r="R87" i="3"/>
  <c r="Q87" i="3"/>
  <c r="H87" i="3"/>
  <c r="E87" i="3"/>
  <c r="T86" i="3"/>
  <c r="R86" i="3"/>
  <c r="Q86" i="3"/>
  <c r="H86" i="3"/>
  <c r="E86" i="3"/>
  <c r="T85" i="3"/>
  <c r="R85" i="3"/>
  <c r="Q85" i="3"/>
  <c r="H85" i="3"/>
  <c r="E85" i="3"/>
  <c r="T84" i="3"/>
  <c r="R84" i="3"/>
  <c r="Q84" i="3"/>
  <c r="H84" i="3"/>
  <c r="E84" i="3"/>
  <c r="R83" i="3"/>
  <c r="Q83" i="3"/>
  <c r="H83" i="3"/>
  <c r="E83" i="3"/>
  <c r="U80" i="3"/>
  <c r="H79" i="3"/>
  <c r="E79" i="3"/>
  <c r="H220" i="3"/>
  <c r="E220" i="3"/>
  <c r="H219" i="3"/>
  <c r="E219" i="3"/>
  <c r="H30" i="3"/>
  <c r="E30" i="3"/>
  <c r="H29" i="3"/>
  <c r="E29" i="3"/>
  <c r="H71" i="3"/>
  <c r="E71" i="3"/>
  <c r="U68" i="3"/>
  <c r="T67" i="3"/>
  <c r="R67" i="3"/>
  <c r="Q67" i="3"/>
  <c r="H67" i="3"/>
  <c r="E67" i="3"/>
  <c r="T66" i="3"/>
  <c r="R66" i="3"/>
  <c r="Q66" i="3"/>
  <c r="H66" i="3"/>
  <c r="E66" i="3"/>
  <c r="T65" i="3"/>
  <c r="R65" i="3"/>
  <c r="Q65" i="3"/>
  <c r="H65" i="3"/>
  <c r="E65" i="3"/>
  <c r="T64" i="3"/>
  <c r="R64" i="3"/>
  <c r="Q64" i="3"/>
  <c r="H64" i="3"/>
  <c r="E64" i="3"/>
  <c r="T63" i="3"/>
  <c r="R63" i="3"/>
  <c r="Q63" i="3"/>
  <c r="H63" i="3"/>
  <c r="E63" i="3"/>
  <c r="T62" i="3"/>
  <c r="R62" i="3"/>
  <c r="Q62" i="3"/>
  <c r="H62" i="3"/>
  <c r="E62" i="3"/>
  <c r="T61" i="3"/>
  <c r="R61" i="3"/>
  <c r="Q61" i="3"/>
  <c r="H61" i="3"/>
  <c r="E61" i="3"/>
  <c r="T60" i="3"/>
  <c r="R60" i="3"/>
  <c r="Q60" i="3"/>
  <c r="H60" i="3"/>
  <c r="E60" i="3"/>
  <c r="T59" i="3"/>
  <c r="R59" i="3"/>
  <c r="Q59" i="3"/>
  <c r="H59" i="3"/>
  <c r="E59" i="3"/>
  <c r="T58" i="3"/>
  <c r="R58" i="3"/>
  <c r="Q58" i="3"/>
  <c r="H58" i="3"/>
  <c r="E58" i="3"/>
  <c r="R57" i="3"/>
  <c r="Q57" i="3"/>
  <c r="H57" i="3"/>
  <c r="E57" i="3"/>
  <c r="U54" i="3"/>
  <c r="T53" i="3"/>
  <c r="R53" i="3"/>
  <c r="Q53" i="3"/>
  <c r="H53" i="3"/>
  <c r="E53" i="3"/>
  <c r="T52" i="3"/>
  <c r="R52" i="3"/>
  <c r="Q52" i="3"/>
  <c r="H52" i="3"/>
  <c r="E52" i="3"/>
  <c r="T51" i="3"/>
  <c r="R51" i="3"/>
  <c r="Q51" i="3"/>
  <c r="H51" i="3"/>
  <c r="E51" i="3"/>
  <c r="T50" i="3"/>
  <c r="R50" i="3"/>
  <c r="Q50" i="3"/>
  <c r="H50" i="3"/>
  <c r="E50" i="3"/>
  <c r="T49" i="3"/>
  <c r="R49" i="3"/>
  <c r="Q49" i="3"/>
  <c r="H49" i="3"/>
  <c r="E49" i="3"/>
  <c r="T48" i="3"/>
  <c r="R48" i="3"/>
  <c r="Q48" i="3"/>
  <c r="H48" i="3"/>
  <c r="E48" i="3"/>
  <c r="H47" i="3"/>
  <c r="E47" i="3"/>
  <c r="T46" i="3"/>
  <c r="R46" i="3"/>
  <c r="Q46" i="3"/>
  <c r="H46" i="3"/>
  <c r="E46" i="3"/>
  <c r="H45" i="3"/>
  <c r="E45" i="3"/>
  <c r="H44" i="3"/>
  <c r="E44" i="3"/>
  <c r="H43" i="3"/>
  <c r="E43" i="3"/>
  <c r="H42" i="3"/>
  <c r="E42" i="3"/>
  <c r="H41" i="3"/>
  <c r="E41" i="3"/>
  <c r="H40" i="3"/>
  <c r="E40" i="3"/>
  <c r="R39" i="3"/>
  <c r="Q39" i="3"/>
  <c r="H39" i="3"/>
  <c r="E39" i="3"/>
  <c r="U36" i="3"/>
  <c r="H35" i="3"/>
  <c r="E35" i="3"/>
  <c r="H34" i="3"/>
  <c r="E34" i="3"/>
  <c r="P33" i="3"/>
  <c r="H33" i="3"/>
  <c r="E33" i="3"/>
  <c r="H32" i="3"/>
  <c r="E32" i="3"/>
  <c r="H31" i="3"/>
  <c r="E31" i="3"/>
  <c r="H28" i="3"/>
  <c r="E28" i="3"/>
  <c r="H27" i="3"/>
  <c r="E27" i="3"/>
  <c r="H26" i="3"/>
  <c r="E26" i="3"/>
  <c r="U23" i="3"/>
  <c r="H22" i="3"/>
  <c r="E22" i="3"/>
  <c r="H21" i="3"/>
  <c r="E21" i="3"/>
  <c r="H20" i="3"/>
  <c r="E20" i="3"/>
  <c r="H19" i="3"/>
  <c r="E19" i="3"/>
  <c r="H18" i="3"/>
  <c r="E18" i="3"/>
  <c r="H17" i="3"/>
  <c r="E17" i="3"/>
  <c r="H16" i="3"/>
  <c r="E16" i="3"/>
  <c r="H15" i="3"/>
  <c r="E15" i="3"/>
  <c r="U12" i="3"/>
  <c r="H11" i="3"/>
  <c r="E11" i="3"/>
  <c r="H10" i="3"/>
  <c r="E10" i="3"/>
  <c r="H9" i="3"/>
  <c r="E9" i="3"/>
  <c r="H8" i="3"/>
  <c r="E8" i="3"/>
  <c r="H7" i="3"/>
  <c r="E7" i="3"/>
  <c r="H6" i="3"/>
  <c r="E6" i="3"/>
  <c r="H5" i="3"/>
  <c r="E5" i="3"/>
  <c r="H4" i="3"/>
  <c r="E4" i="3"/>
  <c r="P152" i="1"/>
  <c r="P151" i="1"/>
  <c r="P150" i="1"/>
  <c r="P149" i="1"/>
  <c r="P147" i="1"/>
  <c r="P146" i="1"/>
  <c r="P145" i="1"/>
  <c r="P144" i="1"/>
  <c r="P143" i="1"/>
  <c r="Q143" i="1"/>
  <c r="R143" i="1"/>
  <c r="Q144" i="1"/>
  <c r="R144" i="1"/>
  <c r="T144" i="1"/>
  <c r="Q145" i="1"/>
  <c r="R145" i="1"/>
  <c r="T145" i="1"/>
  <c r="Q146" i="1"/>
  <c r="R146" i="1"/>
  <c r="T146" i="1"/>
  <c r="Q147" i="1"/>
  <c r="R147" i="1"/>
  <c r="T147" i="1"/>
  <c r="Q148" i="1"/>
  <c r="R148" i="1"/>
  <c r="T148" i="1"/>
  <c r="Q149" i="1"/>
  <c r="R149" i="1"/>
  <c r="T149" i="1"/>
  <c r="H144" i="1"/>
  <c r="E144" i="1"/>
  <c r="H60" i="1"/>
  <c r="E60" i="1"/>
  <c r="T62" i="1"/>
  <c r="R62" i="1"/>
  <c r="Q62" i="1"/>
  <c r="T61" i="1"/>
  <c r="R61" i="1"/>
  <c r="Q61" i="1"/>
  <c r="T60" i="1"/>
  <c r="R60" i="1"/>
  <c r="Q60" i="1"/>
  <c r="T59" i="1"/>
  <c r="R59" i="1"/>
  <c r="Q59" i="1"/>
  <c r="P62" i="1"/>
  <c r="P61" i="1"/>
  <c r="P60" i="1"/>
  <c r="P59" i="1"/>
  <c r="T31" i="1"/>
  <c r="R31" i="1"/>
  <c r="Q31" i="1"/>
  <c r="T30" i="1"/>
  <c r="R30" i="1"/>
  <c r="Q30" i="1"/>
  <c r="T28" i="1"/>
  <c r="R28" i="1"/>
  <c r="Q28" i="1"/>
  <c r="T27" i="1"/>
  <c r="R27" i="1"/>
  <c r="Q27" i="1"/>
  <c r="T26" i="1"/>
  <c r="R26" i="1"/>
  <c r="Q26" i="1"/>
  <c r="T25" i="1"/>
  <c r="R25" i="1"/>
  <c r="Q25" i="1"/>
  <c r="T24" i="1"/>
  <c r="R24" i="1"/>
  <c r="Q24" i="1"/>
  <c r="T23" i="1"/>
  <c r="R23" i="1"/>
  <c r="Q23" i="1"/>
  <c r="T22" i="1"/>
  <c r="R22" i="1"/>
  <c r="Q22" i="1"/>
  <c r="T21" i="1"/>
  <c r="R21" i="1"/>
  <c r="Q21" i="1"/>
  <c r="P31" i="1"/>
  <c r="P29" i="1"/>
  <c r="P28" i="1"/>
  <c r="P27" i="1"/>
  <c r="P26" i="1"/>
  <c r="P25" i="1"/>
  <c r="P24" i="1"/>
  <c r="P23" i="1"/>
  <c r="P22" i="1"/>
  <c r="H25" i="1"/>
  <c r="E25" i="1"/>
  <c r="T12" i="1"/>
  <c r="R12" i="1"/>
  <c r="Q12" i="1"/>
  <c r="T11" i="1"/>
  <c r="R11" i="1"/>
  <c r="Q11" i="1"/>
  <c r="T10" i="1"/>
  <c r="R10" i="1"/>
  <c r="Q10" i="1"/>
  <c r="T9" i="1"/>
  <c r="R9" i="1"/>
  <c r="Q9" i="1"/>
  <c r="T8" i="1"/>
  <c r="R8" i="1"/>
  <c r="Q8" i="1"/>
  <c r="T7" i="1"/>
  <c r="R7" i="1"/>
  <c r="Q7" i="1"/>
  <c r="P11" i="1"/>
  <c r="P10" i="1"/>
  <c r="P9" i="1"/>
  <c r="P8" i="1"/>
  <c r="P7" i="1"/>
  <c r="P6" i="1"/>
  <c r="H9" i="1"/>
  <c r="E9" i="1"/>
  <c r="T224" i="1"/>
  <c r="R224" i="1"/>
  <c r="Q224" i="1"/>
  <c r="T223" i="1"/>
  <c r="R223" i="1"/>
  <c r="Q223" i="1"/>
  <c r="T222" i="1"/>
  <c r="R222" i="1"/>
  <c r="Q222" i="1"/>
  <c r="T221" i="1"/>
  <c r="R221" i="1"/>
  <c r="Q221" i="1"/>
  <c r="T220" i="1"/>
  <c r="R220" i="1"/>
  <c r="Q220" i="1"/>
  <c r="T219" i="1"/>
  <c r="R219" i="1"/>
  <c r="Q219" i="1"/>
  <c r="T218" i="1"/>
  <c r="R218" i="1"/>
  <c r="Q218" i="1"/>
  <c r="T216" i="1"/>
  <c r="R216" i="1"/>
  <c r="Q216" i="1"/>
  <c r="T215" i="1"/>
  <c r="R215" i="1"/>
  <c r="Q215" i="1"/>
  <c r="T214" i="1"/>
  <c r="R214" i="1"/>
  <c r="Q214" i="1"/>
  <c r="T213" i="1"/>
  <c r="R213" i="1"/>
  <c r="Q213" i="1"/>
  <c r="T212" i="1"/>
  <c r="R212" i="1"/>
  <c r="Q212" i="1"/>
  <c r="P223" i="1"/>
  <c r="P222" i="1"/>
  <c r="P221" i="1"/>
  <c r="P220" i="1"/>
  <c r="P219" i="1"/>
  <c r="P218" i="1"/>
  <c r="P216" i="1"/>
  <c r="P215" i="1"/>
  <c r="P214" i="1"/>
  <c r="P213" i="1"/>
  <c r="P212" i="1"/>
  <c r="P211" i="1"/>
  <c r="H223" i="1"/>
  <c r="H212" i="1"/>
  <c r="E223" i="1"/>
  <c r="E212" i="1"/>
  <c r="T262" i="1"/>
  <c r="R262" i="1"/>
  <c r="Q262" i="1"/>
  <c r="T261" i="1"/>
  <c r="R261" i="1"/>
  <c r="Q261" i="1"/>
  <c r="T260" i="1"/>
  <c r="R260" i="1"/>
  <c r="Q260" i="1"/>
  <c r="T259" i="1"/>
  <c r="R259" i="1"/>
  <c r="Q259" i="1"/>
  <c r="P261" i="1"/>
  <c r="P260" i="1"/>
  <c r="P259" i="1"/>
  <c r="P258" i="1"/>
  <c r="P257" i="1"/>
  <c r="H260" i="1"/>
  <c r="E261" i="1"/>
  <c r="E260" i="1"/>
  <c r="T305" i="1"/>
  <c r="R305" i="1"/>
  <c r="Q305" i="1"/>
  <c r="T304" i="1"/>
  <c r="R304" i="1"/>
  <c r="Q304" i="1"/>
  <c r="T303" i="1"/>
  <c r="R303" i="1"/>
  <c r="Q303" i="1"/>
  <c r="T302" i="1"/>
  <c r="R302" i="1"/>
  <c r="Q302" i="1"/>
  <c r="P306" i="1"/>
  <c r="P305" i="1"/>
  <c r="P304" i="1"/>
  <c r="P303" i="1"/>
  <c r="P302" i="1"/>
  <c r="P301" i="1"/>
  <c r="H304" i="1"/>
  <c r="E304" i="1"/>
  <c r="T326" i="1"/>
  <c r="R326" i="1"/>
  <c r="Q326" i="1"/>
  <c r="T325" i="1"/>
  <c r="R325" i="1"/>
  <c r="Q325" i="1"/>
  <c r="T324" i="1"/>
  <c r="R324" i="1"/>
  <c r="Q324" i="1"/>
  <c r="T323" i="1"/>
  <c r="R323" i="1"/>
  <c r="Q323" i="1"/>
  <c r="T322" i="1"/>
  <c r="R322" i="1"/>
  <c r="Q322" i="1"/>
  <c r="T321" i="1"/>
  <c r="R321" i="1"/>
  <c r="Q321" i="1"/>
  <c r="T319" i="1"/>
  <c r="R319" i="1"/>
  <c r="Q319" i="1"/>
  <c r="T318" i="1"/>
  <c r="R318" i="1"/>
  <c r="Q318" i="1"/>
  <c r="T317" i="1"/>
  <c r="R317" i="1"/>
  <c r="Q317" i="1"/>
  <c r="T316" i="1"/>
  <c r="R316" i="1"/>
  <c r="Q316" i="1"/>
  <c r="T315" i="1"/>
  <c r="R315" i="1"/>
  <c r="Q315" i="1"/>
  <c r="P326" i="1"/>
  <c r="P325" i="1"/>
  <c r="P324" i="1"/>
  <c r="P323" i="1"/>
  <c r="P322" i="1"/>
  <c r="P321" i="1"/>
  <c r="P319" i="1"/>
  <c r="P318" i="1"/>
  <c r="P317" i="1"/>
  <c r="P316" i="1"/>
  <c r="P315" i="1"/>
  <c r="H325" i="1"/>
  <c r="H316" i="1"/>
  <c r="H317" i="1"/>
  <c r="E326" i="1"/>
  <c r="E325" i="1"/>
  <c r="E324" i="1"/>
  <c r="E323" i="1"/>
  <c r="E322" i="1"/>
  <c r="E321" i="1"/>
  <c r="E320" i="1"/>
  <c r="E319" i="1"/>
  <c r="E318" i="1"/>
  <c r="E317" i="1"/>
  <c r="E316" i="1"/>
  <c r="T366" i="1"/>
  <c r="R366" i="1"/>
  <c r="Q366" i="1"/>
  <c r="T365" i="1"/>
  <c r="R365" i="1"/>
  <c r="Q365" i="1"/>
  <c r="T364" i="1"/>
  <c r="R364" i="1"/>
  <c r="Q364" i="1"/>
  <c r="T363" i="1"/>
  <c r="R363" i="1"/>
  <c r="Q363" i="1"/>
  <c r="T362" i="1"/>
  <c r="R362" i="1"/>
  <c r="Q362" i="1"/>
  <c r="T361" i="1"/>
  <c r="R361" i="1"/>
  <c r="Q361" i="1"/>
  <c r="T360" i="1"/>
  <c r="R360" i="1"/>
  <c r="Q360" i="1"/>
  <c r="T359" i="1"/>
  <c r="R359" i="1"/>
  <c r="Q359" i="1"/>
  <c r="T358" i="1"/>
  <c r="R358" i="1"/>
  <c r="Q358" i="1"/>
  <c r="T357" i="1"/>
  <c r="R357" i="1"/>
  <c r="Q357" i="1"/>
  <c r="T356" i="1"/>
  <c r="R356" i="1"/>
  <c r="Q356" i="1"/>
  <c r="P364" i="1"/>
  <c r="P363" i="1"/>
  <c r="P362" i="1"/>
  <c r="P361" i="1"/>
  <c r="P360" i="1"/>
  <c r="P359" i="1"/>
  <c r="P358" i="1"/>
  <c r="P357" i="1"/>
  <c r="P356" i="1"/>
  <c r="P355" i="1"/>
  <c r="P354" i="1"/>
  <c r="P353" i="1"/>
  <c r="P352" i="1"/>
  <c r="H362" i="1"/>
  <c r="H358" i="1"/>
  <c r="E362" i="1"/>
  <c r="E361" i="1"/>
  <c r="E360" i="1"/>
  <c r="E359" i="1"/>
  <c r="E358" i="1"/>
  <c r="T386" i="1"/>
  <c r="R386" i="1"/>
  <c r="Q386" i="1"/>
  <c r="T385" i="1"/>
  <c r="R385" i="1"/>
  <c r="Q385" i="1"/>
  <c r="T384" i="1"/>
  <c r="R384" i="1"/>
  <c r="Q384" i="1"/>
  <c r="T383" i="1"/>
  <c r="R383" i="1"/>
  <c r="Q383" i="1"/>
  <c r="T382" i="1"/>
  <c r="R382" i="1"/>
  <c r="Q382" i="1"/>
  <c r="T381" i="1"/>
  <c r="R381" i="1"/>
  <c r="Q381" i="1"/>
  <c r="T379" i="1"/>
  <c r="R379" i="1"/>
  <c r="Q379" i="1"/>
  <c r="T378" i="1"/>
  <c r="R378" i="1"/>
  <c r="Q378" i="1"/>
  <c r="T377" i="1"/>
  <c r="R377" i="1"/>
  <c r="Q377" i="1"/>
  <c r="T376" i="1"/>
  <c r="R376" i="1"/>
  <c r="Q376" i="1"/>
  <c r="T375" i="1"/>
  <c r="R375" i="1"/>
  <c r="Q375" i="1"/>
  <c r="P384" i="1"/>
  <c r="P383" i="1"/>
  <c r="P382" i="1"/>
  <c r="P381" i="1"/>
  <c r="P380" i="1"/>
  <c r="P379" i="1"/>
  <c r="P378" i="1"/>
  <c r="P377" i="1"/>
  <c r="P376" i="1"/>
  <c r="P375" i="1"/>
  <c r="H382" i="1"/>
  <c r="H377" i="1"/>
  <c r="E384" i="1"/>
  <c r="E383" i="1"/>
  <c r="E382" i="1"/>
  <c r="E381" i="1"/>
  <c r="E380" i="1"/>
  <c r="E379" i="1"/>
  <c r="E378" i="1"/>
  <c r="E377" i="1"/>
  <c r="T399" i="1"/>
  <c r="R399" i="1"/>
  <c r="Q399" i="1"/>
  <c r="T398" i="1"/>
  <c r="R398" i="1"/>
  <c r="Q398" i="1"/>
  <c r="T397" i="1"/>
  <c r="R397" i="1"/>
  <c r="Q397" i="1"/>
  <c r="T396" i="1"/>
  <c r="R396" i="1"/>
  <c r="Q396" i="1"/>
  <c r="T395" i="1"/>
  <c r="R395" i="1"/>
  <c r="Q395" i="1"/>
  <c r="T394" i="1"/>
  <c r="R394" i="1"/>
  <c r="Q394" i="1"/>
  <c r="P402" i="1"/>
  <c r="P401" i="1"/>
  <c r="P400" i="1"/>
  <c r="P399" i="1"/>
  <c r="P398" i="1"/>
  <c r="P397" i="1"/>
  <c r="P396" i="1"/>
  <c r="P395" i="1"/>
  <c r="P394" i="1"/>
  <c r="H396" i="1"/>
  <c r="E396" i="1"/>
  <c r="T479" i="1"/>
  <c r="R479" i="1"/>
  <c r="Q479" i="1"/>
  <c r="T478" i="1"/>
  <c r="R478" i="1"/>
  <c r="Q478" i="1"/>
  <c r="T477" i="1"/>
  <c r="R477" i="1"/>
  <c r="Q477" i="1"/>
  <c r="T476" i="1"/>
  <c r="R476" i="1"/>
  <c r="Q476" i="1"/>
  <c r="T475" i="1"/>
  <c r="R475" i="1"/>
  <c r="Q475" i="1"/>
  <c r="P479" i="1"/>
  <c r="P478" i="1"/>
  <c r="P477" i="1"/>
  <c r="P476" i="1"/>
  <c r="P475" i="1"/>
  <c r="H477" i="1"/>
  <c r="E477" i="1"/>
  <c r="P503" i="1"/>
  <c r="P502" i="1"/>
  <c r="P501" i="1"/>
  <c r="P500" i="1"/>
  <c r="P499" i="1"/>
  <c r="P498" i="1"/>
  <c r="P497" i="1"/>
  <c r="P496" i="1"/>
  <c r="P495" i="1"/>
  <c r="P494" i="1"/>
  <c r="P493" i="1"/>
  <c r="P492" i="1"/>
  <c r="T563" i="1"/>
  <c r="R563" i="1"/>
  <c r="Q563" i="1"/>
  <c r="T562" i="1"/>
  <c r="R562" i="1"/>
  <c r="Q562" i="1"/>
  <c r="T561" i="1"/>
  <c r="R561" i="1"/>
  <c r="Q561" i="1"/>
  <c r="T560" i="1"/>
  <c r="R560" i="1"/>
  <c r="Q560" i="1"/>
  <c r="T559" i="1"/>
  <c r="R559" i="1"/>
  <c r="Q559" i="1"/>
  <c r="T558" i="1"/>
  <c r="R558" i="1"/>
  <c r="Q558" i="1"/>
  <c r="T557" i="1"/>
  <c r="R557" i="1"/>
  <c r="Q557" i="1"/>
  <c r="T556" i="1"/>
  <c r="R556" i="1"/>
  <c r="Q556" i="1"/>
  <c r="T555" i="1"/>
  <c r="R555" i="1"/>
  <c r="Q555" i="1"/>
  <c r="T554" i="1"/>
  <c r="R554" i="1"/>
  <c r="Q554" i="1"/>
  <c r="T553" i="1"/>
  <c r="R553" i="1"/>
  <c r="Q553" i="1"/>
  <c r="T552" i="1"/>
  <c r="R552" i="1"/>
  <c r="Q552" i="1"/>
  <c r="T551" i="1"/>
  <c r="R551" i="1"/>
  <c r="Q551" i="1"/>
  <c r="T550" i="1"/>
  <c r="R550" i="1"/>
  <c r="Q550" i="1"/>
  <c r="T549" i="1"/>
  <c r="R549" i="1"/>
  <c r="Q549" i="1"/>
  <c r="T548" i="1"/>
  <c r="R548" i="1"/>
  <c r="Q548" i="1"/>
  <c r="T547" i="1"/>
  <c r="R547" i="1"/>
  <c r="Q547" i="1"/>
  <c r="T546" i="1"/>
  <c r="R546" i="1"/>
  <c r="Q546" i="1"/>
  <c r="T545" i="1"/>
  <c r="R545" i="1"/>
  <c r="Q545" i="1"/>
  <c r="T544" i="1"/>
  <c r="R544" i="1"/>
  <c r="Q544" i="1"/>
  <c r="T543" i="1"/>
  <c r="R543" i="1"/>
  <c r="Q543" i="1"/>
  <c r="T542" i="1"/>
  <c r="R542" i="1"/>
  <c r="Q542" i="1"/>
  <c r="T541" i="1"/>
  <c r="R541" i="1"/>
  <c r="Q541" i="1"/>
  <c r="R540" i="1"/>
  <c r="Q540" i="1"/>
  <c r="P562" i="1"/>
  <c r="P561" i="1"/>
  <c r="P560" i="1"/>
  <c r="P559" i="1"/>
  <c r="P558" i="1"/>
  <c r="P557" i="1"/>
  <c r="P556" i="1"/>
  <c r="P555" i="1"/>
  <c r="P553" i="1"/>
  <c r="P552" i="1"/>
  <c r="P551" i="1"/>
  <c r="P550" i="1"/>
  <c r="P549" i="1"/>
  <c r="P548" i="1"/>
  <c r="P547" i="1"/>
  <c r="P546" i="1"/>
  <c r="P545" i="1"/>
  <c r="P544" i="1"/>
  <c r="P543" i="1"/>
  <c r="P542" i="1"/>
  <c r="P541" i="1"/>
  <c r="E562" i="1"/>
  <c r="E561" i="1"/>
  <c r="E560" i="1"/>
  <c r="E559" i="1"/>
  <c r="E558" i="1"/>
  <c r="E557" i="1"/>
  <c r="E550" i="1"/>
  <c r="E549" i="1"/>
  <c r="E548" i="1"/>
  <c r="E547" i="1"/>
  <c r="E546" i="1"/>
  <c r="T696" i="1"/>
  <c r="R696" i="1"/>
  <c r="Q696" i="1"/>
  <c r="T695" i="1"/>
  <c r="R695" i="1"/>
  <c r="Q695" i="1"/>
  <c r="T694" i="1"/>
  <c r="R694" i="1"/>
  <c r="Q694" i="1"/>
  <c r="T693" i="1"/>
  <c r="R693" i="1"/>
  <c r="Q693" i="1"/>
  <c r="T692" i="1"/>
  <c r="R692" i="1"/>
  <c r="Q692" i="1"/>
  <c r="T691" i="1"/>
  <c r="R691" i="1"/>
  <c r="Q691" i="1"/>
  <c r="T690" i="1"/>
  <c r="R690" i="1"/>
  <c r="Q690" i="1"/>
  <c r="T689" i="1"/>
  <c r="R689" i="1"/>
  <c r="Q689" i="1"/>
  <c r="T688" i="1"/>
  <c r="R688" i="1"/>
  <c r="Q688" i="1"/>
  <c r="T687" i="1"/>
  <c r="R687" i="1"/>
  <c r="Q687" i="1"/>
  <c r="T686" i="1"/>
  <c r="R686" i="1"/>
  <c r="Q686" i="1"/>
  <c r="T685" i="1"/>
  <c r="R685" i="1"/>
  <c r="Q685" i="1"/>
  <c r="T684" i="1"/>
  <c r="R684" i="1"/>
  <c r="Q684" i="1"/>
  <c r="T678" i="1"/>
  <c r="T677" i="1"/>
  <c r="T676" i="1"/>
  <c r="T675" i="1"/>
  <c r="T674" i="1"/>
  <c r="T673" i="1"/>
  <c r="T672" i="1"/>
  <c r="T671" i="1"/>
  <c r="T669" i="1"/>
  <c r="T668" i="1"/>
  <c r="T667" i="1"/>
  <c r="T670" i="1"/>
  <c r="R677" i="1"/>
  <c r="Q677" i="1"/>
  <c r="P677" i="1"/>
  <c r="R676" i="1"/>
  <c r="Q676" i="1"/>
  <c r="P676" i="1"/>
  <c r="R675" i="1"/>
  <c r="Q675" i="1"/>
  <c r="P675" i="1"/>
  <c r="R674" i="1"/>
  <c r="Q674" i="1"/>
  <c r="P674" i="1"/>
  <c r="R673" i="1"/>
  <c r="Q673" i="1"/>
  <c r="P673" i="1"/>
  <c r="R672" i="1"/>
  <c r="Q672" i="1"/>
  <c r="P672" i="1"/>
  <c r="R671" i="1"/>
  <c r="Q671" i="1"/>
  <c r="P671" i="1"/>
  <c r="T683" i="1"/>
  <c r="R683" i="1"/>
  <c r="Q683" i="1"/>
  <c r="R682" i="1"/>
  <c r="Q682" i="1"/>
  <c r="P691" i="1"/>
  <c r="P690" i="1"/>
  <c r="P689" i="1"/>
  <c r="P688" i="1"/>
  <c r="P687" i="1"/>
  <c r="P686" i="1"/>
  <c r="P685" i="1"/>
  <c r="P684" i="1"/>
  <c r="P683" i="1"/>
  <c r="P682" i="1"/>
  <c r="H683" i="1"/>
  <c r="E683" i="1"/>
  <c r="P714" i="1"/>
  <c r="P713" i="1"/>
  <c r="P712" i="1"/>
  <c r="P711" i="1"/>
  <c r="P710" i="1"/>
  <c r="P709" i="1"/>
  <c r="P708" i="1"/>
  <c r="P702" i="1"/>
  <c r="P695" i="1"/>
  <c r="P694" i="1"/>
  <c r="P693" i="1"/>
  <c r="P692" i="1"/>
  <c r="P670" i="1"/>
  <c r="P669" i="1"/>
  <c r="P668" i="1"/>
  <c r="P667" i="1"/>
  <c r="P666" i="1"/>
  <c r="P661" i="1"/>
  <c r="P660" i="1"/>
  <c r="P659" i="1"/>
  <c r="P658" i="1"/>
  <c r="P657" i="1"/>
  <c r="P656" i="1"/>
  <c r="P655" i="1"/>
  <c r="P654" i="1"/>
  <c r="P653" i="1"/>
  <c r="P648" i="1"/>
  <c r="P647" i="1"/>
  <c r="P646" i="1"/>
  <c r="P645" i="1"/>
  <c r="P644" i="1"/>
  <c r="P643" i="1"/>
  <c r="P642" i="1"/>
  <c r="P641" i="1"/>
  <c r="P640" i="1"/>
  <c r="P639" i="1"/>
  <c r="P638" i="1"/>
  <c r="P637" i="1"/>
  <c r="P636" i="1"/>
  <c r="P631" i="1"/>
  <c r="P630" i="1"/>
  <c r="P629" i="1"/>
  <c r="P628" i="1"/>
  <c r="P627" i="1"/>
  <c r="P626" i="1"/>
  <c r="P625" i="1"/>
  <c r="P624" i="1"/>
  <c r="P623" i="1"/>
  <c r="P622" i="1"/>
  <c r="P621" i="1"/>
  <c r="P620" i="1"/>
  <c r="P615" i="1"/>
  <c r="P613" i="1"/>
  <c r="P606" i="1"/>
  <c r="P601" i="1"/>
  <c r="P600" i="1"/>
  <c r="P599" i="1"/>
  <c r="P598" i="1"/>
  <c r="P597" i="1"/>
  <c r="P596" i="1"/>
  <c r="P595" i="1"/>
  <c r="P594" i="1"/>
  <c r="P593" i="1"/>
  <c r="P592" i="1"/>
  <c r="P591" i="1"/>
  <c r="P586" i="1"/>
  <c r="P585" i="1"/>
  <c r="P584" i="1"/>
  <c r="P583" i="1"/>
  <c r="P582" i="1"/>
  <c r="P581" i="1"/>
  <c r="P580" i="1"/>
  <c r="P579" i="1"/>
  <c r="P578" i="1"/>
  <c r="P577" i="1"/>
  <c r="P576" i="1"/>
  <c r="P575" i="1"/>
  <c r="P574" i="1"/>
  <c r="P573" i="1"/>
  <c r="P572" i="1"/>
  <c r="P571" i="1"/>
  <c r="P570" i="1"/>
  <c r="P569" i="1"/>
  <c r="P568" i="1"/>
  <c r="P567" i="1"/>
  <c r="P554" i="1"/>
  <c r="P540" i="1"/>
  <c r="P535" i="1"/>
  <c r="P534" i="1"/>
  <c r="P533" i="1"/>
  <c r="P532" i="1"/>
  <c r="P531" i="1"/>
  <c r="P530" i="1"/>
  <c r="P529" i="1"/>
  <c r="P528" i="1"/>
  <c r="P527" i="1"/>
  <c r="P526" i="1"/>
  <c r="P525" i="1"/>
  <c r="P524" i="1"/>
  <c r="P523" i="1"/>
  <c r="P518" i="1"/>
  <c r="P517" i="1"/>
  <c r="P516" i="1"/>
  <c r="P515" i="1"/>
  <c r="P514" i="1"/>
  <c r="P513" i="1"/>
  <c r="P512" i="1"/>
  <c r="P511" i="1"/>
  <c r="P510" i="1"/>
  <c r="P509" i="1"/>
  <c r="P508" i="1"/>
  <c r="P491" i="1"/>
  <c r="P490" i="1"/>
  <c r="P489" i="1"/>
  <c r="P484" i="1"/>
  <c r="P483" i="1"/>
  <c r="P482" i="1"/>
  <c r="P481" i="1"/>
  <c r="P480" i="1"/>
  <c r="P474" i="1"/>
  <c r="P469" i="1"/>
  <c r="P468" i="1"/>
  <c r="P467" i="1"/>
  <c r="P466" i="1"/>
  <c r="P465" i="1"/>
  <c r="P464" i="1"/>
  <c r="P463" i="1"/>
  <c r="P462" i="1"/>
  <c r="P461" i="1"/>
  <c r="P460" i="1"/>
  <c r="P459" i="1"/>
  <c r="P454" i="1"/>
  <c r="P453" i="1"/>
  <c r="P452" i="1"/>
  <c r="P451" i="1"/>
  <c r="P450" i="1"/>
  <c r="P449" i="1"/>
  <c r="P448" i="1"/>
  <c r="P447" i="1"/>
  <c r="P446" i="1"/>
  <c r="P445" i="1"/>
  <c r="P444" i="1"/>
  <c r="P443" i="1"/>
  <c r="P442" i="1"/>
  <c r="P441" i="1"/>
  <c r="P440" i="1"/>
  <c r="P439" i="1"/>
  <c r="P438" i="1"/>
  <c r="P433" i="1"/>
  <c r="P432" i="1"/>
  <c r="P431" i="1"/>
  <c r="P430" i="1"/>
  <c r="P429" i="1"/>
  <c r="P428" i="1"/>
  <c r="P427" i="1"/>
  <c r="P426" i="1"/>
  <c r="P425" i="1"/>
  <c r="P424" i="1"/>
  <c r="P419" i="1"/>
  <c r="P418" i="1"/>
  <c r="P417" i="1"/>
  <c r="P416" i="1"/>
  <c r="P415" i="1"/>
  <c r="P414" i="1"/>
  <c r="P413" i="1"/>
  <c r="P412" i="1"/>
  <c r="P411" i="1"/>
  <c r="P410" i="1"/>
  <c r="P409" i="1"/>
  <c r="P404" i="1"/>
  <c r="P403" i="1"/>
  <c r="P393" i="1"/>
  <c r="P392" i="1"/>
  <c r="P391" i="1"/>
  <c r="P386" i="1"/>
  <c r="P385" i="1"/>
  <c r="P374" i="1"/>
  <c r="P369" i="1"/>
  <c r="P368" i="1"/>
  <c r="P367" i="1"/>
  <c r="P366" i="1"/>
  <c r="P365" i="1"/>
  <c r="P351" i="1"/>
  <c r="P346" i="1"/>
  <c r="P345" i="1"/>
  <c r="P344" i="1"/>
  <c r="P343" i="1"/>
  <c r="P342" i="1"/>
  <c r="P337" i="1"/>
  <c r="P336" i="1"/>
  <c r="P335" i="1"/>
  <c r="P334" i="1"/>
  <c r="P333" i="1"/>
  <c r="P332" i="1"/>
  <c r="P331" i="1"/>
  <c r="P320" i="1"/>
  <c r="P314" i="1"/>
  <c r="P309" i="1"/>
  <c r="P308" i="1"/>
  <c r="P307" i="1"/>
  <c r="P300" i="1"/>
  <c r="P292" i="1"/>
  <c r="P291" i="1"/>
  <c r="P290" i="1"/>
  <c r="P289" i="1"/>
  <c r="P288" i="1"/>
  <c r="P287" i="1"/>
  <c r="P286" i="1"/>
  <c r="P285" i="1"/>
  <c r="P284" i="1"/>
  <c r="P283" i="1"/>
  <c r="P282" i="1"/>
  <c r="P265" i="1"/>
  <c r="P264" i="1"/>
  <c r="P263" i="1"/>
  <c r="P262" i="1"/>
  <c r="P256" i="1"/>
  <c r="P255" i="1"/>
  <c r="P254" i="1"/>
  <c r="P245" i="1"/>
  <c r="P243" i="1"/>
  <c r="P217" i="1"/>
  <c r="P206" i="1"/>
  <c r="P205" i="1"/>
  <c r="P204" i="1"/>
  <c r="P203" i="1"/>
  <c r="P202" i="1"/>
  <c r="P201" i="1"/>
  <c r="P200" i="1"/>
  <c r="P199" i="1"/>
  <c r="P198" i="1"/>
  <c r="P197" i="1"/>
  <c r="P196" i="1"/>
  <c r="P138" i="1"/>
  <c r="P137" i="1"/>
  <c r="P136" i="1"/>
  <c r="P135" i="1"/>
  <c r="P134" i="1"/>
  <c r="P133" i="1"/>
  <c r="P132" i="1"/>
  <c r="P131" i="1"/>
  <c r="P130" i="1"/>
  <c r="P129" i="1"/>
  <c r="P128" i="1"/>
  <c r="P127" i="1"/>
  <c r="P126" i="1"/>
  <c r="P125" i="1"/>
  <c r="P124" i="1"/>
  <c r="P123" i="1"/>
  <c r="P122" i="1"/>
  <c r="P121" i="1"/>
  <c r="P120" i="1"/>
  <c r="P119" i="1"/>
  <c r="P118" i="1"/>
  <c r="P117" i="1"/>
  <c r="P174" i="1"/>
  <c r="P173" i="1"/>
  <c r="P172" i="1"/>
  <c r="P161" i="1"/>
  <c r="P156" i="1"/>
  <c r="P155" i="1"/>
  <c r="P154" i="1"/>
  <c r="P153" i="1"/>
  <c r="P148" i="1"/>
  <c r="P191" i="1"/>
  <c r="P190" i="1"/>
  <c r="P189" i="1"/>
  <c r="P185" i="1"/>
  <c r="P179" i="1"/>
  <c r="P112" i="1"/>
  <c r="P111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79" i="1"/>
  <c r="P78" i="1"/>
  <c r="P77" i="1"/>
  <c r="P76" i="1"/>
  <c r="P75" i="1"/>
  <c r="P74" i="1"/>
  <c r="P73" i="1"/>
  <c r="P72" i="1"/>
  <c r="P71" i="1"/>
  <c r="P70" i="1"/>
  <c r="P65" i="1"/>
  <c r="P64" i="1"/>
  <c r="P63" i="1"/>
  <c r="P52" i="1"/>
  <c r="P47" i="1"/>
  <c r="P46" i="1"/>
  <c r="P45" i="1"/>
  <c r="P44" i="1"/>
  <c r="P43" i="1"/>
  <c r="P42" i="1"/>
  <c r="P41" i="1"/>
  <c r="P40" i="1"/>
  <c r="P39" i="1"/>
  <c r="P38" i="1"/>
  <c r="P37" i="1"/>
  <c r="P32" i="1"/>
  <c r="P30" i="1"/>
  <c r="P21" i="1"/>
  <c r="P20" i="1"/>
  <c r="P15" i="1"/>
  <c r="P14" i="1"/>
  <c r="P13" i="1"/>
  <c r="P12" i="1"/>
  <c r="P5" i="1"/>
  <c r="P4" i="1"/>
  <c r="A191" i="3"/>
  <c r="J503" i="3"/>
  <c r="A100" i="3"/>
  <c r="C208" i="3"/>
  <c r="J12" i="3"/>
  <c r="C221" i="3"/>
  <c r="J574" i="3"/>
  <c r="A315" i="3"/>
  <c r="C430" i="3"/>
  <c r="A385" i="3"/>
  <c r="A602" i="3"/>
  <c r="C232" i="3"/>
  <c r="J23" i="3"/>
  <c r="A587" i="3"/>
  <c r="C478" i="3"/>
  <c r="J478" i="3"/>
  <c r="A248" i="3"/>
  <c r="C125" i="3"/>
  <c r="J602" i="3"/>
  <c r="J385" i="3"/>
  <c r="C54" i="3"/>
  <c r="J100" i="3"/>
  <c r="A367" i="3"/>
  <c r="A323" i="3"/>
  <c r="J402" i="3"/>
  <c r="J639" i="3"/>
  <c r="J461" i="3"/>
  <c r="J620" i="3"/>
  <c r="C276" i="3"/>
  <c r="A54" i="3"/>
  <c r="C542" i="3"/>
  <c r="J367" i="3"/>
  <c r="A304" i="3"/>
  <c r="C36" i="3"/>
  <c r="A354" i="3"/>
  <c r="J125" i="3"/>
  <c r="J260" i="3"/>
  <c r="A293" i="3"/>
  <c r="A221" i="3"/>
  <c r="J80" i="3"/>
  <c r="A620" i="3"/>
  <c r="C304" i="3"/>
  <c r="A178" i="3"/>
  <c r="J191" i="3"/>
  <c r="A639" i="3"/>
  <c r="J143" i="3"/>
  <c r="C191" i="3"/>
  <c r="C602" i="3"/>
  <c r="J354" i="3"/>
  <c r="C367" i="3"/>
  <c r="A417" i="3"/>
  <c r="C260" i="3"/>
  <c r="C68" i="3"/>
  <c r="A12" i="3"/>
  <c r="C587" i="3"/>
  <c r="J430" i="3"/>
  <c r="C385" i="3"/>
  <c r="A161" i="3"/>
  <c r="C417" i="3"/>
  <c r="J36" i="3"/>
  <c r="J68" i="3"/>
  <c r="A542" i="3"/>
  <c r="J587" i="3"/>
  <c r="J54" i="3"/>
  <c r="C293" i="3"/>
  <c r="A68" i="3"/>
  <c r="C161" i="3"/>
  <c r="J208" i="3"/>
  <c r="A276" i="3"/>
  <c r="A503" i="3"/>
  <c r="C402" i="3"/>
  <c r="A340" i="3"/>
  <c r="C178" i="3"/>
  <c r="J178" i="3"/>
  <c r="C80" i="3"/>
  <c r="J558" i="3"/>
  <c r="A461" i="3"/>
  <c r="A445" i="3"/>
  <c r="C248" i="3"/>
  <c r="A402" i="3"/>
  <c r="C445" i="3"/>
  <c r="A23" i="3"/>
  <c r="C143" i="3"/>
  <c r="J542" i="3"/>
  <c r="J417" i="3"/>
  <c r="C574" i="3"/>
  <c r="C558" i="3"/>
  <c r="C639" i="3"/>
  <c r="A260" i="3"/>
  <c r="J304" i="3"/>
  <c r="J232" i="3"/>
  <c r="J293" i="3"/>
  <c r="J323" i="3"/>
  <c r="J527" i="3"/>
  <c r="C527" i="3"/>
  <c r="A208" i="3"/>
  <c r="J221" i="3"/>
  <c r="A527" i="3"/>
  <c r="A478" i="3"/>
  <c r="J340" i="3"/>
  <c r="C315" i="3"/>
  <c r="A558" i="3"/>
  <c r="C503" i="3"/>
  <c r="A574" i="3"/>
  <c r="J248" i="3"/>
  <c r="A232" i="3"/>
  <c r="A430" i="3"/>
  <c r="C354" i="3"/>
  <c r="J445" i="3"/>
  <c r="C12" i="3"/>
  <c r="A80" i="3"/>
  <c r="A143" i="3"/>
  <c r="J161" i="3"/>
  <c r="C461" i="3"/>
  <c r="C23" i="3"/>
  <c r="J276" i="3"/>
  <c r="C323" i="3"/>
  <c r="A125" i="3"/>
  <c r="C100" i="3"/>
  <c r="C620" i="3"/>
  <c r="A36" i="3"/>
  <c r="C340" i="3"/>
  <c r="J315" i="3"/>
  <c r="R276" i="3" l="1"/>
  <c r="Q276" i="3"/>
  <c r="T276" i="3"/>
  <c r="S563" i="3"/>
  <c r="S567" i="3"/>
  <c r="S571" i="3"/>
  <c r="S625" i="3"/>
  <c r="S629" i="3"/>
  <c r="S633" i="3"/>
  <c r="S638" i="3"/>
  <c r="Q657" i="3"/>
  <c r="S424" i="3"/>
  <c r="S428" i="3"/>
  <c r="S465" i="3"/>
  <c r="S470" i="3"/>
  <c r="S474" i="3"/>
  <c r="S308" i="3"/>
  <c r="S312" i="3"/>
  <c r="S591" i="3"/>
  <c r="S595" i="3"/>
  <c r="S599" i="3"/>
  <c r="S632" i="3"/>
  <c r="S637" i="3"/>
  <c r="S624" i="3"/>
  <c r="S434" i="3"/>
  <c r="S438" i="3"/>
  <c r="S484" i="3"/>
  <c r="S488" i="3"/>
  <c r="S492" i="3"/>
  <c r="S496" i="3"/>
  <c r="S500" i="3"/>
  <c r="S628" i="3"/>
  <c r="S627" i="3"/>
  <c r="S631" i="3"/>
  <c r="S636" i="3"/>
  <c r="S360" i="3"/>
  <c r="S364" i="3"/>
  <c r="S442" i="3"/>
  <c r="S623" i="3"/>
  <c r="S452" i="3"/>
  <c r="S456" i="3"/>
  <c r="S460" i="3"/>
  <c r="S562" i="3"/>
  <c r="S566" i="3"/>
  <c r="S570" i="3"/>
  <c r="S113" i="3"/>
  <c r="S118" i="3"/>
  <c r="S122" i="3"/>
  <c r="S264" i="3"/>
  <c r="S268" i="3"/>
  <c r="S320" i="3"/>
  <c r="S423" i="3"/>
  <c r="S427" i="3"/>
  <c r="S469" i="3"/>
  <c r="S473" i="3"/>
  <c r="S590" i="3"/>
  <c r="S477" i="3"/>
  <c r="S592" i="3"/>
  <c r="S596" i="3"/>
  <c r="S600" i="3"/>
  <c r="S179" i="1"/>
  <c r="S180" i="1"/>
  <c r="S184" i="1"/>
  <c r="S188" i="1"/>
  <c r="S182" i="1"/>
  <c r="S186" i="1"/>
  <c r="S190" i="1"/>
  <c r="S183" i="1"/>
  <c r="S187" i="1"/>
  <c r="S192" i="1"/>
  <c r="S181" i="1"/>
  <c r="S185" i="1"/>
  <c r="S189" i="1"/>
  <c r="S608" i="1"/>
  <c r="S612" i="1"/>
  <c r="S607" i="1"/>
  <c r="S611" i="1"/>
  <c r="S610" i="1"/>
  <c r="S614" i="1"/>
  <c r="S609" i="1"/>
  <c r="S613" i="1"/>
  <c r="S704" i="1"/>
  <c r="S709" i="1"/>
  <c r="S700" i="1"/>
  <c r="S302" i="1"/>
  <c r="S212" i="1"/>
  <c r="S216" i="1"/>
  <c r="S148" i="1"/>
  <c r="S703" i="1"/>
  <c r="S708" i="1"/>
  <c r="S712" i="1"/>
  <c r="S701" i="1"/>
  <c r="S705" i="1"/>
  <c r="S710" i="1"/>
  <c r="S144" i="1"/>
  <c r="S147" i="1"/>
  <c r="S59" i="1"/>
  <c r="S702" i="1"/>
  <c r="S707" i="1"/>
  <c r="S711" i="1"/>
  <c r="S145" i="1"/>
  <c r="S215" i="1"/>
  <c r="S220" i="1"/>
  <c r="S61" i="1"/>
  <c r="S149" i="1"/>
  <c r="S8" i="1"/>
  <c r="S468" i="3"/>
  <c r="S472" i="3"/>
  <c r="S476" i="3"/>
  <c r="R574" i="3"/>
  <c r="S594" i="3"/>
  <c r="S598" i="3"/>
  <c r="S626" i="3"/>
  <c r="S630" i="3"/>
  <c r="S635" i="3"/>
  <c r="S376" i="1"/>
  <c r="S381" i="1"/>
  <c r="S385" i="1"/>
  <c r="S359" i="1"/>
  <c r="S146" i="1"/>
  <c r="S376" i="3"/>
  <c r="S466" i="3"/>
  <c r="S471" i="3"/>
  <c r="S593" i="3"/>
  <c r="S597" i="3"/>
  <c r="S601" i="3"/>
  <c r="T574" i="3"/>
  <c r="Q574" i="3"/>
  <c r="S389" i="3"/>
  <c r="S564" i="3"/>
  <c r="S568" i="3"/>
  <c r="S572" i="3"/>
  <c r="S383" i="3"/>
  <c r="S565" i="3"/>
  <c r="S569" i="3"/>
  <c r="S573" i="3"/>
  <c r="S483" i="3"/>
  <c r="S487" i="3"/>
  <c r="S491" i="3"/>
  <c r="S495" i="3"/>
  <c r="S499" i="3"/>
  <c r="S561" i="3"/>
  <c r="S388" i="3"/>
  <c r="S392" i="3"/>
  <c r="S396" i="3"/>
  <c r="S400" i="3"/>
  <c r="S449" i="3"/>
  <c r="S453" i="3"/>
  <c r="S457" i="3"/>
  <c r="S379" i="3"/>
  <c r="S481" i="3"/>
  <c r="S345" i="3"/>
  <c r="S393" i="3"/>
  <c r="S397" i="3"/>
  <c r="S401" i="3"/>
  <c r="S420" i="3"/>
  <c r="S6" i="3"/>
  <c r="S10" i="3"/>
  <c r="S309" i="3"/>
  <c r="S313" i="3"/>
  <c r="S350" i="3"/>
  <c r="S358" i="3"/>
  <c r="S363" i="3"/>
  <c r="S440" i="3"/>
  <c r="S444" i="3"/>
  <c r="S371" i="3"/>
  <c r="S370" i="3"/>
  <c r="S422" i="3"/>
  <c r="S374" i="3"/>
  <c r="S238" i="3"/>
  <c r="S242" i="3"/>
  <c r="S246" i="3"/>
  <c r="S322" i="3"/>
  <c r="S357" i="3"/>
  <c r="S435" i="3"/>
  <c r="S439" i="3"/>
  <c r="S443" i="3"/>
  <c r="S464" i="3"/>
  <c r="S348" i="3"/>
  <c r="S436" i="3"/>
  <c r="S259" i="1"/>
  <c r="S7" i="1"/>
  <c r="S11" i="1"/>
  <c r="S377" i="3"/>
  <c r="S373" i="3"/>
  <c r="S346" i="3"/>
  <c r="S311" i="3"/>
  <c r="S390" i="3"/>
  <c r="S394" i="3"/>
  <c r="S398" i="3"/>
  <c r="S425" i="3"/>
  <c r="S429" i="3"/>
  <c r="S486" i="3"/>
  <c r="S490" i="3"/>
  <c r="S494" i="3"/>
  <c r="S498" i="3"/>
  <c r="S502" i="3"/>
  <c r="S437" i="3"/>
  <c r="S441" i="3"/>
  <c r="S16" i="3"/>
  <c r="S20" i="3"/>
  <c r="S114" i="3"/>
  <c r="S119" i="3"/>
  <c r="S123" i="3"/>
  <c r="S450" i="3"/>
  <c r="S454" i="3"/>
  <c r="S458" i="3"/>
  <c r="S485" i="3"/>
  <c r="S489" i="3"/>
  <c r="S493" i="3"/>
  <c r="S497" i="3"/>
  <c r="S501" i="3"/>
  <c r="S351" i="3"/>
  <c r="S381" i="3"/>
  <c r="S451" i="3"/>
  <c r="S455" i="3"/>
  <c r="S459" i="3"/>
  <c r="S482" i="3"/>
  <c r="S426" i="3"/>
  <c r="S475" i="3"/>
  <c r="S380" i="3"/>
  <c r="S433" i="3"/>
  <c r="S352" i="3"/>
  <c r="S382" i="3"/>
  <c r="S344" i="3"/>
  <c r="S378" i="3"/>
  <c r="S421" i="3"/>
  <c r="S353" i="3"/>
  <c r="S349" i="3"/>
  <c r="S347" i="3"/>
  <c r="S343" i="3"/>
  <c r="S22" i="3"/>
  <c r="S239" i="3"/>
  <c r="S243" i="3"/>
  <c r="S247" i="3"/>
  <c r="S319" i="3"/>
  <c r="S391" i="3"/>
  <c r="S395" i="3"/>
  <c r="S399" i="3"/>
  <c r="S384" i="3"/>
  <c r="S361" i="3"/>
  <c r="S365" i="3"/>
  <c r="S372" i="3"/>
  <c r="S375" i="3"/>
  <c r="S4" i="3"/>
  <c r="S27" i="3"/>
  <c r="S35" i="3"/>
  <c r="S307" i="3"/>
  <c r="S237" i="3"/>
  <c r="S241" i="3"/>
  <c r="S245" i="3"/>
  <c r="S265" i="3"/>
  <c r="S269" i="3"/>
  <c r="S321" i="3"/>
  <c r="S362" i="3"/>
  <c r="S366" i="3"/>
  <c r="S28" i="3"/>
  <c r="S32" i="3"/>
  <c r="S185" i="3"/>
  <c r="S189" i="3"/>
  <c r="S318" i="3"/>
  <c r="S310" i="3"/>
  <c r="S314" i="3"/>
  <c r="S182" i="3"/>
  <c r="S186" i="3"/>
  <c r="S190" i="3"/>
  <c r="S266" i="3"/>
  <c r="S271" i="3"/>
  <c r="S30" i="3"/>
  <c r="S34" i="3"/>
  <c r="S183" i="3"/>
  <c r="S187" i="3"/>
  <c r="S267" i="3"/>
  <c r="S272" i="3"/>
  <c r="S557" i="3"/>
  <c r="S8" i="3"/>
  <c r="S15" i="3"/>
  <c r="S236" i="3"/>
  <c r="S240" i="3"/>
  <c r="S244" i="3"/>
  <c r="S18" i="3"/>
  <c r="S7" i="3"/>
  <c r="S11" i="3"/>
  <c r="S112" i="3"/>
  <c r="S117" i="3"/>
  <c r="S121" i="3"/>
  <c r="S184" i="3"/>
  <c r="S188" i="3"/>
  <c r="S17" i="3"/>
  <c r="S21" i="3"/>
  <c r="S29" i="3"/>
  <c r="S33" i="3"/>
  <c r="S115" i="3"/>
  <c r="S120" i="3"/>
  <c r="S181" i="3"/>
  <c r="S19" i="3"/>
  <c r="S26" i="3"/>
  <c r="S31" i="3"/>
  <c r="S5" i="3"/>
  <c r="S9" i="3"/>
  <c r="S615" i="3"/>
  <c r="S617" i="3"/>
  <c r="S537" i="3"/>
  <c r="S539" i="3"/>
  <c r="S545" i="3"/>
  <c r="S634" i="3"/>
  <c r="S339" i="3"/>
  <c r="S521" i="3"/>
  <c r="S523" i="3"/>
  <c r="S326" i="3"/>
  <c r="S207" i="3"/>
  <c r="S300" i="3"/>
  <c r="S129" i="3"/>
  <c r="S131" i="3"/>
  <c r="S133" i="3"/>
  <c r="S111" i="3"/>
  <c r="S510" i="3"/>
  <c r="S512" i="3"/>
  <c r="S516" i="3"/>
  <c r="S518" i="3"/>
  <c r="S520" i="3"/>
  <c r="S524" i="3"/>
  <c r="S176" i="3"/>
  <c r="S46" i="3"/>
  <c r="S50" i="3"/>
  <c r="S52" i="3"/>
  <c r="S57" i="3"/>
  <c r="S196" i="3"/>
  <c r="S200" i="3"/>
  <c r="S303" i="3"/>
  <c r="S65" i="3"/>
  <c r="S336" i="3"/>
  <c r="S541" i="3"/>
  <c r="S579" i="3"/>
  <c r="S581" i="3"/>
  <c r="S585" i="3"/>
  <c r="S302" i="3"/>
  <c r="S87" i="3"/>
  <c r="S89" i="3"/>
  <c r="S99" i="3"/>
  <c r="S104" i="3"/>
  <c r="S106" i="3"/>
  <c r="S281" i="3"/>
  <c r="S283" i="3"/>
  <c r="S285" i="3"/>
  <c r="S289" i="3"/>
  <c r="S296" i="3"/>
  <c r="S407" i="3"/>
  <c r="S197" i="3"/>
  <c r="S139" i="3"/>
  <c r="S146" i="3"/>
  <c r="S282" i="3"/>
  <c r="S299" i="3"/>
  <c r="S335" i="3"/>
  <c r="S606" i="3"/>
  <c r="S614" i="3"/>
  <c r="S618" i="3"/>
  <c r="S83" i="3"/>
  <c r="S95" i="3"/>
  <c r="S97" i="3"/>
  <c r="S108" i="3"/>
  <c r="S273" i="3"/>
  <c r="S105" i="3"/>
  <c r="S204" i="3"/>
  <c r="S532" i="3"/>
  <c r="S534" i="3"/>
  <c r="S536" i="3"/>
  <c r="S538" i="3"/>
  <c r="S540" i="3"/>
  <c r="S547" i="3"/>
  <c r="S553" i="3"/>
  <c r="S580" i="3"/>
  <c r="S582" i="3"/>
  <c r="S584" i="3"/>
  <c r="Q315" i="3"/>
  <c r="S53" i="3"/>
  <c r="S619" i="3"/>
  <c r="S405" i="3"/>
  <c r="S67" i="3"/>
  <c r="S169" i="3"/>
  <c r="S201" i="3"/>
  <c r="R315" i="3"/>
  <c r="S546" i="3"/>
  <c r="S408" i="3"/>
  <c r="S416" i="3"/>
  <c r="S609" i="3"/>
  <c r="S51" i="3"/>
  <c r="S39" i="3"/>
  <c r="S84" i="3"/>
  <c r="S86" i="3"/>
  <c r="S88" i="3"/>
  <c r="S138" i="3"/>
  <c r="S205" i="3"/>
  <c r="S263" i="3"/>
  <c r="S301" i="3"/>
  <c r="S410" i="3"/>
  <c r="S414" i="3"/>
  <c r="S552" i="3"/>
  <c r="S109" i="3"/>
  <c r="S136" i="3"/>
  <c r="S160" i="3"/>
  <c r="R385" i="3"/>
  <c r="S292" i="3"/>
  <c r="R430" i="3"/>
  <c r="S612" i="3"/>
  <c r="S329" i="3"/>
  <c r="S331" i="3"/>
  <c r="T602" i="3"/>
  <c r="S333" i="3"/>
  <c r="S140" i="3"/>
  <c r="S93" i="3"/>
  <c r="T143" i="3"/>
  <c r="S334" i="3"/>
  <c r="S513" i="3"/>
  <c r="S515" i="3"/>
  <c r="R54" i="3"/>
  <c r="S235" i="3"/>
  <c r="S406" i="3"/>
  <c r="S514" i="3"/>
  <c r="S337" i="3"/>
  <c r="S59" i="3"/>
  <c r="S63" i="3"/>
  <c r="S287" i="3"/>
  <c r="R445" i="3"/>
  <c r="S611" i="3"/>
  <c r="R304" i="3"/>
  <c r="T12" i="3"/>
  <c r="S90" i="3"/>
  <c r="S92" i="3"/>
  <c r="S94" i="3"/>
  <c r="S96" i="3"/>
  <c r="S98" i="3"/>
  <c r="S116" i="3"/>
  <c r="S128" i="3"/>
  <c r="S517" i="3"/>
  <c r="S551" i="3"/>
  <c r="S608" i="3"/>
  <c r="S60" i="3"/>
  <c r="S62" i="3"/>
  <c r="S134" i="3"/>
  <c r="S172" i="3"/>
  <c r="S206" i="3"/>
  <c r="S270" i="3"/>
  <c r="S338" i="3"/>
  <c r="S411" i="3"/>
  <c r="S467" i="3"/>
  <c r="S506" i="3"/>
  <c r="S508" i="3"/>
  <c r="S288" i="3"/>
  <c r="T125" i="3"/>
  <c r="S137" i="3"/>
  <c r="S198" i="3"/>
  <c r="S522" i="3"/>
  <c r="S556" i="3"/>
  <c r="Q602" i="3"/>
  <c r="S359" i="3"/>
  <c r="Q68" i="3"/>
  <c r="Q402" i="3"/>
  <c r="R478" i="3"/>
  <c r="S132" i="3"/>
  <c r="Q503" i="3"/>
  <c r="S578" i="3"/>
  <c r="S48" i="3"/>
  <c r="S64" i="3"/>
  <c r="S66" i="3"/>
  <c r="S107" i="3"/>
  <c r="S124" i="3"/>
  <c r="S199" i="3"/>
  <c r="R260" i="3"/>
  <c r="S291" i="3"/>
  <c r="T354" i="3"/>
  <c r="S409" i="3"/>
  <c r="R503" i="3"/>
  <c r="S525" i="3"/>
  <c r="Q340" i="3"/>
  <c r="S330" i="3"/>
  <c r="R143" i="3"/>
  <c r="S284" i="3"/>
  <c r="T340" i="3"/>
  <c r="T367" i="3"/>
  <c r="S413" i="3"/>
  <c r="S415" i="3"/>
  <c r="S616" i="3"/>
  <c r="R221" i="3"/>
  <c r="T100" i="3"/>
  <c r="R125" i="3"/>
  <c r="S174" i="3"/>
  <c r="T191" i="3"/>
  <c r="S203" i="3"/>
  <c r="S286" i="3"/>
  <c r="S554" i="3"/>
  <c r="Q80" i="3"/>
  <c r="R248" i="3"/>
  <c r="S290" i="3"/>
  <c r="T430" i="3"/>
  <c r="S526" i="3"/>
  <c r="S555" i="3"/>
  <c r="S586" i="3"/>
  <c r="S613" i="3"/>
  <c r="Q23" i="3"/>
  <c r="R36" i="3"/>
  <c r="S49" i="3"/>
  <c r="S61" i="3"/>
  <c r="S91" i="3"/>
  <c r="S110" i="3"/>
  <c r="S135" i="3"/>
  <c r="S142" i="3"/>
  <c r="S173" i="3"/>
  <c r="S412" i="3"/>
  <c r="T445" i="3"/>
  <c r="S507" i="3"/>
  <c r="S533" i="3"/>
  <c r="S550" i="3"/>
  <c r="S130" i="3"/>
  <c r="S202" i="3"/>
  <c r="T260" i="3"/>
  <c r="T385" i="3"/>
  <c r="S177" i="3"/>
  <c r="R191" i="3"/>
  <c r="R340" i="3"/>
  <c r="S332" i="3"/>
  <c r="S509" i="3"/>
  <c r="S511" i="3"/>
  <c r="S535" i="3"/>
  <c r="S583" i="3"/>
  <c r="S607" i="3"/>
  <c r="R323" i="3"/>
  <c r="Q178" i="3"/>
  <c r="S164" i="3"/>
  <c r="Q208" i="3"/>
  <c r="Q558" i="3"/>
  <c r="S548" i="3"/>
  <c r="T80" i="3"/>
  <c r="R178" i="3"/>
  <c r="Q36" i="3"/>
  <c r="T620" i="3"/>
  <c r="R12" i="3"/>
  <c r="R80" i="3"/>
  <c r="Q125" i="3"/>
  <c r="S103" i="3"/>
  <c r="Q304" i="3"/>
  <c r="T161" i="3"/>
  <c r="T178" i="3"/>
  <c r="T23" i="3"/>
  <c r="Q478" i="3"/>
  <c r="Q100" i="3"/>
  <c r="S85" i="3"/>
  <c r="S327" i="3"/>
  <c r="R293" i="3"/>
  <c r="Q12" i="3"/>
  <c r="T248" i="3"/>
  <c r="R161" i="3"/>
  <c r="Q54" i="3"/>
  <c r="Q191" i="3"/>
  <c r="T304" i="3"/>
  <c r="R68" i="3"/>
  <c r="R100" i="3"/>
  <c r="S280" i="3"/>
  <c r="Q293" i="3"/>
  <c r="Q445" i="3"/>
  <c r="T54" i="3"/>
  <c r="S58" i="3"/>
  <c r="T221" i="3"/>
  <c r="Q221" i="3"/>
  <c r="Q430" i="3"/>
  <c r="T461" i="3"/>
  <c r="R639" i="3"/>
  <c r="T68" i="3"/>
  <c r="R208" i="3"/>
  <c r="S195" i="3"/>
  <c r="Q248" i="3"/>
  <c r="Q385" i="3"/>
  <c r="R602" i="3"/>
  <c r="R23" i="3"/>
  <c r="T36" i="3"/>
  <c r="Q143" i="3"/>
  <c r="T208" i="3"/>
  <c r="T542" i="3"/>
  <c r="R417" i="3"/>
  <c r="T587" i="3"/>
  <c r="T323" i="3"/>
  <c r="T293" i="3"/>
  <c r="T402" i="3"/>
  <c r="Q639" i="3"/>
  <c r="Q161" i="3"/>
  <c r="T315" i="3"/>
  <c r="Q323" i="3"/>
  <c r="Q542" i="3"/>
  <c r="S530" i="3"/>
  <c r="Q587" i="3"/>
  <c r="S141" i="3"/>
  <c r="S194" i="3"/>
  <c r="S328" i="3"/>
  <c r="R402" i="3"/>
  <c r="Q417" i="3"/>
  <c r="R542" i="3"/>
  <c r="R587" i="3"/>
  <c r="T558" i="3"/>
  <c r="S605" i="3"/>
  <c r="Q620" i="3"/>
  <c r="R461" i="3"/>
  <c r="R620" i="3"/>
  <c r="Q260" i="3"/>
  <c r="R367" i="3"/>
  <c r="R527" i="3"/>
  <c r="S577" i="3"/>
  <c r="S448" i="3"/>
  <c r="Q461" i="3"/>
  <c r="R558" i="3"/>
  <c r="S175" i="3"/>
  <c r="T417" i="3"/>
  <c r="Q527" i="3"/>
  <c r="T503" i="3"/>
  <c r="S279" i="3"/>
  <c r="R354" i="3"/>
  <c r="S531" i="3"/>
  <c r="T527" i="3"/>
  <c r="Q354" i="3"/>
  <c r="Q367" i="3"/>
  <c r="T478" i="3"/>
  <c r="S519" i="3"/>
  <c r="S549" i="3"/>
  <c r="T639" i="3"/>
  <c r="S610" i="3"/>
  <c r="S143" i="1"/>
  <c r="S304" i="1"/>
  <c r="S219" i="1"/>
  <c r="S223" i="1"/>
  <c r="S60" i="1"/>
  <c r="S23" i="1"/>
  <c r="S27" i="1"/>
  <c r="S24" i="1"/>
  <c r="S28" i="1"/>
  <c r="S62" i="1"/>
  <c r="S10" i="1"/>
  <c r="S22" i="1"/>
  <c r="S26" i="1"/>
  <c r="S31" i="1"/>
  <c r="S261" i="1"/>
  <c r="S9" i="1"/>
  <c r="S21" i="1"/>
  <c r="S25" i="1"/>
  <c r="S30" i="1"/>
  <c r="S218" i="1"/>
  <c r="S683" i="1"/>
  <c r="S684" i="1"/>
  <c r="S688" i="1"/>
  <c r="S692" i="1"/>
  <c r="S696" i="1"/>
  <c r="S394" i="1"/>
  <c r="S398" i="1"/>
  <c r="S317" i="1"/>
  <c r="S322" i="1"/>
  <c r="S326" i="1"/>
  <c r="S12" i="1"/>
  <c r="S262" i="1"/>
  <c r="S214" i="1"/>
  <c r="S260" i="1"/>
  <c r="S221" i="1"/>
  <c r="S224" i="1"/>
  <c r="S318" i="1"/>
  <c r="S323" i="1"/>
  <c r="S303" i="1"/>
  <c r="S213" i="1"/>
  <c r="S222" i="1"/>
  <c r="S363" i="1"/>
  <c r="S397" i="1"/>
  <c r="S316" i="1"/>
  <c r="S321" i="1"/>
  <c r="S325" i="1"/>
  <c r="S305" i="1"/>
  <c r="S682" i="1"/>
  <c r="S673" i="1"/>
  <c r="S677" i="1"/>
  <c r="S544" i="1"/>
  <c r="S548" i="1"/>
  <c r="S552" i="1"/>
  <c r="S556" i="1"/>
  <c r="S560" i="1"/>
  <c r="S357" i="1"/>
  <c r="S361" i="1"/>
  <c r="S365" i="1"/>
  <c r="S396" i="1"/>
  <c r="S315" i="1"/>
  <c r="S319" i="1"/>
  <c r="S324" i="1"/>
  <c r="S477" i="1"/>
  <c r="S375" i="1"/>
  <c r="S379" i="1"/>
  <c r="S384" i="1"/>
  <c r="S358" i="1"/>
  <c r="S362" i="1"/>
  <c r="S366" i="1"/>
  <c r="S475" i="1"/>
  <c r="S479" i="1"/>
  <c r="S377" i="1"/>
  <c r="S382" i="1"/>
  <c r="S386" i="1"/>
  <c r="S356" i="1"/>
  <c r="S360" i="1"/>
  <c r="S364" i="1"/>
  <c r="S540" i="1"/>
  <c r="S476" i="1"/>
  <c r="S378" i="1"/>
  <c r="S383" i="1"/>
  <c r="S541" i="1"/>
  <c r="S545" i="1"/>
  <c r="S549" i="1"/>
  <c r="S553" i="1"/>
  <c r="S557" i="1"/>
  <c r="S561" i="1"/>
  <c r="S671" i="1"/>
  <c r="S675" i="1"/>
  <c r="S542" i="1"/>
  <c r="S546" i="1"/>
  <c r="S550" i="1"/>
  <c r="S554" i="1"/>
  <c r="S558" i="1"/>
  <c r="S562" i="1"/>
  <c r="S478" i="1"/>
  <c r="S395" i="1"/>
  <c r="S399" i="1"/>
  <c r="S543" i="1"/>
  <c r="S547" i="1"/>
  <c r="S551" i="1"/>
  <c r="S555" i="1"/>
  <c r="S559" i="1"/>
  <c r="S563" i="1"/>
  <c r="S687" i="1"/>
  <c r="S691" i="1"/>
  <c r="S695" i="1"/>
  <c r="S690" i="1"/>
  <c r="S694" i="1"/>
  <c r="S693" i="1"/>
  <c r="S674" i="1"/>
  <c r="S685" i="1"/>
  <c r="S689" i="1"/>
  <c r="S672" i="1"/>
  <c r="S676" i="1"/>
  <c r="S686" i="1"/>
  <c r="T310" i="1"/>
  <c r="R310" i="1"/>
  <c r="Q310" i="1"/>
  <c r="T308" i="1"/>
  <c r="R308" i="1"/>
  <c r="Q308" i="1"/>
  <c r="T307" i="1"/>
  <c r="R307" i="1"/>
  <c r="Q307" i="1"/>
  <c r="T306" i="1"/>
  <c r="R306" i="1"/>
  <c r="Q306" i="1"/>
  <c r="T301" i="1"/>
  <c r="R301" i="1"/>
  <c r="Q301" i="1"/>
  <c r="R300" i="1"/>
  <c r="Q300" i="1"/>
  <c r="T434" i="1"/>
  <c r="R434" i="1"/>
  <c r="Q434" i="1"/>
  <c r="T433" i="1"/>
  <c r="R433" i="1"/>
  <c r="Q433" i="1"/>
  <c r="T432" i="1"/>
  <c r="R432" i="1"/>
  <c r="Q432" i="1"/>
  <c r="T431" i="1"/>
  <c r="R431" i="1"/>
  <c r="Q431" i="1"/>
  <c r="T430" i="1"/>
  <c r="R430" i="1"/>
  <c r="Q430" i="1"/>
  <c r="T429" i="1"/>
  <c r="R429" i="1"/>
  <c r="Q429" i="1"/>
  <c r="T428" i="1"/>
  <c r="R428" i="1"/>
  <c r="Q428" i="1"/>
  <c r="T427" i="1"/>
  <c r="R427" i="1"/>
  <c r="Q427" i="1"/>
  <c r="T426" i="1"/>
  <c r="R426" i="1"/>
  <c r="Q426" i="1"/>
  <c r="T425" i="1"/>
  <c r="R425" i="1"/>
  <c r="Q425" i="1"/>
  <c r="R424" i="1"/>
  <c r="Q424" i="1"/>
  <c r="T292" i="1"/>
  <c r="R292" i="1"/>
  <c r="Q292" i="1"/>
  <c r="T291" i="1"/>
  <c r="R291" i="1"/>
  <c r="Q291" i="1"/>
  <c r="T290" i="1"/>
  <c r="R290" i="1"/>
  <c r="Q290" i="1"/>
  <c r="T289" i="1"/>
  <c r="R289" i="1"/>
  <c r="Q289" i="1"/>
  <c r="T288" i="1"/>
  <c r="R288" i="1"/>
  <c r="Q288" i="1"/>
  <c r="T287" i="1"/>
  <c r="R287" i="1"/>
  <c r="Q287" i="1"/>
  <c r="T286" i="1"/>
  <c r="R286" i="1"/>
  <c r="Q286" i="1"/>
  <c r="T285" i="1"/>
  <c r="R285" i="1"/>
  <c r="Q285" i="1"/>
  <c r="T284" i="1"/>
  <c r="R284" i="1"/>
  <c r="Q284" i="1"/>
  <c r="T283" i="1"/>
  <c r="R283" i="1"/>
  <c r="Q283" i="1"/>
  <c r="R282" i="1"/>
  <c r="Q282" i="1"/>
  <c r="U697" i="1"/>
  <c r="U679" i="1"/>
  <c r="U663" i="1"/>
  <c r="U650" i="1"/>
  <c r="U633" i="1"/>
  <c r="U617" i="1"/>
  <c r="T586" i="1"/>
  <c r="R586" i="1"/>
  <c r="Q586" i="1"/>
  <c r="T585" i="1"/>
  <c r="R585" i="1"/>
  <c r="Q585" i="1"/>
  <c r="T584" i="1"/>
  <c r="R584" i="1"/>
  <c r="Q584" i="1"/>
  <c r="T583" i="1"/>
  <c r="R583" i="1"/>
  <c r="Q583" i="1"/>
  <c r="T582" i="1"/>
  <c r="R582" i="1"/>
  <c r="Q582" i="1"/>
  <c r="T581" i="1"/>
  <c r="R581" i="1"/>
  <c r="Q581" i="1"/>
  <c r="T580" i="1"/>
  <c r="R580" i="1"/>
  <c r="Q580" i="1"/>
  <c r="T579" i="1"/>
  <c r="R579" i="1"/>
  <c r="Q579" i="1"/>
  <c r="T578" i="1"/>
  <c r="R578" i="1"/>
  <c r="Q578" i="1"/>
  <c r="T577" i="1"/>
  <c r="R577" i="1"/>
  <c r="Q577" i="1"/>
  <c r="T576" i="1"/>
  <c r="R576" i="1"/>
  <c r="Q576" i="1"/>
  <c r="U588" i="1"/>
  <c r="U564" i="1"/>
  <c r="U537" i="1"/>
  <c r="U505" i="1"/>
  <c r="U486" i="1"/>
  <c r="U456" i="1"/>
  <c r="U435" i="1"/>
  <c r="U406" i="1"/>
  <c r="U371" i="1"/>
  <c r="U348" i="1"/>
  <c r="U339" i="1"/>
  <c r="U311" i="1"/>
  <c r="U279" i="1"/>
  <c r="U140" i="1"/>
  <c r="U176" i="1"/>
  <c r="U158" i="1"/>
  <c r="U193" i="1"/>
  <c r="U114" i="1"/>
  <c r="U81" i="1"/>
  <c r="U67" i="1"/>
  <c r="U34" i="1"/>
  <c r="T715" i="1"/>
  <c r="R715" i="1"/>
  <c r="Q715" i="1"/>
  <c r="T714" i="1"/>
  <c r="R714" i="1"/>
  <c r="Q714" i="1"/>
  <c r="T713" i="1"/>
  <c r="R713" i="1"/>
  <c r="Q713" i="1"/>
  <c r="T706" i="1"/>
  <c r="R706" i="1"/>
  <c r="Q706" i="1"/>
  <c r="R678" i="1"/>
  <c r="Q678" i="1"/>
  <c r="R670" i="1"/>
  <c r="Q670" i="1"/>
  <c r="R669" i="1"/>
  <c r="Q669" i="1"/>
  <c r="R668" i="1"/>
  <c r="Q668" i="1"/>
  <c r="R667" i="1"/>
  <c r="Q667" i="1"/>
  <c r="R666" i="1"/>
  <c r="Q666" i="1"/>
  <c r="T662" i="1"/>
  <c r="R662" i="1"/>
  <c r="Q662" i="1"/>
  <c r="T661" i="1"/>
  <c r="R661" i="1"/>
  <c r="Q661" i="1"/>
  <c r="T660" i="1"/>
  <c r="R660" i="1"/>
  <c r="Q660" i="1"/>
  <c r="T659" i="1"/>
  <c r="R659" i="1"/>
  <c r="Q659" i="1"/>
  <c r="T658" i="1"/>
  <c r="R658" i="1"/>
  <c r="Q658" i="1"/>
  <c r="T657" i="1"/>
  <c r="R657" i="1"/>
  <c r="Q657" i="1"/>
  <c r="T656" i="1"/>
  <c r="R656" i="1"/>
  <c r="Q656" i="1"/>
  <c r="T655" i="1"/>
  <c r="R655" i="1"/>
  <c r="Q655" i="1"/>
  <c r="T654" i="1"/>
  <c r="R654" i="1"/>
  <c r="Q654" i="1"/>
  <c r="R653" i="1"/>
  <c r="Q653" i="1"/>
  <c r="T649" i="1"/>
  <c r="R649" i="1"/>
  <c r="Q649" i="1"/>
  <c r="T648" i="1"/>
  <c r="R648" i="1"/>
  <c r="Q648" i="1"/>
  <c r="T647" i="1"/>
  <c r="R647" i="1"/>
  <c r="Q647" i="1"/>
  <c r="T646" i="1"/>
  <c r="R646" i="1"/>
  <c r="Q646" i="1"/>
  <c r="T645" i="1"/>
  <c r="R645" i="1"/>
  <c r="Q645" i="1"/>
  <c r="T644" i="1"/>
  <c r="R644" i="1"/>
  <c r="Q644" i="1"/>
  <c r="T643" i="1"/>
  <c r="R643" i="1"/>
  <c r="Q643" i="1"/>
  <c r="T642" i="1"/>
  <c r="R642" i="1"/>
  <c r="Q642" i="1"/>
  <c r="T641" i="1"/>
  <c r="R641" i="1"/>
  <c r="Q641" i="1"/>
  <c r="T640" i="1"/>
  <c r="R640" i="1"/>
  <c r="Q640" i="1"/>
  <c r="T639" i="1"/>
  <c r="R639" i="1"/>
  <c r="Q639" i="1"/>
  <c r="T638" i="1"/>
  <c r="R638" i="1"/>
  <c r="Q638" i="1"/>
  <c r="T637" i="1"/>
  <c r="R637" i="1"/>
  <c r="Q637" i="1"/>
  <c r="T636" i="1"/>
  <c r="R636" i="1"/>
  <c r="Q636" i="1"/>
  <c r="T632" i="1"/>
  <c r="R632" i="1"/>
  <c r="Q632" i="1"/>
  <c r="T631" i="1"/>
  <c r="R631" i="1"/>
  <c r="Q631" i="1"/>
  <c r="T630" i="1"/>
  <c r="R630" i="1"/>
  <c r="Q630" i="1"/>
  <c r="T629" i="1"/>
  <c r="R629" i="1"/>
  <c r="Q629" i="1"/>
  <c r="T628" i="1"/>
  <c r="R628" i="1"/>
  <c r="Q628" i="1"/>
  <c r="T627" i="1"/>
  <c r="R627" i="1"/>
  <c r="Q627" i="1"/>
  <c r="T626" i="1"/>
  <c r="R626" i="1"/>
  <c r="Q626" i="1"/>
  <c r="T625" i="1"/>
  <c r="R625" i="1"/>
  <c r="Q625" i="1"/>
  <c r="T624" i="1"/>
  <c r="R624" i="1"/>
  <c r="Q624" i="1"/>
  <c r="T623" i="1"/>
  <c r="R623" i="1"/>
  <c r="Q623" i="1"/>
  <c r="T622" i="1"/>
  <c r="R622" i="1"/>
  <c r="Q622" i="1"/>
  <c r="T621" i="1"/>
  <c r="R621" i="1"/>
  <c r="Q621" i="1"/>
  <c r="R620" i="1"/>
  <c r="Q620" i="1"/>
  <c r="T616" i="1"/>
  <c r="R616" i="1"/>
  <c r="Q616" i="1"/>
  <c r="T615" i="1"/>
  <c r="R615" i="1"/>
  <c r="Q615" i="1"/>
  <c r="R606" i="1"/>
  <c r="Q606" i="1"/>
  <c r="T602" i="1"/>
  <c r="R602" i="1"/>
  <c r="Q602" i="1"/>
  <c r="T601" i="1"/>
  <c r="R601" i="1"/>
  <c r="Q601" i="1"/>
  <c r="T600" i="1"/>
  <c r="R600" i="1"/>
  <c r="Q600" i="1"/>
  <c r="T599" i="1"/>
  <c r="R599" i="1"/>
  <c r="Q599" i="1"/>
  <c r="T598" i="1"/>
  <c r="R598" i="1"/>
  <c r="Q598" i="1"/>
  <c r="T597" i="1"/>
  <c r="R597" i="1"/>
  <c r="Q597" i="1"/>
  <c r="T596" i="1"/>
  <c r="R596" i="1"/>
  <c r="Q596" i="1"/>
  <c r="T595" i="1"/>
  <c r="R595" i="1"/>
  <c r="Q595" i="1"/>
  <c r="T594" i="1"/>
  <c r="R594" i="1"/>
  <c r="Q594" i="1"/>
  <c r="T593" i="1"/>
  <c r="R593" i="1"/>
  <c r="Q593" i="1"/>
  <c r="T592" i="1"/>
  <c r="R592" i="1"/>
  <c r="Q592" i="1"/>
  <c r="R591" i="1"/>
  <c r="Q591" i="1"/>
  <c r="T587" i="1"/>
  <c r="R587" i="1"/>
  <c r="Q587" i="1"/>
  <c r="T575" i="1"/>
  <c r="R575" i="1"/>
  <c r="Q575" i="1"/>
  <c r="T574" i="1"/>
  <c r="R574" i="1"/>
  <c r="Q574" i="1"/>
  <c r="T573" i="1"/>
  <c r="R573" i="1"/>
  <c r="Q573" i="1"/>
  <c r="T572" i="1"/>
  <c r="R572" i="1"/>
  <c r="Q572" i="1"/>
  <c r="T571" i="1"/>
  <c r="R571" i="1"/>
  <c r="Q571" i="1"/>
  <c r="T570" i="1"/>
  <c r="R570" i="1"/>
  <c r="Q570" i="1"/>
  <c r="T569" i="1"/>
  <c r="R569" i="1"/>
  <c r="Q569" i="1"/>
  <c r="T568" i="1"/>
  <c r="R568" i="1"/>
  <c r="Q568" i="1"/>
  <c r="R567" i="1"/>
  <c r="Q567" i="1"/>
  <c r="T536" i="1"/>
  <c r="R536" i="1"/>
  <c r="Q536" i="1"/>
  <c r="T535" i="1"/>
  <c r="R535" i="1"/>
  <c r="Q535" i="1"/>
  <c r="T534" i="1"/>
  <c r="R534" i="1"/>
  <c r="Q534" i="1"/>
  <c r="T533" i="1"/>
  <c r="R533" i="1"/>
  <c r="Q533" i="1"/>
  <c r="T532" i="1"/>
  <c r="R532" i="1"/>
  <c r="Q532" i="1"/>
  <c r="T531" i="1"/>
  <c r="R531" i="1"/>
  <c r="Q531" i="1"/>
  <c r="T530" i="1"/>
  <c r="R530" i="1"/>
  <c r="Q530" i="1"/>
  <c r="T529" i="1"/>
  <c r="R529" i="1"/>
  <c r="Q529" i="1"/>
  <c r="T528" i="1"/>
  <c r="R528" i="1"/>
  <c r="Q528" i="1"/>
  <c r="T527" i="1"/>
  <c r="R527" i="1"/>
  <c r="Q527" i="1"/>
  <c r="T526" i="1"/>
  <c r="R526" i="1"/>
  <c r="Q526" i="1"/>
  <c r="T525" i="1"/>
  <c r="R525" i="1"/>
  <c r="Q525" i="1"/>
  <c r="T524" i="1"/>
  <c r="R524" i="1"/>
  <c r="Q524" i="1"/>
  <c r="R523" i="1"/>
  <c r="Q523" i="1"/>
  <c r="T519" i="1"/>
  <c r="R519" i="1"/>
  <c r="Q519" i="1"/>
  <c r="T518" i="1"/>
  <c r="R518" i="1"/>
  <c r="Q518" i="1"/>
  <c r="T517" i="1"/>
  <c r="R517" i="1"/>
  <c r="Q517" i="1"/>
  <c r="T516" i="1"/>
  <c r="R516" i="1"/>
  <c r="Q516" i="1"/>
  <c r="T515" i="1"/>
  <c r="R515" i="1"/>
  <c r="Q515" i="1"/>
  <c r="T514" i="1"/>
  <c r="R514" i="1"/>
  <c r="Q514" i="1"/>
  <c r="T513" i="1"/>
  <c r="R513" i="1"/>
  <c r="Q513" i="1"/>
  <c r="T512" i="1"/>
  <c r="R512" i="1"/>
  <c r="Q512" i="1"/>
  <c r="T511" i="1"/>
  <c r="R511" i="1"/>
  <c r="Q511" i="1"/>
  <c r="T510" i="1"/>
  <c r="R510" i="1"/>
  <c r="Q510" i="1"/>
  <c r="T509" i="1"/>
  <c r="R509" i="1"/>
  <c r="Q509" i="1"/>
  <c r="R508" i="1"/>
  <c r="Q508" i="1"/>
  <c r="T504" i="1"/>
  <c r="R504" i="1"/>
  <c r="Q504" i="1"/>
  <c r="T503" i="1"/>
  <c r="R503" i="1"/>
  <c r="Q503" i="1"/>
  <c r="T502" i="1"/>
  <c r="R502" i="1"/>
  <c r="Q502" i="1"/>
  <c r="T501" i="1"/>
  <c r="R501" i="1"/>
  <c r="Q501" i="1"/>
  <c r="T500" i="1"/>
  <c r="R500" i="1"/>
  <c r="Q500" i="1"/>
  <c r="T499" i="1"/>
  <c r="R499" i="1"/>
  <c r="Q499" i="1"/>
  <c r="T498" i="1"/>
  <c r="R498" i="1"/>
  <c r="Q498" i="1"/>
  <c r="T497" i="1"/>
  <c r="R497" i="1"/>
  <c r="Q497" i="1"/>
  <c r="T496" i="1"/>
  <c r="R496" i="1"/>
  <c r="Q496" i="1"/>
  <c r="T495" i="1"/>
  <c r="R495" i="1"/>
  <c r="Q495" i="1"/>
  <c r="T494" i="1"/>
  <c r="R494" i="1"/>
  <c r="Q494" i="1"/>
  <c r="T493" i="1"/>
  <c r="R493" i="1"/>
  <c r="Q493" i="1"/>
  <c r="T492" i="1"/>
  <c r="R492" i="1"/>
  <c r="Q492" i="1"/>
  <c r="T491" i="1"/>
  <c r="R491" i="1"/>
  <c r="Q491" i="1"/>
  <c r="T490" i="1"/>
  <c r="R490" i="1"/>
  <c r="Q490" i="1"/>
  <c r="R489" i="1"/>
  <c r="Q489" i="1"/>
  <c r="T485" i="1"/>
  <c r="R485" i="1"/>
  <c r="Q485" i="1"/>
  <c r="T484" i="1"/>
  <c r="R484" i="1"/>
  <c r="Q484" i="1"/>
  <c r="T483" i="1"/>
  <c r="R483" i="1"/>
  <c r="Q483" i="1"/>
  <c r="T482" i="1"/>
  <c r="R482" i="1"/>
  <c r="Q482" i="1"/>
  <c r="T481" i="1"/>
  <c r="R481" i="1"/>
  <c r="Q481" i="1"/>
  <c r="T480" i="1"/>
  <c r="R480" i="1"/>
  <c r="Q480" i="1"/>
  <c r="R474" i="1"/>
  <c r="Q474" i="1"/>
  <c r="T470" i="1"/>
  <c r="R470" i="1"/>
  <c r="Q470" i="1"/>
  <c r="T469" i="1"/>
  <c r="R469" i="1"/>
  <c r="Q469" i="1"/>
  <c r="T468" i="1"/>
  <c r="R468" i="1"/>
  <c r="Q468" i="1"/>
  <c r="T467" i="1"/>
  <c r="R467" i="1"/>
  <c r="Q467" i="1"/>
  <c r="T466" i="1"/>
  <c r="R466" i="1"/>
  <c r="Q466" i="1"/>
  <c r="T465" i="1"/>
  <c r="R465" i="1"/>
  <c r="Q465" i="1"/>
  <c r="T464" i="1"/>
  <c r="R464" i="1"/>
  <c r="Q464" i="1"/>
  <c r="T463" i="1"/>
  <c r="R463" i="1"/>
  <c r="Q463" i="1"/>
  <c r="T462" i="1"/>
  <c r="R462" i="1"/>
  <c r="Q462" i="1"/>
  <c r="T461" i="1"/>
  <c r="R461" i="1"/>
  <c r="Q461" i="1"/>
  <c r="T460" i="1"/>
  <c r="R460" i="1"/>
  <c r="Q460" i="1"/>
  <c r="R459" i="1"/>
  <c r="Q459" i="1"/>
  <c r="T455" i="1"/>
  <c r="R455" i="1"/>
  <c r="Q455" i="1"/>
  <c r="T454" i="1"/>
  <c r="R454" i="1"/>
  <c r="Q454" i="1"/>
  <c r="T453" i="1"/>
  <c r="R453" i="1"/>
  <c r="Q453" i="1"/>
  <c r="T452" i="1"/>
  <c r="R452" i="1"/>
  <c r="Q452" i="1"/>
  <c r="T451" i="1"/>
  <c r="R451" i="1"/>
  <c r="Q451" i="1"/>
  <c r="T450" i="1"/>
  <c r="R450" i="1"/>
  <c r="Q450" i="1"/>
  <c r="T449" i="1"/>
  <c r="R449" i="1"/>
  <c r="Q449" i="1"/>
  <c r="T448" i="1"/>
  <c r="R448" i="1"/>
  <c r="Q448" i="1"/>
  <c r="T447" i="1"/>
  <c r="R447" i="1"/>
  <c r="Q447" i="1"/>
  <c r="T446" i="1"/>
  <c r="R446" i="1"/>
  <c r="Q446" i="1"/>
  <c r="T445" i="1"/>
  <c r="R445" i="1"/>
  <c r="Q445" i="1"/>
  <c r="T444" i="1"/>
  <c r="R444" i="1"/>
  <c r="Q444" i="1"/>
  <c r="T443" i="1"/>
  <c r="R443" i="1"/>
  <c r="Q443" i="1"/>
  <c r="T442" i="1"/>
  <c r="R442" i="1"/>
  <c r="Q442" i="1"/>
  <c r="T441" i="1"/>
  <c r="R441" i="1"/>
  <c r="Q441" i="1"/>
  <c r="T440" i="1"/>
  <c r="R440" i="1"/>
  <c r="Q440" i="1"/>
  <c r="T439" i="1"/>
  <c r="R439" i="1"/>
  <c r="Q439" i="1"/>
  <c r="R438" i="1"/>
  <c r="Q438" i="1"/>
  <c r="T420" i="1"/>
  <c r="R420" i="1"/>
  <c r="Q420" i="1"/>
  <c r="T419" i="1"/>
  <c r="R419" i="1"/>
  <c r="Q419" i="1"/>
  <c r="T418" i="1"/>
  <c r="R418" i="1"/>
  <c r="Q418" i="1"/>
  <c r="T417" i="1"/>
  <c r="R417" i="1"/>
  <c r="Q417" i="1"/>
  <c r="T416" i="1"/>
  <c r="R416" i="1"/>
  <c r="Q416" i="1"/>
  <c r="T415" i="1"/>
  <c r="R415" i="1"/>
  <c r="Q415" i="1"/>
  <c r="T414" i="1"/>
  <c r="R414" i="1"/>
  <c r="Q414" i="1"/>
  <c r="T413" i="1"/>
  <c r="R413" i="1"/>
  <c r="Q413" i="1"/>
  <c r="T412" i="1"/>
  <c r="R412" i="1"/>
  <c r="Q412" i="1"/>
  <c r="T411" i="1"/>
  <c r="R411" i="1"/>
  <c r="Q411" i="1"/>
  <c r="T410" i="1"/>
  <c r="R410" i="1"/>
  <c r="Q410" i="1"/>
  <c r="R409" i="1"/>
  <c r="Q409" i="1"/>
  <c r="T405" i="1"/>
  <c r="R405" i="1"/>
  <c r="Q405" i="1"/>
  <c r="T404" i="1"/>
  <c r="R404" i="1"/>
  <c r="Q404" i="1"/>
  <c r="T403" i="1"/>
  <c r="R403" i="1"/>
  <c r="Q403" i="1"/>
  <c r="T402" i="1"/>
  <c r="R402" i="1"/>
  <c r="Q402" i="1"/>
  <c r="T401" i="1"/>
  <c r="R401" i="1"/>
  <c r="Q401" i="1"/>
  <c r="T400" i="1"/>
  <c r="R400" i="1"/>
  <c r="Q400" i="1"/>
  <c r="T393" i="1"/>
  <c r="R393" i="1"/>
  <c r="Q393" i="1"/>
  <c r="T392" i="1"/>
  <c r="R392" i="1"/>
  <c r="Q392" i="1"/>
  <c r="R391" i="1"/>
  <c r="Q391" i="1"/>
  <c r="T387" i="1"/>
  <c r="R387" i="1"/>
  <c r="Q387" i="1"/>
  <c r="T380" i="1"/>
  <c r="R380" i="1"/>
  <c r="Q380" i="1"/>
  <c r="R374" i="1"/>
  <c r="Q374" i="1"/>
  <c r="T370" i="1"/>
  <c r="R370" i="1"/>
  <c r="Q370" i="1"/>
  <c r="T369" i="1"/>
  <c r="R369" i="1"/>
  <c r="Q369" i="1"/>
  <c r="T368" i="1"/>
  <c r="R368" i="1"/>
  <c r="Q368" i="1"/>
  <c r="T367" i="1"/>
  <c r="R367" i="1"/>
  <c r="Q367" i="1"/>
  <c r="T355" i="1"/>
  <c r="R355" i="1"/>
  <c r="Q355" i="1"/>
  <c r="T354" i="1"/>
  <c r="R354" i="1"/>
  <c r="Q354" i="1"/>
  <c r="T353" i="1"/>
  <c r="R353" i="1"/>
  <c r="Q353" i="1"/>
  <c r="T352" i="1"/>
  <c r="R352" i="1"/>
  <c r="Q352" i="1"/>
  <c r="R351" i="1"/>
  <c r="Q351" i="1"/>
  <c r="T347" i="1"/>
  <c r="R347" i="1"/>
  <c r="Q347" i="1"/>
  <c r="T346" i="1"/>
  <c r="R346" i="1"/>
  <c r="Q346" i="1"/>
  <c r="T345" i="1"/>
  <c r="R345" i="1"/>
  <c r="Q345" i="1"/>
  <c r="T344" i="1"/>
  <c r="R344" i="1"/>
  <c r="Q344" i="1"/>
  <c r="T343" i="1"/>
  <c r="R343" i="1"/>
  <c r="Q343" i="1"/>
  <c r="R342" i="1"/>
  <c r="Q342" i="1"/>
  <c r="T338" i="1"/>
  <c r="R338" i="1"/>
  <c r="Q338" i="1"/>
  <c r="T337" i="1"/>
  <c r="R337" i="1"/>
  <c r="Q337" i="1"/>
  <c r="T336" i="1"/>
  <c r="R336" i="1"/>
  <c r="Q336" i="1"/>
  <c r="T335" i="1"/>
  <c r="R335" i="1"/>
  <c r="Q335" i="1"/>
  <c r="T334" i="1"/>
  <c r="R334" i="1"/>
  <c r="Q334" i="1"/>
  <c r="T333" i="1"/>
  <c r="R333" i="1"/>
  <c r="Q333" i="1"/>
  <c r="T332" i="1"/>
  <c r="R332" i="1"/>
  <c r="Q332" i="1"/>
  <c r="R331" i="1"/>
  <c r="Q331" i="1"/>
  <c r="T327" i="1"/>
  <c r="R327" i="1"/>
  <c r="Q327" i="1"/>
  <c r="T320" i="1"/>
  <c r="R320" i="1"/>
  <c r="Q320" i="1"/>
  <c r="R314" i="1"/>
  <c r="Q314" i="1"/>
  <c r="T309" i="1"/>
  <c r="R309" i="1"/>
  <c r="Q309" i="1"/>
  <c r="T266" i="1"/>
  <c r="R266" i="1"/>
  <c r="Q266" i="1"/>
  <c r="T265" i="1"/>
  <c r="R265" i="1"/>
  <c r="Q265" i="1"/>
  <c r="T264" i="1"/>
  <c r="R264" i="1"/>
  <c r="Q264" i="1"/>
  <c r="T263" i="1"/>
  <c r="R263" i="1"/>
  <c r="Q263" i="1"/>
  <c r="T258" i="1"/>
  <c r="R258" i="1"/>
  <c r="Q258" i="1"/>
  <c r="T257" i="1"/>
  <c r="R257" i="1"/>
  <c r="Q257" i="1"/>
  <c r="T256" i="1"/>
  <c r="R256" i="1"/>
  <c r="Q256" i="1"/>
  <c r="T255" i="1"/>
  <c r="R255" i="1"/>
  <c r="Q255" i="1"/>
  <c r="R254" i="1"/>
  <c r="Q254" i="1"/>
  <c r="T245" i="1"/>
  <c r="T251" i="1" s="1"/>
  <c r="R245" i="1"/>
  <c r="Q245" i="1"/>
  <c r="R243" i="1"/>
  <c r="Q243" i="1"/>
  <c r="Q251" i="1" s="1"/>
  <c r="T217" i="1"/>
  <c r="R217" i="1"/>
  <c r="Q217" i="1"/>
  <c r="R211" i="1"/>
  <c r="Q211" i="1"/>
  <c r="T207" i="1"/>
  <c r="R207" i="1"/>
  <c r="Q207" i="1"/>
  <c r="T206" i="1"/>
  <c r="R206" i="1"/>
  <c r="Q206" i="1"/>
  <c r="T205" i="1"/>
  <c r="R205" i="1"/>
  <c r="Q205" i="1"/>
  <c r="T204" i="1"/>
  <c r="R204" i="1"/>
  <c r="Q204" i="1"/>
  <c r="T203" i="1"/>
  <c r="R203" i="1"/>
  <c r="Q203" i="1"/>
  <c r="T202" i="1"/>
  <c r="R202" i="1"/>
  <c r="Q202" i="1"/>
  <c r="T201" i="1"/>
  <c r="R201" i="1"/>
  <c r="Q201" i="1"/>
  <c r="T200" i="1"/>
  <c r="R200" i="1"/>
  <c r="Q200" i="1"/>
  <c r="T199" i="1"/>
  <c r="R199" i="1"/>
  <c r="Q199" i="1"/>
  <c r="T198" i="1"/>
  <c r="R198" i="1"/>
  <c r="Q198" i="1"/>
  <c r="T197" i="1"/>
  <c r="R197" i="1"/>
  <c r="Q197" i="1"/>
  <c r="R196" i="1"/>
  <c r="Q196" i="1"/>
  <c r="T139" i="1"/>
  <c r="R139" i="1"/>
  <c r="Q139" i="1"/>
  <c r="T138" i="1"/>
  <c r="R138" i="1"/>
  <c r="Q138" i="1"/>
  <c r="T137" i="1"/>
  <c r="R137" i="1"/>
  <c r="Q137" i="1"/>
  <c r="T136" i="1"/>
  <c r="R136" i="1"/>
  <c r="Q136" i="1"/>
  <c r="T135" i="1"/>
  <c r="R135" i="1"/>
  <c r="Q135" i="1"/>
  <c r="T134" i="1"/>
  <c r="R134" i="1"/>
  <c r="Q134" i="1"/>
  <c r="T133" i="1"/>
  <c r="R133" i="1"/>
  <c r="Q133" i="1"/>
  <c r="T132" i="1"/>
  <c r="R132" i="1"/>
  <c r="Q132" i="1"/>
  <c r="T131" i="1"/>
  <c r="R131" i="1"/>
  <c r="Q131" i="1"/>
  <c r="T130" i="1"/>
  <c r="R130" i="1"/>
  <c r="Q130" i="1"/>
  <c r="T129" i="1"/>
  <c r="R129" i="1"/>
  <c r="Q129" i="1"/>
  <c r="T128" i="1"/>
  <c r="R128" i="1"/>
  <c r="Q128" i="1"/>
  <c r="T127" i="1"/>
  <c r="R127" i="1"/>
  <c r="Q127" i="1"/>
  <c r="T126" i="1"/>
  <c r="R126" i="1"/>
  <c r="Q126" i="1"/>
  <c r="T125" i="1"/>
  <c r="R125" i="1"/>
  <c r="Q125" i="1"/>
  <c r="T124" i="1"/>
  <c r="R124" i="1"/>
  <c r="Q124" i="1"/>
  <c r="T123" i="1"/>
  <c r="R123" i="1"/>
  <c r="Q123" i="1"/>
  <c r="T122" i="1"/>
  <c r="R122" i="1"/>
  <c r="Q122" i="1"/>
  <c r="T121" i="1"/>
  <c r="R121" i="1"/>
  <c r="Q121" i="1"/>
  <c r="T120" i="1"/>
  <c r="R120" i="1"/>
  <c r="Q120" i="1"/>
  <c r="T119" i="1"/>
  <c r="R119" i="1"/>
  <c r="Q119" i="1"/>
  <c r="T118" i="1"/>
  <c r="R118" i="1"/>
  <c r="Q118" i="1"/>
  <c r="R117" i="1"/>
  <c r="Q117" i="1"/>
  <c r="T175" i="1"/>
  <c r="R175" i="1"/>
  <c r="Q175" i="1"/>
  <c r="T172" i="1"/>
  <c r="R172" i="1"/>
  <c r="Q172" i="1"/>
  <c r="T737" i="1"/>
  <c r="R737" i="1"/>
  <c r="R161" i="1"/>
  <c r="Q161" i="1"/>
  <c r="T157" i="1"/>
  <c r="R157" i="1"/>
  <c r="Q157" i="1"/>
  <c r="T156" i="1"/>
  <c r="R156" i="1"/>
  <c r="Q156" i="1"/>
  <c r="T155" i="1"/>
  <c r="R155" i="1"/>
  <c r="Q155" i="1"/>
  <c r="T154" i="1"/>
  <c r="R154" i="1"/>
  <c r="Q154" i="1"/>
  <c r="T153" i="1"/>
  <c r="R153" i="1"/>
  <c r="Q153" i="1"/>
  <c r="T152" i="1"/>
  <c r="R152" i="1"/>
  <c r="Q152" i="1"/>
  <c r="T151" i="1"/>
  <c r="R151" i="1"/>
  <c r="Q151" i="1"/>
  <c r="T150" i="1"/>
  <c r="R150" i="1"/>
  <c r="Q150" i="1"/>
  <c r="T191" i="1"/>
  <c r="R191" i="1"/>
  <c r="Q191" i="1"/>
  <c r="T113" i="1"/>
  <c r="R113" i="1"/>
  <c r="Q113" i="1"/>
  <c r="T112" i="1"/>
  <c r="R112" i="1"/>
  <c r="Q112" i="1"/>
  <c r="T111" i="1"/>
  <c r="R111" i="1"/>
  <c r="Q111" i="1"/>
  <c r="T110" i="1"/>
  <c r="R110" i="1"/>
  <c r="Q110" i="1"/>
  <c r="T109" i="1"/>
  <c r="R109" i="1"/>
  <c r="Q109" i="1"/>
  <c r="T108" i="1"/>
  <c r="R108" i="1"/>
  <c r="Q108" i="1"/>
  <c r="T107" i="1"/>
  <c r="R107" i="1"/>
  <c r="Q107" i="1"/>
  <c r="T106" i="1"/>
  <c r="R106" i="1"/>
  <c r="Q106" i="1"/>
  <c r="T105" i="1"/>
  <c r="R105" i="1"/>
  <c r="Q105" i="1"/>
  <c r="T104" i="1"/>
  <c r="R104" i="1"/>
  <c r="Q104" i="1"/>
  <c r="T103" i="1"/>
  <c r="R103" i="1"/>
  <c r="Q103" i="1"/>
  <c r="T102" i="1"/>
  <c r="R102" i="1"/>
  <c r="Q102" i="1"/>
  <c r="T101" i="1"/>
  <c r="R101" i="1"/>
  <c r="Q101" i="1"/>
  <c r="T100" i="1"/>
  <c r="R100" i="1"/>
  <c r="Q100" i="1"/>
  <c r="T99" i="1"/>
  <c r="R99" i="1"/>
  <c r="Q99" i="1"/>
  <c r="T98" i="1"/>
  <c r="R98" i="1"/>
  <c r="Q98" i="1"/>
  <c r="R97" i="1"/>
  <c r="Q97" i="1"/>
  <c r="T80" i="1"/>
  <c r="R80" i="1"/>
  <c r="Q80" i="1"/>
  <c r="T79" i="1"/>
  <c r="R79" i="1"/>
  <c r="Q79" i="1"/>
  <c r="T78" i="1"/>
  <c r="R78" i="1"/>
  <c r="Q78" i="1"/>
  <c r="T77" i="1"/>
  <c r="R77" i="1"/>
  <c r="Q77" i="1"/>
  <c r="T76" i="1"/>
  <c r="R76" i="1"/>
  <c r="Q76" i="1"/>
  <c r="T75" i="1"/>
  <c r="R75" i="1"/>
  <c r="Q75" i="1"/>
  <c r="T74" i="1"/>
  <c r="R74" i="1"/>
  <c r="Q74" i="1"/>
  <c r="T73" i="1"/>
  <c r="R73" i="1"/>
  <c r="Q73" i="1"/>
  <c r="T72" i="1"/>
  <c r="R72" i="1"/>
  <c r="Q72" i="1"/>
  <c r="T71" i="1"/>
  <c r="R71" i="1"/>
  <c r="Q71" i="1"/>
  <c r="R70" i="1"/>
  <c r="Q70" i="1"/>
  <c r="T66" i="1"/>
  <c r="R66" i="1"/>
  <c r="Q66" i="1"/>
  <c r="T65" i="1"/>
  <c r="R65" i="1"/>
  <c r="Q65" i="1"/>
  <c r="T64" i="1"/>
  <c r="R64" i="1"/>
  <c r="Q64" i="1"/>
  <c r="T63" i="1"/>
  <c r="R63" i="1"/>
  <c r="Q63" i="1"/>
  <c r="R52" i="1"/>
  <c r="Q52" i="1"/>
  <c r="T48" i="1"/>
  <c r="R48" i="1"/>
  <c r="Q48" i="1"/>
  <c r="T47" i="1"/>
  <c r="R47" i="1"/>
  <c r="Q47" i="1"/>
  <c r="T46" i="1"/>
  <c r="R46" i="1"/>
  <c r="Q46" i="1"/>
  <c r="T45" i="1"/>
  <c r="R45" i="1"/>
  <c r="Q45" i="1"/>
  <c r="T44" i="1"/>
  <c r="R44" i="1"/>
  <c r="Q44" i="1"/>
  <c r="T43" i="1"/>
  <c r="R43" i="1"/>
  <c r="Q43" i="1"/>
  <c r="T42" i="1"/>
  <c r="R42" i="1"/>
  <c r="Q42" i="1"/>
  <c r="T41" i="1"/>
  <c r="R41" i="1"/>
  <c r="Q41" i="1"/>
  <c r="T40" i="1"/>
  <c r="R40" i="1"/>
  <c r="Q40" i="1"/>
  <c r="T39" i="1"/>
  <c r="R39" i="1"/>
  <c r="Q39" i="1"/>
  <c r="T38" i="1"/>
  <c r="R38" i="1"/>
  <c r="Q38" i="1"/>
  <c r="R37" i="1"/>
  <c r="Q37" i="1"/>
  <c r="T33" i="1"/>
  <c r="R33" i="1"/>
  <c r="Q33" i="1"/>
  <c r="T32" i="1"/>
  <c r="R32" i="1"/>
  <c r="Q32" i="1"/>
  <c r="T29" i="1"/>
  <c r="R29" i="1"/>
  <c r="Q29" i="1"/>
  <c r="R20" i="1"/>
  <c r="Q20" i="1"/>
  <c r="U603" i="1"/>
  <c r="U520" i="1"/>
  <c r="U471" i="1"/>
  <c r="U421" i="1"/>
  <c r="U388" i="1"/>
  <c r="U328" i="1"/>
  <c r="U267" i="1"/>
  <c r="U225" i="1"/>
  <c r="U208" i="1"/>
  <c r="U94" i="1"/>
  <c r="U49" i="1"/>
  <c r="U17" i="1"/>
  <c r="T16" i="1"/>
  <c r="R16" i="1"/>
  <c r="Q16" i="1"/>
  <c r="T15" i="1"/>
  <c r="R15" i="1"/>
  <c r="Q15" i="1"/>
  <c r="T14" i="1"/>
  <c r="R14" i="1"/>
  <c r="Q14" i="1"/>
  <c r="T13" i="1"/>
  <c r="R13" i="1"/>
  <c r="Q13" i="1"/>
  <c r="T6" i="1"/>
  <c r="R6" i="1"/>
  <c r="Q6" i="1"/>
  <c r="T5" i="1"/>
  <c r="R5" i="1"/>
  <c r="Q5" i="1"/>
  <c r="R4" i="1"/>
  <c r="Q4" i="1"/>
  <c r="C421" i="1"/>
  <c r="C49" i="1"/>
  <c r="C663" i="1"/>
  <c r="C279" i="1"/>
  <c r="A588" i="1"/>
  <c r="C208" i="1"/>
  <c r="J371" i="1"/>
  <c r="J486" i="1"/>
  <c r="A94" i="1"/>
  <c r="A297" i="1"/>
  <c r="A240" i="1"/>
  <c r="A697" i="1"/>
  <c r="C34" i="1"/>
  <c r="A34" i="1"/>
  <c r="C633" i="1"/>
  <c r="J17" i="1"/>
  <c r="A267" i="1"/>
  <c r="C251" i="1"/>
  <c r="J520" i="1"/>
  <c r="J435" i="1"/>
  <c r="J140" i="1"/>
  <c r="A716" i="1"/>
  <c r="A158" i="1"/>
  <c r="J225" i="1"/>
  <c r="A371" i="1"/>
  <c r="C697" i="1"/>
  <c r="C67" i="1"/>
  <c r="C328" i="1"/>
  <c r="A388" i="1"/>
  <c r="A279" i="1"/>
  <c r="J588" i="1"/>
  <c r="C505" i="1"/>
  <c r="A633" i="1"/>
  <c r="A114" i="1"/>
  <c r="J193" i="1"/>
  <c r="A208" i="1"/>
  <c r="J339" i="1"/>
  <c r="A603" i="1"/>
  <c r="J679" i="1"/>
  <c r="J348" i="1"/>
  <c r="J328" i="1"/>
  <c r="C537" i="1"/>
  <c r="C348" i="1"/>
  <c r="J267" i="1"/>
  <c r="A663" i="1"/>
  <c r="J564" i="1"/>
  <c r="A328" i="1"/>
  <c r="A679" i="1"/>
  <c r="C311" i="1"/>
  <c r="C267" i="1"/>
  <c r="C716" i="1"/>
  <c r="C388" i="1"/>
  <c r="A564" i="1"/>
  <c r="C81" i="1"/>
  <c r="A471" i="1"/>
  <c r="C650" i="1"/>
  <c r="C406" i="1"/>
  <c r="J94" i="1"/>
  <c r="C176" i="1"/>
  <c r="C486" i="1"/>
  <c r="J388" i="1"/>
  <c r="C114" i="1"/>
  <c r="C140" i="1"/>
  <c r="J471" i="1"/>
  <c r="A140" i="1"/>
  <c r="C225" i="1"/>
  <c r="J505" i="1"/>
  <c r="C94" i="1"/>
  <c r="A406" i="1"/>
  <c r="C240" i="1"/>
  <c r="C158" i="1"/>
  <c r="A339" i="1"/>
  <c r="A456" i="1"/>
  <c r="C603" i="1"/>
  <c r="A176" i="1"/>
  <c r="C435" i="1"/>
  <c r="J240" i="1"/>
  <c r="A505" i="1"/>
  <c r="C471" i="1"/>
  <c r="A17" i="1"/>
  <c r="A81" i="1"/>
  <c r="C371" i="1"/>
  <c r="C17" i="1"/>
  <c r="J208" i="1"/>
  <c r="C193" i="1"/>
  <c r="A520" i="1"/>
  <c r="J663" i="1"/>
  <c r="J176" i="1"/>
  <c r="C297" i="1"/>
  <c r="C617" i="1"/>
  <c r="J406" i="1"/>
  <c r="A435" i="1"/>
  <c r="J114" i="1"/>
  <c r="C588" i="1"/>
  <c r="J617" i="1"/>
  <c r="J81" i="1"/>
  <c r="J251" i="1"/>
  <c r="C520" i="1"/>
  <c r="J67" i="1"/>
  <c r="A251" i="1"/>
  <c r="A650" i="1"/>
  <c r="J716" i="1"/>
  <c r="A537" i="1"/>
  <c r="J603" i="1"/>
  <c r="C564" i="1"/>
  <c r="A348" i="1"/>
  <c r="A225" i="1"/>
  <c r="A421" i="1"/>
  <c r="J456" i="1"/>
  <c r="J537" i="1"/>
  <c r="A486" i="1"/>
  <c r="J297" i="1"/>
  <c r="A617" i="1"/>
  <c r="A67" i="1"/>
  <c r="J34" i="1"/>
  <c r="J279" i="1"/>
  <c r="A193" i="1"/>
  <c r="J697" i="1"/>
  <c r="A49" i="1"/>
  <c r="C679" i="1"/>
  <c r="A311" i="1"/>
  <c r="J311" i="1"/>
  <c r="J49" i="1"/>
  <c r="J650" i="1"/>
  <c r="J421" i="1"/>
  <c r="C456" i="1"/>
  <c r="J633" i="1"/>
  <c r="J158" i="1"/>
  <c r="C339" i="1"/>
  <c r="S276" i="3" l="1"/>
  <c r="R251" i="1"/>
  <c r="R297" i="1"/>
  <c r="T297" i="1"/>
  <c r="Q297" i="1"/>
  <c r="S161" i="3"/>
  <c r="S657" i="3"/>
  <c r="Q737" i="1"/>
  <c r="C56" i="5"/>
  <c r="D51" i="5"/>
  <c r="D58" i="5"/>
  <c r="C52" i="5"/>
  <c r="C51" i="5"/>
  <c r="C58" i="5"/>
  <c r="D53" i="5"/>
  <c r="D55" i="5"/>
  <c r="C55" i="5"/>
  <c r="D50" i="5"/>
  <c r="C50" i="5"/>
  <c r="D52" i="5"/>
  <c r="D56" i="5"/>
  <c r="C53" i="5"/>
  <c r="D54" i="5"/>
  <c r="C54" i="5"/>
  <c r="S574" i="3"/>
  <c r="S304" i="3"/>
  <c r="S260" i="3"/>
  <c r="S23" i="3"/>
  <c r="S54" i="3"/>
  <c r="S417" i="3"/>
  <c r="S445" i="3"/>
  <c r="S478" i="3"/>
  <c r="S402" i="3"/>
  <c r="S527" i="3"/>
  <c r="S100" i="3"/>
  <c r="S191" i="3"/>
  <c r="S602" i="3"/>
  <c r="S385" i="3"/>
  <c r="S143" i="3"/>
  <c r="S68" i="3"/>
  <c r="S80" i="3"/>
  <c r="S178" i="3"/>
  <c r="S315" i="3"/>
  <c r="S12" i="3"/>
  <c r="S36" i="3"/>
  <c r="S354" i="3"/>
  <c r="S221" i="3"/>
  <c r="S430" i="3"/>
  <c r="S587" i="3"/>
  <c r="S125" i="3"/>
  <c r="S293" i="3"/>
  <c r="S620" i="3"/>
  <c r="S558" i="3"/>
  <c r="S503" i="3"/>
  <c r="S542" i="3"/>
  <c r="S639" i="3"/>
  <c r="S323" i="3"/>
  <c r="S367" i="3"/>
  <c r="S208" i="3"/>
  <c r="S340" i="3"/>
  <c r="S461" i="3"/>
  <c r="S248" i="3"/>
  <c r="S511" i="1"/>
  <c r="S515" i="1"/>
  <c r="S595" i="1"/>
  <c r="S301" i="1"/>
  <c r="S519" i="1"/>
  <c r="S306" i="1"/>
  <c r="S285" i="1"/>
  <c r="S289" i="1"/>
  <c r="S284" i="1"/>
  <c r="S288" i="1"/>
  <c r="S292" i="1"/>
  <c r="S424" i="1"/>
  <c r="S657" i="1"/>
  <c r="S661" i="1"/>
  <c r="S678" i="1"/>
  <c r="S345" i="1"/>
  <c r="S310" i="1"/>
  <c r="S39" i="1"/>
  <c r="S43" i="1"/>
  <c r="S47" i="1"/>
  <c r="S492" i="1"/>
  <c r="S496" i="1"/>
  <c r="S500" i="1"/>
  <c r="S504" i="1"/>
  <c r="S713" i="1"/>
  <c r="S428" i="1"/>
  <c r="S432" i="1"/>
  <c r="S668" i="1"/>
  <c r="S308" i="1"/>
  <c r="S309" i="1"/>
  <c r="S401" i="1"/>
  <c r="S405" i="1"/>
  <c r="S579" i="1"/>
  <c r="S583" i="1"/>
  <c r="S425" i="1"/>
  <c r="S429" i="1"/>
  <c r="S433" i="1"/>
  <c r="S427" i="1"/>
  <c r="S431" i="1"/>
  <c r="S300" i="1"/>
  <c r="S99" i="1"/>
  <c r="S103" i="1"/>
  <c r="S107" i="1"/>
  <c r="S111" i="1"/>
  <c r="S737" i="1"/>
  <c r="S307" i="1"/>
  <c r="S258" i="1"/>
  <c r="S599" i="1"/>
  <c r="S591" i="1"/>
  <c r="S283" i="1"/>
  <c r="S287" i="1"/>
  <c r="S291" i="1"/>
  <c r="S426" i="1"/>
  <c r="S430" i="1"/>
  <c r="S434" i="1"/>
  <c r="S334" i="1"/>
  <c r="S338" i="1"/>
  <c r="S438" i="1"/>
  <c r="S442" i="1"/>
  <c r="S446" i="1"/>
  <c r="S450" i="1"/>
  <c r="S454" i="1"/>
  <c r="S286" i="1"/>
  <c r="S290" i="1"/>
  <c r="S282" i="1"/>
  <c r="S40" i="1"/>
  <c r="S44" i="1"/>
  <c r="S48" i="1"/>
  <c r="S354" i="1"/>
  <c r="S368" i="1"/>
  <c r="S417" i="1"/>
  <c r="S532" i="1"/>
  <c r="S536" i="1"/>
  <c r="S576" i="1"/>
  <c r="S580" i="1"/>
  <c r="S584" i="1"/>
  <c r="R679" i="1"/>
  <c r="T716" i="1"/>
  <c r="S256" i="1"/>
  <c r="S265" i="1"/>
  <c r="S314" i="1"/>
  <c r="S343" i="1"/>
  <c r="S347" i="1"/>
  <c r="S509" i="1"/>
  <c r="S513" i="1"/>
  <c r="S517" i="1"/>
  <c r="S623" i="1"/>
  <c r="S627" i="1"/>
  <c r="S631" i="1"/>
  <c r="S638" i="1"/>
  <c r="S642" i="1"/>
  <c r="S646" i="1"/>
  <c r="S653" i="1"/>
  <c r="R663" i="1"/>
  <c r="Q697" i="1"/>
  <c r="Q633" i="1"/>
  <c r="Q650" i="1"/>
  <c r="R716" i="1"/>
  <c r="T663" i="1"/>
  <c r="T650" i="1"/>
  <c r="S320" i="1"/>
  <c r="S410" i="1"/>
  <c r="S414" i="1"/>
  <c r="S463" i="1"/>
  <c r="S467" i="1"/>
  <c r="S593" i="1"/>
  <c r="S597" i="1"/>
  <c r="S601" i="1"/>
  <c r="R697" i="1"/>
  <c r="S581" i="1"/>
  <c r="S585" i="1"/>
  <c r="Q617" i="1"/>
  <c r="T633" i="1"/>
  <c r="T617" i="1"/>
  <c r="S403" i="1"/>
  <c r="S444" i="1"/>
  <c r="S448" i="1"/>
  <c r="S452" i="1"/>
  <c r="S459" i="1"/>
  <c r="S571" i="1"/>
  <c r="S575" i="1"/>
  <c r="R406" i="1"/>
  <c r="R617" i="1"/>
  <c r="T679" i="1"/>
  <c r="S65" i="1"/>
  <c r="S352" i="1"/>
  <c r="S370" i="1"/>
  <c r="S415" i="1"/>
  <c r="S419" i="1"/>
  <c r="S526" i="1"/>
  <c r="S530" i="1"/>
  <c r="S534" i="1"/>
  <c r="R633" i="1"/>
  <c r="Q663" i="1"/>
  <c r="Q679" i="1"/>
  <c r="T697" i="1"/>
  <c r="Q716" i="1"/>
  <c r="S578" i="1"/>
  <c r="S582" i="1"/>
  <c r="S586" i="1"/>
  <c r="T94" i="1"/>
  <c r="S332" i="1"/>
  <c r="S336" i="1"/>
  <c r="S498" i="1"/>
  <c r="S502" i="1"/>
  <c r="S616" i="1"/>
  <c r="Q406" i="1"/>
  <c r="Q348" i="1"/>
  <c r="R456" i="1"/>
  <c r="T456" i="1"/>
  <c r="T406" i="1"/>
  <c r="S129" i="1"/>
  <c r="S133" i="1"/>
  <c r="S137" i="1"/>
  <c r="S387" i="1"/>
  <c r="S567" i="1"/>
  <c r="R650" i="1"/>
  <c r="S577" i="1"/>
  <c r="Q564" i="1"/>
  <c r="R564" i="1"/>
  <c r="R339" i="1"/>
  <c r="Q81" i="1"/>
  <c r="T537" i="1"/>
  <c r="T348" i="1"/>
  <c r="Q486" i="1"/>
  <c r="T339" i="1"/>
  <c r="Q371" i="1"/>
  <c r="T435" i="1"/>
  <c r="R486" i="1"/>
  <c r="R371" i="1"/>
  <c r="T486" i="1"/>
  <c r="T371" i="1"/>
  <c r="Q339" i="1"/>
  <c r="R348" i="1"/>
  <c r="Q505" i="1"/>
  <c r="Q537" i="1"/>
  <c r="R435" i="1"/>
  <c r="R505" i="1"/>
  <c r="T505" i="1"/>
  <c r="R537" i="1"/>
  <c r="T564" i="1"/>
  <c r="Q456" i="1"/>
  <c r="R588" i="1"/>
  <c r="S98" i="1"/>
  <c r="S102" i="1"/>
  <c r="S106" i="1"/>
  <c r="S110" i="1"/>
  <c r="S327" i="1"/>
  <c r="S461" i="1"/>
  <c r="S465" i="1"/>
  <c r="S469" i="1"/>
  <c r="S481" i="1"/>
  <c r="S485" i="1"/>
  <c r="T588" i="1"/>
  <c r="Q435" i="1"/>
  <c r="Q588" i="1"/>
  <c r="S32" i="1"/>
  <c r="R49" i="1"/>
  <c r="S74" i="1"/>
  <c r="S78" i="1"/>
  <c r="S150" i="1"/>
  <c r="S154" i="1"/>
  <c r="T140" i="1"/>
  <c r="S392" i="1"/>
  <c r="S606" i="1"/>
  <c r="S629" i="1"/>
  <c r="S648" i="1"/>
  <c r="S655" i="1"/>
  <c r="S659" i="1"/>
  <c r="S666" i="1"/>
  <c r="S670" i="1"/>
  <c r="S706" i="1"/>
  <c r="S714" i="1"/>
  <c r="T158" i="1"/>
  <c r="T208" i="1"/>
  <c r="S380" i="1"/>
  <c r="T471" i="1"/>
  <c r="S37" i="1"/>
  <c r="S72" i="1"/>
  <c r="S76" i="1"/>
  <c r="S80" i="1"/>
  <c r="T193" i="1"/>
  <c r="S152" i="1"/>
  <c r="S156" i="1"/>
  <c r="S197" i="1"/>
  <c r="S201" i="1"/>
  <c r="S205" i="1"/>
  <c r="S416" i="1"/>
  <c r="S420" i="1"/>
  <c r="S441" i="1"/>
  <c r="S445" i="1"/>
  <c r="S449" i="1"/>
  <c r="S453" i="1"/>
  <c r="S460" i="1"/>
  <c r="S464" i="1"/>
  <c r="S468" i="1"/>
  <c r="S480" i="1"/>
  <c r="S484" i="1"/>
  <c r="S491" i="1"/>
  <c r="S495" i="1"/>
  <c r="S499" i="1"/>
  <c r="S503" i="1"/>
  <c r="S510" i="1"/>
  <c r="S514" i="1"/>
  <c r="S518" i="1"/>
  <c r="S525" i="1"/>
  <c r="S529" i="1"/>
  <c r="S533" i="1"/>
  <c r="S570" i="1"/>
  <c r="S574" i="1"/>
  <c r="S592" i="1"/>
  <c r="S596" i="1"/>
  <c r="S600" i="1"/>
  <c r="S615" i="1"/>
  <c r="S622" i="1"/>
  <c r="S626" i="1"/>
  <c r="S630" i="1"/>
  <c r="S637" i="1"/>
  <c r="S641" i="1"/>
  <c r="S645" i="1"/>
  <c r="S649" i="1"/>
  <c r="S656" i="1"/>
  <c r="S660" i="1"/>
  <c r="S667" i="1"/>
  <c r="S715" i="1"/>
  <c r="T81" i="1"/>
  <c r="R140" i="1"/>
  <c r="S411" i="1"/>
  <c r="T328" i="1"/>
  <c r="T421" i="1"/>
  <c r="S38" i="1"/>
  <c r="S42" i="1"/>
  <c r="S101" i="1"/>
  <c r="S105" i="1"/>
  <c r="S109" i="1"/>
  <c r="S113" i="1"/>
  <c r="R158" i="1"/>
  <c r="S172" i="1"/>
  <c r="S117" i="1"/>
  <c r="S243" i="1"/>
  <c r="T267" i="1"/>
  <c r="S333" i="1"/>
  <c r="S337" i="1"/>
  <c r="S344" i="1"/>
  <c r="S351" i="1"/>
  <c r="S355" i="1"/>
  <c r="S369" i="1"/>
  <c r="S393" i="1"/>
  <c r="S402" i="1"/>
  <c r="S409" i="1"/>
  <c r="S413" i="1"/>
  <c r="T520" i="1"/>
  <c r="S198" i="1"/>
  <c r="S202" i="1"/>
  <c r="S206" i="1"/>
  <c r="S263" i="1"/>
  <c r="T49" i="1"/>
  <c r="R114" i="1"/>
  <c r="T176" i="1"/>
  <c r="S118" i="1"/>
  <c r="S122" i="1"/>
  <c r="S126" i="1"/>
  <c r="S130" i="1"/>
  <c r="S134" i="1"/>
  <c r="S138" i="1"/>
  <c r="T225" i="1"/>
  <c r="S254" i="1"/>
  <c r="R279" i="1"/>
  <c r="R193" i="1"/>
  <c r="Q140" i="1"/>
  <c r="T279" i="1"/>
  <c r="S41" i="1"/>
  <c r="S45" i="1"/>
  <c r="S52" i="1"/>
  <c r="Q67" i="1"/>
  <c r="S104" i="1"/>
  <c r="S108" i="1"/>
  <c r="S112" i="1"/>
  <c r="T311" i="1"/>
  <c r="R81" i="1"/>
  <c r="R311" i="1"/>
  <c r="R34" i="1"/>
  <c r="T114" i="1"/>
  <c r="S121" i="1"/>
  <c r="S125" i="1"/>
  <c r="S217" i="1"/>
  <c r="T388" i="1"/>
  <c r="S440" i="1"/>
  <c r="S474" i="1"/>
  <c r="S483" i="1"/>
  <c r="S490" i="1"/>
  <c r="S494" i="1"/>
  <c r="S524" i="1"/>
  <c r="S528" i="1"/>
  <c r="S569" i="1"/>
  <c r="S573" i="1"/>
  <c r="S621" i="1"/>
  <c r="S625" i="1"/>
  <c r="S636" i="1"/>
  <c r="S640" i="1"/>
  <c r="S644" i="1"/>
  <c r="Q114" i="1"/>
  <c r="T34" i="1"/>
  <c r="S46" i="1"/>
  <c r="Q158" i="1"/>
  <c r="Q193" i="1"/>
  <c r="S161" i="1"/>
  <c r="Q176" i="1"/>
  <c r="R176" i="1"/>
  <c r="Q34" i="1"/>
  <c r="R67" i="1"/>
  <c r="Q311" i="1"/>
  <c r="T67" i="1"/>
  <c r="S73" i="1"/>
  <c r="S77" i="1"/>
  <c r="S97" i="1"/>
  <c r="S153" i="1"/>
  <c r="S157" i="1"/>
  <c r="S257" i="1"/>
  <c r="S266" i="1"/>
  <c r="S412" i="1"/>
  <c r="T603" i="1"/>
  <c r="S63" i="1"/>
  <c r="S70" i="1"/>
  <c r="S191" i="1"/>
  <c r="S119" i="1"/>
  <c r="S123" i="1"/>
  <c r="S127" i="1"/>
  <c r="S131" i="1"/>
  <c r="S135" i="1"/>
  <c r="S139" i="1"/>
  <c r="S199" i="1"/>
  <c r="S203" i="1"/>
  <c r="S207" i="1"/>
  <c r="S29" i="1"/>
  <c r="S33" i="1"/>
  <c r="S71" i="1"/>
  <c r="S75" i="1"/>
  <c r="S79" i="1"/>
  <c r="S151" i="1"/>
  <c r="S155" i="1"/>
  <c r="S245" i="1"/>
  <c r="S255" i="1"/>
  <c r="S264" i="1"/>
  <c r="S20" i="1"/>
  <c r="S64" i="1"/>
  <c r="S120" i="1"/>
  <c r="S124" i="1"/>
  <c r="S128" i="1"/>
  <c r="S132" i="1"/>
  <c r="S136" i="1"/>
  <c r="S196" i="1"/>
  <c r="S200" i="1"/>
  <c r="S204" i="1"/>
  <c r="S211" i="1"/>
  <c r="S175" i="1"/>
  <c r="S331" i="1"/>
  <c r="S335" i="1"/>
  <c r="S342" i="1"/>
  <c r="S346" i="1"/>
  <c r="S353" i="1"/>
  <c r="S367" i="1"/>
  <c r="S374" i="1"/>
  <c r="S391" i="1"/>
  <c r="S400" i="1"/>
  <c r="S404" i="1"/>
  <c r="S418" i="1"/>
  <c r="S439" i="1"/>
  <c r="S443" i="1"/>
  <c r="S447" i="1"/>
  <c r="S451" i="1"/>
  <c r="S455" i="1"/>
  <c r="S462" i="1"/>
  <c r="S466" i="1"/>
  <c r="S470" i="1"/>
  <c r="S482" i="1"/>
  <c r="S489" i="1"/>
  <c r="S493" i="1"/>
  <c r="S497" i="1"/>
  <c r="S501" i="1"/>
  <c r="S508" i="1"/>
  <c r="S512" i="1"/>
  <c r="S516" i="1"/>
  <c r="S523" i="1"/>
  <c r="S527" i="1"/>
  <c r="S531" i="1"/>
  <c r="S535" i="1"/>
  <c r="S568" i="1"/>
  <c r="S572" i="1"/>
  <c r="S587" i="1"/>
  <c r="S594" i="1"/>
  <c r="S598" i="1"/>
  <c r="S602" i="1"/>
  <c r="S620" i="1"/>
  <c r="S624" i="1"/>
  <c r="S628" i="1"/>
  <c r="S632" i="1"/>
  <c r="S639" i="1"/>
  <c r="S643" i="1"/>
  <c r="S647" i="1"/>
  <c r="S654" i="1"/>
  <c r="S658" i="1"/>
  <c r="S662" i="1"/>
  <c r="S669" i="1"/>
  <c r="S100" i="1"/>
  <c r="S66" i="1"/>
  <c r="S16" i="1"/>
  <c r="S6" i="1"/>
  <c r="S15" i="1"/>
  <c r="S5" i="1"/>
  <c r="S14" i="1"/>
  <c r="T17" i="1"/>
  <c r="S4" i="1"/>
  <c r="R17" i="1"/>
  <c r="S13" i="1"/>
  <c r="Q17" i="1"/>
  <c r="H66" i="1"/>
  <c r="E66" i="1"/>
  <c r="H335" i="1"/>
  <c r="E335" i="1"/>
  <c r="H64" i="1"/>
  <c r="E64" i="1"/>
  <c r="H430" i="1"/>
  <c r="E430" i="1"/>
  <c r="H429" i="1"/>
  <c r="E429" i="1"/>
  <c r="H274" i="1"/>
  <c r="E274" i="1"/>
  <c r="H273" i="1"/>
  <c r="E273" i="1"/>
  <c r="H272" i="1"/>
  <c r="E272" i="1"/>
  <c r="H511" i="1"/>
  <c r="H510" i="1"/>
  <c r="E511" i="1"/>
  <c r="E510" i="1"/>
  <c r="H585" i="1"/>
  <c r="E585" i="1"/>
  <c r="H535" i="1"/>
  <c r="E535" i="1"/>
  <c r="H419" i="1"/>
  <c r="E419" i="1"/>
  <c r="H417" i="1"/>
  <c r="E417" i="1"/>
  <c r="H500" i="1"/>
  <c r="E500" i="1"/>
  <c r="H498" i="1"/>
  <c r="E498" i="1"/>
  <c r="H548" i="1"/>
  <c r="H496" i="1"/>
  <c r="E496" i="1"/>
  <c r="H527" i="1"/>
  <c r="E527" i="1"/>
  <c r="H525" i="1"/>
  <c r="E525" i="1"/>
  <c r="H523" i="1"/>
  <c r="E523" i="1"/>
  <c r="H584" i="1"/>
  <c r="E584" i="1"/>
  <c r="H536" i="1"/>
  <c r="E536" i="1"/>
  <c r="H534" i="1"/>
  <c r="E534" i="1"/>
  <c r="H418" i="1"/>
  <c r="E418" i="1"/>
  <c r="H416" i="1"/>
  <c r="E416" i="1"/>
  <c r="H499" i="1"/>
  <c r="E499" i="1"/>
  <c r="H497" i="1"/>
  <c r="E497" i="1"/>
  <c r="H547" i="1"/>
  <c r="H495" i="1"/>
  <c r="E495" i="1"/>
  <c r="H526" i="1"/>
  <c r="E526" i="1"/>
  <c r="H524" i="1"/>
  <c r="E524" i="1"/>
  <c r="H23" i="1"/>
  <c r="E23" i="1"/>
  <c r="H518" i="1"/>
  <c r="E518" i="1"/>
  <c r="H91" i="1"/>
  <c r="E91" i="1"/>
  <c r="H167" i="1"/>
  <c r="E167" i="1"/>
  <c r="H319" i="1"/>
  <c r="H40" i="1"/>
  <c r="E40" i="1"/>
  <c r="H232" i="1"/>
  <c r="E232" i="1"/>
  <c r="H230" i="1"/>
  <c r="E230" i="1"/>
  <c r="H228" i="1"/>
  <c r="E228" i="1"/>
  <c r="H92" i="1"/>
  <c r="E92" i="1"/>
  <c r="H237" i="1"/>
  <c r="E237" i="1"/>
  <c r="H166" i="1"/>
  <c r="E166" i="1"/>
  <c r="H41" i="1"/>
  <c r="E41" i="1"/>
  <c r="H231" i="1"/>
  <c r="E231" i="1"/>
  <c r="H229" i="1"/>
  <c r="E229" i="1"/>
  <c r="H369" i="1"/>
  <c r="E369" i="1"/>
  <c r="H367" i="1"/>
  <c r="E367" i="1"/>
  <c r="H326" i="1"/>
  <c r="H346" i="1"/>
  <c r="E346" i="1"/>
  <c r="H261" i="1"/>
  <c r="H247" i="1"/>
  <c r="E247" i="1"/>
  <c r="H344" i="1"/>
  <c r="E344" i="1"/>
  <c r="H427" i="1"/>
  <c r="E427" i="1"/>
  <c r="H245" i="1"/>
  <c r="E245" i="1"/>
  <c r="H270" i="1"/>
  <c r="E270" i="1"/>
  <c r="H342" i="1"/>
  <c r="E342" i="1"/>
  <c r="H331" i="1"/>
  <c r="E331" i="1"/>
  <c r="H314" i="1"/>
  <c r="E314" i="1"/>
  <c r="H370" i="1"/>
  <c r="E370" i="1"/>
  <c r="H368" i="1"/>
  <c r="E368" i="1"/>
  <c r="H327" i="1"/>
  <c r="E327" i="1"/>
  <c r="H250" i="1"/>
  <c r="E250" i="1"/>
  <c r="H347" i="1"/>
  <c r="E347" i="1"/>
  <c r="H334" i="1"/>
  <c r="E334" i="1"/>
  <c r="H248" i="1"/>
  <c r="E248" i="1"/>
  <c r="H262" i="1"/>
  <c r="E262" i="1"/>
  <c r="H345" i="1"/>
  <c r="E345" i="1"/>
  <c r="H428" i="1"/>
  <c r="E428" i="1"/>
  <c r="H246" i="1"/>
  <c r="E246" i="1"/>
  <c r="H343" i="1"/>
  <c r="E343" i="1"/>
  <c r="H24" i="1"/>
  <c r="E24" i="1"/>
  <c r="H315" i="1"/>
  <c r="E315" i="1"/>
  <c r="H249" i="1"/>
  <c r="E249" i="1"/>
  <c r="H333" i="1"/>
  <c r="E333" i="1"/>
  <c r="H271" i="1"/>
  <c r="E271" i="1"/>
  <c r="H332" i="1"/>
  <c r="E332" i="1"/>
  <c r="H310" i="1"/>
  <c r="E310" i="1"/>
  <c r="H309" i="1"/>
  <c r="E309" i="1"/>
  <c r="H308" i="1"/>
  <c r="E308" i="1"/>
  <c r="H307" i="1"/>
  <c r="E307" i="1"/>
  <c r="H301" i="1"/>
  <c r="E301" i="1"/>
  <c r="H300" i="1"/>
  <c r="E300" i="1"/>
  <c r="H434" i="1"/>
  <c r="E434" i="1"/>
  <c r="H295" i="1"/>
  <c r="E295" i="1"/>
  <c r="H293" i="1"/>
  <c r="E293" i="1"/>
  <c r="H291" i="1"/>
  <c r="E291" i="1"/>
  <c r="H288" i="1"/>
  <c r="E288" i="1"/>
  <c r="H303" i="1"/>
  <c r="E303" i="1"/>
  <c r="H541" i="1"/>
  <c r="E541" i="1"/>
  <c r="H424" i="1"/>
  <c r="E424" i="1"/>
  <c r="H433" i="1"/>
  <c r="E433" i="1"/>
  <c r="H294" i="1"/>
  <c r="E294" i="1"/>
  <c r="H292" i="1"/>
  <c r="E292" i="1"/>
  <c r="H290" i="1"/>
  <c r="E290" i="1"/>
  <c r="H289" i="1"/>
  <c r="E289" i="1"/>
  <c r="H302" i="1"/>
  <c r="E302" i="1"/>
  <c r="H542" i="1"/>
  <c r="E542" i="1"/>
  <c r="H282" i="1"/>
  <c r="E282" i="1"/>
  <c r="H454" i="1"/>
  <c r="E454" i="1"/>
  <c r="H452" i="1"/>
  <c r="E452" i="1"/>
  <c r="H482" i="1"/>
  <c r="E482" i="1"/>
  <c r="H467" i="1"/>
  <c r="E467" i="1"/>
  <c r="H514" i="1"/>
  <c r="E514" i="1"/>
  <c r="H442" i="1"/>
  <c r="E442" i="1"/>
  <c r="H285" i="1"/>
  <c r="E285" i="1"/>
  <c r="H440" i="1"/>
  <c r="E440" i="1"/>
  <c r="H459" i="1"/>
  <c r="E459" i="1"/>
  <c r="H455" i="1"/>
  <c r="E455" i="1"/>
  <c r="H453" i="1"/>
  <c r="E453" i="1"/>
  <c r="H451" i="1"/>
  <c r="E451" i="1"/>
  <c r="H449" i="1"/>
  <c r="E449" i="1"/>
  <c r="H447" i="1"/>
  <c r="E447" i="1"/>
  <c r="H464" i="1"/>
  <c r="E464" i="1"/>
  <c r="H286" i="1"/>
  <c r="E286" i="1"/>
  <c r="H475" i="1"/>
  <c r="E475" i="1"/>
  <c r="H460" i="1"/>
  <c r="E460" i="1"/>
  <c r="H450" i="1"/>
  <c r="E450" i="1"/>
  <c r="H448" i="1"/>
  <c r="E448" i="1"/>
  <c r="H360" i="1"/>
  <c r="H463" i="1"/>
  <c r="E463" i="1"/>
  <c r="H474" i="1"/>
  <c r="E474" i="1"/>
  <c r="H508" i="1"/>
  <c r="E508" i="1"/>
  <c r="H519" i="1"/>
  <c r="E519" i="1"/>
  <c r="H483" i="1"/>
  <c r="E483" i="1"/>
  <c r="H468" i="1"/>
  <c r="E468" i="1"/>
  <c r="H479" i="1"/>
  <c r="E479" i="1"/>
  <c r="H513" i="1"/>
  <c r="E513" i="1"/>
  <c r="H441" i="1"/>
  <c r="E441" i="1"/>
  <c r="H484" i="1"/>
  <c r="E484" i="1"/>
  <c r="H469" i="1"/>
  <c r="E469" i="1"/>
  <c r="H480" i="1"/>
  <c r="E480" i="1"/>
  <c r="H465" i="1"/>
  <c r="E465" i="1"/>
  <c r="H476" i="1"/>
  <c r="E476" i="1"/>
  <c r="H461" i="1"/>
  <c r="E461" i="1"/>
  <c r="H438" i="1"/>
  <c r="E438" i="1"/>
  <c r="H485" i="1"/>
  <c r="E485" i="1"/>
  <c r="H470" i="1"/>
  <c r="E470" i="1"/>
  <c r="H481" i="1"/>
  <c r="E481" i="1"/>
  <c r="H466" i="1"/>
  <c r="E466" i="1"/>
  <c r="H359" i="1"/>
  <c r="H462" i="1"/>
  <c r="E462" i="1"/>
  <c r="H439" i="1"/>
  <c r="E439" i="1"/>
  <c r="S251" i="1" l="1"/>
  <c r="S297" i="1"/>
  <c r="S617" i="1"/>
  <c r="S650" i="1"/>
  <c r="S588" i="1"/>
  <c r="S697" i="1"/>
  <c r="S633" i="1"/>
  <c r="S663" i="1"/>
  <c r="S679" i="1"/>
  <c r="S716" i="1"/>
  <c r="S435" i="1"/>
  <c r="S348" i="1"/>
  <c r="S537" i="1"/>
  <c r="S486" i="1"/>
  <c r="S371" i="1"/>
  <c r="S49" i="1"/>
  <c r="S564" i="1"/>
  <c r="S339" i="1"/>
  <c r="S406" i="1"/>
  <c r="S505" i="1"/>
  <c r="S456" i="1"/>
  <c r="S176" i="1"/>
  <c r="S34" i="1"/>
  <c r="S140" i="1"/>
  <c r="S193" i="1"/>
  <c r="S67" i="1"/>
  <c r="S114" i="1"/>
  <c r="S158" i="1"/>
  <c r="S311" i="1"/>
  <c r="S81" i="1"/>
  <c r="S279" i="1"/>
  <c r="Q471" i="1"/>
  <c r="R471" i="1"/>
  <c r="S17" i="1"/>
  <c r="H554" i="1"/>
  <c r="E554" i="1"/>
  <c r="H399" i="1"/>
  <c r="E399" i="1"/>
  <c r="H493" i="1"/>
  <c r="E493" i="1"/>
  <c r="H553" i="1"/>
  <c r="E553" i="1"/>
  <c r="H398" i="1"/>
  <c r="E398" i="1"/>
  <c r="H492" i="1"/>
  <c r="E492" i="1"/>
  <c r="H557" i="1"/>
  <c r="H533" i="1"/>
  <c r="E533" i="1"/>
  <c r="H402" i="1"/>
  <c r="E402" i="1"/>
  <c r="H415" i="1"/>
  <c r="E415" i="1"/>
  <c r="H612" i="1"/>
  <c r="E612" i="1"/>
  <c r="H150" i="1"/>
  <c r="E150" i="1"/>
  <c r="H494" i="1"/>
  <c r="E494" i="1"/>
  <c r="H393" i="1"/>
  <c r="E393" i="1"/>
  <c r="H409" i="1"/>
  <c r="E409" i="1"/>
  <c r="H420" i="1"/>
  <c r="E420" i="1"/>
  <c r="H403" i="1"/>
  <c r="E403" i="1"/>
  <c r="H501" i="1"/>
  <c r="E501" i="1"/>
  <c r="H530" i="1"/>
  <c r="E530" i="1"/>
  <c r="H611" i="1"/>
  <c r="E611" i="1"/>
  <c r="H149" i="1"/>
  <c r="E149" i="1"/>
  <c r="H410" i="1"/>
  <c r="E410" i="1"/>
  <c r="H540" i="1"/>
  <c r="E540" i="1"/>
  <c r="H563" i="1"/>
  <c r="E563" i="1"/>
  <c r="H386" i="1"/>
  <c r="E386" i="1"/>
  <c r="H555" i="1"/>
  <c r="E555" i="1"/>
  <c r="H502" i="1"/>
  <c r="E502" i="1"/>
  <c r="H531" i="1"/>
  <c r="E531" i="1"/>
  <c r="H400" i="1"/>
  <c r="E400" i="1"/>
  <c r="H545" i="1"/>
  <c r="E545" i="1"/>
  <c r="H543" i="1"/>
  <c r="E543" i="1"/>
  <c r="H411" i="1"/>
  <c r="E411" i="1"/>
  <c r="H490" i="1"/>
  <c r="E490" i="1"/>
  <c r="H391" i="1"/>
  <c r="E391" i="1"/>
  <c r="H562" i="1"/>
  <c r="H387" i="1"/>
  <c r="E387" i="1"/>
  <c r="H556" i="1"/>
  <c r="E556" i="1"/>
  <c r="H503" i="1"/>
  <c r="E503" i="1"/>
  <c r="H532" i="1"/>
  <c r="E532" i="1"/>
  <c r="H401" i="1"/>
  <c r="E401" i="1"/>
  <c r="H550" i="1"/>
  <c r="H397" i="1"/>
  <c r="E397" i="1"/>
  <c r="H544" i="1"/>
  <c r="E544" i="1"/>
  <c r="H412" i="1"/>
  <c r="E412" i="1"/>
  <c r="H491" i="1"/>
  <c r="E491" i="1"/>
  <c r="H392" i="1"/>
  <c r="E392" i="1"/>
  <c r="H504" i="1"/>
  <c r="E504" i="1"/>
  <c r="H404" i="1"/>
  <c r="E404" i="1"/>
  <c r="H384" i="1"/>
  <c r="H551" i="1"/>
  <c r="E551" i="1"/>
  <c r="H413" i="1"/>
  <c r="E413" i="1"/>
  <c r="H376" i="1"/>
  <c r="E376" i="1"/>
  <c r="H283" i="1"/>
  <c r="E283" i="1"/>
  <c r="H374" i="1"/>
  <c r="E374" i="1"/>
  <c r="H405" i="1"/>
  <c r="E405" i="1"/>
  <c r="H385" i="1"/>
  <c r="E385" i="1"/>
  <c r="H552" i="1"/>
  <c r="E552" i="1"/>
  <c r="H383" i="1"/>
  <c r="H414" i="1"/>
  <c r="E414" i="1"/>
  <c r="H287" i="1"/>
  <c r="E287" i="1"/>
  <c r="H284" i="1"/>
  <c r="E284" i="1"/>
  <c r="H375" i="1"/>
  <c r="E375" i="1"/>
  <c r="H489" i="1"/>
  <c r="E489" i="1"/>
  <c r="H366" i="1"/>
  <c r="E366" i="1"/>
  <c r="H364" i="1"/>
  <c r="E364" i="1"/>
  <c r="H431" i="1"/>
  <c r="E431" i="1"/>
  <c r="H305" i="1"/>
  <c r="E305" i="1"/>
  <c r="H8" i="1"/>
  <c r="E8" i="1"/>
  <c r="H353" i="1"/>
  <c r="E353" i="1"/>
  <c r="H425" i="1"/>
  <c r="E425" i="1"/>
  <c r="H351" i="1"/>
  <c r="E351" i="1"/>
  <c r="H338" i="1"/>
  <c r="E338" i="1"/>
  <c r="H365" i="1"/>
  <c r="E365" i="1"/>
  <c r="H432" i="1"/>
  <c r="E432" i="1"/>
  <c r="H363" i="1"/>
  <c r="E363" i="1"/>
  <c r="H306" i="1"/>
  <c r="E306" i="1"/>
  <c r="H7" i="1"/>
  <c r="E7" i="1"/>
  <c r="H426" i="1"/>
  <c r="E426" i="1"/>
  <c r="H352" i="1"/>
  <c r="E352" i="1"/>
  <c r="H355" i="1"/>
  <c r="E355" i="1"/>
  <c r="H354" i="1"/>
  <c r="E354" i="1"/>
  <c r="H16" i="1"/>
  <c r="E16" i="1"/>
  <c r="H15" i="1"/>
  <c r="E15" i="1"/>
  <c r="H14" i="1"/>
  <c r="E14" i="1"/>
  <c r="H11" i="1"/>
  <c r="E11" i="1"/>
  <c r="H10" i="1"/>
  <c r="E10" i="1"/>
  <c r="H6" i="1"/>
  <c r="E6" i="1"/>
  <c r="H5" i="1"/>
  <c r="E5" i="1"/>
  <c r="H4" i="1"/>
  <c r="E4" i="1"/>
  <c r="H256" i="1"/>
  <c r="H255" i="1"/>
  <c r="E256" i="1"/>
  <c r="E255" i="1"/>
  <c r="H337" i="1"/>
  <c r="E337" i="1"/>
  <c r="H45" i="1"/>
  <c r="E45" i="1"/>
  <c r="H13" i="1"/>
  <c r="E13" i="1"/>
  <c r="H381" i="1"/>
  <c r="H357" i="1"/>
  <c r="E357" i="1"/>
  <c r="H259" i="1"/>
  <c r="E259" i="1"/>
  <c r="H257" i="1"/>
  <c r="E257" i="1"/>
  <c r="H84" i="1"/>
  <c r="E84" i="1"/>
  <c r="H93" i="1"/>
  <c r="E93" i="1"/>
  <c r="H336" i="1"/>
  <c r="E336" i="1"/>
  <c r="H44" i="1"/>
  <c r="E44" i="1"/>
  <c r="H12" i="1"/>
  <c r="E12" i="1"/>
  <c r="H380" i="1"/>
  <c r="H356" i="1"/>
  <c r="E356" i="1"/>
  <c r="H258" i="1"/>
  <c r="E258" i="1"/>
  <c r="H254" i="1"/>
  <c r="E254" i="1"/>
  <c r="H55" i="1"/>
  <c r="E55" i="1"/>
  <c r="H692" i="1"/>
  <c r="E692" i="1"/>
  <c r="H691" i="1"/>
  <c r="E691" i="1"/>
  <c r="H677" i="1"/>
  <c r="E677" i="1"/>
  <c r="H695" i="1"/>
  <c r="E695" i="1"/>
  <c r="H693" i="1"/>
  <c r="E693" i="1"/>
  <c r="H689" i="1"/>
  <c r="E689" i="1"/>
  <c r="H645" i="1"/>
  <c r="E645" i="1"/>
  <c r="H575" i="1"/>
  <c r="E575" i="1"/>
  <c r="H641" i="1"/>
  <c r="E641" i="1"/>
  <c r="H669" i="1"/>
  <c r="E669" i="1"/>
  <c r="H705" i="1"/>
  <c r="E705" i="1"/>
  <c r="H572" i="1"/>
  <c r="E572" i="1"/>
  <c r="H568" i="1"/>
  <c r="E568" i="1"/>
  <c r="H701" i="1"/>
  <c r="E701" i="1"/>
  <c r="H559" i="1"/>
  <c r="H696" i="1"/>
  <c r="E696" i="1"/>
  <c r="H676" i="1"/>
  <c r="E676" i="1"/>
  <c r="H694" i="1"/>
  <c r="E694" i="1"/>
  <c r="H690" i="1"/>
  <c r="E690" i="1"/>
  <c r="H688" i="1"/>
  <c r="E688" i="1"/>
  <c r="H644" i="1"/>
  <c r="E644" i="1"/>
  <c r="H576" i="1"/>
  <c r="E576" i="1"/>
  <c r="H638" i="1"/>
  <c r="E638" i="1"/>
  <c r="H704" i="1"/>
  <c r="E704" i="1"/>
  <c r="H569" i="1"/>
  <c r="E569" i="1"/>
  <c r="H587" i="1"/>
  <c r="E587" i="1"/>
  <c r="H583" i="1"/>
  <c r="E583" i="1"/>
  <c r="H661" i="1"/>
  <c r="E661" i="1"/>
  <c r="H659" i="1"/>
  <c r="E659" i="1"/>
  <c r="H529" i="1"/>
  <c r="E529" i="1"/>
  <c r="H686" i="1"/>
  <c r="E686" i="1"/>
  <c r="H622" i="1"/>
  <c r="E622" i="1"/>
  <c r="H702" i="1"/>
  <c r="E702" i="1"/>
  <c r="H586" i="1"/>
  <c r="E586" i="1"/>
  <c r="H558" i="1"/>
  <c r="H582" i="1"/>
  <c r="E582" i="1"/>
  <c r="H660" i="1"/>
  <c r="E660" i="1"/>
  <c r="H658" i="1"/>
  <c r="E658" i="1"/>
  <c r="H528" i="1"/>
  <c r="E528" i="1"/>
  <c r="H637" i="1"/>
  <c r="E637" i="1"/>
  <c r="H621" i="1"/>
  <c r="E621" i="1"/>
  <c r="H560" i="1"/>
  <c r="H714" i="1"/>
  <c r="E714" i="1"/>
  <c r="H648" i="1"/>
  <c r="E648" i="1"/>
  <c r="H712" i="1"/>
  <c r="E712" i="1"/>
  <c r="H672" i="1"/>
  <c r="E672" i="1"/>
  <c r="H579" i="1"/>
  <c r="E579" i="1"/>
  <c r="H577" i="1"/>
  <c r="E577" i="1"/>
  <c r="H707" i="1"/>
  <c r="E707" i="1"/>
  <c r="H639" i="1"/>
  <c r="E639" i="1"/>
  <c r="H571" i="1"/>
  <c r="E571" i="1"/>
  <c r="H684" i="1"/>
  <c r="E684" i="1"/>
  <c r="H682" i="1"/>
  <c r="E682" i="1"/>
  <c r="H715" i="1"/>
  <c r="E715" i="1"/>
  <c r="H713" i="1"/>
  <c r="E713" i="1"/>
  <c r="H647" i="1"/>
  <c r="E647" i="1"/>
  <c r="H711" i="1"/>
  <c r="E711" i="1"/>
  <c r="H671" i="1"/>
  <c r="E671" i="1"/>
  <c r="H578" i="1"/>
  <c r="E578" i="1"/>
  <c r="H574" i="1"/>
  <c r="E574" i="1"/>
  <c r="H640" i="1"/>
  <c r="E640" i="1"/>
  <c r="H668" i="1"/>
  <c r="E668" i="1"/>
  <c r="H706" i="1"/>
  <c r="E706" i="1"/>
  <c r="H570" i="1"/>
  <c r="E570" i="1"/>
  <c r="H567" i="1"/>
  <c r="E567" i="1"/>
  <c r="H602" i="1"/>
  <c r="E602" i="1"/>
  <c r="H600" i="1"/>
  <c r="E600" i="1"/>
  <c r="H616" i="1"/>
  <c r="E616" i="1"/>
  <c r="H598" i="1"/>
  <c r="E598" i="1"/>
  <c r="H596" i="1"/>
  <c r="E596" i="1"/>
  <c r="H657" i="1"/>
  <c r="E657" i="1"/>
  <c r="H594" i="1"/>
  <c r="E594" i="1"/>
  <c r="H608" i="1"/>
  <c r="E608" i="1"/>
  <c r="H592" i="1"/>
  <c r="E592" i="1"/>
  <c r="H606" i="1"/>
  <c r="E606" i="1"/>
  <c r="H601" i="1"/>
  <c r="E601" i="1"/>
  <c r="H599" i="1"/>
  <c r="E599" i="1"/>
  <c r="H615" i="1"/>
  <c r="E615" i="1"/>
  <c r="H597" i="1"/>
  <c r="E597" i="1"/>
  <c r="H595" i="1"/>
  <c r="E595" i="1"/>
  <c r="H656" i="1"/>
  <c r="E656" i="1"/>
  <c r="H593" i="1"/>
  <c r="E593" i="1"/>
  <c r="H607" i="1"/>
  <c r="E607" i="1"/>
  <c r="H591" i="1"/>
  <c r="E591" i="1"/>
  <c r="H674" i="1"/>
  <c r="E674" i="1"/>
  <c r="H710" i="1"/>
  <c r="E710" i="1"/>
  <c r="H655" i="1"/>
  <c r="E655" i="1"/>
  <c r="H653" i="1"/>
  <c r="E653" i="1"/>
  <c r="H649" i="1"/>
  <c r="E649" i="1"/>
  <c r="H673" i="1"/>
  <c r="E673" i="1"/>
  <c r="H709" i="1"/>
  <c r="E709" i="1"/>
  <c r="H708" i="1"/>
  <c r="E708" i="1"/>
  <c r="H623" i="1"/>
  <c r="E623" i="1"/>
  <c r="H654" i="1"/>
  <c r="E654" i="1"/>
  <c r="H632" i="1"/>
  <c r="E632" i="1"/>
  <c r="H630" i="1"/>
  <c r="E630" i="1"/>
  <c r="H662" i="1"/>
  <c r="E662" i="1"/>
  <c r="H675" i="1"/>
  <c r="E675" i="1"/>
  <c r="H628" i="1"/>
  <c r="E628" i="1"/>
  <c r="H580" i="1"/>
  <c r="E580" i="1"/>
  <c r="H687" i="1"/>
  <c r="E687" i="1"/>
  <c r="H626" i="1"/>
  <c r="E626" i="1"/>
  <c r="H643" i="1"/>
  <c r="E643" i="1"/>
  <c r="H624" i="1"/>
  <c r="E624" i="1"/>
  <c r="H685" i="1"/>
  <c r="E685" i="1"/>
  <c r="H703" i="1"/>
  <c r="E703" i="1"/>
  <c r="H666" i="1"/>
  <c r="E666" i="1"/>
  <c r="H631" i="1"/>
  <c r="E631" i="1"/>
  <c r="H678" i="1"/>
  <c r="E678" i="1"/>
  <c r="H629" i="1"/>
  <c r="E629" i="1"/>
  <c r="H581" i="1"/>
  <c r="E581" i="1"/>
  <c r="H646" i="1"/>
  <c r="E646" i="1"/>
  <c r="H627" i="1"/>
  <c r="E627" i="1"/>
  <c r="H670" i="1"/>
  <c r="E670" i="1"/>
  <c r="H625" i="1"/>
  <c r="E625" i="1"/>
  <c r="H642" i="1"/>
  <c r="E642" i="1"/>
  <c r="H573" i="1"/>
  <c r="E573" i="1"/>
  <c r="H667" i="1"/>
  <c r="E667" i="1"/>
  <c r="H636" i="1"/>
  <c r="E636" i="1"/>
  <c r="H620" i="1"/>
  <c r="E620" i="1"/>
  <c r="H156" i="1"/>
  <c r="E156" i="1"/>
  <c r="H189" i="1"/>
  <c r="E189" i="1"/>
  <c r="H152" i="1"/>
  <c r="E152" i="1"/>
  <c r="H123" i="1"/>
  <c r="E123" i="1"/>
  <c r="H102" i="1"/>
  <c r="E102" i="1"/>
  <c r="H99" i="1"/>
  <c r="E99" i="1"/>
  <c r="H118" i="1"/>
  <c r="E118" i="1"/>
  <c r="H117" i="1"/>
  <c r="E117" i="1"/>
  <c r="H157" i="1"/>
  <c r="E157" i="1"/>
  <c r="H190" i="1"/>
  <c r="E190" i="1"/>
  <c r="H133" i="1"/>
  <c r="E133" i="1"/>
  <c r="H153" i="1"/>
  <c r="E153" i="1"/>
  <c r="H103" i="1"/>
  <c r="E103" i="1"/>
  <c r="H124" i="1"/>
  <c r="E124" i="1"/>
  <c r="H119" i="1"/>
  <c r="E119" i="1"/>
  <c r="H138" i="1"/>
  <c r="E138" i="1"/>
  <c r="H136" i="1"/>
  <c r="E136" i="1"/>
  <c r="H191" i="1"/>
  <c r="E191" i="1"/>
  <c r="H134" i="1"/>
  <c r="E134" i="1"/>
  <c r="H154" i="1"/>
  <c r="E154" i="1"/>
  <c r="H169" i="1"/>
  <c r="E169" i="1"/>
  <c r="H614" i="1"/>
  <c r="E614" i="1"/>
  <c r="H236" i="1"/>
  <c r="E236" i="1"/>
  <c r="H187" i="1"/>
  <c r="E187" i="1"/>
  <c r="H234" i="1"/>
  <c r="E234" i="1"/>
  <c r="H725" i="1"/>
  <c r="E725" i="1"/>
  <c r="H165" i="1"/>
  <c r="E165" i="1"/>
  <c r="H395" i="1"/>
  <c r="E395" i="1"/>
  <c r="H148" i="1"/>
  <c r="E148" i="1"/>
  <c r="H161" i="1"/>
  <c r="E161" i="1"/>
  <c r="H97" i="1"/>
  <c r="E97" i="1"/>
  <c r="H139" i="1"/>
  <c r="E139" i="1"/>
  <c r="H137" i="1"/>
  <c r="E137" i="1"/>
  <c r="H192" i="1"/>
  <c r="E192" i="1"/>
  <c r="H135" i="1"/>
  <c r="E135" i="1"/>
  <c r="H155" i="1"/>
  <c r="E155" i="1"/>
  <c r="H170" i="1"/>
  <c r="E170" i="1"/>
  <c r="H168" i="1"/>
  <c r="E168" i="1"/>
  <c r="H188" i="1"/>
  <c r="E188" i="1"/>
  <c r="H613" i="1"/>
  <c r="E613" i="1"/>
  <c r="H235" i="1"/>
  <c r="E235" i="1"/>
  <c r="H151" i="1"/>
  <c r="E151" i="1"/>
  <c r="H233" i="1"/>
  <c r="E233" i="1"/>
  <c r="H724" i="1"/>
  <c r="E724" i="1"/>
  <c r="H394" i="1"/>
  <c r="E394" i="1"/>
  <c r="H162" i="1"/>
  <c r="E162" i="1"/>
  <c r="H98" i="1"/>
  <c r="E98" i="1"/>
  <c r="H63" i="1"/>
  <c r="H62" i="1"/>
  <c r="H61" i="1"/>
  <c r="H59" i="1"/>
  <c r="H58" i="1"/>
  <c r="H57" i="1"/>
  <c r="H56" i="1"/>
  <c r="E63" i="1"/>
  <c r="E62" i="1"/>
  <c r="E61" i="1"/>
  <c r="E59" i="1"/>
  <c r="E58" i="1"/>
  <c r="E57" i="1"/>
  <c r="E56" i="1"/>
  <c r="H113" i="1"/>
  <c r="E113" i="1"/>
  <c r="H109" i="1"/>
  <c r="E109" i="1"/>
  <c r="H129" i="1"/>
  <c r="E129" i="1"/>
  <c r="H184" i="1"/>
  <c r="E184" i="1"/>
  <c r="H182" i="1"/>
  <c r="E182" i="1"/>
  <c r="H180" i="1"/>
  <c r="E180" i="1"/>
  <c r="H112" i="1"/>
  <c r="E112" i="1"/>
  <c r="H108" i="1"/>
  <c r="E108" i="1"/>
  <c r="H128" i="1"/>
  <c r="E128" i="1"/>
  <c r="H183" i="1"/>
  <c r="E183" i="1"/>
  <c r="H181" i="1"/>
  <c r="E181" i="1"/>
  <c r="H179" i="1"/>
  <c r="E179" i="1"/>
  <c r="Q603" i="1" l="1"/>
  <c r="R603" i="1"/>
  <c r="S471" i="1"/>
  <c r="Q421" i="1"/>
  <c r="R421" i="1"/>
  <c r="H266" i="1"/>
  <c r="E266" i="1"/>
  <c r="H276" i="1"/>
  <c r="E276" i="1"/>
  <c r="H79" i="1"/>
  <c r="E79" i="1"/>
  <c r="H324" i="1"/>
  <c r="H515" i="1"/>
  <c r="E515" i="1"/>
  <c r="H75" i="1"/>
  <c r="E75" i="1"/>
  <c r="H361" i="1"/>
  <c r="H320" i="1"/>
  <c r="H443" i="1"/>
  <c r="E443" i="1"/>
  <c r="H318" i="1"/>
  <c r="H244" i="1"/>
  <c r="E244" i="1"/>
  <c r="H509" i="1"/>
  <c r="E509" i="1"/>
  <c r="H265" i="1"/>
  <c r="E265" i="1"/>
  <c r="H275" i="1"/>
  <c r="E275" i="1"/>
  <c r="H78" i="1"/>
  <c r="E78" i="1"/>
  <c r="H323" i="1"/>
  <c r="H446" i="1"/>
  <c r="E446" i="1"/>
  <c r="H478" i="1"/>
  <c r="E478" i="1"/>
  <c r="H74" i="1"/>
  <c r="E74" i="1"/>
  <c r="H512" i="1"/>
  <c r="E512" i="1"/>
  <c r="H243" i="1"/>
  <c r="E243" i="1"/>
  <c r="H111" i="1"/>
  <c r="E111" i="1"/>
  <c r="H110" i="1"/>
  <c r="E110" i="1"/>
  <c r="H107" i="1"/>
  <c r="E107" i="1"/>
  <c r="H106" i="1"/>
  <c r="E106" i="1"/>
  <c r="H186" i="1"/>
  <c r="E186" i="1"/>
  <c r="H185" i="1"/>
  <c r="E185" i="1"/>
  <c r="H164" i="1"/>
  <c r="E164" i="1"/>
  <c r="H163" i="1"/>
  <c r="E163" i="1"/>
  <c r="H173" i="1"/>
  <c r="E173" i="1"/>
  <c r="H130" i="1"/>
  <c r="E130" i="1"/>
  <c r="H127" i="1"/>
  <c r="E127" i="1"/>
  <c r="H120" i="1"/>
  <c r="E120" i="1"/>
  <c r="H175" i="1"/>
  <c r="E175" i="1"/>
  <c r="H172" i="1"/>
  <c r="E172" i="1"/>
  <c r="H132" i="1"/>
  <c r="E132" i="1"/>
  <c r="H105" i="1"/>
  <c r="E105" i="1"/>
  <c r="H126" i="1"/>
  <c r="E126" i="1"/>
  <c r="H122" i="1"/>
  <c r="E122" i="1"/>
  <c r="H101" i="1"/>
  <c r="E101" i="1"/>
  <c r="H147" i="1"/>
  <c r="E147" i="1"/>
  <c r="H174" i="1"/>
  <c r="E174" i="1"/>
  <c r="H171" i="1"/>
  <c r="E171" i="1"/>
  <c r="H131" i="1"/>
  <c r="E131" i="1"/>
  <c r="H104" i="1"/>
  <c r="E104" i="1"/>
  <c r="H125" i="1"/>
  <c r="E125" i="1"/>
  <c r="H121" i="1"/>
  <c r="E121" i="1"/>
  <c r="H100" i="1"/>
  <c r="E100" i="1"/>
  <c r="H143" i="1"/>
  <c r="E143" i="1"/>
  <c r="H220" i="1"/>
  <c r="E220" i="1"/>
  <c r="H217" i="1"/>
  <c r="E217" i="1"/>
  <c r="H72" i="1"/>
  <c r="E72" i="1"/>
  <c r="H222" i="1"/>
  <c r="E222" i="1"/>
  <c r="H219" i="1"/>
  <c r="E219" i="1"/>
  <c r="H216" i="1"/>
  <c r="E216" i="1"/>
  <c r="H214" i="1"/>
  <c r="E214" i="1"/>
  <c r="H71" i="1"/>
  <c r="E71" i="1"/>
  <c r="H146" i="1"/>
  <c r="E146" i="1"/>
  <c r="H65" i="1"/>
  <c r="E65" i="1"/>
  <c r="H221" i="1"/>
  <c r="E221" i="1"/>
  <c r="H218" i="1"/>
  <c r="E218" i="1"/>
  <c r="H215" i="1"/>
  <c r="E215" i="1"/>
  <c r="H213" i="1"/>
  <c r="E213" i="1"/>
  <c r="H145" i="1"/>
  <c r="E145" i="1"/>
  <c r="H70" i="1"/>
  <c r="E70" i="1"/>
  <c r="H278" i="1"/>
  <c r="E278" i="1"/>
  <c r="H224" i="1"/>
  <c r="E224" i="1"/>
  <c r="H239" i="1"/>
  <c r="E239" i="1"/>
  <c r="H517" i="1"/>
  <c r="E517" i="1"/>
  <c r="H77" i="1"/>
  <c r="E77" i="1"/>
  <c r="H322" i="1"/>
  <c r="H445" i="1"/>
  <c r="E445" i="1"/>
  <c r="H379" i="1"/>
  <c r="H73" i="1"/>
  <c r="E73" i="1"/>
  <c r="H53" i="1"/>
  <c r="E53" i="1"/>
  <c r="H277" i="1"/>
  <c r="E277" i="1"/>
  <c r="H80" i="1"/>
  <c r="E80" i="1"/>
  <c r="H238" i="1"/>
  <c r="E238" i="1"/>
  <c r="H516" i="1"/>
  <c r="E516" i="1"/>
  <c r="H76" i="1"/>
  <c r="E76" i="1"/>
  <c r="H321" i="1"/>
  <c r="H444" i="1"/>
  <c r="E444" i="1"/>
  <c r="H378" i="1"/>
  <c r="H54" i="1"/>
  <c r="E54" i="1"/>
  <c r="H211" i="1"/>
  <c r="E211" i="1"/>
  <c r="H52" i="1"/>
  <c r="E52" i="1"/>
  <c r="H264" i="1"/>
  <c r="E264" i="1"/>
  <c r="H43" i="1"/>
  <c r="E43" i="1"/>
  <c r="H85" i="1"/>
  <c r="E85" i="1"/>
  <c r="H47" i="1"/>
  <c r="E47" i="1"/>
  <c r="H207" i="1"/>
  <c r="E207" i="1"/>
  <c r="H205" i="1"/>
  <c r="E205" i="1"/>
  <c r="H30" i="1"/>
  <c r="E30" i="1"/>
  <c r="H203" i="1"/>
  <c r="E203" i="1"/>
  <c r="H27" i="1"/>
  <c r="E27" i="1"/>
  <c r="H201" i="1"/>
  <c r="E201" i="1"/>
  <c r="H86" i="1"/>
  <c r="E86" i="1"/>
  <c r="H39" i="1"/>
  <c r="E39" i="1"/>
  <c r="H197" i="1"/>
  <c r="E197" i="1"/>
  <c r="H37" i="1"/>
  <c r="E37" i="1"/>
  <c r="H48" i="1"/>
  <c r="E48" i="1"/>
  <c r="H46" i="1"/>
  <c r="E46" i="1"/>
  <c r="H206" i="1"/>
  <c r="E206" i="1"/>
  <c r="H263" i="1"/>
  <c r="E263" i="1"/>
  <c r="H204" i="1"/>
  <c r="E204" i="1"/>
  <c r="H42" i="1"/>
  <c r="E42" i="1"/>
  <c r="H202" i="1"/>
  <c r="E202" i="1"/>
  <c r="H26" i="1"/>
  <c r="E26" i="1"/>
  <c r="H198" i="1"/>
  <c r="E198" i="1"/>
  <c r="H38" i="1"/>
  <c r="E38" i="1"/>
  <c r="H196" i="1"/>
  <c r="E196" i="1"/>
  <c r="E33" i="1"/>
  <c r="H32" i="1"/>
  <c r="E32" i="1"/>
  <c r="H90" i="1"/>
  <c r="E90" i="1"/>
  <c r="H29" i="1"/>
  <c r="E29" i="1"/>
  <c r="H88" i="1"/>
  <c r="E88" i="1"/>
  <c r="H199" i="1"/>
  <c r="E199" i="1"/>
  <c r="H22" i="1"/>
  <c r="E22" i="1"/>
  <c r="H20" i="1"/>
  <c r="E20" i="1"/>
  <c r="H21" i="1"/>
  <c r="S603" i="1" l="1"/>
  <c r="Q520" i="1"/>
  <c r="R520" i="1"/>
  <c r="S421" i="1"/>
  <c r="R388" i="1"/>
  <c r="Q388" i="1"/>
  <c r="Q328" i="1"/>
  <c r="R328" i="1"/>
  <c r="R267" i="1"/>
  <c r="Q267" i="1"/>
  <c r="Q225" i="1"/>
  <c r="R225" i="1"/>
  <c r="Q49" i="1"/>
  <c r="S388" i="1" l="1"/>
  <c r="S520" i="1"/>
  <c r="S328" i="1"/>
  <c r="S267" i="1"/>
  <c r="S225" i="1"/>
  <c r="H6" i="6" l="1"/>
  <c r="H5" i="6"/>
  <c r="H4" i="6"/>
  <c r="H3" i="6"/>
  <c r="C6" i="6"/>
  <c r="C5" i="6"/>
  <c r="R94" i="1" l="1"/>
  <c r="R208" i="1"/>
  <c r="Q208" i="1"/>
  <c r="A60" i="5"/>
  <c r="A59" i="5"/>
  <c r="A57" i="5"/>
  <c r="A49" i="5"/>
  <c r="A48" i="5"/>
  <c r="A47" i="5"/>
  <c r="A46" i="5"/>
  <c r="A45" i="5"/>
  <c r="A44" i="5"/>
  <c r="A43" i="5"/>
  <c r="A42" i="5"/>
  <c r="F42" i="5" s="1"/>
  <c r="A41" i="5"/>
  <c r="A40" i="5"/>
  <c r="A39" i="5"/>
  <c r="A38" i="5"/>
  <c r="A37" i="5"/>
  <c r="A36" i="5"/>
  <c r="A35" i="5"/>
  <c r="A34" i="5"/>
  <c r="A33" i="5"/>
  <c r="A32" i="5"/>
  <c r="A31" i="5"/>
  <c r="A30" i="5"/>
  <c r="A29" i="5"/>
  <c r="A28" i="5"/>
  <c r="A27" i="5"/>
  <c r="A26" i="5"/>
  <c r="A25" i="5"/>
  <c r="A24" i="5"/>
  <c r="F24" i="5" s="1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C57" i="5" l="1"/>
  <c r="D57" i="5"/>
  <c r="C59" i="5"/>
  <c r="D59" i="5"/>
  <c r="C60" i="5"/>
  <c r="D60" i="5"/>
  <c r="D49" i="5"/>
  <c r="C49" i="5"/>
  <c r="D48" i="5"/>
  <c r="D47" i="5"/>
  <c r="D46" i="5"/>
  <c r="D45" i="5"/>
  <c r="C44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4" i="5"/>
  <c r="D15" i="5"/>
  <c r="D13" i="5"/>
  <c r="D12" i="5"/>
  <c r="D11" i="5"/>
  <c r="D10" i="5"/>
  <c r="D9" i="5"/>
  <c r="D8" i="5"/>
  <c r="D7" i="5"/>
  <c r="D6" i="5"/>
  <c r="Q94" i="1"/>
  <c r="S208" i="1"/>
  <c r="S94" i="1"/>
  <c r="C27" i="5" l="1"/>
  <c r="C24" i="5"/>
  <c r="C32" i="5"/>
  <c r="C34" i="5"/>
  <c r="C25" i="5"/>
  <c r="C28" i="5"/>
  <c r="C33" i="5"/>
  <c r="C14" i="5" l="1"/>
  <c r="C26" i="5" l="1"/>
  <c r="A148" i="2" l="1"/>
  <c r="G54" i="5" l="1"/>
  <c r="G19" i="5"/>
  <c r="G22" i="5"/>
  <c r="G30" i="5"/>
  <c r="G56" i="5"/>
  <c r="G38" i="5"/>
  <c r="G15" i="5"/>
  <c r="G10" i="5"/>
  <c r="G12" i="5"/>
  <c r="G50" i="5"/>
  <c r="G57" i="5"/>
  <c r="G55" i="5"/>
  <c r="G14" i="5"/>
  <c r="G33" i="5"/>
  <c r="G25" i="5"/>
  <c r="G6" i="5"/>
  <c r="G52" i="5"/>
  <c r="G36" i="5"/>
  <c r="G16" i="5"/>
  <c r="G13" i="5"/>
  <c r="G45" i="5"/>
  <c r="G59" i="5"/>
  <c r="G46" i="5"/>
  <c r="G34" i="5"/>
  <c r="G35" i="5"/>
  <c r="G41" i="5"/>
  <c r="G58" i="5"/>
  <c r="G31" i="5"/>
  <c r="G23" i="5"/>
  <c r="G49" i="5"/>
  <c r="G37" i="5"/>
  <c r="G17" i="5"/>
  <c r="G9" i="5"/>
  <c r="G7" i="5"/>
  <c r="G24" i="5"/>
  <c r="G42" i="5"/>
  <c r="G47" i="5"/>
  <c r="G44" i="5"/>
  <c r="G20" i="5"/>
  <c r="G29" i="5"/>
  <c r="G8" i="5"/>
  <c r="G28" i="5"/>
  <c r="G48" i="5"/>
  <c r="H33" i="1"/>
  <c r="H89" i="1"/>
  <c r="E89" i="1"/>
  <c r="H87" i="1"/>
  <c r="E87" i="1"/>
  <c r="E21" i="1"/>
  <c r="H31" i="1"/>
  <c r="E31" i="1"/>
  <c r="H28" i="1"/>
  <c r="E28" i="1"/>
  <c r="H200" i="1"/>
  <c r="E200" i="1"/>
  <c r="N4" i="6" l="1"/>
  <c r="C4" i="6"/>
  <c r="N3" i="6"/>
  <c r="C3" i="6"/>
  <c r="N2" i="6"/>
  <c r="H2" i="6"/>
  <c r="C2" i="6"/>
  <c r="V296" i="1" l="1"/>
  <c r="W296" i="1" s="1"/>
  <c r="V790" i="1"/>
  <c r="W790" i="1" s="1"/>
  <c r="V931" i="1"/>
  <c r="W931" i="1" s="1"/>
  <c r="V798" i="1"/>
  <c r="W798" i="1" s="1"/>
  <c r="V791" i="1"/>
  <c r="W791" i="1" s="1"/>
  <c r="V843" i="1"/>
  <c r="W843" i="1" s="1"/>
  <c r="V820" i="1"/>
  <c r="W820" i="1" s="1"/>
  <c r="V780" i="1"/>
  <c r="W780" i="1" s="1"/>
  <c r="V764" i="1"/>
  <c r="W764" i="1" s="1"/>
  <c r="V732" i="1"/>
  <c r="W732" i="1" s="1"/>
  <c r="V853" i="1"/>
  <c r="W853" i="1" s="1"/>
  <c r="V781" i="1"/>
  <c r="W781" i="1" s="1"/>
  <c r="V770" i="1"/>
  <c r="W770" i="1" s="1"/>
  <c r="V789" i="1"/>
  <c r="W789" i="1" s="1"/>
  <c r="V755" i="1"/>
  <c r="W755" i="1" s="1"/>
  <c r="V854" i="1"/>
  <c r="W854" i="1" s="1"/>
  <c r="V757" i="1"/>
  <c r="W757" i="1" s="1"/>
  <c r="V799" i="1"/>
  <c r="W799" i="1" s="1"/>
  <c r="V765" i="1"/>
  <c r="W765" i="1" s="1"/>
  <c r="V753" i="1"/>
  <c r="W753" i="1" s="1"/>
  <c r="V758" i="1"/>
  <c r="W758" i="1" s="1"/>
  <c r="V797" i="1"/>
  <c r="W797" i="1" s="1"/>
  <c r="V754" i="1"/>
  <c r="W754" i="1" s="1"/>
  <c r="V761" i="1"/>
  <c r="W761" i="1" s="1"/>
  <c r="V760" i="1"/>
  <c r="W760" i="1" s="1"/>
  <c r="V756" i="1"/>
  <c r="W756" i="1" s="1"/>
  <c r="V836" i="1"/>
  <c r="W836" i="1" s="1"/>
  <c r="V759" i="1"/>
  <c r="W759" i="1" s="1"/>
  <c r="V762" i="1"/>
  <c r="W762" i="1" s="1"/>
  <c r="V855" i="1"/>
  <c r="W855" i="1" s="1"/>
  <c r="V700" i="1"/>
  <c r="W700" i="1" s="1"/>
  <c r="V883" i="1"/>
  <c r="W883" i="1" s="1"/>
  <c r="V776" i="1"/>
  <c r="W776" i="1" s="1"/>
  <c r="V832" i="1"/>
  <c r="W832" i="1" s="1"/>
  <c r="V842" i="1"/>
  <c r="W842" i="1" s="1"/>
  <c r="V881" i="1"/>
  <c r="W881" i="1" s="1"/>
  <c r="V911" i="1"/>
  <c r="W911" i="1" s="1"/>
  <c r="V871" i="1"/>
  <c r="W871" i="1" s="1"/>
  <c r="V934" i="1"/>
  <c r="W934" i="1" s="1"/>
  <c r="V824" i="1"/>
  <c r="W824" i="1" s="1"/>
  <c r="V863" i="1"/>
  <c r="W863" i="1" s="1"/>
  <c r="V304" i="1"/>
  <c r="W304" i="1" s="1"/>
  <c r="V831" i="1"/>
  <c r="W831" i="1" s="1"/>
  <c r="V914" i="1"/>
  <c r="W914" i="1" s="1"/>
  <c r="V561" i="1"/>
  <c r="W561" i="1" s="1"/>
  <c r="V834" i="1"/>
  <c r="W834" i="1" s="1"/>
  <c r="V919" i="1"/>
  <c r="W919" i="1" s="1"/>
  <c r="V730" i="1"/>
  <c r="W730" i="1" s="1"/>
  <c r="V777" i="1"/>
  <c r="W777" i="1" s="1"/>
  <c r="V872" i="1"/>
  <c r="W872" i="1" s="1"/>
  <c r="V917" i="1"/>
  <c r="W917" i="1" s="1"/>
  <c r="V769" i="1"/>
  <c r="W769" i="1" s="1"/>
  <c r="V895" i="1"/>
  <c r="W895" i="1" s="1"/>
  <c r="V748" i="1"/>
  <c r="W748" i="1" s="1"/>
  <c r="V744" i="1"/>
  <c r="W744" i="1" s="1"/>
  <c r="V849" i="1"/>
  <c r="W849" i="1" s="1"/>
  <c r="V912" i="1"/>
  <c r="W912" i="1" s="1"/>
  <c r="V746" i="1"/>
  <c r="W746" i="1" s="1"/>
  <c r="V772" i="1"/>
  <c r="W772" i="1" s="1"/>
  <c r="V549" i="1"/>
  <c r="W549" i="1" s="1"/>
  <c r="V898" i="1"/>
  <c r="W898" i="1" s="1"/>
  <c r="V741" i="1"/>
  <c r="W741" i="1" s="1"/>
  <c r="V837" i="1"/>
  <c r="W837" i="1" s="1"/>
  <c r="V861" i="1"/>
  <c r="W861" i="1" s="1"/>
  <c r="V721" i="1"/>
  <c r="W721" i="1" s="1"/>
  <c r="V910" i="1"/>
  <c r="W910" i="1" s="1"/>
  <c r="V358" i="1"/>
  <c r="W358" i="1" s="1"/>
  <c r="V882" i="1"/>
  <c r="W882" i="1" s="1"/>
  <c r="V840" i="1"/>
  <c r="W840" i="1" s="1"/>
  <c r="V212" i="1"/>
  <c r="W212" i="1" s="1"/>
  <c r="V609" i="1"/>
  <c r="W609" i="1" s="1"/>
  <c r="V891" i="1"/>
  <c r="W891" i="1" s="1"/>
  <c r="V223" i="1"/>
  <c r="W223" i="1" s="1"/>
  <c r="V902" i="1"/>
  <c r="W902" i="1" s="1"/>
  <c r="V778" i="1"/>
  <c r="W778" i="1" s="1"/>
  <c r="V784" i="1"/>
  <c r="W784" i="1" s="1"/>
  <c r="V830" i="1"/>
  <c r="W830" i="1" s="1"/>
  <c r="V813" i="1"/>
  <c r="W813" i="1" s="1"/>
  <c r="V745" i="1"/>
  <c r="W745" i="1" s="1"/>
  <c r="V877" i="1"/>
  <c r="W877" i="1" s="1"/>
  <c r="V907" i="1"/>
  <c r="W907" i="1" s="1"/>
  <c r="V850" i="1"/>
  <c r="W850" i="1" s="1"/>
  <c r="V915" i="1"/>
  <c r="W915" i="1" s="1"/>
  <c r="V937" i="1"/>
  <c r="W937" i="1" s="1"/>
  <c r="V873" i="1"/>
  <c r="W873" i="1" s="1"/>
  <c r="V801" i="1"/>
  <c r="W801" i="1" s="1"/>
  <c r="V763" i="1"/>
  <c r="W763" i="1" s="1"/>
  <c r="V822" i="1"/>
  <c r="W822" i="1" s="1"/>
  <c r="V892" i="1"/>
  <c r="W892" i="1" s="1"/>
  <c r="V938" i="1"/>
  <c r="W938" i="1" s="1"/>
  <c r="V868" i="1"/>
  <c r="W868" i="1" s="1"/>
  <c r="V886" i="1"/>
  <c r="W886" i="1" s="1"/>
  <c r="V683" i="1"/>
  <c r="W683" i="1" s="1"/>
  <c r="V860" i="1"/>
  <c r="W860" i="1" s="1"/>
  <c r="V726" i="1"/>
  <c r="W726" i="1" s="1"/>
  <c r="V894" i="1"/>
  <c r="W894" i="1" s="1"/>
  <c r="V396" i="1"/>
  <c r="W396" i="1" s="1"/>
  <c r="V747" i="1"/>
  <c r="W747" i="1" s="1"/>
  <c r="V935" i="1"/>
  <c r="W935" i="1" s="1"/>
  <c r="V929" i="1"/>
  <c r="W929" i="1" s="1"/>
  <c r="V927" i="1"/>
  <c r="W927" i="1" s="1"/>
  <c r="V60" i="1"/>
  <c r="W60" i="1" s="1"/>
  <c r="V25" i="1"/>
  <c r="W25" i="1" s="1"/>
  <c r="V806" i="1"/>
  <c r="W806" i="1" s="1"/>
  <c r="V862" i="1"/>
  <c r="W862" i="1" s="1"/>
  <c r="V869" i="1"/>
  <c r="W869" i="1" s="1"/>
  <c r="V838" i="1"/>
  <c r="W838" i="1" s="1"/>
  <c r="V878" i="1"/>
  <c r="W878" i="1" s="1"/>
  <c r="V723" i="1"/>
  <c r="W723" i="1" s="1"/>
  <c r="V749" i="1"/>
  <c r="W749" i="1" s="1"/>
  <c r="V325" i="1"/>
  <c r="W325" i="1" s="1"/>
  <c r="V740" i="1"/>
  <c r="W740" i="1" s="1"/>
  <c r="V546" i="1"/>
  <c r="W546" i="1" s="1"/>
  <c r="V864" i="1"/>
  <c r="W864" i="1" s="1"/>
  <c r="V722" i="1"/>
  <c r="W722" i="1" s="1"/>
  <c r="V925" i="1"/>
  <c r="W925" i="1" s="1"/>
  <c r="V610" i="1"/>
  <c r="W610" i="1" s="1"/>
  <c r="V859" i="1"/>
  <c r="W859" i="1" s="1"/>
  <c r="V835" i="1"/>
  <c r="W835" i="1" s="1"/>
  <c r="V720" i="1"/>
  <c r="W720" i="1" s="1"/>
  <c r="V779" i="1"/>
  <c r="W779" i="1" s="1"/>
  <c r="V918" i="1"/>
  <c r="W918" i="1" s="1"/>
  <c r="V909" i="1"/>
  <c r="W909" i="1" s="1"/>
  <c r="V916" i="1"/>
  <c r="W916" i="1" s="1"/>
  <c r="V796" i="1"/>
  <c r="W796" i="1" s="1"/>
  <c r="V880" i="1"/>
  <c r="W880" i="1" s="1"/>
  <c r="V896" i="1"/>
  <c r="W896" i="1" s="1"/>
  <c r="V792" i="1"/>
  <c r="W792" i="1" s="1"/>
  <c r="V736" i="1"/>
  <c r="W736" i="1" s="1"/>
  <c r="V833" i="1"/>
  <c r="W833" i="1" s="1"/>
  <c r="V874" i="1"/>
  <c r="W874" i="1" s="1"/>
  <c r="V829" i="1"/>
  <c r="W829" i="1" s="1"/>
  <c r="W845" i="1" s="1"/>
  <c r="E55" i="5" s="1"/>
  <c r="V851" i="1"/>
  <c r="W851" i="1" s="1"/>
  <c r="V890" i="1"/>
  <c r="W890" i="1" s="1"/>
  <c r="V793" i="1"/>
  <c r="W793" i="1" s="1"/>
  <c r="V852" i="1"/>
  <c r="W852" i="1" s="1"/>
  <c r="V932" i="1"/>
  <c r="W932" i="1" s="1"/>
  <c r="V316" i="1"/>
  <c r="W316" i="1" s="1"/>
  <c r="V893" i="1"/>
  <c r="W893" i="1" s="1"/>
  <c r="V794" i="1"/>
  <c r="W794" i="1" s="1"/>
  <c r="V875" i="1"/>
  <c r="W875" i="1" s="1"/>
  <c r="V926" i="1"/>
  <c r="W926" i="1" s="1"/>
  <c r="V382" i="1"/>
  <c r="W382" i="1" s="1"/>
  <c r="V731" i="1"/>
  <c r="W731" i="1" s="1"/>
  <c r="V260" i="1"/>
  <c r="W260" i="1" s="1"/>
  <c r="V800" i="1"/>
  <c r="W800" i="1" s="1"/>
  <c r="V735" i="1"/>
  <c r="W735" i="1" s="1"/>
  <c r="V782" i="1"/>
  <c r="W782" i="1" s="1"/>
  <c r="V729" i="1"/>
  <c r="W729" i="1" s="1"/>
  <c r="V734" i="1"/>
  <c r="W734" i="1" s="1"/>
  <c r="V848" i="1"/>
  <c r="W848" i="1" s="1"/>
  <c r="V774" i="1"/>
  <c r="W774" i="1" s="1"/>
  <c r="V906" i="1"/>
  <c r="W906" i="1" s="1"/>
  <c r="V727" i="1"/>
  <c r="W727" i="1" s="1"/>
  <c r="V930" i="1"/>
  <c r="W930" i="1" s="1"/>
  <c r="V817" i="1"/>
  <c r="W817" i="1" s="1"/>
  <c r="V812" i="1"/>
  <c r="W812" i="1" s="1"/>
  <c r="V783" i="1"/>
  <c r="W783" i="1" s="1"/>
  <c r="V809" i="1"/>
  <c r="W809" i="1" s="1"/>
  <c r="V773" i="1"/>
  <c r="W773" i="1" s="1"/>
  <c r="V819" i="1"/>
  <c r="W819" i="1" s="1"/>
  <c r="V377" i="1"/>
  <c r="W377" i="1" s="1"/>
  <c r="V920" i="1"/>
  <c r="W920" i="1" s="1"/>
  <c r="V899" i="1"/>
  <c r="W899" i="1" s="1"/>
  <c r="V913" i="1"/>
  <c r="W913" i="1" s="1"/>
  <c r="V771" i="1"/>
  <c r="W771" i="1" s="1"/>
  <c r="V876" i="1"/>
  <c r="W876" i="1" s="1"/>
  <c r="V9" i="1"/>
  <c r="W9" i="1" s="1"/>
  <c r="V811" i="1"/>
  <c r="W811" i="1" s="1"/>
  <c r="V821" i="1"/>
  <c r="W821" i="1" s="1"/>
  <c r="V808" i="1"/>
  <c r="W808" i="1" s="1"/>
  <c r="V897" i="1"/>
  <c r="W897" i="1" s="1"/>
  <c r="V728" i="1"/>
  <c r="W728" i="1" s="1"/>
  <c r="V719" i="1"/>
  <c r="W719" i="1" s="1"/>
  <c r="V825" i="1"/>
  <c r="W825" i="1" s="1"/>
  <c r="V814" i="1"/>
  <c r="W814" i="1" s="1"/>
  <c r="V823" i="1"/>
  <c r="W823" i="1" s="1"/>
  <c r="V885" i="1"/>
  <c r="W885" i="1" s="1"/>
  <c r="V810" i="1"/>
  <c r="W810" i="1" s="1"/>
  <c r="V884" i="1"/>
  <c r="W884" i="1" s="1"/>
  <c r="V733" i="1"/>
  <c r="W733" i="1" s="1"/>
  <c r="V795" i="1"/>
  <c r="W795" i="1" s="1"/>
  <c r="V901" i="1"/>
  <c r="W901" i="1" s="1"/>
  <c r="V815" i="1"/>
  <c r="W815" i="1" s="1"/>
  <c r="V858" i="1"/>
  <c r="W858" i="1" s="1"/>
  <c r="V856" i="1"/>
  <c r="W856" i="1" s="1"/>
  <c r="V857" i="1"/>
  <c r="W857" i="1" s="1"/>
  <c r="V477" i="1"/>
  <c r="W477" i="1" s="1"/>
  <c r="V362" i="1"/>
  <c r="W362" i="1" s="1"/>
  <c r="V936" i="1"/>
  <c r="W936" i="1" s="1"/>
  <c r="V900" i="1"/>
  <c r="W900" i="1" s="1"/>
  <c r="V921" i="1"/>
  <c r="W921" i="1" s="1"/>
  <c r="V844" i="1"/>
  <c r="W844" i="1" s="1"/>
  <c r="V818" i="1"/>
  <c r="W818" i="1" s="1"/>
  <c r="V807" i="1"/>
  <c r="W807" i="1" s="1"/>
  <c r="V816" i="1"/>
  <c r="W816" i="1" s="1"/>
  <c r="V743" i="1"/>
  <c r="W743" i="1" s="1"/>
  <c r="V742" i="1"/>
  <c r="W742" i="1" s="1"/>
  <c r="V802" i="1"/>
  <c r="W802" i="1" s="1"/>
  <c r="V928" i="1"/>
  <c r="W928" i="1" s="1"/>
  <c r="V879" i="1"/>
  <c r="W879" i="1" s="1"/>
  <c r="V144" i="1"/>
  <c r="W144" i="1" s="1"/>
  <c r="V933" i="1"/>
  <c r="W933" i="1" s="1"/>
  <c r="V775" i="1"/>
  <c r="W775" i="1" s="1"/>
  <c r="V870" i="1"/>
  <c r="W870" i="1" s="1"/>
  <c r="V839" i="1"/>
  <c r="W839" i="1" s="1"/>
  <c r="V788" i="1"/>
  <c r="W788" i="1" s="1"/>
  <c r="V841" i="1"/>
  <c r="W841" i="1" s="1"/>
  <c r="V908" i="1"/>
  <c r="W908" i="1" s="1"/>
  <c r="V548" i="1"/>
  <c r="W548" i="1" s="1"/>
  <c r="V547" i="1"/>
  <c r="W547" i="1" s="1"/>
  <c r="V359" i="1"/>
  <c r="W359" i="1" s="1"/>
  <c r="V326" i="1"/>
  <c r="W326" i="1" s="1"/>
  <c r="V360" i="1"/>
  <c r="W360" i="1" s="1"/>
  <c r="V261" i="1"/>
  <c r="W261" i="1" s="1"/>
  <c r="V319" i="1"/>
  <c r="W319" i="1" s="1"/>
  <c r="V439" i="1"/>
  <c r="W439" i="1" s="1"/>
  <c r="V474" i="1"/>
  <c r="W474" i="1" s="1"/>
  <c r="V526" i="1"/>
  <c r="W526" i="1" s="1"/>
  <c r="V534" i="1"/>
  <c r="W534" i="1" s="1"/>
  <c r="V500" i="1"/>
  <c r="W500" i="1" s="1"/>
  <c r="V476" i="1"/>
  <c r="W476" i="1" s="1"/>
  <c r="V245" i="1"/>
  <c r="W245" i="1" s="1"/>
  <c r="V418" i="1"/>
  <c r="W418" i="1" s="1"/>
  <c r="V271" i="1"/>
  <c r="W271" i="1" s="1"/>
  <c r="V291" i="1"/>
  <c r="W291" i="1" s="1"/>
  <c r="V481" i="1"/>
  <c r="W481" i="1" s="1"/>
  <c r="V64" i="1"/>
  <c r="W64" i="1" s="1"/>
  <c r="V559" i="1"/>
  <c r="W559" i="1" s="1"/>
  <c r="V558" i="1"/>
  <c r="W558" i="1" s="1"/>
  <c r="V303" i="1"/>
  <c r="W303" i="1" s="1"/>
  <c r="V535" i="1"/>
  <c r="W535" i="1" s="1"/>
  <c r="V309" i="1"/>
  <c r="W309" i="1" s="1"/>
  <c r="V434" i="1"/>
  <c r="W434" i="1" s="1"/>
  <c r="V302" i="1"/>
  <c r="W302" i="1" s="1"/>
  <c r="V429" i="1"/>
  <c r="W429" i="1" s="1"/>
  <c r="V334" i="1"/>
  <c r="W334" i="1" s="1"/>
  <c r="V332" i="1"/>
  <c r="W332" i="1" s="1"/>
  <c r="V327" i="1"/>
  <c r="W327" i="1" s="1"/>
  <c r="V461" i="1"/>
  <c r="W461" i="1" s="1"/>
  <c r="V295" i="1"/>
  <c r="W295" i="1" s="1"/>
  <c r="V513" i="1"/>
  <c r="W513" i="1" s="1"/>
  <c r="V384" i="1"/>
  <c r="W384" i="1" s="1"/>
  <c r="V292" i="1"/>
  <c r="W292" i="1" s="1"/>
  <c r="V469" i="1"/>
  <c r="W469" i="1" s="1"/>
  <c r="V584" i="1"/>
  <c r="W584" i="1" s="1"/>
  <c r="V247" i="1"/>
  <c r="W247" i="1" s="1"/>
  <c r="V262" i="1"/>
  <c r="W262" i="1" s="1"/>
  <c r="V451" i="1"/>
  <c r="W451" i="1" s="1"/>
  <c r="V167" i="1"/>
  <c r="W167" i="1" s="1"/>
  <c r="V585" i="1"/>
  <c r="W585" i="1" s="1"/>
  <c r="V301" i="1"/>
  <c r="W301" i="1" s="1"/>
  <c r="V523" i="1"/>
  <c r="W523" i="1" s="1"/>
  <c r="V289" i="1"/>
  <c r="W289" i="1" s="1"/>
  <c r="V430" i="1"/>
  <c r="W430" i="1" s="1"/>
  <c r="V419" i="1"/>
  <c r="W419" i="1" s="1"/>
  <c r="V274" i="1"/>
  <c r="W274" i="1" s="1"/>
  <c r="V485" i="1"/>
  <c r="W485" i="1" s="1"/>
  <c r="V442" i="1"/>
  <c r="W442" i="1" s="1"/>
  <c r="V166" i="1"/>
  <c r="W166" i="1" s="1"/>
  <c r="V462" i="1"/>
  <c r="W462" i="1" s="1"/>
  <c r="V246" i="1"/>
  <c r="W246" i="1" s="1"/>
  <c r="V307" i="1"/>
  <c r="W307" i="1" s="1"/>
  <c r="V479" i="1"/>
  <c r="W479" i="1" s="1"/>
  <c r="V470" i="1"/>
  <c r="W470" i="1" s="1"/>
  <c r="V483" i="1"/>
  <c r="W483" i="1" s="1"/>
  <c r="V282" i="1"/>
  <c r="W282" i="1" s="1"/>
  <c r="V232" i="1"/>
  <c r="W232" i="1" s="1"/>
  <c r="V452" i="1"/>
  <c r="W452" i="1" s="1"/>
  <c r="V428" i="1"/>
  <c r="W428" i="1" s="1"/>
  <c r="V482" i="1"/>
  <c r="W482" i="1" s="1"/>
  <c r="V455" i="1"/>
  <c r="W455" i="1" s="1"/>
  <c r="V91" i="1"/>
  <c r="W91" i="1" s="1"/>
  <c r="V308" i="1"/>
  <c r="W308" i="1" s="1"/>
  <c r="V300" i="1"/>
  <c r="W300" i="1" s="1"/>
  <c r="V440" i="1"/>
  <c r="W440" i="1" s="1"/>
  <c r="V441" i="1"/>
  <c r="W441" i="1" s="1"/>
  <c r="V345" i="1"/>
  <c r="W345" i="1" s="1"/>
  <c r="V560" i="1"/>
  <c r="W560" i="1" s="1"/>
  <c r="V24" i="1"/>
  <c r="W24" i="1" s="1"/>
  <c r="V272" i="1"/>
  <c r="W272" i="1" s="1"/>
  <c r="V230" i="1"/>
  <c r="W230" i="1" s="1"/>
  <c r="V314" i="1"/>
  <c r="W314" i="1" s="1"/>
  <c r="V335" i="1"/>
  <c r="W335" i="1" s="1"/>
  <c r="V497" i="1"/>
  <c r="W497" i="1" s="1"/>
  <c r="V557" i="1"/>
  <c r="W557" i="1" s="1"/>
  <c r="V369" i="1"/>
  <c r="W369" i="1" s="1"/>
  <c r="V315" i="1"/>
  <c r="W315" i="1" s="1"/>
  <c r="V460" i="1"/>
  <c r="W460" i="1" s="1"/>
  <c r="V92" i="1"/>
  <c r="W92" i="1" s="1"/>
  <c r="V464" i="1"/>
  <c r="W464" i="1" s="1"/>
  <c r="V498" i="1"/>
  <c r="W498" i="1" s="1"/>
  <c r="V237" i="1"/>
  <c r="W237" i="1" s="1"/>
  <c r="V541" i="1"/>
  <c r="W541" i="1" s="1"/>
  <c r="V510" i="1"/>
  <c r="W510" i="1" s="1"/>
  <c r="V427" i="1"/>
  <c r="W427" i="1" s="1"/>
  <c r="V511" i="1"/>
  <c r="W511" i="1" s="1"/>
  <c r="V66" i="1"/>
  <c r="W66" i="1" s="1"/>
  <c r="V347" i="1"/>
  <c r="W347" i="1" s="1"/>
  <c r="V448" i="1"/>
  <c r="W448" i="1" s="1"/>
  <c r="V453" i="1"/>
  <c r="W453" i="1" s="1"/>
  <c r="V40" i="1"/>
  <c r="W40" i="1" s="1"/>
  <c r="V450" i="1"/>
  <c r="W450" i="1" s="1"/>
  <c r="V331" i="1"/>
  <c r="W331" i="1" s="1"/>
  <c r="V333" i="1"/>
  <c r="W333" i="1" s="1"/>
  <c r="V463" i="1"/>
  <c r="W463" i="1" s="1"/>
  <c r="V468" i="1"/>
  <c r="W468" i="1" s="1"/>
  <c r="V383" i="1"/>
  <c r="W383" i="1" s="1"/>
  <c r="V527" i="1"/>
  <c r="W527" i="1" s="1"/>
  <c r="V519" i="1"/>
  <c r="W519" i="1" s="1"/>
  <c r="V310" i="1"/>
  <c r="W310" i="1" s="1"/>
  <c r="V524" i="1"/>
  <c r="W524" i="1" s="1"/>
  <c r="V229" i="1"/>
  <c r="W229" i="1" s="1"/>
  <c r="V514" i="1"/>
  <c r="W514" i="1" s="1"/>
  <c r="V286" i="1"/>
  <c r="W286" i="1" s="1"/>
  <c r="V290" i="1"/>
  <c r="W290" i="1" s="1"/>
  <c r="V484" i="1"/>
  <c r="W484" i="1" s="1"/>
  <c r="V525" i="1"/>
  <c r="W525" i="1" s="1"/>
  <c r="V342" i="1"/>
  <c r="W342" i="1" s="1"/>
  <c r="V344" i="1"/>
  <c r="W344" i="1" s="1"/>
  <c r="V417" i="1"/>
  <c r="W417" i="1" s="1"/>
  <c r="V231" i="1"/>
  <c r="W231" i="1" s="1"/>
  <c r="V495" i="1"/>
  <c r="W495" i="1" s="1"/>
  <c r="V424" i="1"/>
  <c r="W424" i="1" s="1"/>
  <c r="V466" i="1"/>
  <c r="W466" i="1" s="1"/>
  <c r="V248" i="1"/>
  <c r="W248" i="1" s="1"/>
  <c r="V496" i="1"/>
  <c r="W496" i="1" s="1"/>
  <c r="V449" i="1"/>
  <c r="W449" i="1" s="1"/>
  <c r="V346" i="1"/>
  <c r="W346" i="1" s="1"/>
  <c r="V370" i="1"/>
  <c r="W370" i="1" s="1"/>
  <c r="V508" i="1"/>
  <c r="W508" i="1" s="1"/>
  <c r="V285" i="1"/>
  <c r="W285" i="1" s="1"/>
  <c r="V41" i="1"/>
  <c r="W41" i="1" s="1"/>
  <c r="V367" i="1"/>
  <c r="W367" i="1" s="1"/>
  <c r="V454" i="1"/>
  <c r="W454" i="1" s="1"/>
  <c r="V288" i="1"/>
  <c r="W288" i="1" s="1"/>
  <c r="V499" i="1"/>
  <c r="W499" i="1" s="1"/>
  <c r="V380" i="1"/>
  <c r="W380" i="1" s="1"/>
  <c r="V536" i="1"/>
  <c r="W536" i="1" s="1"/>
  <c r="V368" i="1"/>
  <c r="W368" i="1" s="1"/>
  <c r="V294" i="1"/>
  <c r="W294" i="1" s="1"/>
  <c r="V438" i="1"/>
  <c r="W438" i="1" s="1"/>
  <c r="V459" i="1"/>
  <c r="W459" i="1" s="1"/>
  <c r="V447" i="1"/>
  <c r="W447" i="1" s="1"/>
  <c r="V518" i="1"/>
  <c r="W518" i="1" s="1"/>
  <c r="V273" i="1"/>
  <c r="W273" i="1" s="1"/>
  <c r="V480" i="1"/>
  <c r="W480" i="1" s="1"/>
  <c r="V416" i="1"/>
  <c r="W416" i="1" s="1"/>
  <c r="V343" i="1"/>
  <c r="W343" i="1" s="1"/>
  <c r="V228" i="1"/>
  <c r="W228" i="1" s="1"/>
  <c r="V250" i="1"/>
  <c r="W250" i="1" s="1"/>
  <c r="V433" i="1"/>
  <c r="W433" i="1" s="1"/>
  <c r="V467" i="1"/>
  <c r="W467" i="1" s="1"/>
  <c r="V562" i="1"/>
  <c r="W562" i="1" s="1"/>
  <c r="V550" i="1"/>
  <c r="W550" i="1" s="1"/>
  <c r="V381" i="1"/>
  <c r="W381" i="1" s="1"/>
  <c r="V465" i="1"/>
  <c r="W465" i="1" s="1"/>
  <c r="V475" i="1"/>
  <c r="W475" i="1" s="1"/>
  <c r="V542" i="1"/>
  <c r="W542" i="1" s="1"/>
  <c r="V293" i="1"/>
  <c r="W293" i="1" s="1"/>
  <c r="V249" i="1"/>
  <c r="W249" i="1" s="1"/>
  <c r="V270" i="1"/>
  <c r="W270" i="1" s="1"/>
  <c r="V23" i="1"/>
  <c r="W23" i="1" s="1"/>
  <c r="V189" i="1"/>
  <c r="W189" i="1" s="1"/>
  <c r="V58" i="1"/>
  <c r="W58" i="1" s="1"/>
  <c r="V504" i="1"/>
  <c r="W504" i="1" s="1"/>
  <c r="V710" i="1"/>
  <c r="W710" i="1" s="1"/>
  <c r="V134" i="1"/>
  <c r="W134" i="1" s="1"/>
  <c r="V554" i="1"/>
  <c r="W554" i="1" s="1"/>
  <c r="V14" i="1"/>
  <c r="W14" i="1" s="1"/>
  <c r="V621" i="1"/>
  <c r="W621" i="1" s="1"/>
  <c r="V596" i="1"/>
  <c r="W596" i="1" s="1"/>
  <c r="V93" i="1"/>
  <c r="W93" i="1" s="1"/>
  <c r="V410" i="1"/>
  <c r="W410" i="1" s="1"/>
  <c r="V551" i="1"/>
  <c r="W551" i="1" s="1"/>
  <c r="V692" i="1"/>
  <c r="W692" i="1" s="1"/>
  <c r="V44" i="1"/>
  <c r="W44" i="1" s="1"/>
  <c r="V682" i="1"/>
  <c r="W682" i="1" s="1"/>
  <c r="V593" i="1"/>
  <c r="W593" i="1" s="1"/>
  <c r="V688" i="1"/>
  <c r="W688" i="1" s="1"/>
  <c r="V707" i="1"/>
  <c r="W707" i="1" s="1"/>
  <c r="V630" i="1"/>
  <c r="W630" i="1" s="1"/>
  <c r="V148" i="1"/>
  <c r="W148" i="1" s="1"/>
  <c r="V188" i="1"/>
  <c r="W188" i="1" s="1"/>
  <c r="V655" i="1"/>
  <c r="W655" i="1" s="1"/>
  <c r="V641" i="1"/>
  <c r="W641" i="1" s="1"/>
  <c r="V491" i="1"/>
  <c r="W491" i="1" s="1"/>
  <c r="V320" i="1"/>
  <c r="W320" i="1" s="1"/>
  <c r="V356" i="1"/>
  <c r="W356" i="1" s="1"/>
  <c r="V170" i="1"/>
  <c r="W170" i="1" s="1"/>
  <c r="V492" i="1"/>
  <c r="W492" i="1" s="1"/>
  <c r="V306" i="1"/>
  <c r="W306" i="1" s="1"/>
  <c r="V530" i="1"/>
  <c r="W530" i="1" s="1"/>
  <c r="V139" i="1"/>
  <c r="W139" i="1" s="1"/>
  <c r="V529" i="1"/>
  <c r="W529" i="1" s="1"/>
  <c r="V706" i="1"/>
  <c r="W706" i="1" s="1"/>
  <c r="V324" i="1"/>
  <c r="W324" i="1" s="1"/>
  <c r="V398" i="1"/>
  <c r="W398" i="1" s="1"/>
  <c r="V181" i="1"/>
  <c r="W181" i="1" s="1"/>
  <c r="V425" i="1"/>
  <c r="W425" i="1" s="1"/>
  <c r="V180" i="1"/>
  <c r="W180" i="1" s="1"/>
  <c r="V154" i="1"/>
  <c r="W154" i="1" s="1"/>
  <c r="V689" i="1"/>
  <c r="W689" i="1" s="1"/>
  <c r="V6" i="1"/>
  <c r="W6" i="1" s="1"/>
  <c r="V690" i="1"/>
  <c r="W690" i="1" s="1"/>
  <c r="V568" i="1"/>
  <c r="W568" i="1" s="1"/>
  <c r="V614" i="1"/>
  <c r="W614" i="1" s="1"/>
  <c r="V625" i="1"/>
  <c r="W625" i="1" s="1"/>
  <c r="V395" i="1"/>
  <c r="W395" i="1" s="1"/>
  <c r="V357" i="1"/>
  <c r="W357" i="1" s="1"/>
  <c r="V571" i="1"/>
  <c r="W571" i="1" s="1"/>
  <c r="V405" i="1"/>
  <c r="W405" i="1" s="1"/>
  <c r="V385" i="1"/>
  <c r="W385" i="1" s="1"/>
  <c r="V190" i="1"/>
  <c r="W190" i="1" s="1"/>
  <c r="V639" i="1"/>
  <c r="W639" i="1" s="1"/>
  <c r="V135" i="1"/>
  <c r="W135" i="1" s="1"/>
  <c r="V234" i="1"/>
  <c r="W234" i="1" s="1"/>
  <c r="V676" i="1"/>
  <c r="W676" i="1" s="1"/>
  <c r="V363" i="1"/>
  <c r="W363" i="1" s="1"/>
  <c r="V187" i="1"/>
  <c r="W187" i="1" s="1"/>
  <c r="V102" i="1"/>
  <c r="W102" i="1" s="1"/>
  <c r="V392" i="1"/>
  <c r="W392" i="1" s="1"/>
  <c r="V631" i="1"/>
  <c r="W631" i="1" s="1"/>
  <c r="V708" i="1"/>
  <c r="W708" i="1" s="1"/>
  <c r="V287" i="1"/>
  <c r="W287" i="1" s="1"/>
  <c r="V528" i="1"/>
  <c r="W528" i="1" s="1"/>
  <c r="V414" i="1"/>
  <c r="W414" i="1" s="1"/>
  <c r="V653" i="1"/>
  <c r="W653" i="1" s="1"/>
  <c r="V714" i="1"/>
  <c r="W714" i="1" s="1"/>
  <c r="V709" i="1"/>
  <c r="W709" i="1" s="1"/>
  <c r="V63" i="1"/>
  <c r="W63" i="1" s="1"/>
  <c r="V397" i="1"/>
  <c r="W397" i="1" s="1"/>
  <c r="V55" i="1"/>
  <c r="W55" i="1" s="1"/>
  <c r="V258" i="1"/>
  <c r="W258" i="1" s="1"/>
  <c r="V569" i="1"/>
  <c r="W569" i="1" s="1"/>
  <c r="V654" i="1"/>
  <c r="W654" i="1" s="1"/>
  <c r="V98" i="1"/>
  <c r="W98" i="1" s="1"/>
  <c r="V644" i="1"/>
  <c r="W644" i="1" s="1"/>
  <c r="V379" i="1"/>
  <c r="W379" i="1" s="1"/>
  <c r="V647" i="1"/>
  <c r="W647" i="1" s="1"/>
  <c r="V607" i="1"/>
  <c r="W607" i="1" s="1"/>
  <c r="V400" i="1"/>
  <c r="W400" i="1" s="1"/>
  <c r="V616" i="1"/>
  <c r="W616" i="1" s="1"/>
  <c r="V156" i="1"/>
  <c r="W156" i="1" s="1"/>
  <c r="V256" i="1"/>
  <c r="W256" i="1" s="1"/>
  <c r="V431" i="1"/>
  <c r="W431" i="1" s="1"/>
  <c r="V693" i="1"/>
  <c r="W693" i="1" s="1"/>
  <c r="V671" i="1"/>
  <c r="W671" i="1" s="1"/>
  <c r="V13" i="1"/>
  <c r="W13" i="1" s="1"/>
  <c r="V420" i="1"/>
  <c r="W420" i="1" s="1"/>
  <c r="V555" i="1"/>
  <c r="W555" i="1" s="1"/>
  <c r="V11" i="1"/>
  <c r="W11" i="1" s="1"/>
  <c r="V338" i="1"/>
  <c r="W338" i="1" s="1"/>
  <c r="V659" i="1"/>
  <c r="W659" i="1" s="1"/>
  <c r="V570" i="1"/>
  <c r="W570" i="1" s="1"/>
  <c r="V691" i="1"/>
  <c r="W691" i="1" s="1"/>
  <c r="V686" i="1"/>
  <c r="W686" i="1" s="1"/>
  <c r="V594" i="1"/>
  <c r="W594" i="1" s="1"/>
  <c r="V133" i="1"/>
  <c r="W133" i="1" s="1"/>
  <c r="V137" i="1"/>
  <c r="W137" i="1" s="1"/>
  <c r="V656" i="1"/>
  <c r="W656" i="1" s="1"/>
  <c r="V677" i="1"/>
  <c r="W677" i="1" s="1"/>
  <c r="V532" i="1"/>
  <c r="W532" i="1" s="1"/>
  <c r="V317" i="1"/>
  <c r="W317" i="1" s="1"/>
  <c r="V612" i="1"/>
  <c r="W612" i="1" s="1"/>
  <c r="V713" i="1"/>
  <c r="W713" i="1" s="1"/>
  <c r="V162" i="1"/>
  <c r="W162" i="1" s="1"/>
  <c r="V168" i="1"/>
  <c r="W168" i="1" s="1"/>
  <c r="V150" i="1"/>
  <c r="W150" i="1" s="1"/>
  <c r="V412" i="1"/>
  <c r="W412" i="1" s="1"/>
  <c r="V649" i="1"/>
  <c r="W649" i="1" s="1"/>
  <c r="V45" i="1"/>
  <c r="W45" i="1" s="1"/>
  <c r="V323" i="1"/>
  <c r="W323" i="1" s="1"/>
  <c r="V4" i="1"/>
  <c r="W4" i="1" s="1"/>
  <c r="V620" i="1"/>
  <c r="W620" i="1" s="1"/>
  <c r="V192" i="1"/>
  <c r="W192" i="1" s="1"/>
  <c r="V675" i="1"/>
  <c r="W675" i="1" s="1"/>
  <c r="V103" i="1"/>
  <c r="W103" i="1" s="1"/>
  <c r="V57" i="1"/>
  <c r="W57" i="1" s="1"/>
  <c r="V611" i="1"/>
  <c r="W611" i="1" s="1"/>
  <c r="V567" i="1"/>
  <c r="W567" i="1" s="1"/>
  <c r="V711" i="1"/>
  <c r="W711" i="1" s="1"/>
  <c r="V409" i="1"/>
  <c r="W409" i="1" s="1"/>
  <c r="V15" i="1"/>
  <c r="W15" i="1" s="1"/>
  <c r="V626" i="1"/>
  <c r="W626" i="1" s="1"/>
  <c r="V661" i="1"/>
  <c r="W661" i="1" s="1"/>
  <c r="V366" i="1"/>
  <c r="W366" i="1" s="1"/>
  <c r="V155" i="1"/>
  <c r="W155" i="1" s="1"/>
  <c r="V117" i="1"/>
  <c r="W117" i="1" s="1"/>
  <c r="V543" i="1"/>
  <c r="W543" i="1" s="1"/>
  <c r="V152" i="1"/>
  <c r="W152" i="1" s="1"/>
  <c r="V402" i="1"/>
  <c r="W402" i="1" s="1"/>
  <c r="V7" i="1"/>
  <c r="W7" i="1" s="1"/>
  <c r="V615" i="1"/>
  <c r="W615" i="1" s="1"/>
  <c r="V576" i="1"/>
  <c r="W576" i="1" s="1"/>
  <c r="V643" i="1"/>
  <c r="W643" i="1" s="1"/>
  <c r="V138" i="1"/>
  <c r="W138" i="1" s="1"/>
  <c r="V494" i="1"/>
  <c r="W494" i="1" s="1"/>
  <c r="V573" i="1"/>
  <c r="W573" i="1" s="1"/>
  <c r="V493" i="1"/>
  <c r="W493" i="1" s="1"/>
  <c r="V725" i="1"/>
  <c r="W725" i="1" s="1"/>
  <c r="V602" i="1"/>
  <c r="W602" i="1" s="1"/>
  <c r="V696" i="1"/>
  <c r="W696" i="1" s="1"/>
  <c r="V597" i="1"/>
  <c r="W597" i="1" s="1"/>
  <c r="V123" i="1"/>
  <c r="W123" i="1" s="1"/>
  <c r="V179" i="1"/>
  <c r="W179" i="1" s="1"/>
  <c r="V581" i="1"/>
  <c r="W581" i="1" s="1"/>
  <c r="V364" i="1"/>
  <c r="W364" i="1" s="1"/>
  <c r="V577" i="1"/>
  <c r="W577" i="1" s="1"/>
  <c r="V580" i="1"/>
  <c r="W580" i="1" s="1"/>
  <c r="V401" i="1"/>
  <c r="W401" i="1" s="1"/>
  <c r="V640" i="1"/>
  <c r="W640" i="1" s="1"/>
  <c r="V627" i="1"/>
  <c r="W627" i="1" s="1"/>
  <c r="V595" i="1"/>
  <c r="W595" i="1" s="1"/>
  <c r="V161" i="1"/>
  <c r="W161" i="1" s="1"/>
  <c r="V129" i="1"/>
  <c r="W129" i="1" s="1"/>
  <c r="V489" i="1"/>
  <c r="W489" i="1" s="1"/>
  <c r="V572" i="1"/>
  <c r="W572" i="1" s="1"/>
  <c r="V704" i="1"/>
  <c r="W704" i="1" s="1"/>
  <c r="V695" i="1"/>
  <c r="W695" i="1" s="1"/>
  <c r="V337" i="1"/>
  <c r="W337" i="1" s="1"/>
  <c r="V632" i="1"/>
  <c r="W632" i="1" s="1"/>
  <c r="V668" i="1"/>
  <c r="W668" i="1" s="1"/>
  <c r="V501" i="1"/>
  <c r="W501" i="1" s="1"/>
  <c r="V583" i="1"/>
  <c r="W583" i="1" s="1"/>
  <c r="V283" i="1"/>
  <c r="W283" i="1" s="1"/>
  <c r="V386" i="1"/>
  <c r="W386" i="1" s="1"/>
  <c r="V578" i="1"/>
  <c r="W578" i="1" s="1"/>
  <c r="V601" i="1"/>
  <c r="W601" i="1" s="1"/>
  <c r="V8" i="1"/>
  <c r="W8" i="1" s="1"/>
  <c r="V694" i="1"/>
  <c r="W694" i="1" s="1"/>
  <c r="V658" i="1"/>
  <c r="W658" i="1" s="1"/>
  <c r="V394" i="1"/>
  <c r="W394" i="1" s="1"/>
  <c r="V413" i="1"/>
  <c r="W413" i="1" s="1"/>
  <c r="V257" i="1"/>
  <c r="W257" i="1" s="1"/>
  <c r="V638" i="1"/>
  <c r="W638" i="1" s="1"/>
  <c r="V540" i="1"/>
  <c r="W540" i="1" s="1"/>
  <c r="V648" i="1"/>
  <c r="W648" i="1" s="1"/>
  <c r="V662" i="1"/>
  <c r="W662" i="1" s="1"/>
  <c r="V56" i="1"/>
  <c r="W56" i="1" s="1"/>
  <c r="V404" i="1"/>
  <c r="W404" i="1" s="1"/>
  <c r="V59" i="1"/>
  <c r="W59" i="1" s="1"/>
  <c r="V684" i="1"/>
  <c r="W684" i="1" s="1"/>
  <c r="V5" i="1"/>
  <c r="W5" i="1" s="1"/>
  <c r="V415" i="1"/>
  <c r="W415" i="1" s="1"/>
  <c r="V533" i="1"/>
  <c r="W533" i="1" s="1"/>
  <c r="V305" i="1"/>
  <c r="W305" i="1" s="1"/>
  <c r="V374" i="1"/>
  <c r="W374" i="1" s="1"/>
  <c r="V705" i="1"/>
  <c r="W705" i="1" s="1"/>
  <c r="V62" i="1"/>
  <c r="W62" i="1" s="1"/>
  <c r="V355" i="1"/>
  <c r="W355" i="1" s="1"/>
  <c r="V645" i="1"/>
  <c r="W645" i="1" s="1"/>
  <c r="V715" i="1"/>
  <c r="W715" i="1" s="1"/>
  <c r="V636" i="1"/>
  <c r="W636" i="1" s="1"/>
  <c r="V165" i="1"/>
  <c r="W165" i="1" s="1"/>
  <c r="V606" i="1"/>
  <c r="W606" i="1" s="1"/>
  <c r="V490" i="1"/>
  <c r="W490" i="1" s="1"/>
  <c r="V575" i="1"/>
  <c r="W575" i="1" s="1"/>
  <c r="V10" i="1"/>
  <c r="W10" i="1" s="1"/>
  <c r="V432" i="1"/>
  <c r="W432" i="1" s="1"/>
  <c r="V12" i="1"/>
  <c r="W12" i="1" s="1"/>
  <c r="V411" i="1"/>
  <c r="W411" i="1" s="1"/>
  <c r="V124" i="1"/>
  <c r="W124" i="1" s="1"/>
  <c r="V685" i="1"/>
  <c r="W685" i="1" s="1"/>
  <c r="V113" i="1"/>
  <c r="W113" i="1" s="1"/>
  <c r="V703" i="1"/>
  <c r="W703" i="1" s="1"/>
  <c r="V552" i="1"/>
  <c r="W552" i="1" s="1"/>
  <c r="V97" i="1"/>
  <c r="W97" i="1" s="1"/>
  <c r="V670" i="1"/>
  <c r="W670" i="1" s="1"/>
  <c r="V503" i="1"/>
  <c r="W503" i="1" s="1"/>
  <c r="V254" i="1"/>
  <c r="W254" i="1" s="1"/>
  <c r="V403" i="1"/>
  <c r="W403" i="1" s="1"/>
  <c r="V587" i="1"/>
  <c r="W587" i="1" s="1"/>
  <c r="V608" i="1"/>
  <c r="W608" i="1" s="1"/>
  <c r="V151" i="1"/>
  <c r="W151" i="1" s="1"/>
  <c r="V545" i="1"/>
  <c r="W545" i="1" s="1"/>
  <c r="V184" i="1"/>
  <c r="W184" i="1" s="1"/>
  <c r="V672" i="1"/>
  <c r="W672" i="1" s="1"/>
  <c r="V16" i="1"/>
  <c r="W16" i="1" s="1"/>
  <c r="V553" i="1"/>
  <c r="W553" i="1" s="1"/>
  <c r="V112" i="1"/>
  <c r="W112" i="1" s="1"/>
  <c r="V556" i="1"/>
  <c r="W556" i="1" s="1"/>
  <c r="V563" i="1"/>
  <c r="W563" i="1" s="1"/>
  <c r="V183" i="1"/>
  <c r="W183" i="1" s="1"/>
  <c r="V108" i="1"/>
  <c r="W108" i="1" s="1"/>
  <c r="V375" i="1"/>
  <c r="W375" i="1" s="1"/>
  <c r="V259" i="1"/>
  <c r="W259" i="1" s="1"/>
  <c r="V582" i="1"/>
  <c r="W582" i="1" s="1"/>
  <c r="V666" i="1"/>
  <c r="W666" i="1" s="1"/>
  <c r="V169" i="1"/>
  <c r="W169" i="1" s="1"/>
  <c r="V598" i="1"/>
  <c r="W598" i="1" s="1"/>
  <c r="V84" i="1"/>
  <c r="W84" i="1" s="1"/>
  <c r="V502" i="1"/>
  <c r="W502" i="1" s="1"/>
  <c r="V321" i="1"/>
  <c r="W321" i="1" s="1"/>
  <c r="V336" i="1"/>
  <c r="W336" i="1" s="1"/>
  <c r="V191" i="1"/>
  <c r="W191" i="1" s="1"/>
  <c r="V637" i="1"/>
  <c r="W637" i="1" s="1"/>
  <c r="V233" i="1"/>
  <c r="W233" i="1" s="1"/>
  <c r="V61" i="1"/>
  <c r="W61" i="1" s="1"/>
  <c r="V352" i="1"/>
  <c r="W352" i="1" s="1"/>
  <c r="V119" i="1"/>
  <c r="W119" i="1" s="1"/>
  <c r="V149" i="1"/>
  <c r="W149" i="1" s="1"/>
  <c r="V318" i="1"/>
  <c r="W318" i="1" s="1"/>
  <c r="V674" i="1"/>
  <c r="W674" i="1" s="1"/>
  <c r="V660" i="1"/>
  <c r="W660" i="1" s="1"/>
  <c r="V586" i="1"/>
  <c r="W586" i="1" s="1"/>
  <c r="V613" i="1"/>
  <c r="W613" i="1" s="1"/>
  <c r="V284" i="1"/>
  <c r="W284" i="1" s="1"/>
  <c r="V157" i="1"/>
  <c r="W157" i="1" s="1"/>
  <c r="V109" i="1"/>
  <c r="W109" i="1" s="1"/>
  <c r="V235" i="1"/>
  <c r="W235" i="1" s="1"/>
  <c r="V592" i="1"/>
  <c r="W592" i="1" s="1"/>
  <c r="V182" i="1"/>
  <c r="W182" i="1" s="1"/>
  <c r="V399" i="1"/>
  <c r="W399" i="1" s="1"/>
  <c r="V579" i="1"/>
  <c r="W579" i="1" s="1"/>
  <c r="V354" i="1"/>
  <c r="W354" i="1" s="1"/>
  <c r="V724" i="1"/>
  <c r="W724" i="1" s="1"/>
  <c r="V236" i="1"/>
  <c r="W236" i="1" s="1"/>
  <c r="V376" i="1"/>
  <c r="W376" i="1" s="1"/>
  <c r="V99" i="1"/>
  <c r="W99" i="1" s="1"/>
  <c r="V629" i="1"/>
  <c r="W629" i="1" s="1"/>
  <c r="V426" i="1"/>
  <c r="W426" i="1" s="1"/>
  <c r="V712" i="1"/>
  <c r="W712" i="1" s="1"/>
  <c r="V322" i="1"/>
  <c r="W322" i="1" s="1"/>
  <c r="V378" i="1"/>
  <c r="W378" i="1" s="1"/>
  <c r="V351" i="1"/>
  <c r="W351" i="1" s="1"/>
  <c r="V255" i="1"/>
  <c r="W255" i="1" s="1"/>
  <c r="V646" i="1"/>
  <c r="W646" i="1" s="1"/>
  <c r="V622" i="1"/>
  <c r="W622" i="1" s="1"/>
  <c r="V136" i="1"/>
  <c r="W136" i="1" s="1"/>
  <c r="V118" i="1"/>
  <c r="W118" i="1" s="1"/>
  <c r="V128" i="1"/>
  <c r="W128" i="1" s="1"/>
  <c r="V353" i="1"/>
  <c r="W353" i="1" s="1"/>
  <c r="V591" i="1"/>
  <c r="W591" i="1" s="1"/>
  <c r="V393" i="1"/>
  <c r="W393" i="1" s="1"/>
  <c r="V365" i="1"/>
  <c r="W365" i="1" s="1"/>
  <c r="V687" i="1"/>
  <c r="W687" i="1" s="1"/>
  <c r="V669" i="1"/>
  <c r="W669" i="1" s="1"/>
  <c r="V701" i="1"/>
  <c r="W701" i="1" s="1"/>
  <c r="V673" i="1"/>
  <c r="W673" i="1" s="1"/>
  <c r="V667" i="1"/>
  <c r="W667" i="1" s="1"/>
  <c r="V678" i="1"/>
  <c r="W678" i="1" s="1"/>
  <c r="V387" i="1"/>
  <c r="W387" i="1" s="1"/>
  <c r="V702" i="1"/>
  <c r="W702" i="1" s="1"/>
  <c r="V642" i="1"/>
  <c r="W642" i="1" s="1"/>
  <c r="V544" i="1"/>
  <c r="W544" i="1" s="1"/>
  <c r="V599" i="1"/>
  <c r="W599" i="1" s="1"/>
  <c r="V391" i="1"/>
  <c r="W391" i="1" s="1"/>
  <c r="V574" i="1"/>
  <c r="W574" i="1" s="1"/>
  <c r="V153" i="1"/>
  <c r="W153" i="1" s="1"/>
  <c r="V628" i="1"/>
  <c r="W628" i="1" s="1"/>
  <c r="V361" i="1"/>
  <c r="W361" i="1" s="1"/>
  <c r="V624" i="1"/>
  <c r="W624" i="1" s="1"/>
  <c r="V531" i="1"/>
  <c r="W531" i="1" s="1"/>
  <c r="V657" i="1"/>
  <c r="W657" i="1" s="1"/>
  <c r="V600" i="1"/>
  <c r="W600" i="1" s="1"/>
  <c r="V623" i="1"/>
  <c r="W623" i="1" s="1"/>
  <c r="V198" i="1"/>
  <c r="W198" i="1" s="1"/>
  <c r="V107" i="1"/>
  <c r="W107" i="1" s="1"/>
  <c r="V204" i="1"/>
  <c r="W204" i="1" s="1"/>
  <c r="V185" i="1"/>
  <c r="W185" i="1" s="1"/>
  <c r="V78" i="1"/>
  <c r="W78" i="1" s="1"/>
  <c r="V173" i="1"/>
  <c r="W173" i="1" s="1"/>
  <c r="V199" i="1"/>
  <c r="W199" i="1" s="1"/>
  <c r="V186" i="1"/>
  <c r="W186" i="1" s="1"/>
  <c r="V145" i="1"/>
  <c r="W145" i="1" s="1"/>
  <c r="V276" i="1"/>
  <c r="W276" i="1" s="1"/>
  <c r="V27" i="1"/>
  <c r="W27" i="1" s="1"/>
  <c r="V516" i="1"/>
  <c r="W516" i="1" s="1"/>
  <c r="V48" i="1"/>
  <c r="W48" i="1" s="1"/>
  <c r="V38" i="1"/>
  <c r="W38" i="1" s="1"/>
  <c r="V143" i="1"/>
  <c r="W143" i="1" s="1"/>
  <c r="V172" i="1"/>
  <c r="W172" i="1" s="1"/>
  <c r="V53" i="1"/>
  <c r="W53" i="1" s="1"/>
  <c r="V130" i="1"/>
  <c r="W130" i="1" s="1"/>
  <c r="V76" i="1"/>
  <c r="W76" i="1" s="1"/>
  <c r="V29" i="1"/>
  <c r="W29" i="1" s="1"/>
  <c r="V219" i="1"/>
  <c r="W219" i="1" s="1"/>
  <c r="V110" i="1"/>
  <c r="W110" i="1" s="1"/>
  <c r="V509" i="1"/>
  <c r="W509" i="1" s="1"/>
  <c r="V26" i="1"/>
  <c r="W26" i="1" s="1"/>
  <c r="V266" i="1"/>
  <c r="W266" i="1" s="1"/>
  <c r="V215" i="1"/>
  <c r="W215" i="1" s="1"/>
  <c r="V39" i="1"/>
  <c r="W39" i="1" s="1"/>
  <c r="V201" i="1"/>
  <c r="W201" i="1" s="1"/>
  <c r="V71" i="1"/>
  <c r="W71" i="1" s="1"/>
  <c r="V46" i="1"/>
  <c r="W46" i="1" s="1"/>
  <c r="V214" i="1"/>
  <c r="W214" i="1" s="1"/>
  <c r="V52" i="1"/>
  <c r="W52" i="1" s="1"/>
  <c r="V277" i="1"/>
  <c r="W277" i="1" s="1"/>
  <c r="V54" i="1"/>
  <c r="W54" i="1" s="1"/>
  <c r="V220" i="1"/>
  <c r="W220" i="1" s="1"/>
  <c r="V73" i="1"/>
  <c r="W73" i="1" s="1"/>
  <c r="V146" i="1"/>
  <c r="W146" i="1" s="1"/>
  <c r="V515" i="1"/>
  <c r="W515" i="1" s="1"/>
  <c r="V77" i="1"/>
  <c r="W77" i="1" s="1"/>
  <c r="V163" i="1"/>
  <c r="W163" i="1" s="1"/>
  <c r="V122" i="1"/>
  <c r="W122" i="1" s="1"/>
  <c r="V100" i="1"/>
  <c r="W100" i="1" s="1"/>
  <c r="V126" i="1"/>
  <c r="W126" i="1" s="1"/>
  <c r="V132" i="1"/>
  <c r="W132" i="1" s="1"/>
  <c r="V101" i="1"/>
  <c r="W101" i="1" s="1"/>
  <c r="V127" i="1"/>
  <c r="W127" i="1" s="1"/>
  <c r="V211" i="1"/>
  <c r="W211" i="1" s="1"/>
  <c r="V75" i="1"/>
  <c r="W75" i="1" s="1"/>
  <c r="V197" i="1"/>
  <c r="W197" i="1" s="1"/>
  <c r="V243" i="1"/>
  <c r="W243" i="1" s="1"/>
  <c r="V86" i="1"/>
  <c r="W86" i="1" s="1"/>
  <c r="V90" i="1"/>
  <c r="W90" i="1" s="1"/>
  <c r="V79" i="1"/>
  <c r="W79" i="1" s="1"/>
  <c r="V207" i="1"/>
  <c r="W207" i="1" s="1"/>
  <c r="V125" i="1"/>
  <c r="W125" i="1" s="1"/>
  <c r="V30" i="1"/>
  <c r="W30" i="1" s="1"/>
  <c r="V206" i="1"/>
  <c r="W206" i="1" s="1"/>
  <c r="V224" i="1"/>
  <c r="W224" i="1" s="1"/>
  <c r="V111" i="1"/>
  <c r="W111" i="1" s="1"/>
  <c r="V517" i="1"/>
  <c r="W517" i="1" s="1"/>
  <c r="V171" i="1"/>
  <c r="W171" i="1" s="1"/>
  <c r="V65" i="1"/>
  <c r="W65" i="1" s="1"/>
  <c r="V264" i="1"/>
  <c r="W264" i="1" s="1"/>
  <c r="V218" i="1"/>
  <c r="W218" i="1" s="1"/>
  <c r="V216" i="1"/>
  <c r="W216" i="1" s="1"/>
  <c r="V80" i="1"/>
  <c r="W80" i="1" s="1"/>
  <c r="V205" i="1"/>
  <c r="W205" i="1" s="1"/>
  <c r="V105" i="1"/>
  <c r="W105" i="1" s="1"/>
  <c r="V22" i="1"/>
  <c r="W22" i="1" s="1"/>
  <c r="V106" i="1"/>
  <c r="W106" i="1" s="1"/>
  <c r="V47" i="1"/>
  <c r="W47" i="1" s="1"/>
  <c r="V222" i="1"/>
  <c r="W222" i="1" s="1"/>
  <c r="V265" i="1"/>
  <c r="W265" i="1" s="1"/>
  <c r="V443" i="1"/>
  <c r="W443" i="1" s="1"/>
  <c r="V20" i="1"/>
  <c r="W20" i="1" s="1"/>
  <c r="V74" i="1"/>
  <c r="W74" i="1" s="1"/>
  <c r="V239" i="1"/>
  <c r="W239" i="1" s="1"/>
  <c r="V263" i="1"/>
  <c r="W263" i="1" s="1"/>
  <c r="V446" i="1"/>
  <c r="W446" i="1" s="1"/>
  <c r="V213" i="1"/>
  <c r="W213" i="1" s="1"/>
  <c r="V32" i="1"/>
  <c r="W32" i="1" s="1"/>
  <c r="V85" i="1"/>
  <c r="W85" i="1" s="1"/>
  <c r="V203" i="1"/>
  <c r="W203" i="1" s="1"/>
  <c r="V202" i="1"/>
  <c r="W202" i="1" s="1"/>
  <c r="V244" i="1"/>
  <c r="W244" i="1" s="1"/>
  <c r="V70" i="1"/>
  <c r="W70" i="1" s="1"/>
  <c r="V238" i="1"/>
  <c r="W238" i="1" s="1"/>
  <c r="V217" i="1"/>
  <c r="W217" i="1" s="1"/>
  <c r="V121" i="1"/>
  <c r="W121" i="1" s="1"/>
  <c r="V43" i="1"/>
  <c r="W43" i="1" s="1"/>
  <c r="V147" i="1"/>
  <c r="W147" i="1" s="1"/>
  <c r="V445" i="1"/>
  <c r="W445" i="1" s="1"/>
  <c r="V104" i="1"/>
  <c r="W104" i="1" s="1"/>
  <c r="V278" i="1"/>
  <c r="W278" i="1" s="1"/>
  <c r="V131" i="1"/>
  <c r="W131" i="1" s="1"/>
  <c r="V88" i="1"/>
  <c r="W88" i="1" s="1"/>
  <c r="V221" i="1"/>
  <c r="W221" i="1" s="1"/>
  <c r="V42" i="1"/>
  <c r="W42" i="1" s="1"/>
  <c r="V72" i="1"/>
  <c r="W72" i="1" s="1"/>
  <c r="V512" i="1"/>
  <c r="W512" i="1" s="1"/>
  <c r="V120" i="1"/>
  <c r="W120" i="1" s="1"/>
  <c r="V164" i="1"/>
  <c r="W164" i="1" s="1"/>
  <c r="V444" i="1"/>
  <c r="W444" i="1" s="1"/>
  <c r="V478" i="1"/>
  <c r="W478" i="1" s="1"/>
  <c r="V175" i="1"/>
  <c r="W175" i="1" s="1"/>
  <c r="V37" i="1"/>
  <c r="W37" i="1" s="1"/>
  <c r="V196" i="1"/>
  <c r="W196" i="1" s="1"/>
  <c r="V174" i="1"/>
  <c r="W174" i="1" s="1"/>
  <c r="V275" i="1"/>
  <c r="W275" i="1" s="1"/>
  <c r="V55" i="2"/>
  <c r="W55" i="2" s="1"/>
  <c r="V24" i="2"/>
  <c r="W24" i="2" s="1"/>
  <c r="V97" i="2"/>
  <c r="W97" i="2" s="1"/>
  <c r="V20" i="2"/>
  <c r="W20" i="2" s="1"/>
  <c r="V83" i="2"/>
  <c r="W83" i="2" s="1"/>
  <c r="V92" i="2"/>
  <c r="W92" i="2" s="1"/>
  <c r="V81" i="2"/>
  <c r="W81" i="2" s="1"/>
  <c r="V36" i="2"/>
  <c r="W36" i="2" s="1"/>
  <c r="V130" i="2"/>
  <c r="W130" i="2" s="1"/>
  <c r="V140" i="2"/>
  <c r="W140" i="2" s="1"/>
  <c r="V137" i="2"/>
  <c r="W137" i="2" s="1"/>
  <c r="V71" i="2"/>
  <c r="W71" i="2" s="1"/>
  <c r="V86" i="2"/>
  <c r="W86" i="2" s="1"/>
  <c r="V67" i="2"/>
  <c r="W67" i="2" s="1"/>
  <c r="V21" i="2"/>
  <c r="W21" i="2" s="1"/>
  <c r="V8" i="2"/>
  <c r="W8" i="2" s="1"/>
  <c r="V134" i="2"/>
  <c r="W134" i="2" s="1"/>
  <c r="V104" i="2"/>
  <c r="W104" i="2" s="1"/>
  <c r="V47" i="2"/>
  <c r="W47" i="2" s="1"/>
  <c r="V118" i="2"/>
  <c r="W118" i="2" s="1"/>
  <c r="V4" i="2"/>
  <c r="W4" i="2" s="1"/>
  <c r="V22" i="2"/>
  <c r="W22" i="2" s="1"/>
  <c r="V32" i="2"/>
  <c r="W32" i="2" s="1"/>
  <c r="V18" i="2"/>
  <c r="W18" i="2" s="1"/>
  <c r="V37" i="2"/>
  <c r="W37" i="2" s="1"/>
  <c r="V52" i="2"/>
  <c r="W52" i="2" s="1"/>
  <c r="V124" i="2"/>
  <c r="W124" i="2" s="1"/>
  <c r="V38" i="2"/>
  <c r="W38" i="2" s="1"/>
  <c r="V106" i="2"/>
  <c r="W106" i="2" s="1"/>
  <c r="V19" i="2"/>
  <c r="W19" i="2" s="1"/>
  <c r="V28" i="2"/>
  <c r="W28" i="2" s="1"/>
  <c r="V69" i="2"/>
  <c r="W69" i="2" s="1"/>
  <c r="V110" i="2"/>
  <c r="W110" i="2" s="1"/>
  <c r="V79" i="2"/>
  <c r="W79" i="2" s="1"/>
  <c r="V114" i="2"/>
  <c r="W114" i="2" s="1"/>
  <c r="V128" i="2"/>
  <c r="W128" i="2" s="1"/>
  <c r="V5" i="2"/>
  <c r="W5" i="2" s="1"/>
  <c r="V42" i="2"/>
  <c r="W42" i="2" s="1"/>
  <c r="V125" i="2"/>
  <c r="W125" i="2" s="1"/>
  <c r="V117" i="2"/>
  <c r="W117" i="2" s="1"/>
  <c r="V82" i="2"/>
  <c r="W82" i="2" s="1"/>
  <c r="V16" i="2"/>
  <c r="W16" i="2" s="1"/>
  <c r="V40" i="2"/>
  <c r="W40" i="2" s="1"/>
  <c r="V98" i="2"/>
  <c r="W98" i="2" s="1"/>
  <c r="V105" i="2"/>
  <c r="W105" i="2" s="1"/>
  <c r="V77" i="2"/>
  <c r="W77" i="2" s="1"/>
  <c r="V15" i="2"/>
  <c r="W15" i="2" s="1"/>
  <c r="V54" i="2"/>
  <c r="W54" i="2" s="1"/>
  <c r="V33" i="2"/>
  <c r="W33" i="2" s="1"/>
  <c r="V10" i="2"/>
  <c r="W10" i="2" s="1"/>
  <c r="V6" i="2"/>
  <c r="W6" i="2" s="1"/>
  <c r="V91" i="2"/>
  <c r="W91" i="2" s="1"/>
  <c r="V62" i="2"/>
  <c r="W62" i="2" s="1"/>
  <c r="V85" i="2"/>
  <c r="W85" i="2" s="1"/>
  <c r="V66" i="2"/>
  <c r="W66" i="2" s="1"/>
  <c r="V138" i="2"/>
  <c r="W138" i="2" s="1"/>
  <c r="V17" i="2"/>
  <c r="W17" i="2" s="1"/>
  <c r="V73" i="2"/>
  <c r="W73" i="2" s="1"/>
  <c r="V99" i="2"/>
  <c r="W99" i="2" s="1"/>
  <c r="V68" i="2"/>
  <c r="W68" i="2" s="1"/>
  <c r="V64" i="2"/>
  <c r="W64" i="2" s="1"/>
  <c r="V72" i="2"/>
  <c r="W72" i="2" s="1"/>
  <c r="V57" i="2"/>
  <c r="W57" i="2" s="1"/>
  <c r="V141" i="2"/>
  <c r="W141" i="2" s="1"/>
  <c r="V25" i="2"/>
  <c r="W25" i="2" s="1"/>
  <c r="V39" i="2"/>
  <c r="W39" i="2" s="1"/>
  <c r="V108" i="2"/>
  <c r="W108" i="2" s="1"/>
  <c r="V136" i="2"/>
  <c r="W136" i="2" s="1"/>
  <c r="V70" i="2"/>
  <c r="W70" i="2" s="1"/>
  <c r="V115" i="2"/>
  <c r="W115" i="2" s="1"/>
  <c r="V23" i="2"/>
  <c r="W23" i="2" s="1"/>
  <c r="V107" i="2"/>
  <c r="W107" i="2" s="1"/>
  <c r="V26" i="2"/>
  <c r="W26" i="2" s="1"/>
  <c r="V90" i="2"/>
  <c r="W90" i="2" s="1"/>
  <c r="V96" i="2"/>
  <c r="W96" i="2" s="1"/>
  <c r="V34" i="2"/>
  <c r="W34" i="2" s="1"/>
  <c r="V80" i="2"/>
  <c r="W80" i="2" s="1"/>
  <c r="V135" i="2"/>
  <c r="W135" i="2" s="1"/>
  <c r="V94" i="2"/>
  <c r="W94" i="2" s="1"/>
  <c r="V53" i="2"/>
  <c r="W53" i="2" s="1"/>
  <c r="V56" i="2"/>
  <c r="W56" i="2" s="1"/>
  <c r="V84" i="2"/>
  <c r="W84" i="2" s="1"/>
  <c r="V103" i="2"/>
  <c r="W103" i="2" s="1"/>
  <c r="V27" i="2"/>
  <c r="W27" i="2" s="1"/>
  <c r="V129" i="2"/>
  <c r="W129" i="2" s="1"/>
  <c r="V109" i="2"/>
  <c r="W109" i="2" s="1"/>
  <c r="V43" i="2"/>
  <c r="W43" i="2" s="1"/>
  <c r="V44" i="2"/>
  <c r="W44" i="2" s="1"/>
  <c r="V58" i="2"/>
  <c r="W58" i="2" s="1"/>
  <c r="V127" i="2"/>
  <c r="W127" i="2" s="1"/>
  <c r="V63" i="2"/>
  <c r="W63" i="2" s="1"/>
  <c r="V95" i="2"/>
  <c r="W95" i="2" s="1"/>
  <c r="V35" i="2"/>
  <c r="W35" i="2" s="1"/>
  <c r="V45" i="2"/>
  <c r="W45" i="2" s="1"/>
  <c r="V41" i="2"/>
  <c r="W41" i="2" s="1"/>
  <c r="V123" i="2"/>
  <c r="W123" i="2" s="1"/>
  <c r="V126" i="2"/>
  <c r="W126" i="2" s="1"/>
  <c r="V9" i="2"/>
  <c r="W9" i="2" s="1"/>
  <c r="V7" i="2"/>
  <c r="W7" i="2" s="1"/>
  <c r="V78" i="2"/>
  <c r="W78" i="2" s="1"/>
  <c r="V65" i="2"/>
  <c r="W65" i="2" s="1"/>
  <c r="V116" i="2"/>
  <c r="W116" i="2" s="1"/>
  <c r="V11" i="2"/>
  <c r="W11" i="2" s="1"/>
  <c r="V93" i="2"/>
  <c r="W93" i="2" s="1"/>
  <c r="V139" i="2"/>
  <c r="W139" i="2" s="1"/>
  <c r="V46" i="2"/>
  <c r="W46" i="2" s="1"/>
  <c r="V119" i="2"/>
  <c r="W119" i="2" s="1"/>
  <c r="V51" i="2"/>
  <c r="W51" i="2" s="1"/>
  <c r="V275" i="3"/>
  <c r="W275" i="3" s="1"/>
  <c r="V274" i="3"/>
  <c r="W274" i="3" s="1"/>
  <c r="V653" i="3"/>
  <c r="W653" i="3" s="1"/>
  <c r="V827" i="3"/>
  <c r="W827" i="3" s="1"/>
  <c r="V756" i="3"/>
  <c r="W756" i="3" s="1"/>
  <c r="V712" i="3"/>
  <c r="W712" i="3" s="1"/>
  <c r="V693" i="3"/>
  <c r="W693" i="3" s="1"/>
  <c r="V649" i="3"/>
  <c r="W649" i="3" s="1"/>
  <c r="V724" i="3"/>
  <c r="W724" i="3" s="1"/>
  <c r="V715" i="3"/>
  <c r="W715" i="3" s="1"/>
  <c r="V679" i="3"/>
  <c r="W679" i="3" s="1"/>
  <c r="V648" i="3"/>
  <c r="W648" i="3" s="1"/>
  <c r="V764" i="3"/>
  <c r="W764" i="3" s="1"/>
  <c r="V837" i="3"/>
  <c r="W837" i="3" s="1"/>
  <c r="V748" i="3"/>
  <c r="W748" i="3" s="1"/>
  <c r="V846" i="3"/>
  <c r="W846" i="3" s="1"/>
  <c r="V683" i="3"/>
  <c r="W683" i="3" s="1"/>
  <c r="V849" i="3"/>
  <c r="W849" i="3" s="1"/>
  <c r="V787" i="3"/>
  <c r="W787" i="3" s="1"/>
  <c r="V684" i="3"/>
  <c r="W684" i="3" s="1"/>
  <c r="V689" i="3"/>
  <c r="W689" i="3" s="1"/>
  <c r="V698" i="3"/>
  <c r="W698" i="3" s="1"/>
  <c r="V691" i="3"/>
  <c r="W691" i="3" s="1"/>
  <c r="V829" i="3"/>
  <c r="W829" i="3" s="1"/>
  <c r="V714" i="3"/>
  <c r="W714" i="3" s="1"/>
  <c r="V749" i="3"/>
  <c r="W749" i="3" s="1"/>
  <c r="V663" i="3"/>
  <c r="W663" i="3" s="1"/>
  <c r="V839" i="3"/>
  <c r="W839" i="3" s="1"/>
  <c r="V731" i="3"/>
  <c r="W731" i="3" s="1"/>
  <c r="V681" i="3"/>
  <c r="W681" i="3" s="1"/>
  <c r="V678" i="3"/>
  <c r="W678" i="3" s="1"/>
  <c r="V755" i="3"/>
  <c r="W755" i="3" s="1"/>
  <c r="V644" i="3"/>
  <c r="W644" i="3" s="1"/>
  <c r="V753" i="3"/>
  <c r="W753" i="3" s="1"/>
  <c r="V744" i="3"/>
  <c r="W744" i="3" s="1"/>
  <c r="V771" i="3"/>
  <c r="W771" i="3" s="1"/>
  <c r="V838" i="3"/>
  <c r="W838" i="3" s="1"/>
  <c r="V814" i="3"/>
  <c r="W814" i="3" s="1"/>
  <c r="V645" i="3"/>
  <c r="W645" i="3" s="1"/>
  <c r="V804" i="3"/>
  <c r="W804" i="3" s="1"/>
  <c r="V729" i="3"/>
  <c r="W729" i="3" s="1"/>
  <c r="V737" i="3"/>
  <c r="W737" i="3" s="1"/>
  <c r="V786" i="3"/>
  <c r="W786" i="3" s="1"/>
  <c r="V746" i="3"/>
  <c r="W746" i="3" s="1"/>
  <c r="V773" i="3"/>
  <c r="W773" i="3" s="1"/>
  <c r="V806" i="3"/>
  <c r="W806" i="3" s="1"/>
  <c r="V745" i="3"/>
  <c r="W745" i="3" s="1"/>
  <c r="V754" i="3"/>
  <c r="W754" i="3" s="1"/>
  <c r="V788" i="3"/>
  <c r="W788" i="3" s="1"/>
  <c r="V760" i="3"/>
  <c r="W760" i="3" s="1"/>
  <c r="V775" i="3"/>
  <c r="W775" i="3" s="1"/>
  <c r="V810" i="3"/>
  <c r="W810" i="3" s="1"/>
  <c r="V795" i="3"/>
  <c r="W795" i="3" s="1"/>
  <c r="V668" i="3"/>
  <c r="W668" i="3" s="1"/>
  <c r="V833" i="3"/>
  <c r="W833" i="3" s="1"/>
  <c r="V734" i="3"/>
  <c r="W734" i="3" s="1"/>
  <c r="V812" i="3"/>
  <c r="W812" i="3" s="1"/>
  <c r="V781" i="3"/>
  <c r="W781" i="3" s="1"/>
  <c r="V813" i="3"/>
  <c r="W813" i="3" s="1"/>
  <c r="V848" i="3"/>
  <c r="W848" i="3" s="1"/>
  <c r="V673" i="3"/>
  <c r="W673" i="3" s="1"/>
  <c r="V738" i="3"/>
  <c r="W738" i="3" s="1"/>
  <c r="V785" i="3"/>
  <c r="W785" i="3" s="1"/>
  <c r="V818" i="3"/>
  <c r="W818" i="3" s="1"/>
  <c r="V661" i="3"/>
  <c r="W661" i="3" s="1"/>
  <c r="V772" i="3"/>
  <c r="W772" i="3" s="1"/>
  <c r="V808" i="3"/>
  <c r="W808" i="3" s="1"/>
  <c r="V674" i="3"/>
  <c r="W674" i="3" s="1"/>
  <c r="V789" i="3"/>
  <c r="W789" i="3" s="1"/>
  <c r="V643" i="3"/>
  <c r="W643" i="3" s="1"/>
  <c r="V840" i="3"/>
  <c r="W840" i="3" s="1"/>
  <c r="V665" i="3"/>
  <c r="W665" i="3" s="1"/>
  <c r="V700" i="3"/>
  <c r="W700" i="3" s="1"/>
  <c r="V763" i="3"/>
  <c r="W763" i="3" s="1"/>
  <c r="V826" i="3"/>
  <c r="W826" i="3" s="1"/>
  <c r="V713" i="3"/>
  <c r="W713" i="3" s="1"/>
  <c r="V727" i="3"/>
  <c r="W727" i="3" s="1"/>
  <c r="V793" i="3"/>
  <c r="W793" i="3" s="1"/>
  <c r="V842" i="3"/>
  <c r="W842" i="3" s="1"/>
  <c r="V695" i="3"/>
  <c r="W695" i="3" s="1"/>
  <c r="V733" i="3"/>
  <c r="W733" i="3" s="1"/>
  <c r="V831" i="3"/>
  <c r="W831" i="3" s="1"/>
  <c r="V716" i="3"/>
  <c r="W716" i="3" s="1"/>
  <c r="V699" i="3"/>
  <c r="W699" i="3" s="1"/>
  <c r="V667" i="3"/>
  <c r="W667" i="3" s="1"/>
  <c r="V650" i="3"/>
  <c r="W650" i="3" s="1"/>
  <c r="V803" i="3"/>
  <c r="W803" i="3" s="1"/>
  <c r="V782" i="3"/>
  <c r="W782" i="3" s="1"/>
  <c r="V680" i="3"/>
  <c r="W680" i="3" s="1"/>
  <c r="V656" i="3"/>
  <c r="W656" i="3" s="1"/>
  <c r="V769" i="3"/>
  <c r="W769" i="3" s="1"/>
  <c r="V652" i="3"/>
  <c r="W652" i="3" s="1"/>
  <c r="V676" i="3"/>
  <c r="W676" i="3" s="1"/>
  <c r="V701" i="3"/>
  <c r="W701" i="3" s="1"/>
  <c r="V762" i="3"/>
  <c r="W762" i="3" s="1"/>
  <c r="V719" i="3"/>
  <c r="W719" i="3" s="1"/>
  <c r="V805" i="3"/>
  <c r="W805" i="3" s="1"/>
  <c r="V784" i="3"/>
  <c r="W784" i="3" s="1"/>
  <c r="V735" i="3"/>
  <c r="W735" i="3" s="1"/>
  <c r="V730" i="3"/>
  <c r="W730" i="3" s="1"/>
  <c r="V662" i="3"/>
  <c r="W662" i="3" s="1"/>
  <c r="V682" i="3"/>
  <c r="W682" i="3" s="1"/>
  <c r="V766" i="3"/>
  <c r="W766" i="3" s="1"/>
  <c r="V807" i="3"/>
  <c r="W807" i="3" s="1"/>
  <c r="V783" i="3"/>
  <c r="W783" i="3" s="1"/>
  <c r="V747" i="3"/>
  <c r="W747" i="3" s="1"/>
  <c r="V664" i="3"/>
  <c r="W664" i="3" s="1"/>
  <c r="V651" i="3"/>
  <c r="W651" i="3" s="1"/>
  <c r="V718" i="3"/>
  <c r="W718" i="3" s="1"/>
  <c r="V706" i="3"/>
  <c r="W706" i="3" s="1"/>
  <c r="V809" i="3"/>
  <c r="W809" i="3" s="1"/>
  <c r="V791" i="3"/>
  <c r="W791" i="3" s="1"/>
  <c r="V666" i="3"/>
  <c r="W666" i="3" s="1"/>
  <c r="V750" i="3"/>
  <c r="W750" i="3" s="1"/>
  <c r="V707" i="3"/>
  <c r="W707" i="3" s="1"/>
  <c r="V723" i="3"/>
  <c r="W723" i="3" s="1"/>
  <c r="V654" i="3"/>
  <c r="W654" i="3" s="1"/>
  <c r="V751" i="3"/>
  <c r="W751" i="3" s="1"/>
  <c r="V768" i="3"/>
  <c r="W768" i="3" s="1"/>
  <c r="V824" i="3"/>
  <c r="W824" i="3" s="1"/>
  <c r="V811" i="3"/>
  <c r="W811" i="3" s="1"/>
  <c r="V790" i="3"/>
  <c r="W790" i="3" s="1"/>
  <c r="V843" i="3"/>
  <c r="W843" i="3" s="1"/>
  <c r="V780" i="3"/>
  <c r="W780" i="3" s="1"/>
  <c r="V819" i="3"/>
  <c r="W819" i="3" s="1"/>
  <c r="V797" i="3"/>
  <c r="W797" i="3" s="1"/>
  <c r="V770" i="3"/>
  <c r="W770" i="3" s="1"/>
  <c r="V828" i="3"/>
  <c r="W828" i="3" s="1"/>
  <c r="V792" i="3"/>
  <c r="W792" i="3" s="1"/>
  <c r="V717" i="3"/>
  <c r="W717" i="3" s="1"/>
  <c r="V725" i="3"/>
  <c r="W725" i="3" s="1"/>
  <c r="V841" i="3"/>
  <c r="W841" i="3" s="1"/>
  <c r="V774" i="3"/>
  <c r="W774" i="3" s="1"/>
  <c r="V832" i="3"/>
  <c r="W832" i="3" s="1"/>
  <c r="V794" i="3"/>
  <c r="W794" i="3" s="1"/>
  <c r="V742" i="3"/>
  <c r="W742" i="3" s="1"/>
  <c r="V696" i="3"/>
  <c r="W696" i="3" s="1"/>
  <c r="V761" i="3"/>
  <c r="W761" i="3" s="1"/>
  <c r="V726" i="3"/>
  <c r="W726" i="3" s="1"/>
  <c r="V821" i="3"/>
  <c r="W821" i="3" s="1"/>
  <c r="V776" i="3"/>
  <c r="W776" i="3" s="1"/>
  <c r="V844" i="3"/>
  <c r="W844" i="3" s="1"/>
  <c r="V796" i="3"/>
  <c r="W796" i="3" s="1"/>
  <c r="V820" i="3"/>
  <c r="W820" i="3" s="1"/>
  <c r="V655" i="3"/>
  <c r="W655" i="3" s="1"/>
  <c r="V823" i="3"/>
  <c r="W823" i="3" s="1"/>
  <c r="V692" i="3"/>
  <c r="W692" i="3" s="1"/>
  <c r="V675" i="3"/>
  <c r="W675" i="3" s="1"/>
  <c r="V825" i="3"/>
  <c r="W825" i="3" s="1"/>
  <c r="V711" i="3"/>
  <c r="W711" i="3" s="1"/>
  <c r="V765" i="3"/>
  <c r="W765" i="3" s="1"/>
  <c r="V802" i="3"/>
  <c r="W802" i="3" s="1"/>
  <c r="V697" i="3"/>
  <c r="W697" i="3" s="1"/>
  <c r="V822" i="3"/>
  <c r="W822" i="3" s="1"/>
  <c r="V830" i="3"/>
  <c r="W830" i="3" s="1"/>
  <c r="V732" i="3"/>
  <c r="W732" i="3" s="1"/>
  <c r="V690" i="3"/>
  <c r="W690" i="3" s="1"/>
  <c r="V677" i="3"/>
  <c r="W677" i="3" s="1"/>
  <c r="V767" i="3"/>
  <c r="W767" i="3" s="1"/>
  <c r="V847" i="3"/>
  <c r="W847" i="3" s="1"/>
  <c r="V728" i="3"/>
  <c r="W728" i="3" s="1"/>
  <c r="V743" i="3"/>
  <c r="W743" i="3" s="1"/>
  <c r="V798" i="3"/>
  <c r="W798" i="3" s="1"/>
  <c r="V736" i="3"/>
  <c r="W736" i="3" s="1"/>
  <c r="V845" i="3"/>
  <c r="W845" i="3" s="1"/>
  <c r="V669" i="3"/>
  <c r="W669" i="3" s="1"/>
  <c r="V752" i="3"/>
  <c r="W752" i="3" s="1"/>
  <c r="V709" i="3"/>
  <c r="W709" i="3" s="1"/>
  <c r="V708" i="3"/>
  <c r="W708" i="3" s="1"/>
  <c r="V710" i="3"/>
  <c r="W710" i="3" s="1"/>
  <c r="V660" i="3"/>
  <c r="W660" i="3" s="1"/>
  <c r="V705" i="3"/>
  <c r="W705" i="3" s="1"/>
  <c r="V694" i="3"/>
  <c r="W694" i="3" s="1"/>
  <c r="V685" i="3"/>
  <c r="W685" i="3" s="1"/>
  <c r="V90" i="3"/>
  <c r="W90" i="3" s="1"/>
  <c r="V21" i="3"/>
  <c r="W21" i="3" s="1"/>
  <c r="V610" i="3"/>
  <c r="W610" i="3" s="1"/>
  <c r="V129" i="3"/>
  <c r="W129" i="3" s="1"/>
  <c r="V110" i="3"/>
  <c r="W110" i="3" s="1"/>
  <c r="V189" i="3"/>
  <c r="W189" i="3" s="1"/>
  <c r="V239" i="3"/>
  <c r="W239" i="3" s="1"/>
  <c r="V448" i="3"/>
  <c r="W448" i="3" s="1"/>
  <c r="V94" i="3"/>
  <c r="W94" i="3" s="1"/>
  <c r="V498" i="3"/>
  <c r="W498" i="3" s="1"/>
  <c r="V166" i="3"/>
  <c r="W166" i="3" s="1"/>
  <c r="V408" i="3"/>
  <c r="W408" i="3" s="1"/>
  <c r="V627" i="3"/>
  <c r="W627" i="3" s="1"/>
  <c r="V181" i="3"/>
  <c r="W181" i="3" s="1"/>
  <c r="V131" i="3"/>
  <c r="W131" i="3" s="1"/>
  <c r="V473" i="3"/>
  <c r="W473" i="3" s="1"/>
  <c r="V561" i="3"/>
  <c r="W561" i="3" s="1"/>
  <c r="V236" i="3"/>
  <c r="W236" i="3" s="1"/>
  <c r="V458" i="3"/>
  <c r="W458" i="3" s="1"/>
  <c r="V264" i="3"/>
  <c r="W264" i="3" s="1"/>
  <c r="V571" i="3"/>
  <c r="W571" i="3" s="1"/>
  <c r="V213" i="3"/>
  <c r="W213" i="3" s="1"/>
  <c r="V455" i="3"/>
  <c r="W455" i="3" s="1"/>
  <c r="V265" i="3"/>
  <c r="W265" i="3" s="1"/>
  <c r="V349" i="3"/>
  <c r="W349" i="3" s="1"/>
  <c r="V535" i="3"/>
  <c r="W535" i="3" s="1"/>
  <c r="V623" i="3"/>
  <c r="W623" i="3" s="1"/>
  <c r="V183" i="3"/>
  <c r="W183" i="3" s="1"/>
  <c r="V510" i="3"/>
  <c r="W510" i="3" s="1"/>
  <c r="V164" i="3"/>
  <c r="W164" i="3" s="1"/>
  <c r="V120" i="3"/>
  <c r="W120" i="3" s="1"/>
  <c r="V396" i="3"/>
  <c r="W396" i="3" s="1"/>
  <c r="V626" i="3"/>
  <c r="W626" i="3" s="1"/>
  <c r="V44" i="3"/>
  <c r="W44" i="3" s="1"/>
  <c r="V247" i="3"/>
  <c r="W247" i="3" s="1"/>
  <c r="V553" i="3"/>
  <c r="W553" i="3" s="1"/>
  <c r="V20" i="3"/>
  <c r="W20" i="3" s="1"/>
  <c r="V79" i="3"/>
  <c r="W79" i="3" s="1"/>
  <c r="V142" i="3"/>
  <c r="W142" i="3" s="1"/>
  <c r="V624" i="3"/>
  <c r="W624" i="3" s="1"/>
  <c r="V9" i="3"/>
  <c r="W9" i="3" s="1"/>
  <c r="V328" i="3"/>
  <c r="W328" i="3" s="1"/>
  <c r="V566" i="3"/>
  <c r="W566" i="3" s="1"/>
  <c r="V619" i="3"/>
  <c r="W619" i="3" s="1"/>
  <c r="V518" i="3"/>
  <c r="W518" i="3" s="1"/>
  <c r="V15" i="3"/>
  <c r="W15" i="3" s="1"/>
  <c r="V520" i="3"/>
  <c r="W520" i="3" s="1"/>
  <c r="V141" i="3"/>
  <c r="W141" i="3" s="1"/>
  <c r="V616" i="3"/>
  <c r="W616" i="3" s="1"/>
  <c r="V241" i="3"/>
  <c r="W241" i="3" s="1"/>
  <c r="V337" i="3"/>
  <c r="W337" i="3" s="1"/>
  <c r="V420" i="3"/>
  <c r="W420" i="3" s="1"/>
  <c r="V595" i="3"/>
  <c r="W595" i="3" s="1"/>
  <c r="V469" i="3"/>
  <c r="W469" i="3" s="1"/>
  <c r="V170" i="3"/>
  <c r="W170" i="3" s="1"/>
  <c r="V585" i="3"/>
  <c r="W585" i="3" s="1"/>
  <c r="V182" i="3"/>
  <c r="W182" i="3" s="1"/>
  <c r="V421" i="3"/>
  <c r="W421" i="3" s="1"/>
  <c r="V631" i="3"/>
  <c r="W631" i="3" s="1"/>
  <c r="V198" i="3"/>
  <c r="W198" i="3" s="1"/>
  <c r="V174" i="3"/>
  <c r="W174" i="3" s="1"/>
  <c r="V392" i="3"/>
  <c r="W392" i="3" s="1"/>
  <c r="V591" i="3"/>
  <c r="W591" i="3" s="1"/>
  <c r="V243" i="3"/>
  <c r="W243" i="3" s="1"/>
  <c r="V363" i="3"/>
  <c r="W363" i="3" s="1"/>
  <c r="V270" i="3"/>
  <c r="W270" i="3" s="1"/>
  <c r="V77" i="3"/>
  <c r="W77" i="3" s="1"/>
  <c r="V578" i="3"/>
  <c r="W578" i="3" s="1"/>
  <c r="V298" i="3"/>
  <c r="W298" i="3" s="1"/>
  <c r="V362" i="3"/>
  <c r="W362" i="3" s="1"/>
  <c r="V537" i="3"/>
  <c r="W537" i="3" s="1"/>
  <c r="V33" i="3"/>
  <c r="W33" i="3" s="1"/>
  <c r="V246" i="3"/>
  <c r="W246" i="3" s="1"/>
  <c r="V512" i="3"/>
  <c r="W512" i="3" s="1"/>
  <c r="V187" i="3"/>
  <c r="W187" i="3" s="1"/>
  <c r="V40" i="3"/>
  <c r="W40" i="3" s="1"/>
  <c r="V135" i="3"/>
  <c r="W135" i="3" s="1"/>
  <c r="V433" i="3"/>
  <c r="W433" i="3" s="1"/>
  <c r="V630" i="3"/>
  <c r="W630" i="3" s="1"/>
  <c r="V86" i="3"/>
  <c r="W86" i="3" s="1"/>
  <c r="V128" i="3"/>
  <c r="W128" i="3" s="1"/>
  <c r="V258" i="3"/>
  <c r="W258" i="3" s="1"/>
  <c r="V156" i="3"/>
  <c r="W156" i="3" s="1"/>
  <c r="V64" i="3"/>
  <c r="W64" i="3" s="1"/>
  <c r="V121" i="3"/>
  <c r="W121" i="3" s="1"/>
  <c r="V155" i="3"/>
  <c r="W155" i="3" s="1"/>
  <c r="V65" i="3"/>
  <c r="W65" i="3" s="1"/>
  <c r="V358" i="3"/>
  <c r="W358" i="3" s="1"/>
  <c r="V384" i="3"/>
  <c r="W384" i="3" s="1"/>
  <c r="V312" i="3"/>
  <c r="W312" i="3" s="1"/>
  <c r="V550" i="3"/>
  <c r="W550" i="3" s="1"/>
  <c r="V584" i="3"/>
  <c r="W584" i="3" s="1"/>
  <c r="V375" i="3"/>
  <c r="W375" i="3" s="1"/>
  <c r="V424" i="3"/>
  <c r="W424" i="3" s="1"/>
  <c r="V380" i="3"/>
  <c r="W380" i="3" s="1"/>
  <c r="V523" i="3"/>
  <c r="W523" i="3" s="1"/>
  <c r="V171" i="3"/>
  <c r="W171" i="3" s="1"/>
  <c r="V66" i="3"/>
  <c r="W66" i="3" s="1"/>
  <c r="V347" i="3"/>
  <c r="W347" i="3" s="1"/>
  <c r="V263" i="3"/>
  <c r="W263" i="3" s="1"/>
  <c r="V5" i="3"/>
  <c r="W5" i="3" s="1"/>
  <c r="V519" i="3"/>
  <c r="W519" i="3" s="1"/>
  <c r="V335" i="3"/>
  <c r="W335" i="3" s="1"/>
  <c r="V199" i="3"/>
  <c r="W199" i="3" s="1"/>
  <c r="V18" i="3"/>
  <c r="W18" i="3" s="1"/>
  <c r="V628" i="3"/>
  <c r="W628" i="3" s="1"/>
  <c r="V436" i="3"/>
  <c r="W436" i="3" s="1"/>
  <c r="V34" i="3"/>
  <c r="W34" i="3" s="1"/>
  <c r="V573" i="3"/>
  <c r="W573" i="3" s="1"/>
  <c r="V203" i="3"/>
  <c r="W203" i="3" s="1"/>
  <c r="V190" i="3"/>
  <c r="W190" i="3" s="1"/>
  <c r="V426" i="3"/>
  <c r="W426" i="3" s="1"/>
  <c r="V638" i="3"/>
  <c r="W638" i="3" s="1"/>
  <c r="V291" i="3"/>
  <c r="W291" i="3" s="1"/>
  <c r="V201" i="3"/>
  <c r="W201" i="3" s="1"/>
  <c r="V398" i="3"/>
  <c r="W398" i="3" s="1"/>
  <c r="V568" i="3"/>
  <c r="W568" i="3" s="1"/>
  <c r="V269" i="3"/>
  <c r="W269" i="3" s="1"/>
  <c r="V507" i="3"/>
  <c r="W507" i="3" s="1"/>
  <c r="V285" i="3"/>
  <c r="W285" i="3" s="1"/>
  <c r="V423" i="3"/>
  <c r="W423" i="3" s="1"/>
  <c r="V580" i="3"/>
  <c r="W580" i="3" s="1"/>
  <c r="V76" i="3"/>
  <c r="W76" i="3" s="1"/>
  <c r="V389" i="3"/>
  <c r="W389" i="3" s="1"/>
  <c r="V594" i="3"/>
  <c r="W594" i="3" s="1"/>
  <c r="V49" i="3"/>
  <c r="W49" i="3" s="1"/>
  <c r="V266" i="3"/>
  <c r="W266" i="3" s="1"/>
  <c r="V514" i="3"/>
  <c r="W514" i="3" s="1"/>
  <c r="V252" i="3"/>
  <c r="W252" i="3" s="1"/>
  <c r="V137" i="3"/>
  <c r="W137" i="3" s="1"/>
  <c r="V205" i="3"/>
  <c r="W205" i="3" s="1"/>
  <c r="V439" i="3"/>
  <c r="W439" i="3" s="1"/>
  <c r="V634" i="3"/>
  <c r="W634" i="3" s="1"/>
  <c r="V98" i="3"/>
  <c r="W98" i="3" s="1"/>
  <c r="V353" i="3"/>
  <c r="W353" i="3" s="1"/>
  <c r="V525" i="3"/>
  <c r="W525" i="3" s="1"/>
  <c r="V109" i="3"/>
  <c r="W109" i="3" s="1"/>
  <c r="V301" i="3"/>
  <c r="W301" i="3" s="1"/>
  <c r="V168" i="3"/>
  <c r="W168" i="3" s="1"/>
  <c r="V460" i="3"/>
  <c r="W460" i="3" s="1"/>
  <c r="V91" i="3"/>
  <c r="W91" i="3" s="1"/>
  <c r="V22" i="3"/>
  <c r="W22" i="3" s="1"/>
  <c r="V459" i="3"/>
  <c r="W459" i="3" s="1"/>
  <c r="V465" i="3"/>
  <c r="W465" i="3" s="1"/>
  <c r="V598" i="3"/>
  <c r="W598" i="3" s="1"/>
  <c r="V308" i="3"/>
  <c r="W308" i="3" s="1"/>
  <c r="V151" i="3"/>
  <c r="W151" i="3" s="1"/>
  <c r="V565" i="3"/>
  <c r="W565" i="3" s="1"/>
  <c r="V50" i="3"/>
  <c r="W50" i="3" s="1"/>
  <c r="V470" i="3"/>
  <c r="W470" i="3" s="1"/>
  <c r="V152" i="3"/>
  <c r="W152" i="3" s="1"/>
  <c r="V378" i="3"/>
  <c r="W378" i="3" s="1"/>
  <c r="V113" i="3"/>
  <c r="W113" i="3" s="1"/>
  <c r="V7" i="3"/>
  <c r="W7" i="3" s="1"/>
  <c r="V374" i="3"/>
  <c r="W374" i="3" s="1"/>
  <c r="V539" i="3"/>
  <c r="W539" i="3" s="1"/>
  <c r="V322" i="3"/>
  <c r="W322" i="3" s="1"/>
  <c r="V491" i="3"/>
  <c r="W491" i="3" s="1"/>
  <c r="V415" i="3"/>
  <c r="W415" i="3" s="1"/>
  <c r="V200" i="3"/>
  <c r="W200" i="3" s="1"/>
  <c r="V71" i="3"/>
  <c r="W71" i="3" s="1"/>
  <c r="V29" i="3"/>
  <c r="W29" i="3" s="1"/>
  <c r="V220" i="3"/>
  <c r="W220" i="3" s="1"/>
  <c r="V567" i="3"/>
  <c r="W567" i="3" s="1"/>
  <c r="V466" i="3"/>
  <c r="W466" i="3" s="1"/>
  <c r="V63" i="3"/>
  <c r="W63" i="3" s="1"/>
  <c r="V320" i="3"/>
  <c r="W320" i="3" s="1"/>
  <c r="V379" i="3"/>
  <c r="W379" i="3" s="1"/>
  <c r="V32" i="3"/>
  <c r="W32" i="3" s="1"/>
  <c r="V407" i="3"/>
  <c r="W407" i="3" s="1"/>
  <c r="V524" i="3"/>
  <c r="W524" i="3" s="1"/>
  <c r="V541" i="3"/>
  <c r="W541" i="3" s="1"/>
  <c r="V497" i="3"/>
  <c r="W497" i="3" s="1"/>
  <c r="V348" i="3"/>
  <c r="W348" i="3" s="1"/>
  <c r="V443" i="3"/>
  <c r="W443" i="3" s="1"/>
  <c r="V428" i="3"/>
  <c r="W428" i="3" s="1"/>
  <c r="V256" i="3"/>
  <c r="W256" i="3" s="1"/>
  <c r="V488" i="3"/>
  <c r="W488" i="3" s="1"/>
  <c r="V338" i="3"/>
  <c r="W338" i="3" s="1"/>
  <c r="V218" i="3"/>
  <c r="W218" i="3" s="1"/>
  <c r="V31" i="3"/>
  <c r="W31" i="3" s="1"/>
  <c r="V570" i="3"/>
  <c r="W570" i="3" s="1"/>
  <c r="V481" i="3"/>
  <c r="W481" i="3" s="1"/>
  <c r="V10" i="3"/>
  <c r="W10" i="3" s="1"/>
  <c r="V219" i="3"/>
  <c r="W219" i="3" s="1"/>
  <c r="V605" i="3"/>
  <c r="W605" i="3" s="1"/>
  <c r="V255" i="3"/>
  <c r="W255" i="3" s="1"/>
  <c r="V19" i="3"/>
  <c r="W19" i="3" s="1"/>
  <c r="V196" i="3"/>
  <c r="W196" i="3" s="1"/>
  <c r="V457" i="3"/>
  <c r="W457" i="3" s="1"/>
  <c r="V72" i="3"/>
  <c r="W72" i="3" s="1"/>
  <c r="V318" i="3"/>
  <c r="W318" i="3" s="1"/>
  <c r="V211" i="3"/>
  <c r="W211" i="3" s="1"/>
  <c r="V413" i="3"/>
  <c r="W413" i="3" s="1"/>
  <c r="V302" i="3"/>
  <c r="W302" i="3" s="1"/>
  <c r="V515" i="3"/>
  <c r="W515" i="3" s="1"/>
  <c r="V300" i="3"/>
  <c r="W300" i="3" s="1"/>
  <c r="V290" i="3"/>
  <c r="W290" i="3" s="1"/>
  <c r="V582" i="3"/>
  <c r="W582" i="3" s="1"/>
  <c r="V551" i="3"/>
  <c r="W551" i="3" s="1"/>
  <c r="V395" i="3"/>
  <c r="W395" i="3" s="1"/>
  <c r="V601" i="3"/>
  <c r="W601" i="3" s="1"/>
  <c r="V195" i="3"/>
  <c r="W195" i="3" s="1"/>
  <c r="V281" i="3"/>
  <c r="W281" i="3" s="1"/>
  <c r="V516" i="3"/>
  <c r="W516" i="3" s="1"/>
  <c r="V283" i="3"/>
  <c r="W283" i="3" s="1"/>
  <c r="V259" i="3"/>
  <c r="W259" i="3" s="1"/>
  <c r="V224" i="3"/>
  <c r="W224" i="3" s="1"/>
  <c r="V484" i="3"/>
  <c r="W484" i="3" s="1"/>
  <c r="V564" i="3"/>
  <c r="W564" i="3" s="1"/>
  <c r="V78" i="3"/>
  <c r="W78" i="3" s="1"/>
  <c r="V383" i="3"/>
  <c r="W383" i="3" s="1"/>
  <c r="V474" i="3"/>
  <c r="W474" i="3" s="1"/>
  <c r="V646" i="3"/>
  <c r="W646" i="3" s="1"/>
  <c r="V311" i="3"/>
  <c r="W311" i="3" s="1"/>
  <c r="V471" i="3"/>
  <c r="W471" i="3" s="1"/>
  <c r="V185" i="3"/>
  <c r="W185" i="3" s="1"/>
  <c r="V476" i="3"/>
  <c r="W476" i="3" s="1"/>
  <c r="V133" i="3"/>
  <c r="W133" i="3" s="1"/>
  <c r="V47" i="3"/>
  <c r="W47" i="3" s="1"/>
  <c r="V123" i="3"/>
  <c r="W123" i="3" s="1"/>
  <c r="V500" i="3"/>
  <c r="W500" i="3" s="1"/>
  <c r="V89" i="3"/>
  <c r="W89" i="3" s="1"/>
  <c r="V284" i="3"/>
  <c r="W284" i="3" s="1"/>
  <c r="V230" i="3"/>
  <c r="W230" i="3" s="1"/>
  <c r="V309" i="3"/>
  <c r="W309" i="3" s="1"/>
  <c r="V441" i="3"/>
  <c r="W441" i="3" s="1"/>
  <c r="V48" i="3"/>
  <c r="W48" i="3" s="1"/>
  <c r="V517" i="3"/>
  <c r="W517" i="3" s="1"/>
  <c r="V372" i="3"/>
  <c r="W372" i="3" s="1"/>
  <c r="V226" i="3"/>
  <c r="W226" i="3" s="1"/>
  <c r="V401" i="3"/>
  <c r="W401" i="3" s="1"/>
  <c r="V522" i="3"/>
  <c r="W522" i="3" s="1"/>
  <c r="V271" i="3"/>
  <c r="W271" i="3" s="1"/>
  <c r="V333" i="3"/>
  <c r="W333" i="3" s="1"/>
  <c r="V388" i="3"/>
  <c r="W388" i="3" s="1"/>
  <c r="V184" i="3"/>
  <c r="W184" i="3" s="1"/>
  <c r="V581" i="3"/>
  <c r="W581" i="3" s="1"/>
  <c r="V194" i="3"/>
  <c r="W194" i="3" s="1"/>
  <c r="V329" i="3"/>
  <c r="W329" i="3" s="1"/>
  <c r="V116" i="3"/>
  <c r="W116" i="3" s="1"/>
  <c r="V299" i="3"/>
  <c r="W299" i="3" s="1"/>
  <c r="V546" i="3"/>
  <c r="W546" i="3" s="1"/>
  <c r="V225" i="3"/>
  <c r="W225" i="3" s="1"/>
  <c r="V134" i="3"/>
  <c r="W134" i="3" s="1"/>
  <c r="V586" i="3"/>
  <c r="W586" i="3" s="1"/>
  <c r="V8" i="3"/>
  <c r="W8" i="3" s="1"/>
  <c r="V169" i="3"/>
  <c r="W169" i="3" s="1"/>
  <c r="V381" i="3"/>
  <c r="W381" i="3" s="1"/>
  <c r="V429" i="3"/>
  <c r="W429" i="3" s="1"/>
  <c r="V75" i="3"/>
  <c r="W75" i="3" s="1"/>
  <c r="V442" i="3"/>
  <c r="W442" i="3" s="1"/>
  <c r="V95" i="3"/>
  <c r="W95" i="3" s="1"/>
  <c r="V61" i="3"/>
  <c r="W61" i="3" s="1"/>
  <c r="V597" i="3"/>
  <c r="W597" i="3" s="1"/>
  <c r="V60" i="3"/>
  <c r="W60" i="3" s="1"/>
  <c r="V160" i="3"/>
  <c r="W160" i="3" s="1"/>
  <c r="V577" i="3"/>
  <c r="W577" i="3" s="1"/>
  <c r="V122" i="3"/>
  <c r="W122" i="3" s="1"/>
  <c r="V536" i="3"/>
  <c r="W536" i="3" s="1"/>
  <c r="V449" i="3"/>
  <c r="W449" i="3" s="1"/>
  <c r="V237" i="3"/>
  <c r="W237" i="3" s="1"/>
  <c r="V139" i="3"/>
  <c r="W139" i="3" s="1"/>
  <c r="V175" i="3"/>
  <c r="W175" i="3" s="1"/>
  <c r="V531" i="3"/>
  <c r="W531" i="3" s="1"/>
  <c r="V217" i="3"/>
  <c r="W217" i="3" s="1"/>
  <c r="V84" i="3"/>
  <c r="W84" i="3" s="1"/>
  <c r="V613" i="3"/>
  <c r="W613" i="3" s="1"/>
  <c r="V153" i="3"/>
  <c r="W153" i="3" s="1"/>
  <c r="V557" i="3"/>
  <c r="W557" i="3" s="1"/>
  <c r="V410" i="3"/>
  <c r="W410" i="3" s="1"/>
  <c r="V371" i="3"/>
  <c r="W371" i="3" s="1"/>
  <c r="V346" i="3"/>
  <c r="W346" i="3" s="1"/>
  <c r="V117" i="3"/>
  <c r="W117" i="3" s="1"/>
  <c r="V592" i="3"/>
  <c r="W592" i="3" s="1"/>
  <c r="V67" i="3"/>
  <c r="W67" i="3" s="1"/>
  <c r="V569" i="3"/>
  <c r="W569" i="3" s="1"/>
  <c r="V549" i="3"/>
  <c r="W549" i="3" s="1"/>
  <c r="V53" i="3"/>
  <c r="W53" i="3" s="1"/>
  <c r="V16" i="3"/>
  <c r="W16" i="3" s="1"/>
  <c r="V451" i="3"/>
  <c r="W451" i="3" s="1"/>
  <c r="V454" i="3"/>
  <c r="W454" i="3" s="1"/>
  <c r="V216" i="3"/>
  <c r="W216" i="3" s="1"/>
  <c r="V434" i="3"/>
  <c r="W434" i="3" s="1"/>
  <c r="V547" i="3"/>
  <c r="W547" i="3" s="1"/>
  <c r="V350" i="3"/>
  <c r="W350" i="3" s="1"/>
  <c r="V214" i="3"/>
  <c r="W214" i="3" s="1"/>
  <c r="V41" i="3"/>
  <c r="W41" i="3" s="1"/>
  <c r="V360" i="3"/>
  <c r="W360" i="3" s="1"/>
  <c r="V87" i="3"/>
  <c r="W87" i="3" s="1"/>
  <c r="V28" i="3"/>
  <c r="W28" i="3" s="1"/>
  <c r="V501" i="3"/>
  <c r="W501" i="3" s="1"/>
  <c r="V636" i="3"/>
  <c r="W636" i="3" s="1"/>
  <c r="V390" i="3"/>
  <c r="W390" i="3" s="1"/>
  <c r="V339" i="3"/>
  <c r="W339" i="3" s="1"/>
  <c r="V612" i="3"/>
  <c r="W612" i="3" s="1"/>
  <c r="V254" i="3"/>
  <c r="W254" i="3" s="1"/>
  <c r="V614" i="3"/>
  <c r="W614" i="3" s="1"/>
  <c r="V552" i="3"/>
  <c r="W552" i="3" s="1"/>
  <c r="V45" i="3"/>
  <c r="W45" i="3" s="1"/>
  <c r="V336" i="3"/>
  <c r="W336" i="3" s="1"/>
  <c r="V115" i="3"/>
  <c r="W115" i="3" s="1"/>
  <c r="V411" i="3"/>
  <c r="W411" i="3" s="1"/>
  <c r="V554" i="3"/>
  <c r="W554" i="3" s="1"/>
  <c r="V51" i="3"/>
  <c r="W51" i="3" s="1"/>
  <c r="V607" i="3"/>
  <c r="W607" i="3" s="1"/>
  <c r="V17" i="3"/>
  <c r="W17" i="3" s="1"/>
  <c r="V625" i="3"/>
  <c r="W625" i="3" s="1"/>
  <c r="V27" i="3"/>
  <c r="W27" i="3" s="1"/>
  <c r="V92" i="3"/>
  <c r="W92" i="3" s="1"/>
  <c r="V422" i="3"/>
  <c r="W422" i="3" s="1"/>
  <c r="V572" i="3"/>
  <c r="W572" i="3" s="1"/>
  <c r="V609" i="3"/>
  <c r="W609" i="3" s="1"/>
  <c r="V467" i="3"/>
  <c r="W467" i="3" s="1"/>
  <c r="V93" i="3"/>
  <c r="W93" i="3" s="1"/>
  <c r="V165" i="3"/>
  <c r="W165" i="3" s="1"/>
  <c r="V314" i="3"/>
  <c r="W314" i="3" s="1"/>
  <c r="V268" i="3"/>
  <c r="W268" i="3" s="1"/>
  <c r="V251" i="3"/>
  <c r="W251" i="3" s="1"/>
  <c r="V85" i="3"/>
  <c r="W85" i="3" s="1"/>
  <c r="V530" i="3"/>
  <c r="W530" i="3" s="1"/>
  <c r="V244" i="3"/>
  <c r="W244" i="3" s="1"/>
  <c r="V197" i="3"/>
  <c r="W197" i="3" s="1"/>
  <c r="V238" i="3"/>
  <c r="W238" i="3" s="1"/>
  <c r="V533" i="3"/>
  <c r="W533" i="3" s="1"/>
  <c r="V173" i="3"/>
  <c r="W173" i="3" s="1"/>
  <c r="V96" i="3"/>
  <c r="W96" i="3" s="1"/>
  <c r="V615" i="3"/>
  <c r="W615" i="3" s="1"/>
  <c r="V267" i="3"/>
  <c r="W267" i="3" s="1"/>
  <c r="V118" i="3"/>
  <c r="W118" i="3" s="1"/>
  <c r="V52" i="3"/>
  <c r="W52" i="3" s="1"/>
  <c r="V456" i="3"/>
  <c r="W456" i="3" s="1"/>
  <c r="V485" i="3"/>
  <c r="W485" i="3" s="1"/>
  <c r="V147" i="3"/>
  <c r="W147" i="3" s="1"/>
  <c r="V6" i="3"/>
  <c r="W6" i="3" s="1"/>
  <c r="V282" i="3"/>
  <c r="W282" i="3" s="1"/>
  <c r="V366" i="3"/>
  <c r="W366" i="3" s="1"/>
  <c r="V119" i="3"/>
  <c r="W119" i="3" s="1"/>
  <c r="V382" i="3"/>
  <c r="W382" i="3" s="1"/>
  <c r="V440" i="3"/>
  <c r="W440" i="3" s="1"/>
  <c r="V35" i="3"/>
  <c r="W35" i="3" s="1"/>
  <c r="V280" i="3"/>
  <c r="W280" i="3" s="1"/>
  <c r="V257" i="3"/>
  <c r="W257" i="3" s="1"/>
  <c r="V391" i="3"/>
  <c r="W391" i="3" s="1"/>
  <c r="V307" i="3"/>
  <c r="W307" i="3" s="1"/>
  <c r="V167" i="3"/>
  <c r="W167" i="3" s="1"/>
  <c r="V409" i="3"/>
  <c r="W409" i="3" s="1"/>
  <c r="V253" i="3"/>
  <c r="W253" i="3" s="1"/>
  <c r="V453" i="3"/>
  <c r="W453" i="3" s="1"/>
  <c r="V344" i="3"/>
  <c r="W344" i="3" s="1"/>
  <c r="V596" i="3"/>
  <c r="W596" i="3" s="1"/>
  <c r="V212" i="3"/>
  <c r="W212" i="3" s="1"/>
  <c r="V425" i="3"/>
  <c r="W425" i="3" s="1"/>
  <c r="V159" i="3"/>
  <c r="W159" i="3" s="1"/>
  <c r="V364" i="3"/>
  <c r="W364" i="3" s="1"/>
  <c r="V303" i="3"/>
  <c r="W303" i="3" s="1"/>
  <c r="V468" i="3"/>
  <c r="W468" i="3" s="1"/>
  <c r="V176" i="3"/>
  <c r="W176" i="3" s="1"/>
  <c r="V608" i="3"/>
  <c r="W608" i="3" s="1"/>
  <c r="V548" i="3"/>
  <c r="W548" i="3" s="1"/>
  <c r="V486" i="3"/>
  <c r="W486" i="3" s="1"/>
  <c r="V332" i="3"/>
  <c r="W332" i="3" s="1"/>
  <c r="V495" i="3"/>
  <c r="W495" i="3" s="1"/>
  <c r="V343" i="3"/>
  <c r="W343" i="3" s="1"/>
  <c r="V272" i="3"/>
  <c r="W272" i="3" s="1"/>
  <c r="V88" i="3"/>
  <c r="W88" i="3" s="1"/>
  <c r="V215" i="3"/>
  <c r="W215" i="3" s="1"/>
  <c r="V393" i="3"/>
  <c r="W393" i="3" s="1"/>
  <c r="V493" i="3"/>
  <c r="W493" i="3" s="1"/>
  <c r="V647" i="3"/>
  <c r="W647" i="3" s="1"/>
  <c r="V526" i="3"/>
  <c r="W526" i="3" s="1"/>
  <c r="V331" i="3"/>
  <c r="W331" i="3" s="1"/>
  <c r="V400" i="3"/>
  <c r="W400" i="3" s="1"/>
  <c r="V579" i="3"/>
  <c r="W579" i="3" s="1"/>
  <c r="V138" i="3"/>
  <c r="W138" i="3" s="1"/>
  <c r="V499" i="3"/>
  <c r="W499" i="3" s="1"/>
  <c r="V177" i="3"/>
  <c r="W177" i="3" s="1"/>
  <c r="V450" i="3"/>
  <c r="W450" i="3" s="1"/>
  <c r="V482" i="3"/>
  <c r="W482" i="3" s="1"/>
  <c r="V130" i="3"/>
  <c r="W130" i="3" s="1"/>
  <c r="V111" i="3"/>
  <c r="W111" i="3" s="1"/>
  <c r="V494" i="3"/>
  <c r="W494" i="3" s="1"/>
  <c r="V556" i="3"/>
  <c r="W556" i="3" s="1"/>
  <c r="V83" i="3"/>
  <c r="W83" i="3" s="1"/>
  <c r="V483" i="3"/>
  <c r="W483" i="3" s="1"/>
  <c r="V106" i="3"/>
  <c r="W106" i="3" s="1"/>
  <c r="V57" i="3"/>
  <c r="W57" i="3" s="1"/>
  <c r="V487" i="3"/>
  <c r="W487" i="3" s="1"/>
  <c r="V103" i="3"/>
  <c r="W103" i="3" s="1"/>
  <c r="V235" i="3"/>
  <c r="W235" i="3" s="1"/>
  <c r="V345" i="3"/>
  <c r="W345" i="3" s="1"/>
  <c r="V289" i="3"/>
  <c r="W289" i="3" s="1"/>
  <c r="V273" i="3"/>
  <c r="W273" i="3" s="1"/>
  <c r="V97" i="3"/>
  <c r="W97" i="3" s="1"/>
  <c r="V73" i="3"/>
  <c r="W73" i="3" s="1"/>
  <c r="V321" i="3"/>
  <c r="W321" i="3" s="1"/>
  <c r="V361" i="3"/>
  <c r="W361" i="3" s="1"/>
  <c r="V46" i="3"/>
  <c r="W46" i="3" s="1"/>
  <c r="V202" i="3"/>
  <c r="W202" i="3" s="1"/>
  <c r="V370" i="3"/>
  <c r="W370" i="3" s="1"/>
  <c r="V452" i="3"/>
  <c r="W452" i="3" s="1"/>
  <c r="V286" i="3"/>
  <c r="W286" i="3" s="1"/>
  <c r="V313" i="3"/>
  <c r="W313" i="3" s="1"/>
  <c r="V158" i="3"/>
  <c r="W158" i="3" s="1"/>
  <c r="V633" i="3"/>
  <c r="W633" i="3" s="1"/>
  <c r="V399" i="3"/>
  <c r="W399" i="3" s="1"/>
  <c r="V618" i="3"/>
  <c r="W618" i="3" s="1"/>
  <c r="V511" i="3"/>
  <c r="W511" i="3" s="1"/>
  <c r="V11" i="3"/>
  <c r="W11" i="3" s="1"/>
  <c r="V157" i="3"/>
  <c r="W157" i="3" s="1"/>
  <c r="V108" i="3"/>
  <c r="W108" i="3" s="1"/>
  <c r="V376" i="3"/>
  <c r="W376" i="3" s="1"/>
  <c r="V351" i="3"/>
  <c r="W351" i="3" s="1"/>
  <c r="V377" i="3"/>
  <c r="W377" i="3" s="1"/>
  <c r="V112" i="3"/>
  <c r="W112" i="3" s="1"/>
  <c r="V330" i="3"/>
  <c r="W330" i="3" s="1"/>
  <c r="V245" i="3"/>
  <c r="W245" i="3" s="1"/>
  <c r="V296" i="3"/>
  <c r="W296" i="3" s="1"/>
  <c r="V477" i="3"/>
  <c r="W477" i="3" s="1"/>
  <c r="V279" i="3"/>
  <c r="W279" i="3" s="1"/>
  <c r="V414" i="3"/>
  <c r="W414" i="3" s="1"/>
  <c r="V538" i="3"/>
  <c r="W538" i="3" s="1"/>
  <c r="V132" i="3"/>
  <c r="W132" i="3" s="1"/>
  <c r="V405" i="3"/>
  <c r="W405" i="3" s="1"/>
  <c r="V334" i="3"/>
  <c r="W334" i="3" s="1"/>
  <c r="V629" i="3"/>
  <c r="W629" i="3" s="1"/>
  <c r="V540" i="3"/>
  <c r="W540" i="3" s="1"/>
  <c r="V227" i="3"/>
  <c r="W227" i="3" s="1"/>
  <c r="V352" i="3"/>
  <c r="W352" i="3" s="1"/>
  <c r="V206" i="3"/>
  <c r="W206" i="3" s="1"/>
  <c r="V437" i="3"/>
  <c r="W437" i="3" s="1"/>
  <c r="V475" i="3"/>
  <c r="W475" i="3" s="1"/>
  <c r="V188" i="3"/>
  <c r="W188" i="3" s="1"/>
  <c r="V489" i="3"/>
  <c r="W489" i="3" s="1"/>
  <c r="V492" i="3"/>
  <c r="W492" i="3" s="1"/>
  <c r="V99" i="3"/>
  <c r="W99" i="3" s="1"/>
  <c r="V43" i="3"/>
  <c r="W43" i="3" s="1"/>
  <c r="V228" i="3"/>
  <c r="W228" i="3" s="1"/>
  <c r="V593" i="3"/>
  <c r="W593" i="3" s="1"/>
  <c r="V438" i="3"/>
  <c r="W438" i="3" s="1"/>
  <c r="V506" i="3"/>
  <c r="W506" i="3" s="1"/>
  <c r="V240" i="3"/>
  <c r="W240" i="3" s="1"/>
  <c r="V242" i="3"/>
  <c r="W242" i="3" s="1"/>
  <c r="V632" i="3"/>
  <c r="W632" i="3" s="1"/>
  <c r="V4" i="3"/>
  <c r="W4" i="3" s="1"/>
  <c r="V58" i="3"/>
  <c r="W58" i="3" s="1"/>
  <c r="V406" i="3"/>
  <c r="W406" i="3" s="1"/>
  <c r="V600" i="3"/>
  <c r="W600" i="3" s="1"/>
  <c r="V444" i="3"/>
  <c r="W444" i="3" s="1"/>
  <c r="V521" i="3"/>
  <c r="W521" i="3" s="1"/>
  <c r="V74" i="3"/>
  <c r="W74" i="3" s="1"/>
  <c r="V583" i="3"/>
  <c r="W583" i="3" s="1"/>
  <c r="V150" i="3"/>
  <c r="W150" i="3" s="1"/>
  <c r="V532" i="3"/>
  <c r="W532" i="3" s="1"/>
  <c r="V186" i="3"/>
  <c r="W186" i="3" s="1"/>
  <c r="V562" i="3"/>
  <c r="W562" i="3" s="1"/>
  <c r="V606" i="3"/>
  <c r="W606" i="3" s="1"/>
  <c r="V39" i="3"/>
  <c r="W39" i="3" s="1"/>
  <c r="V114" i="3"/>
  <c r="W114" i="3" s="1"/>
  <c r="V359" i="3"/>
  <c r="W359" i="3" s="1"/>
  <c r="V472" i="3"/>
  <c r="W472" i="3" s="1"/>
  <c r="V319" i="3"/>
  <c r="W319" i="3" s="1"/>
  <c r="V104" i="3"/>
  <c r="W104" i="3" s="1"/>
  <c r="V297" i="3"/>
  <c r="W297" i="3" s="1"/>
  <c r="V136" i="3"/>
  <c r="W136" i="3" s="1"/>
  <c r="V416" i="3"/>
  <c r="W416" i="3" s="1"/>
  <c r="V394" i="3"/>
  <c r="W394" i="3" s="1"/>
  <c r="V207" i="3"/>
  <c r="W207" i="3" s="1"/>
  <c r="V373" i="3"/>
  <c r="W373" i="3" s="1"/>
  <c r="V412" i="3"/>
  <c r="W412" i="3" s="1"/>
  <c r="V555" i="3"/>
  <c r="W555" i="3" s="1"/>
  <c r="V326" i="3"/>
  <c r="W326" i="3" s="1"/>
  <c r="V30" i="3"/>
  <c r="W30" i="3" s="1"/>
  <c r="V545" i="3"/>
  <c r="W545" i="3" s="1"/>
  <c r="V513" i="3"/>
  <c r="W513" i="3" s="1"/>
  <c r="V327" i="3"/>
  <c r="W327" i="3" s="1"/>
  <c r="V435" i="3"/>
  <c r="W435" i="3" s="1"/>
  <c r="V292" i="3"/>
  <c r="W292" i="3" s="1"/>
  <c r="V508" i="3"/>
  <c r="W508" i="3" s="1"/>
  <c r="V635" i="3"/>
  <c r="W635" i="3" s="1"/>
  <c r="V149" i="3"/>
  <c r="W149" i="3" s="1"/>
  <c r="V310" i="3"/>
  <c r="W310" i="3" s="1"/>
  <c r="V357" i="3"/>
  <c r="W357" i="3" s="1"/>
  <c r="V397" i="3"/>
  <c r="W397" i="3" s="1"/>
  <c r="V26" i="3"/>
  <c r="W26" i="3" s="1"/>
  <c r="V599" i="3"/>
  <c r="W599" i="3" s="1"/>
  <c r="V62" i="3"/>
  <c r="W62" i="3" s="1"/>
  <c r="V105" i="3"/>
  <c r="W105" i="3" s="1"/>
  <c r="V563" i="3"/>
  <c r="W563" i="3" s="1"/>
  <c r="V107" i="3"/>
  <c r="W107" i="3" s="1"/>
  <c r="V172" i="3"/>
  <c r="W172" i="3" s="1"/>
  <c r="V148" i="3"/>
  <c r="W148" i="3" s="1"/>
  <c r="V611" i="3"/>
  <c r="W611" i="3" s="1"/>
  <c r="V59" i="3"/>
  <c r="W59" i="3" s="1"/>
  <c r="V287" i="3"/>
  <c r="W287" i="3" s="1"/>
  <c r="V124" i="3"/>
  <c r="W124" i="3" s="1"/>
  <c r="V146" i="3"/>
  <c r="W146" i="3" s="1"/>
  <c r="V464" i="3"/>
  <c r="W464" i="3" s="1"/>
  <c r="V490" i="3"/>
  <c r="W490" i="3" s="1"/>
  <c r="V496" i="3"/>
  <c r="W496" i="3" s="1"/>
  <c r="V534" i="3"/>
  <c r="W534" i="3" s="1"/>
  <c r="V288" i="3"/>
  <c r="W288" i="3" s="1"/>
  <c r="V427" i="3"/>
  <c r="W427" i="3" s="1"/>
  <c r="V229" i="3"/>
  <c r="W229" i="3" s="1"/>
  <c r="V590" i="3"/>
  <c r="W590" i="3" s="1"/>
  <c r="V140" i="3"/>
  <c r="W140" i="3" s="1"/>
  <c r="V365" i="3"/>
  <c r="W365" i="3" s="1"/>
  <c r="V204" i="3"/>
  <c r="W204" i="3" s="1"/>
  <c r="V637" i="3"/>
  <c r="W637" i="3" s="1"/>
  <c r="V42" i="3"/>
  <c r="W42" i="3" s="1"/>
  <c r="V502" i="3"/>
  <c r="W502" i="3" s="1"/>
  <c r="V154" i="3"/>
  <c r="W154" i="3" s="1"/>
  <c r="V231" i="3"/>
  <c r="W231" i="3" s="1"/>
  <c r="V509" i="3"/>
  <c r="W509" i="3" s="1"/>
  <c r="V617" i="3"/>
  <c r="W617" i="3" s="1"/>
  <c r="C38" i="5"/>
  <c r="C19" i="5"/>
  <c r="C10" i="5"/>
  <c r="C42" i="5"/>
  <c r="C31" i="5"/>
  <c r="C8" i="5"/>
  <c r="C18" i="5"/>
  <c r="C20" i="5"/>
  <c r="C7" i="5"/>
  <c r="C43" i="5"/>
  <c r="C37" i="5"/>
  <c r="C22" i="5"/>
  <c r="C48" i="5"/>
  <c r="C36" i="5"/>
  <c r="C45" i="5"/>
  <c r="C35" i="5"/>
  <c r="C39" i="5"/>
  <c r="C12" i="5"/>
  <c r="C11" i="5"/>
  <c r="C47" i="5"/>
  <c r="C29" i="5"/>
  <c r="C40" i="5"/>
  <c r="C21" i="5"/>
  <c r="C13" i="5"/>
  <c r="C30" i="5"/>
  <c r="C9" i="5"/>
  <c r="C23" i="5"/>
  <c r="C15" i="5"/>
  <c r="C46" i="5"/>
  <c r="C41" i="5"/>
  <c r="C16" i="5"/>
  <c r="C17" i="5"/>
  <c r="C6" i="5"/>
  <c r="V21" i="1"/>
  <c r="V31" i="1"/>
  <c r="V87" i="1"/>
  <c r="V28" i="1"/>
  <c r="V200" i="1"/>
  <c r="V33" i="1"/>
  <c r="V89" i="1"/>
  <c r="W276" i="3" l="1"/>
  <c r="W232" i="3"/>
  <c r="W251" i="1"/>
  <c r="W111" i="2"/>
  <c r="G43" i="5" s="1"/>
  <c r="W81" i="1"/>
  <c r="W176" i="1"/>
  <c r="W68" i="3"/>
  <c r="F10" i="5" s="1"/>
  <c r="W402" i="3"/>
  <c r="F33" i="5" s="1"/>
  <c r="F23" i="5"/>
  <c r="W657" i="3"/>
  <c r="F49" i="5" s="1"/>
  <c r="W430" i="3"/>
  <c r="F35" i="5" s="1"/>
  <c r="W702" i="3"/>
  <c r="F52" i="5" s="1"/>
  <c r="W603" i="1"/>
  <c r="W12" i="3"/>
  <c r="F6" i="5" s="1"/>
  <c r="W29" i="2"/>
  <c r="G18" i="5" s="1"/>
  <c r="W225" i="1"/>
  <c r="W388" i="1"/>
  <c r="W663" i="1"/>
  <c r="W922" i="1"/>
  <c r="E59" i="5" s="1"/>
  <c r="W208" i="3"/>
  <c r="F18" i="5" s="1"/>
  <c r="W323" i="3"/>
  <c r="F28" i="5" s="1"/>
  <c r="W12" i="2"/>
  <c r="G11" i="5" s="1"/>
  <c r="W49" i="1"/>
  <c r="W267" i="1"/>
  <c r="W633" i="1"/>
  <c r="W471" i="1"/>
  <c r="W520" i="1"/>
  <c r="W348" i="1"/>
  <c r="W328" i="1"/>
  <c r="W939" i="1"/>
  <c r="E60" i="5" s="1"/>
  <c r="W826" i="1"/>
  <c r="E54" i="5" s="1"/>
  <c r="W304" i="3"/>
  <c r="F26" i="5" s="1"/>
  <c r="W17" i="1"/>
  <c r="W697" i="1"/>
  <c r="W865" i="1"/>
  <c r="E56" i="5" s="1"/>
  <c r="W887" i="1"/>
  <c r="E57" i="5" s="1"/>
  <c r="W716" i="1"/>
  <c r="W74" i="2"/>
  <c r="G32" i="5" s="1"/>
  <c r="W850" i="3"/>
  <c r="F60" i="5" s="1"/>
  <c r="G26" i="5"/>
  <c r="W142" i="2"/>
  <c r="G60" i="5" s="1"/>
  <c r="W421" i="1"/>
  <c r="W297" i="1"/>
  <c r="W750" i="1"/>
  <c r="E50" i="5" s="1"/>
  <c r="W785" i="1"/>
  <c r="E52" i="5" s="1"/>
  <c r="W311" i="1"/>
  <c r="W503" i="3"/>
  <c r="F39" i="5" s="1"/>
  <c r="W602" i="3"/>
  <c r="F46" i="5" s="1"/>
  <c r="W739" i="3"/>
  <c r="F54" i="5" s="1"/>
  <c r="W48" i="2"/>
  <c r="G21" i="5" s="1"/>
  <c r="W140" i="1"/>
  <c r="W221" i="3"/>
  <c r="F19" i="5" s="1"/>
  <c r="W87" i="2"/>
  <c r="G39" i="5" s="1"/>
  <c r="W315" i="3"/>
  <c r="F27" i="5" s="1"/>
  <c r="W720" i="3"/>
  <c r="F53" i="5" s="1"/>
  <c r="W486" i="1"/>
  <c r="W67" i="1"/>
  <c r="W617" i="1"/>
  <c r="W339" i="1"/>
  <c r="W478" i="3"/>
  <c r="F38" i="5" s="1"/>
  <c r="W558" i="3"/>
  <c r="F43" i="5" s="1"/>
  <c r="W248" i="3"/>
  <c r="F21" i="5" s="1"/>
  <c r="W587" i="3"/>
  <c r="F45" i="5" s="1"/>
  <c r="W686" i="3"/>
  <c r="F51" i="5" s="1"/>
  <c r="W100" i="2"/>
  <c r="G40" i="5" s="1"/>
  <c r="W650" i="1"/>
  <c r="W193" i="1"/>
  <c r="W279" i="1"/>
  <c r="W240" i="1"/>
  <c r="W803" i="1"/>
  <c r="E53" i="5" s="1"/>
  <c r="W766" i="1"/>
  <c r="E51" i="5" s="1"/>
  <c r="W54" i="3"/>
  <c r="F9" i="5" s="1"/>
  <c r="W639" i="3"/>
  <c r="F48" i="5" s="1"/>
  <c r="W191" i="3"/>
  <c r="F17" i="5" s="1"/>
  <c r="W120" i="2"/>
  <c r="G51" i="5" s="1"/>
  <c r="W564" i="1"/>
  <c r="W100" i="3"/>
  <c r="F12" i="5" s="1"/>
  <c r="W527" i="3"/>
  <c r="F40" i="5" s="1"/>
  <c r="W542" i="3"/>
  <c r="F41" i="5" s="1"/>
  <c r="W23" i="3"/>
  <c r="F7" i="5" s="1"/>
  <c r="W757" i="3"/>
  <c r="F55" i="5" s="1"/>
  <c r="H55" i="5" s="1"/>
  <c r="W834" i="3"/>
  <c r="F59" i="5" s="1"/>
  <c r="W371" i="1"/>
  <c r="W461" i="3"/>
  <c r="F37" i="5" s="1"/>
  <c r="W777" i="3"/>
  <c r="F56" i="5" s="1"/>
  <c r="W161" i="3"/>
  <c r="F15" i="5" s="1"/>
  <c r="W36" i="3"/>
  <c r="F8" i="5" s="1"/>
  <c r="W125" i="3"/>
  <c r="F13" i="5" s="1"/>
  <c r="W620" i="3"/>
  <c r="F47" i="5" s="1"/>
  <c r="W445" i="3"/>
  <c r="F36" i="5" s="1"/>
  <c r="W178" i="3"/>
  <c r="F16" i="5" s="1"/>
  <c r="W59" i="2"/>
  <c r="G27" i="5" s="1"/>
  <c r="W131" i="2"/>
  <c r="G53" i="5" s="1"/>
  <c r="W679" i="1"/>
  <c r="W505" i="1"/>
  <c r="W588" i="1"/>
  <c r="W537" i="1"/>
  <c r="W903" i="1"/>
  <c r="E58" i="5" s="1"/>
  <c r="W367" i="3"/>
  <c r="F31" i="5" s="1"/>
  <c r="W456" i="1"/>
  <c r="W815" i="3"/>
  <c r="F58" i="5" s="1"/>
  <c r="W293" i="3"/>
  <c r="F25" i="5" s="1"/>
  <c r="W799" i="3"/>
  <c r="F57" i="5" s="1"/>
  <c r="W737" i="1"/>
  <c r="E49" i="5" s="1"/>
  <c r="W143" i="3"/>
  <c r="F14" i="5" s="1"/>
  <c r="W670" i="3"/>
  <c r="F50" i="5" s="1"/>
  <c r="W114" i="1"/>
  <c r="W260" i="3"/>
  <c r="F22" i="5" s="1"/>
  <c r="W340" i="3"/>
  <c r="F29" i="5" s="1"/>
  <c r="W417" i="3"/>
  <c r="F34" i="5" s="1"/>
  <c r="W385" i="3"/>
  <c r="F32" i="5" s="1"/>
  <c r="W354" i="3"/>
  <c r="F30" i="5" s="1"/>
  <c r="W80" i="3"/>
  <c r="F11" i="5" s="1"/>
  <c r="W574" i="3"/>
  <c r="F44" i="5" s="1"/>
  <c r="W158" i="1"/>
  <c r="W406" i="1"/>
  <c r="W435" i="1"/>
  <c r="C66" i="5"/>
  <c r="C65" i="5"/>
  <c r="C64" i="5"/>
  <c r="H49" i="5" l="1"/>
  <c r="H54" i="5"/>
  <c r="H59" i="5"/>
  <c r="H52" i="5"/>
  <c r="H60" i="5"/>
  <c r="H50" i="5"/>
  <c r="H53" i="5"/>
  <c r="H58" i="5"/>
  <c r="H57" i="5"/>
  <c r="H51" i="5"/>
  <c r="H56" i="5"/>
  <c r="C67" i="5"/>
  <c r="E32" i="5"/>
  <c r="H32" i="5" s="1"/>
  <c r="W87" i="1" l="1"/>
  <c r="W33" i="1"/>
  <c r="W31" i="1"/>
  <c r="W89" i="1"/>
  <c r="W200" i="1"/>
  <c r="W208" i="1" s="1"/>
  <c r="W28" i="1"/>
  <c r="W21" i="1"/>
  <c r="W34" i="1" l="1"/>
  <c r="E7" i="5" s="1"/>
  <c r="W94" i="1"/>
  <c r="E11" i="5" s="1"/>
  <c r="E9" i="5"/>
  <c r="E25" i="5"/>
  <c r="E27" i="5"/>
  <c r="E15" i="5"/>
  <c r="E10" i="5"/>
  <c r="E24" i="5"/>
  <c r="E22" i="5"/>
  <c r="E34" i="5"/>
  <c r="E33" i="5"/>
  <c r="E28" i="5"/>
  <c r="E14" i="5"/>
  <c r="E29" i="5"/>
  <c r="E44" i="5"/>
  <c r="E41" i="5"/>
  <c r="E16" i="5"/>
  <c r="E23" i="5"/>
  <c r="E48" i="5"/>
  <c r="E8" i="5"/>
  <c r="E42" i="5"/>
  <c r="E43" i="5"/>
  <c r="E26" i="5"/>
  <c r="E18" i="5"/>
  <c r="E12" i="5"/>
  <c r="E47" i="5"/>
  <c r="E31" i="5"/>
  <c r="E13" i="5"/>
  <c r="E30" i="5"/>
  <c r="E39" i="5"/>
  <c r="E21" i="5"/>
  <c r="E6" i="5"/>
  <c r="E36" i="5"/>
  <c r="E35" i="5"/>
  <c r="E17" i="5"/>
  <c r="E40" i="5"/>
  <c r="E37" i="5"/>
  <c r="E38" i="5"/>
  <c r="H25" i="5" l="1"/>
  <c r="H24" i="5"/>
  <c r="H27" i="5" l="1"/>
  <c r="H33" i="5"/>
  <c r="H28" i="5"/>
  <c r="H26" i="5"/>
  <c r="H17" i="5"/>
  <c r="H6" i="5" l="1"/>
  <c r="H44" i="5" l="1"/>
  <c r="H40" i="5"/>
  <c r="H39" i="5"/>
  <c r="H48" i="5"/>
  <c r="H37" i="5"/>
  <c r="G61" i="5" l="1"/>
  <c r="H13" i="5"/>
  <c r="H35" i="5"/>
  <c r="H42" i="5"/>
  <c r="H38" i="5"/>
  <c r="H47" i="5"/>
  <c r="H34" i="5"/>
  <c r="H16" i="5"/>
  <c r="E45" i="5" l="1"/>
  <c r="E46" i="5"/>
  <c r="H43" i="5"/>
  <c r="H46" i="5" l="1"/>
  <c r="H45" i="5"/>
  <c r="H36" i="5"/>
  <c r="H41" i="5"/>
  <c r="H14" i="5" l="1"/>
  <c r="H11" i="5" l="1"/>
  <c r="H10" i="5"/>
  <c r="H9" i="5"/>
  <c r="H15" i="5"/>
  <c r="H12" i="5"/>
  <c r="H7" i="5" l="1"/>
  <c r="H31" i="5" l="1"/>
  <c r="H30" i="5"/>
  <c r="H29" i="5"/>
  <c r="H8" i="5" l="1"/>
  <c r="F66" i="5" l="1"/>
  <c r="H23" i="5"/>
  <c r="H21" i="5" l="1"/>
  <c r="H22" i="5"/>
  <c r="H18" i="5" l="1"/>
  <c r="E19" i="5" l="1"/>
  <c r="H19" i="5" l="1"/>
  <c r="F64" i="5" l="1"/>
  <c r="J64" i="5" l="1"/>
  <c r="E20" i="5"/>
  <c r="F20" i="5"/>
  <c r="E61" i="5" l="1"/>
  <c r="H20" i="5"/>
  <c r="H61" i="5" s="1"/>
  <c r="F61" i="5"/>
  <c r="F65" i="5" l="1"/>
  <c r="J65" i="5" s="1"/>
  <c r="F67" i="5" l="1"/>
  <c r="J67" i="5" s="1"/>
</calcChain>
</file>

<file path=xl/sharedStrings.xml><?xml version="1.0" encoding="utf-8"?>
<sst xmlns="http://schemas.openxmlformats.org/spreadsheetml/2006/main" count="9484" uniqueCount="178">
  <si>
    <t>omezení</t>
  </si>
  <si>
    <t>NZ</t>
  </si>
  <si>
    <t>X</t>
  </si>
  <si>
    <t>6+</t>
  </si>
  <si>
    <t>+</t>
  </si>
  <si>
    <t>S</t>
  </si>
  <si>
    <t>V</t>
  </si>
  <si>
    <t>počet dní</t>
  </si>
  <si>
    <t>V+</t>
  </si>
  <si>
    <t>Počátek turnusu</t>
  </si>
  <si>
    <t>celkem</t>
  </si>
  <si>
    <t>oběh</t>
  </si>
  <si>
    <t>omezení/NZ</t>
  </si>
  <si>
    <t>Linka</t>
  </si>
  <si>
    <t>Spoj</t>
  </si>
  <si>
    <t>Linka/spoj</t>
  </si>
  <si>
    <t>Čas přistavení</t>
  </si>
  <si>
    <t>Odjezd</t>
  </si>
  <si>
    <t>Místo odjezdu</t>
  </si>
  <si>
    <t>Příjezd</t>
  </si>
  <si>
    <t>Místo příjezdu</t>
  </si>
  <si>
    <t>doba jízdy</t>
  </si>
  <si>
    <t>manipulace</t>
  </si>
  <si>
    <t>výkon</t>
  </si>
  <si>
    <t>čekání</t>
  </si>
  <si>
    <t>km/spoj</t>
  </si>
  <si>
    <t>provoz dny</t>
  </si>
  <si>
    <t>celkem km/rok</t>
  </si>
  <si>
    <t>Jihlava,,aut.nádr.</t>
  </si>
  <si>
    <t>přejezd</t>
  </si>
  <si>
    <t>Oběhy, které jsou v uvedený den mimo provoz:</t>
  </si>
  <si>
    <t>prázdniny</t>
  </si>
  <si>
    <t>víkendy</t>
  </si>
  <si>
    <t>školní dny</t>
  </si>
  <si>
    <t>Kategorie vozidla</t>
  </si>
  <si>
    <t>Číslo oběhu</t>
  </si>
  <si>
    <t>Pomocný sloupec</t>
  </si>
  <si>
    <t>Počet vozidel podle kategorií</t>
  </si>
  <si>
    <t>Celkem za všechny oběhy</t>
  </si>
  <si>
    <t>Proběhy podle kategorií (km/rok)</t>
  </si>
  <si>
    <t>Ujeté kilometry (km/rok)</t>
  </si>
  <si>
    <t>Ujeté kilometry podle kategorií (km/rok)</t>
  </si>
  <si>
    <t>turnus</t>
  </si>
  <si>
    <t>Kategorie vozidla spoj</t>
  </si>
  <si>
    <t>Kategorie vozidla oběh</t>
  </si>
  <si>
    <t>Kontrolní sloupec</t>
  </si>
  <si>
    <t>Žďár n.Sáz.,,aut.nádr.</t>
  </si>
  <si>
    <t>XXX166</t>
  </si>
  <si>
    <t>Chotěboř,,žel.st.</t>
  </si>
  <si>
    <t>Seč,,nám.</t>
  </si>
  <si>
    <t>Nová Ves u Chotěboře</t>
  </si>
  <si>
    <t>Maleč,,ZŠ</t>
  </si>
  <si>
    <t>Klokočov</t>
  </si>
  <si>
    <t>XXX165</t>
  </si>
  <si>
    <t>Třemošnice,,aut.st.</t>
  </si>
  <si>
    <t>Jeřišno,Chuchel,Strakov</t>
  </si>
  <si>
    <t>XXX170</t>
  </si>
  <si>
    <t>Golčův Jeníkov,,žel.zast.</t>
  </si>
  <si>
    <t>Vilémov,,nám.</t>
  </si>
  <si>
    <t>XXX171</t>
  </si>
  <si>
    <t>Golčův Jeníkov,,nám.TGM</t>
  </si>
  <si>
    <t>Vilémov,Spytice,odb.</t>
  </si>
  <si>
    <t>Skryje,Hostačov</t>
  </si>
  <si>
    <t>XXX173</t>
  </si>
  <si>
    <t>XXX172</t>
  </si>
  <si>
    <t>Habry,,aut.st.</t>
  </si>
  <si>
    <t>XXX229</t>
  </si>
  <si>
    <t>XXX228</t>
  </si>
  <si>
    <t>Leškovice</t>
  </si>
  <si>
    <t>XXX220</t>
  </si>
  <si>
    <t>Havlíčkův Brod,,dopravní terminál</t>
  </si>
  <si>
    <t>Světlá n.Sáz,,Komenského</t>
  </si>
  <si>
    <t>Světlá n.Sáz,,Benetice</t>
  </si>
  <si>
    <t>XXX226</t>
  </si>
  <si>
    <t>Vilémov,Jakubovice</t>
  </si>
  <si>
    <t>Uhelná Příbram,,Pukšice</t>
  </si>
  <si>
    <t>Vilémov,,ZŠ</t>
  </si>
  <si>
    <t>Uhelná Příbram,,ZŠ</t>
  </si>
  <si>
    <t>XXX225</t>
  </si>
  <si>
    <t>Sedletín</t>
  </si>
  <si>
    <t>Havlíčkův Brod,Zbožice</t>
  </si>
  <si>
    <t>XXX224</t>
  </si>
  <si>
    <t>XXX190</t>
  </si>
  <si>
    <t>Úsobí,,nám.</t>
  </si>
  <si>
    <t>Lípa</t>
  </si>
  <si>
    <t>Lípa,,ZŠ</t>
  </si>
  <si>
    <t>XXX191</t>
  </si>
  <si>
    <t>Herálec</t>
  </si>
  <si>
    <t>XXX192</t>
  </si>
  <si>
    <t>Herálec,,křiž.</t>
  </si>
  <si>
    <t>Větrný Jeníkov,,nám.</t>
  </si>
  <si>
    <t>XXX193</t>
  </si>
  <si>
    <t>Štoky,,nám.</t>
  </si>
  <si>
    <t>Šlapanov,,nám.</t>
  </si>
  <si>
    <t>Štoky,Smilov</t>
  </si>
  <si>
    <t>XXX194</t>
  </si>
  <si>
    <t>XXX195</t>
  </si>
  <si>
    <t>Štoky,Petrovice</t>
  </si>
  <si>
    <t>Štoky,,Smilov</t>
  </si>
  <si>
    <t>XXX227</t>
  </si>
  <si>
    <t>Uhelná Příbram,Pukšice</t>
  </si>
  <si>
    <t>XXX164</t>
  </si>
  <si>
    <t>Horní Bradlo,,aut.st.</t>
  </si>
  <si>
    <t>Chotěboř,,nám.TGM</t>
  </si>
  <si>
    <t>Libice n.Doubr.</t>
  </si>
  <si>
    <t>XXX162</t>
  </si>
  <si>
    <t>Ždírec n.Doubr.,,žel.st.</t>
  </si>
  <si>
    <t>Bezděkov</t>
  </si>
  <si>
    <t>XXX223</t>
  </si>
  <si>
    <t>Česká Bělá</t>
  </si>
  <si>
    <t>Přibyslav,,žel.st.</t>
  </si>
  <si>
    <t>Přibyslav,,Bechyňovo nám.</t>
  </si>
  <si>
    <t>XXX211</t>
  </si>
  <si>
    <t>Havlíčkův Brod,,stavební škola</t>
  </si>
  <si>
    <t>XXX212</t>
  </si>
  <si>
    <t>XXX216</t>
  </si>
  <si>
    <t>Šlapanov,Kněžská</t>
  </si>
  <si>
    <t>XXX213</t>
  </si>
  <si>
    <t>Havlíčkova Borová</t>
  </si>
  <si>
    <t>XXX214</t>
  </si>
  <si>
    <t>XXX215</t>
  </si>
  <si>
    <t>Pohled</t>
  </si>
  <si>
    <t>XXX161</t>
  </si>
  <si>
    <t>Vojnův Městec,,pošta</t>
  </si>
  <si>
    <t>Ždírec n.Doubr.,,ZŠ</t>
  </si>
  <si>
    <t>Ždírec n.Doubr.,Nové Ransko</t>
  </si>
  <si>
    <t>XXX163</t>
  </si>
  <si>
    <t>Trhová Kamenice,,nám.</t>
  </si>
  <si>
    <t>Slavíkov</t>
  </si>
  <si>
    <t>XXX160</t>
  </si>
  <si>
    <t>Chotěboř,Bílek</t>
  </si>
  <si>
    <t>XXX222</t>
  </si>
  <si>
    <t>Čachotín</t>
  </si>
  <si>
    <t>XXX221</t>
  </si>
  <si>
    <t>Horní Krupá,Údolí</t>
  </si>
  <si>
    <t>Horní Krupá</t>
  </si>
  <si>
    <t>Radostín</t>
  </si>
  <si>
    <t>XXX174</t>
  </si>
  <si>
    <t>XXX169</t>
  </si>
  <si>
    <t>Hlinsko,,nádr.</t>
  </si>
  <si>
    <t>Oběhy,které jsou v uvedený provozní den mimo provoz:</t>
  </si>
  <si>
    <t>XXX241</t>
  </si>
  <si>
    <t>Lipnice n.Sáz.,,Lipnické nám.</t>
  </si>
  <si>
    <t>Ledeč n.Sáz.,,Podolí</t>
  </si>
  <si>
    <t>Dolní Město,,pošta</t>
  </si>
  <si>
    <t>Ledeč n.Sáz.,,Husovo nám.</t>
  </si>
  <si>
    <t>Krásná Hora,Bezděkov</t>
  </si>
  <si>
    <t>XXX230</t>
  </si>
  <si>
    <t>Leština u Světlé,,žel.zast.</t>
  </si>
  <si>
    <t>Leština u Světlé,Dobrnice</t>
  </si>
  <si>
    <t>XXX231</t>
  </si>
  <si>
    <t>Světlá n.Sáz.,,žel.st.</t>
  </si>
  <si>
    <t>Světlá n.Sáz.,,Komenského</t>
  </si>
  <si>
    <t>XXX240</t>
  </si>
  <si>
    <t>XXX245</t>
  </si>
  <si>
    <t>Ledeč n.Sáz.,,sídl.Plácky</t>
  </si>
  <si>
    <t>XXX232</t>
  </si>
  <si>
    <t>XXX233</t>
  </si>
  <si>
    <t>Číhošť</t>
  </si>
  <si>
    <t>Pavlov</t>
  </si>
  <si>
    <t>XXX242</t>
  </si>
  <si>
    <t>Malčín</t>
  </si>
  <si>
    <t>Světlá n.Sáz.,,Bohemia</t>
  </si>
  <si>
    <t>Lučice,,II</t>
  </si>
  <si>
    <t>Lučice,,I</t>
  </si>
  <si>
    <t>Okrouhlice,Olešnice</t>
  </si>
  <si>
    <t>XXX246</t>
  </si>
  <si>
    <t>Pohleď</t>
  </si>
  <si>
    <t>XXX243</t>
  </si>
  <si>
    <t>Světlá n.Sáz.,Benetice</t>
  </si>
  <si>
    <t>XXX248</t>
  </si>
  <si>
    <t>Trpišovice,Bilantova Lhota</t>
  </si>
  <si>
    <t>Ledeč n.Sáz.,nem.Háj</t>
  </si>
  <si>
    <t>Světlá n.Sáz.,,pila</t>
  </si>
  <si>
    <t>XXX167</t>
  </si>
  <si>
    <t>Dopravce může turnus 3255 zajistit vozidlem kategorie S, avšak dle vzorových oěhů není v daném místě začátku žádný k dispozici.</t>
  </si>
  <si>
    <t>Oběhy přehled Havlíčkobrodsko</t>
  </si>
  <si>
    <t>XXX244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</si>
</sst>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h]:mm:ss;@"/>
    <numFmt numFmtId="165" formatCode="h:mm;@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9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8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5">
    <xf numFmtId="0" fontId="0" fillId="0" borderId="0"/>
    <xf numFmtId="0" fontId="9" fillId="0" borderId="1">
      <alignment vertical="top"/>
    </xf>
    <xf numFmtId="0" fontId="12" fillId="0" borderId="0"/>
    <xf numFmtId="0" fontId="12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12" fillId="0" borderId="0"/>
    <xf numFmtId="0" fontId="9" fillId="0" borderId="0"/>
    <xf numFmtId="0" fontId="9" fillId="0" borderId="1">
      <alignment vertical="top"/>
    </xf>
    <xf numFmtId="0" fontId="4" fillId="0" borderId="0"/>
    <xf numFmtId="0" fontId="12" fillId="0" borderId="0"/>
    <xf numFmtId="0" fontId="3" fillId="0" borderId="0"/>
    <xf numFmtId="0" fontId="2" fillId="0" borderId="0"/>
    <xf numFmtId="0" fontId="9" fillId="0" borderId="0"/>
  </cellStyleXfs>
  <cellXfs count="205">
    <xf numFmtId="0" fontId="0" fillId="0" borderId="0" xfId="0"/>
    <xf numFmtId="0" fontId="11" fillId="0" borderId="0" xfId="0" applyFont="1"/>
    <xf numFmtId="0" fontId="0" fillId="0" borderId="0" xfId="0" applyAlignment="1">
      <alignment horizontal="center"/>
    </xf>
    <xf numFmtId="0" fontId="0" fillId="2" borderId="0" xfId="0" applyFill="1"/>
    <xf numFmtId="0" fontId="15" fillId="0" borderId="0" xfId="3" applyFont="1"/>
    <xf numFmtId="0" fontId="15" fillId="0" borderId="0" xfId="3" applyFont="1" applyAlignment="1">
      <alignment horizontal="right"/>
    </xf>
    <xf numFmtId="3" fontId="15" fillId="0" borderId="0" xfId="3" applyNumberFormat="1" applyFont="1"/>
    <xf numFmtId="0" fontId="5" fillId="0" borderId="0" xfId="5"/>
    <xf numFmtId="0" fontId="10" fillId="0" borderId="0" xfId="3" applyFont="1"/>
    <xf numFmtId="0" fontId="5" fillId="0" borderId="0" xfId="5" applyAlignment="1">
      <alignment wrapText="1"/>
    </xf>
    <xf numFmtId="3" fontId="15" fillId="0" borderId="4" xfId="7" applyNumberFormat="1" applyFont="1" applyBorder="1"/>
    <xf numFmtId="3" fontId="15" fillId="0" borderId="8" xfId="7" applyNumberFormat="1" applyFont="1" applyBorder="1"/>
    <xf numFmtId="3" fontId="15" fillId="0" borderId="1" xfId="7" applyNumberFormat="1" applyFont="1" applyBorder="1"/>
    <xf numFmtId="0" fontId="14" fillId="0" borderId="0" xfId="3" applyFont="1" applyAlignment="1">
      <alignment wrapText="1"/>
    </xf>
    <xf numFmtId="0" fontId="14" fillId="0" borderId="0" xfId="3" applyFont="1"/>
    <xf numFmtId="0" fontId="6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4" fillId="0" borderId="0" xfId="0" applyFont="1"/>
    <xf numFmtId="164" fontId="14" fillId="0" borderId="0" xfId="0" applyNumberFormat="1" applyFont="1" applyAlignment="1">
      <alignment wrapText="1"/>
    </xf>
    <xf numFmtId="165" fontId="7" fillId="0" borderId="0" xfId="8" applyNumberFormat="1" applyFont="1" applyAlignment="1">
      <alignment horizontal="left" vertical="center" shrinkToFit="1"/>
    </xf>
    <xf numFmtId="0" fontId="17" fillId="0" borderId="0" xfId="10" applyFont="1"/>
    <xf numFmtId="0" fontId="16" fillId="0" borderId="0" xfId="0" applyFont="1" applyAlignment="1">
      <alignment wrapText="1"/>
    </xf>
    <xf numFmtId="0" fontId="16" fillId="0" borderId="0" xfId="0" applyFont="1" applyAlignment="1">
      <alignment horizontal="right"/>
    </xf>
    <xf numFmtId="0" fontId="8" fillId="0" borderId="0" xfId="12" applyFont="1"/>
    <xf numFmtId="0" fontId="1" fillId="0" borderId="0" xfId="5" applyFont="1"/>
    <xf numFmtId="3" fontId="15" fillId="0" borderId="2" xfId="7" applyNumberFormat="1" applyFont="1" applyBorder="1"/>
    <xf numFmtId="0" fontId="14" fillId="0" borderId="14" xfId="3" applyFont="1" applyBorder="1" applyAlignment="1">
      <alignment horizontal="left" wrapText="1"/>
    </xf>
    <xf numFmtId="0" fontId="14" fillId="0" borderId="23" xfId="3" applyFont="1" applyBorder="1" applyAlignment="1">
      <alignment horizontal="left" wrapText="1"/>
    </xf>
    <xf numFmtId="3" fontId="14" fillId="0" borderId="9" xfId="7" applyNumberFormat="1" applyFont="1" applyBorder="1"/>
    <xf numFmtId="0" fontId="16" fillId="0" borderId="1" xfId="6" applyFont="1" applyBorder="1"/>
    <xf numFmtId="3" fontId="15" fillId="0" borderId="22" xfId="7" applyNumberFormat="1" applyFont="1" applyBorder="1"/>
    <xf numFmtId="3" fontId="15" fillId="0" borderId="11" xfId="7" applyNumberFormat="1" applyFont="1" applyBorder="1"/>
    <xf numFmtId="3" fontId="14" fillId="0" borderId="28" xfId="7" applyNumberFormat="1" applyFont="1" applyBorder="1"/>
    <xf numFmtId="0" fontId="16" fillId="0" borderId="2" xfId="6" applyFont="1" applyBorder="1"/>
    <xf numFmtId="3" fontId="15" fillId="0" borderId="27" xfId="7" applyNumberFormat="1" applyFont="1" applyBorder="1"/>
    <xf numFmtId="0" fontId="14" fillId="0" borderId="13" xfId="3" applyFont="1" applyBorder="1" applyAlignment="1">
      <alignment horizontal="center" wrapText="1"/>
    </xf>
    <xf numFmtId="0" fontId="14" fillId="0" borderId="14" xfId="3" applyFont="1" applyBorder="1" applyAlignment="1">
      <alignment horizontal="center" wrapText="1"/>
    </xf>
    <xf numFmtId="0" fontId="14" fillId="0" borderId="24" xfId="5" applyFont="1" applyBorder="1"/>
    <xf numFmtId="0" fontId="14" fillId="0" borderId="25" xfId="5" applyFont="1" applyBorder="1"/>
    <xf numFmtId="0" fontId="14" fillId="0" borderId="26" xfId="3" applyFont="1" applyBorder="1"/>
    <xf numFmtId="0" fontId="19" fillId="0" borderId="0" xfId="0" applyFont="1"/>
    <xf numFmtId="0" fontId="19" fillId="0" borderId="6" xfId="0" applyFont="1" applyBorder="1"/>
    <xf numFmtId="0" fontId="19" fillId="0" borderId="2" xfId="0" applyFont="1" applyBorder="1"/>
    <xf numFmtId="0" fontId="19" fillId="0" borderId="1" xfId="0" applyFont="1" applyBorder="1"/>
    <xf numFmtId="49" fontId="9" fillId="0" borderId="1" xfId="8" applyNumberFormat="1" applyBorder="1" applyAlignment="1">
      <alignment horizontal="left" vertical="center" shrinkToFit="1"/>
    </xf>
    <xf numFmtId="0" fontId="19" fillId="0" borderId="11" xfId="0" applyFont="1" applyBorder="1"/>
    <xf numFmtId="49" fontId="9" fillId="0" borderId="11" xfId="8" applyNumberFormat="1" applyBorder="1" applyAlignment="1">
      <alignment horizontal="left" vertical="center" shrinkToFit="1"/>
    </xf>
    <xf numFmtId="165" fontId="20" fillId="0" borderId="0" xfId="0" applyNumberFormat="1" applyFont="1"/>
    <xf numFmtId="49" fontId="9" fillId="0" borderId="0" xfId="8" applyNumberFormat="1" applyAlignment="1">
      <alignment horizontal="left" vertical="center" shrinkToFit="1"/>
    </xf>
    <xf numFmtId="165" fontId="9" fillId="0" borderId="0" xfId="8" applyNumberFormat="1" applyAlignment="1">
      <alignment horizontal="left" vertical="center" shrinkToFit="1"/>
    </xf>
    <xf numFmtId="0" fontId="19" fillId="0" borderId="0" xfId="0" applyFont="1" applyAlignment="1">
      <alignment horizontal="center"/>
    </xf>
    <xf numFmtId="0" fontId="21" fillId="0" borderId="0" xfId="0" applyFont="1"/>
    <xf numFmtId="0" fontId="19" fillId="0" borderId="0" xfId="0" applyFont="1" applyAlignment="1">
      <alignment horizontal="right"/>
    </xf>
    <xf numFmtId="0" fontId="9" fillId="0" borderId="13" xfId="0" applyFont="1" applyBorder="1" applyAlignment="1">
      <alignment textRotation="90" wrapText="1"/>
    </xf>
    <xf numFmtId="0" fontId="9" fillId="0" borderId="14" xfId="0" applyFont="1" applyBorder="1" applyAlignment="1">
      <alignment textRotation="90" wrapText="1"/>
    </xf>
    <xf numFmtId="0" fontId="9" fillId="0" borderId="14" xfId="0" applyFont="1" applyBorder="1" applyAlignment="1">
      <alignment horizontal="center" textRotation="90" wrapText="1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center" wrapText="1"/>
    </xf>
    <xf numFmtId="0" fontId="23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23" fillId="0" borderId="0" xfId="0" applyFont="1" applyAlignment="1">
      <alignment horizontal="center" wrapText="1"/>
    </xf>
    <xf numFmtId="0" fontId="22" fillId="0" borderId="0" xfId="0" applyFont="1" applyAlignment="1">
      <alignment horizontal="right" wrapText="1"/>
    </xf>
    <xf numFmtId="0" fontId="19" fillId="0" borderId="0" xfId="0" applyFont="1" applyAlignment="1">
      <alignment horizontal="left"/>
    </xf>
    <xf numFmtId="0" fontId="19" fillId="0" borderId="6" xfId="0" applyFont="1" applyBorder="1" applyAlignment="1">
      <alignment horizontal="left"/>
    </xf>
    <xf numFmtId="0" fontId="19" fillId="0" borderId="7" xfId="0" applyFont="1" applyBorder="1"/>
    <xf numFmtId="0" fontId="19" fillId="0" borderId="2" xfId="0" applyFont="1" applyBorder="1" applyAlignment="1">
      <alignment horizontal="left"/>
    </xf>
    <xf numFmtId="0" fontId="9" fillId="0" borderId="1" xfId="0" applyFont="1" applyBorder="1"/>
    <xf numFmtId="0" fontId="19" fillId="0" borderId="1" xfId="0" applyFont="1" applyBorder="1" applyAlignment="1">
      <alignment horizontal="left"/>
    </xf>
    <xf numFmtId="20" fontId="21" fillId="0" borderId="1" xfId="0" applyNumberFormat="1" applyFont="1" applyBorder="1"/>
    <xf numFmtId="20" fontId="19" fillId="0" borderId="1" xfId="0" applyNumberFormat="1" applyFont="1" applyBorder="1" applyAlignment="1">
      <alignment horizontal="center"/>
    </xf>
    <xf numFmtId="165" fontId="19" fillId="0" borderId="1" xfId="0" applyNumberFormat="1" applyFont="1" applyBorder="1"/>
    <xf numFmtId="0" fontId="19" fillId="0" borderId="11" xfId="0" applyFont="1" applyBorder="1" applyAlignment="1">
      <alignment horizontal="left"/>
    </xf>
    <xf numFmtId="20" fontId="21" fillId="0" borderId="11" xfId="0" applyNumberFormat="1" applyFont="1" applyBorder="1"/>
    <xf numFmtId="20" fontId="19" fillId="0" borderId="11" xfId="0" applyNumberFormat="1" applyFont="1" applyBorder="1" applyAlignment="1">
      <alignment horizontal="center"/>
    </xf>
    <xf numFmtId="1" fontId="9" fillId="0" borderId="0" xfId="9" applyNumberFormat="1" applyBorder="1">
      <alignment vertical="top"/>
    </xf>
    <xf numFmtId="0" fontId="22" fillId="0" borderId="0" xfId="9" applyFont="1" applyBorder="1" applyAlignment="1">
      <alignment horizontal="right" vertical="top"/>
    </xf>
    <xf numFmtId="165" fontId="22" fillId="0" borderId="0" xfId="9" applyNumberFormat="1" applyFont="1" applyBorder="1">
      <alignment vertical="top"/>
    </xf>
    <xf numFmtId="0" fontId="20" fillId="0" borderId="0" xfId="0" applyFont="1" applyAlignment="1">
      <alignment horizontal="left"/>
    </xf>
    <xf numFmtId="0" fontId="20" fillId="0" borderId="0" xfId="0" applyFont="1"/>
    <xf numFmtId="20" fontId="24" fillId="0" borderId="0" xfId="0" applyNumberFormat="1" applyFont="1"/>
    <xf numFmtId="0" fontId="24" fillId="0" borderId="0" xfId="0" applyFont="1"/>
    <xf numFmtId="0" fontId="9" fillId="0" borderId="0" xfId="0" applyFont="1"/>
    <xf numFmtId="20" fontId="21" fillId="0" borderId="0" xfId="0" applyNumberFormat="1" applyFont="1"/>
    <xf numFmtId="20" fontId="19" fillId="0" borderId="0" xfId="0" applyNumberFormat="1" applyFont="1" applyAlignment="1">
      <alignment horizontal="center"/>
    </xf>
    <xf numFmtId="20" fontId="19" fillId="0" borderId="0" xfId="0" applyNumberFormat="1" applyFont="1"/>
    <xf numFmtId="20" fontId="21" fillId="0" borderId="2" xfId="0" applyNumberFormat="1" applyFont="1" applyBorder="1"/>
    <xf numFmtId="20" fontId="19" fillId="0" borderId="2" xfId="0" applyNumberFormat="1" applyFont="1" applyBorder="1" applyAlignment="1">
      <alignment horizontal="center"/>
    </xf>
    <xf numFmtId="0" fontId="9" fillId="0" borderId="14" xfId="0" applyFont="1" applyBorder="1" applyAlignment="1">
      <alignment horizontal="left" textRotation="90" wrapText="1"/>
    </xf>
    <xf numFmtId="0" fontId="19" fillId="0" borderId="1" xfId="3" applyFont="1" applyBorder="1" applyAlignment="1">
      <alignment horizontal="left"/>
    </xf>
    <xf numFmtId="0" fontId="19" fillId="0" borderId="0" xfId="3" applyFont="1" applyAlignment="1">
      <alignment horizontal="left"/>
    </xf>
    <xf numFmtId="1" fontId="9" fillId="0" borderId="1" xfId="8" applyNumberFormat="1" applyBorder="1" applyAlignment="1">
      <alignment horizontal="left" vertical="center"/>
    </xf>
    <xf numFmtId="1" fontId="9" fillId="0" borderId="0" xfId="8" applyNumberFormat="1" applyAlignment="1">
      <alignment horizontal="left" vertical="center"/>
    </xf>
    <xf numFmtId="0" fontId="19" fillId="0" borderId="5" xfId="0" applyFont="1" applyBorder="1"/>
    <xf numFmtId="0" fontId="19" fillId="0" borderId="8" xfId="0" applyFont="1" applyBorder="1"/>
    <xf numFmtId="0" fontId="19" fillId="0" borderId="22" xfId="0" applyFont="1" applyBorder="1"/>
    <xf numFmtId="3" fontId="15" fillId="0" borderId="5" xfId="7" applyNumberFormat="1" applyFont="1" applyBorder="1"/>
    <xf numFmtId="3" fontId="15" fillId="0" borderId="6" xfId="7" applyNumberFormat="1" applyFont="1" applyBorder="1"/>
    <xf numFmtId="3" fontId="14" fillId="0" borderId="7" xfId="7" applyNumberFormat="1" applyFont="1" applyBorder="1"/>
    <xf numFmtId="20" fontId="19" fillId="0" borderId="0" xfId="0" applyNumberFormat="1" applyFont="1" applyAlignment="1">
      <alignment horizontal="right"/>
    </xf>
    <xf numFmtId="49" fontId="7" fillId="0" borderId="17" xfId="8" applyNumberFormat="1" applyFont="1" applyBorder="1" applyAlignment="1">
      <alignment horizontal="left" vertical="center" shrinkToFit="1"/>
    </xf>
    <xf numFmtId="0" fontId="19" fillId="0" borderId="0" xfId="10" applyFont="1"/>
    <xf numFmtId="3" fontId="15" fillId="0" borderId="24" xfId="3" applyNumberFormat="1" applyFont="1" applyBorder="1"/>
    <xf numFmtId="3" fontId="15" fillId="0" borderId="25" xfId="3" applyNumberFormat="1" applyFont="1" applyBorder="1"/>
    <xf numFmtId="3" fontId="14" fillId="0" borderId="15" xfId="7" applyNumberFormat="1" applyFont="1" applyBorder="1"/>
    <xf numFmtId="3" fontId="15" fillId="0" borderId="14" xfId="3" applyNumberFormat="1" applyFont="1" applyBorder="1"/>
    <xf numFmtId="0" fontId="16" fillId="0" borderId="10" xfId="6" applyFont="1" applyBorder="1"/>
    <xf numFmtId="3" fontId="15" fillId="0" borderId="10" xfId="7" applyNumberFormat="1" applyFont="1" applyBorder="1"/>
    <xf numFmtId="3" fontId="15" fillId="0" borderId="29" xfId="7" applyNumberFormat="1" applyFont="1" applyBorder="1"/>
    <xf numFmtId="0" fontId="19" fillId="0" borderId="6" xfId="3" applyFont="1" applyBorder="1" applyAlignment="1">
      <alignment horizontal="left"/>
    </xf>
    <xf numFmtId="0" fontId="9" fillId="0" borderId="6" xfId="0" applyFont="1" applyBorder="1"/>
    <xf numFmtId="20" fontId="21" fillId="0" borderId="6" xfId="0" applyNumberFormat="1" applyFont="1" applyBorder="1"/>
    <xf numFmtId="20" fontId="19" fillId="0" borderId="6" xfId="0" applyNumberFormat="1" applyFont="1" applyBorder="1" applyAlignment="1">
      <alignment horizontal="center"/>
    </xf>
    <xf numFmtId="49" fontId="9" fillId="0" borderId="6" xfId="8" applyNumberFormat="1" applyBorder="1" applyAlignment="1">
      <alignment horizontal="left" vertical="center" shrinkToFit="1"/>
    </xf>
    <xf numFmtId="165" fontId="19" fillId="0" borderId="6" xfId="0" applyNumberFormat="1" applyFont="1" applyBorder="1"/>
    <xf numFmtId="0" fontId="19" fillId="0" borderId="3" xfId="0" applyFont="1" applyBorder="1"/>
    <xf numFmtId="0" fontId="19" fillId="0" borderId="11" xfId="3" applyFont="1" applyBorder="1" applyAlignment="1">
      <alignment horizontal="left"/>
    </xf>
    <xf numFmtId="0" fontId="9" fillId="0" borderId="11" xfId="0" applyFont="1" applyBorder="1"/>
    <xf numFmtId="165" fontId="19" fillId="0" borderId="11" xfId="0" applyNumberFormat="1" applyFont="1" applyBorder="1"/>
    <xf numFmtId="0" fontId="19" fillId="0" borderId="12" xfId="0" applyFont="1" applyBorder="1"/>
    <xf numFmtId="1" fontId="9" fillId="0" borderId="24" xfId="9" applyNumberFormat="1" applyBorder="1">
      <alignment vertical="top"/>
    </xf>
    <xf numFmtId="0" fontId="19" fillId="0" borderId="25" xfId="0" applyFont="1" applyBorder="1"/>
    <xf numFmtId="0" fontId="19" fillId="0" borderId="25" xfId="0" applyFont="1" applyBorder="1" applyAlignment="1">
      <alignment horizontal="center"/>
    </xf>
    <xf numFmtId="0" fontId="22" fillId="0" borderId="25" xfId="9" applyFont="1" applyBorder="1" applyAlignment="1">
      <alignment horizontal="right" vertical="top"/>
    </xf>
    <xf numFmtId="0" fontId="20" fillId="0" borderId="25" xfId="0" applyFont="1" applyBorder="1"/>
    <xf numFmtId="0" fontId="21" fillId="0" borderId="25" xfId="0" applyFont="1" applyBorder="1"/>
    <xf numFmtId="165" fontId="20" fillId="0" borderId="25" xfId="0" applyNumberFormat="1" applyFont="1" applyBorder="1"/>
    <xf numFmtId="20" fontId="20" fillId="0" borderId="14" xfId="0" applyNumberFormat="1" applyFont="1" applyBorder="1"/>
    <xf numFmtId="0" fontId="20" fillId="0" borderId="14" xfId="0" applyFont="1" applyBorder="1"/>
    <xf numFmtId="0" fontId="19" fillId="0" borderId="14" xfId="0" applyFont="1" applyBorder="1"/>
    <xf numFmtId="0" fontId="20" fillId="0" borderId="15" xfId="0" applyFont="1" applyBorder="1"/>
    <xf numFmtId="49" fontId="7" fillId="0" borderId="6" xfId="8" applyNumberFormat="1" applyFont="1" applyBorder="1" applyAlignment="1">
      <alignment horizontal="left" vertical="center" shrinkToFit="1"/>
    </xf>
    <xf numFmtId="165" fontId="22" fillId="0" borderId="25" xfId="9" applyNumberFormat="1" applyFont="1" applyBorder="1" applyAlignment="1">
      <alignment horizontal="center" vertical="top"/>
    </xf>
    <xf numFmtId="0" fontId="20" fillId="0" borderId="25" xfId="0" applyFont="1" applyBorder="1" applyAlignment="1">
      <alignment horizontal="center"/>
    </xf>
    <xf numFmtId="0" fontId="22" fillId="0" borderId="31" xfId="9" applyFont="1" applyBorder="1">
      <alignment vertical="top"/>
    </xf>
    <xf numFmtId="0" fontId="19" fillId="0" borderId="30" xfId="0" applyFont="1" applyBorder="1"/>
    <xf numFmtId="165" fontId="19" fillId="0" borderId="0" xfId="0" applyNumberFormat="1" applyFont="1"/>
    <xf numFmtId="165" fontId="7" fillId="0" borderId="16" xfId="8" applyNumberFormat="1" applyFont="1" applyBorder="1" applyAlignment="1">
      <alignment horizontal="left" vertical="center"/>
    </xf>
    <xf numFmtId="165" fontId="7" fillId="0" borderId="1" xfId="8" applyNumberFormat="1" applyFont="1" applyBorder="1" applyAlignment="1">
      <alignment horizontal="left" vertical="center" shrinkToFit="1"/>
    </xf>
    <xf numFmtId="165" fontId="7" fillId="0" borderId="1" xfId="8" applyNumberFormat="1" applyFont="1" applyBorder="1" applyAlignment="1">
      <alignment horizontal="left" vertical="center"/>
    </xf>
    <xf numFmtId="165" fontId="7" fillId="0" borderId="16" xfId="8" applyNumberFormat="1" applyFont="1" applyBorder="1" applyAlignment="1">
      <alignment horizontal="left" vertical="center" shrinkToFit="1"/>
    </xf>
    <xf numFmtId="49" fontId="7" fillId="0" borderId="16" xfId="8" applyNumberFormat="1" applyFont="1" applyBorder="1" applyAlignment="1">
      <alignment horizontal="left" vertical="center" shrinkToFit="1"/>
    </xf>
    <xf numFmtId="49" fontId="7" fillId="0" borderId="1" xfId="8" applyNumberFormat="1" applyFont="1" applyBorder="1" applyAlignment="1">
      <alignment horizontal="left" vertical="center" shrinkToFit="1"/>
    </xf>
    <xf numFmtId="165" fontId="7" fillId="0" borderId="17" xfId="8" applyNumberFormat="1" applyFont="1" applyBorder="1" applyAlignment="1">
      <alignment horizontal="left" vertical="center" shrinkToFit="1"/>
    </xf>
    <xf numFmtId="165" fontId="7" fillId="0" borderId="33" xfId="8" applyNumberFormat="1" applyFont="1" applyBorder="1" applyAlignment="1">
      <alignment horizontal="left" vertical="center" shrinkToFit="1"/>
    </xf>
    <xf numFmtId="165" fontId="7" fillId="0" borderId="34" xfId="8" applyNumberFormat="1" applyFont="1" applyBorder="1" applyAlignment="1">
      <alignment horizontal="left" vertical="center" shrinkToFit="1"/>
    </xf>
    <xf numFmtId="49" fontId="9" fillId="0" borderId="2" xfId="8" applyNumberFormat="1" applyBorder="1" applyAlignment="1">
      <alignment horizontal="left" vertical="center" shrinkToFit="1"/>
    </xf>
    <xf numFmtId="0" fontId="7" fillId="0" borderId="18" xfId="0" applyFont="1" applyBorder="1"/>
    <xf numFmtId="165" fontId="19" fillId="0" borderId="2" xfId="0" applyNumberFormat="1" applyFont="1" applyBorder="1"/>
    <xf numFmtId="165" fontId="22" fillId="0" borderId="0" xfId="9" applyNumberFormat="1" applyFont="1" applyBorder="1" applyAlignment="1">
      <alignment horizontal="center" vertical="top"/>
    </xf>
    <xf numFmtId="0" fontId="20" fillId="0" borderId="0" xfId="0" applyFont="1" applyAlignment="1">
      <alignment horizontal="center"/>
    </xf>
    <xf numFmtId="0" fontId="22" fillId="0" borderId="0" xfId="9" applyFont="1" applyBorder="1">
      <alignment vertical="top"/>
    </xf>
    <xf numFmtId="20" fontId="20" fillId="0" borderId="0" xfId="0" applyNumberFormat="1" applyFont="1"/>
    <xf numFmtId="165" fontId="7" fillId="0" borderId="36" xfId="8" applyNumberFormat="1" applyFont="1" applyBorder="1" applyAlignment="1">
      <alignment horizontal="left" vertical="center" shrinkToFit="1"/>
    </xf>
    <xf numFmtId="165" fontId="7" fillId="0" borderId="6" xfId="8" applyNumberFormat="1" applyFont="1" applyBorder="1" applyAlignment="1">
      <alignment horizontal="left" vertical="center" shrinkToFit="1"/>
    </xf>
    <xf numFmtId="165" fontId="7" fillId="0" borderId="32" xfId="8" applyNumberFormat="1" applyFont="1" applyBorder="1" applyAlignment="1">
      <alignment horizontal="left" vertical="center"/>
    </xf>
    <xf numFmtId="165" fontId="7" fillId="0" borderId="32" xfId="8" applyNumberFormat="1" applyFont="1" applyBorder="1" applyAlignment="1">
      <alignment horizontal="left" vertical="center" shrinkToFit="1"/>
    </xf>
    <xf numFmtId="0" fontId="19" fillId="0" borderId="37" xfId="0" applyFont="1" applyBorder="1"/>
    <xf numFmtId="20" fontId="19" fillId="0" borderId="10" xfId="0" applyNumberFormat="1" applyFont="1" applyBorder="1" applyAlignment="1">
      <alignment horizontal="center"/>
    </xf>
    <xf numFmtId="49" fontId="7" fillId="0" borderId="17" xfId="14" applyNumberFormat="1" applyFont="1" applyBorder="1" applyAlignment="1">
      <alignment horizontal="left" vertical="center" shrinkToFit="1"/>
    </xf>
    <xf numFmtId="0" fontId="11" fillId="0" borderId="18" xfId="0" applyFont="1" applyBorder="1"/>
    <xf numFmtId="49" fontId="7" fillId="0" borderId="0" xfId="8" applyNumberFormat="1" applyFont="1" applyAlignment="1">
      <alignment horizontal="left" vertical="center" shrinkToFit="1"/>
    </xf>
    <xf numFmtId="0" fontId="11" fillId="0" borderId="1" xfId="0" applyFont="1" applyBorder="1"/>
    <xf numFmtId="20" fontId="7" fillId="0" borderId="1" xfId="0" applyNumberFormat="1" applyFont="1" applyBorder="1"/>
    <xf numFmtId="49" fontId="7" fillId="0" borderId="1" xfId="14" applyNumberFormat="1" applyFont="1" applyBorder="1" applyAlignment="1">
      <alignment horizontal="left" vertical="center" shrinkToFit="1"/>
    </xf>
    <xf numFmtId="0" fontId="7" fillId="0" borderId="1" xfId="0" applyFont="1" applyBorder="1"/>
    <xf numFmtId="0" fontId="11" fillId="0" borderId="6" xfId="0" applyFont="1" applyBorder="1"/>
    <xf numFmtId="0" fontId="7" fillId="0" borderId="6" xfId="0" applyFont="1" applyBorder="1"/>
    <xf numFmtId="49" fontId="7" fillId="0" borderId="6" xfId="14" applyNumberFormat="1" applyFont="1" applyBorder="1" applyAlignment="1">
      <alignment horizontal="left" vertical="center" shrinkToFit="1"/>
    </xf>
    <xf numFmtId="20" fontId="7" fillId="0" borderId="6" xfId="0" applyNumberFormat="1" applyFont="1" applyBorder="1"/>
    <xf numFmtId="0" fontId="20" fillId="0" borderId="30" xfId="0" applyFont="1" applyBorder="1"/>
    <xf numFmtId="0" fontId="22" fillId="0" borderId="38" xfId="9" applyFont="1" applyBorder="1">
      <alignment vertical="top"/>
    </xf>
    <xf numFmtId="0" fontId="21" fillId="0" borderId="30" xfId="0" applyFont="1" applyBorder="1"/>
    <xf numFmtId="165" fontId="20" fillId="0" borderId="30" xfId="0" applyNumberFormat="1" applyFont="1" applyBorder="1"/>
    <xf numFmtId="1" fontId="9" fillId="0" borderId="39" xfId="9" applyNumberFormat="1" applyBorder="1">
      <alignment vertical="top"/>
    </xf>
    <xf numFmtId="0" fontId="19" fillId="0" borderId="30" xfId="0" applyFont="1" applyBorder="1" applyAlignment="1">
      <alignment horizontal="center"/>
    </xf>
    <xf numFmtId="0" fontId="22" fillId="0" borderId="30" xfId="9" applyFont="1" applyBorder="1" applyAlignment="1">
      <alignment horizontal="right" vertical="top"/>
    </xf>
    <xf numFmtId="165" fontId="22" fillId="0" borderId="30" xfId="9" applyNumberFormat="1" applyFont="1" applyBorder="1" applyAlignment="1">
      <alignment horizontal="center" vertical="top"/>
    </xf>
    <xf numFmtId="0" fontId="20" fillId="0" borderId="30" xfId="0" applyFont="1" applyBorder="1" applyAlignment="1">
      <alignment horizontal="center"/>
    </xf>
    <xf numFmtId="20" fontId="20" fillId="0" borderId="40" xfId="0" applyNumberFormat="1" applyFont="1" applyBorder="1"/>
    <xf numFmtId="0" fontId="20" fillId="0" borderId="40" xfId="0" applyFont="1" applyBorder="1"/>
    <xf numFmtId="0" fontId="19" fillId="0" borderId="40" xfId="0" applyFont="1" applyBorder="1"/>
    <xf numFmtId="0" fontId="20" fillId="0" borderId="28" xfId="0" applyFont="1" applyBorder="1"/>
    <xf numFmtId="165" fontId="7" fillId="0" borderId="11" xfId="8" applyNumberFormat="1" applyFont="1" applyBorder="1" applyAlignment="1">
      <alignment horizontal="left" vertical="center" shrinkToFit="1"/>
    </xf>
    <xf numFmtId="49" fontId="7" fillId="0" borderId="11" xfId="8" applyNumberFormat="1" applyFont="1" applyBorder="1" applyAlignment="1">
      <alignment horizontal="left" vertical="center" shrinkToFit="1"/>
    </xf>
    <xf numFmtId="49" fontId="7" fillId="0" borderId="41" xfId="8" applyNumberFormat="1" applyFont="1" applyBorder="1" applyAlignment="1">
      <alignment horizontal="left" vertical="center" shrinkToFit="1"/>
    </xf>
    <xf numFmtId="49" fontId="7" fillId="0" borderId="40" xfId="8" applyNumberFormat="1" applyFont="1" applyBorder="1" applyAlignment="1">
      <alignment horizontal="left" vertical="center" shrinkToFit="1"/>
    </xf>
    <xf numFmtId="165" fontId="7" fillId="0" borderId="16" xfId="8" applyNumberFormat="1" applyFont="1" applyBorder="1" applyAlignment="1">
      <alignment horizontal="center" vertical="center" shrinkToFit="1"/>
    </xf>
    <xf numFmtId="49" fontId="9" fillId="0" borderId="35" xfId="8" applyNumberFormat="1" applyBorder="1" applyAlignment="1">
      <alignment horizontal="left" vertical="center" shrinkToFit="1"/>
    </xf>
    <xf numFmtId="0" fontId="7" fillId="0" borderId="42" xfId="0" applyFont="1" applyBorder="1"/>
    <xf numFmtId="165" fontId="7" fillId="0" borderId="6" xfId="8" applyNumberFormat="1" applyFont="1" applyBorder="1" applyAlignment="1">
      <alignment horizontal="left" vertical="center"/>
    </xf>
    <xf numFmtId="1" fontId="9" fillId="0" borderId="6" xfId="8" applyNumberFormat="1" applyBorder="1" applyAlignment="1">
      <alignment horizontal="center" vertical="center"/>
    </xf>
    <xf numFmtId="1" fontId="9" fillId="0" borderId="1" xfId="8" applyNumberFormat="1" applyBorder="1" applyAlignment="1">
      <alignment horizontal="center" vertical="center"/>
    </xf>
    <xf numFmtId="1" fontId="9" fillId="0" borderId="0" xfId="8" applyNumberFormat="1" applyAlignment="1">
      <alignment horizontal="center" vertical="center"/>
    </xf>
    <xf numFmtId="0" fontId="19" fillId="0" borderId="1" xfId="3" applyFont="1" applyBorder="1" applyAlignment="1">
      <alignment horizontal="center"/>
    </xf>
    <xf numFmtId="1" fontId="9" fillId="0" borderId="2" xfId="8" applyNumberFormat="1" applyBorder="1" applyAlignment="1">
      <alignment horizontal="center" vertical="center"/>
    </xf>
    <xf numFmtId="1" fontId="9" fillId="0" borderId="11" xfId="8" applyNumberFormat="1" applyBorder="1" applyAlignment="1">
      <alignment horizontal="center" vertical="center"/>
    </xf>
    <xf numFmtId="0" fontId="19" fillId="0" borderId="0" xfId="3" applyFont="1" applyAlignment="1">
      <alignment horizontal="center"/>
    </xf>
    <xf numFmtId="165" fontId="7" fillId="0" borderId="2" xfId="8" applyNumberFormat="1" applyFont="1" applyBorder="1" applyAlignment="1">
      <alignment horizontal="left" vertical="center" shrinkToFit="1"/>
    </xf>
    <xf numFmtId="0" fontId="18" fillId="0" borderId="19" xfId="3" applyFont="1" applyBorder="1" applyAlignment="1">
      <alignment horizontal="center"/>
    </xf>
    <xf numFmtId="0" fontId="18" fillId="0" borderId="20" xfId="3" applyFont="1" applyBorder="1" applyAlignment="1">
      <alignment horizontal="center"/>
    </xf>
    <xf numFmtId="0" fontId="18" fillId="0" borderId="21" xfId="3" applyFont="1" applyBorder="1" applyAlignment="1">
      <alignment horizontal="center"/>
    </xf>
    <xf numFmtId="0" fontId="15" fillId="0" borderId="24" xfId="3" applyFont="1" applyBorder="1" applyAlignment="1">
      <alignment horizontal="center"/>
    </xf>
    <xf numFmtId="0" fontId="15" fillId="0" borderId="25" xfId="3" applyFont="1" applyBorder="1" applyAlignment="1">
      <alignment horizontal="center"/>
    </xf>
    <xf numFmtId="0" fontId="15" fillId="0" borderId="26" xfId="3" applyFont="1" applyBorder="1" applyAlignment="1">
      <alignment horizontal="center"/>
    </xf>
  </cellXfs>
  <cellStyles count="15">
    <cellStyle name="ColorStyle 2" xfId="1" xr:uid="{00000000-0005-0000-0000-000000000000}"/>
    <cellStyle name="ColorStyle 2 2 2" xfId="9" xr:uid="{00000000-0005-0000-0000-000001000000}"/>
    <cellStyle name="Normální" xfId="0" builtinId="0"/>
    <cellStyle name="Normální 15" xfId="2" xr:uid="{00000000-0005-0000-0000-000003000000}"/>
    <cellStyle name="Normální 16" xfId="12" xr:uid="{00000000-0005-0000-0000-000004000000}"/>
    <cellStyle name="Normální 16 2" xfId="5" xr:uid="{00000000-0005-0000-0000-000005000000}"/>
    <cellStyle name="Normální 17" xfId="10" xr:uid="{00000000-0005-0000-0000-000006000000}"/>
    <cellStyle name="Normální 2" xfId="13" xr:uid="{00000000-0005-0000-0000-000007000000}"/>
    <cellStyle name="Normální 2 2 4" xfId="3" xr:uid="{00000000-0005-0000-0000-000008000000}"/>
    <cellStyle name="Normální 2 2 4 2" xfId="7" xr:uid="{00000000-0005-0000-0000-000009000000}"/>
    <cellStyle name="Normální 2 7" xfId="11" xr:uid="{00000000-0005-0000-0000-00000A000000}"/>
    <cellStyle name="Normální 6 5" xfId="6" xr:uid="{00000000-0005-0000-0000-00000B000000}"/>
    <cellStyle name="normální_xlaJRLJR" xfId="8" xr:uid="{00000000-0005-0000-0000-00000C000000}"/>
    <cellStyle name="normální_xlaJRLJR 2" xfId="14" xr:uid="{00000000-0005-0000-0000-00000D000000}"/>
    <cellStyle name="Procenta 2" xfId="4" xr:uid="{00000000-0005-0000-0000-00000E000000}"/>
  </cellStyles>
  <dxfs count="4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</dxf>
    <dxf>
      <font>
        <b/>
        <i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</dxf>
    <dxf>
      <font>
        <b/>
        <i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</dxf>
    <dxf>
      <font>
        <b/>
        <i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941"/>
  <sheetViews>
    <sheetView workbookViewId="0">
      <selection activeCell="G332" sqref="G332"/>
    </sheetView>
  </sheetViews>
  <sheetFormatPr defaultRowHeight="14.4" x14ac:dyDescent="0.3"/>
  <cols>
    <col min="1" max="1" width="3.6640625" style="41" customWidth="1"/>
    <col min="2" max="2" width="7.44140625" style="41" customWidth="1"/>
    <col min="3" max="3" width="5.109375" style="41" customWidth="1"/>
    <col min="4" max="4" width="5.109375" style="63" customWidth="1"/>
    <col min="5" max="5" width="5.109375" style="41" customWidth="1"/>
    <col min="6" max="6" width="7" style="41" customWidth="1"/>
    <col min="7" max="7" width="4.44140625" style="41" customWidth="1"/>
    <col min="8" max="8" width="10.33203125" style="41" customWidth="1"/>
    <col min="9" max="9" width="5.109375" style="41" customWidth="1"/>
    <col min="10" max="10" width="5.109375" style="63" customWidth="1"/>
    <col min="11" max="11" width="5.6640625" style="52" customWidth="1"/>
    <col min="12" max="12" width="6" style="51" customWidth="1"/>
    <col min="13" max="13" width="30.44140625" style="41" customWidth="1"/>
    <col min="14" max="14" width="6.6640625" style="51" customWidth="1"/>
    <col min="15" max="15" width="32.6640625" style="41" customWidth="1"/>
    <col min="16" max="16" width="5.6640625" style="41" customWidth="1"/>
    <col min="17" max="18" width="6.33203125" style="41" customWidth="1"/>
    <col min="19" max="19" width="6.109375" style="41" customWidth="1"/>
    <col min="20" max="20" width="11.33203125" style="41" bestFit="1" customWidth="1"/>
    <col min="21" max="21" width="9.44140625" style="41" bestFit="1" customWidth="1"/>
    <col min="22" max="22" width="6.88671875" style="41" customWidth="1"/>
    <col min="23" max="23" width="9.44140625" style="41" bestFit="1" customWidth="1"/>
  </cols>
  <sheetData>
    <row r="1" spans="1:48" s="24" customFormat="1" ht="106.8" thickBot="1" x14ac:dyDescent="0.35">
      <c r="A1" s="54" t="s">
        <v>11</v>
      </c>
      <c r="B1" s="55" t="s">
        <v>42</v>
      </c>
      <c r="C1" s="56" t="s">
        <v>0</v>
      </c>
      <c r="D1" s="88" t="s">
        <v>1</v>
      </c>
      <c r="E1" s="56" t="s">
        <v>12</v>
      </c>
      <c r="F1" s="56" t="s">
        <v>13</v>
      </c>
      <c r="G1" s="56" t="s">
        <v>14</v>
      </c>
      <c r="H1" s="56" t="s">
        <v>15</v>
      </c>
      <c r="I1" s="56" t="s">
        <v>43</v>
      </c>
      <c r="J1" s="56" t="s">
        <v>44</v>
      </c>
      <c r="K1" s="56" t="s">
        <v>16</v>
      </c>
      <c r="L1" s="56" t="s">
        <v>17</v>
      </c>
      <c r="M1" s="56" t="s">
        <v>18</v>
      </c>
      <c r="N1" s="56" t="s">
        <v>19</v>
      </c>
      <c r="O1" s="56" t="s">
        <v>20</v>
      </c>
      <c r="P1" s="56" t="s">
        <v>45</v>
      </c>
      <c r="Q1" s="56" t="s">
        <v>21</v>
      </c>
      <c r="R1" s="56" t="s">
        <v>22</v>
      </c>
      <c r="S1" s="56" t="s">
        <v>23</v>
      </c>
      <c r="T1" s="56" t="s">
        <v>24</v>
      </c>
      <c r="U1" s="56" t="s">
        <v>25</v>
      </c>
      <c r="V1" s="56" t="s">
        <v>26</v>
      </c>
      <c r="W1" s="56" t="s">
        <v>27</v>
      </c>
    </row>
    <row r="2" spans="1:48" ht="15" customHeight="1" x14ac:dyDescent="0.3">
      <c r="A2" s="57"/>
      <c r="B2" s="57"/>
      <c r="C2" s="57"/>
      <c r="D2" s="60"/>
      <c r="E2" s="57"/>
      <c r="F2" s="58"/>
      <c r="G2" s="58"/>
      <c r="H2" s="58"/>
      <c r="I2" s="59"/>
      <c r="J2" s="60"/>
      <c r="K2" s="61"/>
      <c r="L2" s="58"/>
      <c r="M2" s="58"/>
      <c r="N2" s="58"/>
      <c r="O2" s="58"/>
      <c r="P2" s="58"/>
      <c r="Q2" s="62"/>
      <c r="R2" s="58"/>
      <c r="S2" s="58"/>
      <c r="T2" s="58"/>
      <c r="U2" s="58"/>
      <c r="V2" s="58"/>
      <c r="W2" s="58"/>
      <c r="X2" s="16"/>
      <c r="Z2" s="15"/>
      <c r="AA2" s="15"/>
      <c r="AB2" s="15"/>
      <c r="AG2" s="17"/>
      <c r="AH2" s="17"/>
      <c r="AI2" s="17"/>
      <c r="AJ2" s="17"/>
      <c r="AK2" s="17"/>
      <c r="AL2" s="17"/>
      <c r="AM2" s="17"/>
      <c r="AP2" s="18"/>
      <c r="AQ2" s="18"/>
      <c r="AR2" s="18"/>
      <c r="AS2" s="18"/>
      <c r="AT2" s="18"/>
      <c r="AU2" s="19"/>
      <c r="AV2" s="19"/>
    </row>
    <row r="3" spans="1:48" ht="15" customHeight="1" thickBot="1" x14ac:dyDescent="0.35">
      <c r="A3" s="57"/>
      <c r="B3" s="57"/>
      <c r="C3" s="57"/>
      <c r="D3" s="60"/>
      <c r="E3" s="57"/>
      <c r="F3" s="58"/>
      <c r="G3" s="58"/>
      <c r="H3" s="58"/>
      <c r="I3" s="59"/>
      <c r="J3" s="60"/>
      <c r="K3" s="61"/>
      <c r="L3" s="58"/>
      <c r="M3" s="58"/>
      <c r="N3" s="58"/>
      <c r="O3" s="58"/>
      <c r="P3" s="58"/>
      <c r="Q3" s="62"/>
      <c r="R3" s="58"/>
      <c r="S3" s="58"/>
      <c r="T3" s="58"/>
      <c r="U3" s="58"/>
      <c r="V3" s="58"/>
      <c r="W3" s="58"/>
      <c r="X3" s="16"/>
      <c r="Z3" s="15"/>
      <c r="AA3" s="15"/>
      <c r="AB3" s="15"/>
      <c r="AG3" s="17"/>
      <c r="AH3" s="17"/>
      <c r="AI3" s="17"/>
      <c r="AJ3" s="17"/>
      <c r="AK3" s="17"/>
      <c r="AL3" s="17"/>
      <c r="AM3" s="17"/>
      <c r="AP3" s="18"/>
      <c r="AQ3" s="18"/>
      <c r="AR3" s="18"/>
      <c r="AS3" s="18"/>
      <c r="AT3" s="18"/>
      <c r="AU3" s="19"/>
      <c r="AV3" s="19"/>
    </row>
    <row r="4" spans="1:48" x14ac:dyDescent="0.3">
      <c r="A4" s="93">
        <v>301</v>
      </c>
      <c r="B4" s="42">
        <v>3001</v>
      </c>
      <c r="C4" s="42" t="s">
        <v>2</v>
      </c>
      <c r="D4" s="109"/>
      <c r="E4" s="110" t="str">
        <f t="shared" ref="E4:E16" si="0">CONCATENATE(C4,D4)</f>
        <v>X</v>
      </c>
      <c r="F4" s="42" t="s">
        <v>101</v>
      </c>
      <c r="G4" s="191">
        <v>2</v>
      </c>
      <c r="H4" s="42" t="str">
        <f t="shared" ref="H4:H16" si="1">CONCATENATE(F4,"/",G4)</f>
        <v>XXX164/2</v>
      </c>
      <c r="I4" s="64" t="s">
        <v>5</v>
      </c>
      <c r="J4" s="64" t="s">
        <v>5</v>
      </c>
      <c r="K4" s="111">
        <v>0.18819444444444444</v>
      </c>
      <c r="L4" s="112">
        <v>0.18888888888888888</v>
      </c>
      <c r="M4" s="113" t="s">
        <v>102</v>
      </c>
      <c r="N4" s="112">
        <v>0.22222222222222221</v>
      </c>
      <c r="O4" s="113" t="s">
        <v>48</v>
      </c>
      <c r="P4" s="42" t="str">
        <f t="shared" ref="P4:P15" si="2">IF(M5=O4,"OK","POZOR")</f>
        <v>OK</v>
      </c>
      <c r="Q4" s="114">
        <f t="shared" ref="Q4:Q16" si="3">IF(ISNUMBER(G4),N4-L4,IF(F4="přejezd",N4-L4,0))</f>
        <v>3.3333333333333326E-2</v>
      </c>
      <c r="R4" s="114">
        <f t="shared" ref="R4:R16" si="4">IF(ISNUMBER(G4),L4-K4,0)</f>
        <v>6.9444444444444198E-4</v>
      </c>
      <c r="S4" s="114">
        <f t="shared" ref="S4:S16" si="5">Q4+R4</f>
        <v>3.4027777777777768E-2</v>
      </c>
      <c r="T4" s="114"/>
      <c r="U4" s="42">
        <v>25.8</v>
      </c>
      <c r="V4" s="42">
        <f>INDEX('Počty dní'!A:E,MATCH(E4,'Počty dní'!C:C,0),4)</f>
        <v>205</v>
      </c>
      <c r="W4" s="65">
        <f t="shared" ref="W4:W16" si="6">V4*U4</f>
        <v>5289</v>
      </c>
      <c r="X4" s="16"/>
    </row>
    <row r="5" spans="1:48" x14ac:dyDescent="0.3">
      <c r="A5" s="94">
        <v>301</v>
      </c>
      <c r="B5" s="44">
        <v>3001</v>
      </c>
      <c r="C5" s="44" t="s">
        <v>2</v>
      </c>
      <c r="D5" s="89"/>
      <c r="E5" s="67" t="str">
        <f t="shared" si="0"/>
        <v>X</v>
      </c>
      <c r="F5" s="44" t="s">
        <v>101</v>
      </c>
      <c r="G5" s="192">
        <v>1</v>
      </c>
      <c r="H5" s="44" t="str">
        <f t="shared" si="1"/>
        <v>XXX164/1</v>
      </c>
      <c r="I5" s="68" t="s">
        <v>5</v>
      </c>
      <c r="J5" s="68" t="s">
        <v>5</v>
      </c>
      <c r="K5" s="69">
        <v>0.24236111111111111</v>
      </c>
      <c r="L5" s="70">
        <v>0.24305555555555555</v>
      </c>
      <c r="M5" s="45" t="s">
        <v>48</v>
      </c>
      <c r="N5" s="70">
        <v>0.2673611111111111</v>
      </c>
      <c r="O5" s="45" t="s">
        <v>102</v>
      </c>
      <c r="P5" s="44" t="str">
        <f t="shared" si="2"/>
        <v>OK</v>
      </c>
      <c r="Q5" s="71">
        <f t="shared" si="3"/>
        <v>2.4305555555555552E-2</v>
      </c>
      <c r="R5" s="71">
        <f t="shared" si="4"/>
        <v>6.9444444444444198E-4</v>
      </c>
      <c r="S5" s="71">
        <f t="shared" si="5"/>
        <v>2.4999999999999994E-2</v>
      </c>
      <c r="T5" s="71">
        <f t="shared" ref="T5:T16" si="7">K5-N4</f>
        <v>2.0138888888888901E-2</v>
      </c>
      <c r="U5" s="44">
        <v>18.600000000000001</v>
      </c>
      <c r="V5" s="44">
        <f>INDEX('Počty dní'!A:E,MATCH(E5,'Počty dní'!C:C,0),4)</f>
        <v>205</v>
      </c>
      <c r="W5" s="115">
        <f t="shared" si="6"/>
        <v>3813.0000000000005</v>
      </c>
      <c r="X5" s="16"/>
    </row>
    <row r="6" spans="1:48" x14ac:dyDescent="0.3">
      <c r="A6" s="94">
        <v>301</v>
      </c>
      <c r="B6" s="44">
        <v>3001</v>
      </c>
      <c r="C6" s="44" t="s">
        <v>2</v>
      </c>
      <c r="D6" s="89"/>
      <c r="E6" s="67" t="str">
        <f t="shared" si="0"/>
        <v>X</v>
      </c>
      <c r="F6" s="44" t="s">
        <v>101</v>
      </c>
      <c r="G6" s="192">
        <v>4</v>
      </c>
      <c r="H6" s="44" t="str">
        <f t="shared" si="1"/>
        <v>XXX164/4</v>
      </c>
      <c r="I6" s="68" t="s">
        <v>5</v>
      </c>
      <c r="J6" s="68" t="s">
        <v>5</v>
      </c>
      <c r="K6" s="69">
        <v>0.26944444444444443</v>
      </c>
      <c r="L6" s="70">
        <v>0.27083333333333331</v>
      </c>
      <c r="M6" s="45" t="s">
        <v>102</v>
      </c>
      <c r="N6" s="70">
        <v>0.30555555555555552</v>
      </c>
      <c r="O6" s="45" t="s">
        <v>48</v>
      </c>
      <c r="P6" s="44" t="str">
        <f t="shared" si="2"/>
        <v>OK</v>
      </c>
      <c r="Q6" s="71">
        <f t="shared" si="3"/>
        <v>3.472222222222221E-2</v>
      </c>
      <c r="R6" s="71">
        <f t="shared" si="4"/>
        <v>1.388888888888884E-3</v>
      </c>
      <c r="S6" s="71">
        <f t="shared" si="5"/>
        <v>3.6111111111111094E-2</v>
      </c>
      <c r="T6" s="71">
        <f t="shared" si="7"/>
        <v>2.0833333333333259E-3</v>
      </c>
      <c r="U6" s="44">
        <v>25.8</v>
      </c>
      <c r="V6" s="44">
        <f>INDEX('Počty dní'!A:E,MATCH(E6,'Počty dní'!C:C,0),4)</f>
        <v>205</v>
      </c>
      <c r="W6" s="115">
        <f t="shared" si="6"/>
        <v>5289</v>
      </c>
      <c r="X6" s="16"/>
    </row>
    <row r="7" spans="1:48" x14ac:dyDescent="0.3">
      <c r="A7" s="94">
        <v>301</v>
      </c>
      <c r="B7" s="44">
        <v>3001</v>
      </c>
      <c r="C7" s="44" t="s">
        <v>2</v>
      </c>
      <c r="D7" s="89">
        <v>10</v>
      </c>
      <c r="E7" s="67" t="str">
        <f>CONCATENATE(C7,D7)</f>
        <v>X10</v>
      </c>
      <c r="F7" s="44" t="s">
        <v>105</v>
      </c>
      <c r="G7" s="192">
        <v>51</v>
      </c>
      <c r="H7" s="44" t="str">
        <f>CONCATENATE(F7,"/",G7)</f>
        <v>XXX162/51</v>
      </c>
      <c r="I7" s="68" t="s">
        <v>5</v>
      </c>
      <c r="J7" s="68" t="s">
        <v>5</v>
      </c>
      <c r="K7" s="69">
        <v>0.30624999999999997</v>
      </c>
      <c r="L7" s="70">
        <v>0.30694444444444441</v>
      </c>
      <c r="M7" s="45" t="s">
        <v>48</v>
      </c>
      <c r="N7" s="70">
        <v>0.3125</v>
      </c>
      <c r="O7" s="45" t="s">
        <v>107</v>
      </c>
      <c r="P7" s="44" t="str">
        <f t="shared" si="2"/>
        <v>OK</v>
      </c>
      <c r="Q7" s="71">
        <f t="shared" ref="Q7:Q12" si="8">IF(ISNUMBER(G7),N7-L7,IF(F7="přejezd",N7-L7,0))</f>
        <v>5.5555555555555913E-3</v>
      </c>
      <c r="R7" s="71">
        <f t="shared" ref="R7:R12" si="9">IF(ISNUMBER(G7),L7-K7,0)</f>
        <v>6.9444444444444198E-4</v>
      </c>
      <c r="S7" s="71">
        <f t="shared" ref="S7:S12" si="10">Q7+R7</f>
        <v>6.2500000000000333E-3</v>
      </c>
      <c r="T7" s="71">
        <f t="shared" ref="T7:T12" si="11">K7-N6</f>
        <v>6.9444444444444198E-4</v>
      </c>
      <c r="U7" s="44">
        <v>5.5</v>
      </c>
      <c r="V7" s="44">
        <f>INDEX('Počty dní'!A:E,MATCH(E7,'Počty dní'!C:C,0),4)</f>
        <v>195</v>
      </c>
      <c r="W7" s="115">
        <f>V7*U7</f>
        <v>1072.5</v>
      </c>
      <c r="X7" s="16"/>
    </row>
    <row r="8" spans="1:48" x14ac:dyDescent="0.3">
      <c r="A8" s="94">
        <v>301</v>
      </c>
      <c r="B8" s="44">
        <v>3001</v>
      </c>
      <c r="C8" s="44" t="s">
        <v>2</v>
      </c>
      <c r="D8" s="89">
        <v>10</v>
      </c>
      <c r="E8" s="67" t="str">
        <f>CONCATENATE(C8,D8)</f>
        <v>X10</v>
      </c>
      <c r="F8" s="44" t="s">
        <v>105</v>
      </c>
      <c r="G8" s="192">
        <v>52</v>
      </c>
      <c r="H8" s="44" t="str">
        <f>CONCATENATE(F8,"/",G8)</f>
        <v>XXX162/52</v>
      </c>
      <c r="I8" s="68" t="s">
        <v>5</v>
      </c>
      <c r="J8" s="68" t="s">
        <v>5</v>
      </c>
      <c r="K8" s="69">
        <v>0.31388888888888888</v>
      </c>
      <c r="L8" s="70">
        <v>0.31527777777777777</v>
      </c>
      <c r="M8" s="45" t="s">
        <v>107</v>
      </c>
      <c r="N8" s="70">
        <v>0.32361111111111113</v>
      </c>
      <c r="O8" s="137" t="s">
        <v>103</v>
      </c>
      <c r="P8" s="44" t="str">
        <f t="shared" si="2"/>
        <v>OK</v>
      </c>
      <c r="Q8" s="71">
        <f t="shared" si="8"/>
        <v>8.3333333333333592E-3</v>
      </c>
      <c r="R8" s="71">
        <f t="shared" si="9"/>
        <v>1.388888888888884E-3</v>
      </c>
      <c r="S8" s="71">
        <f t="shared" si="10"/>
        <v>9.7222222222222432E-3</v>
      </c>
      <c r="T8" s="71">
        <f t="shared" si="11"/>
        <v>1.388888888888884E-3</v>
      </c>
      <c r="U8" s="44">
        <v>6.3</v>
      </c>
      <c r="V8" s="44">
        <f>INDEX('Počty dní'!A:E,MATCH(E8,'Počty dní'!C:C,0),4)</f>
        <v>195</v>
      </c>
      <c r="W8" s="115">
        <f>V8*U8</f>
        <v>1228.5</v>
      </c>
      <c r="X8" s="16"/>
    </row>
    <row r="9" spans="1:48" x14ac:dyDescent="0.3">
      <c r="A9" s="94">
        <v>301</v>
      </c>
      <c r="B9" s="44">
        <v>3001</v>
      </c>
      <c r="C9" s="44" t="s">
        <v>2</v>
      </c>
      <c r="D9" s="89">
        <v>10</v>
      </c>
      <c r="E9" s="67" t="str">
        <f>CONCATENATE(C9,D9)</f>
        <v>X10</v>
      </c>
      <c r="F9" s="44" t="s">
        <v>29</v>
      </c>
      <c r="G9" s="192"/>
      <c r="H9" s="44" t="str">
        <f>CONCATENATE(F9,"/",G9)</f>
        <v>přejezd/</v>
      </c>
      <c r="I9" s="68"/>
      <c r="J9" s="68" t="s">
        <v>5</v>
      </c>
      <c r="K9" s="69">
        <v>0.32361111111111113</v>
      </c>
      <c r="L9" s="70">
        <v>0.32361111111111113</v>
      </c>
      <c r="M9" s="137" t="s">
        <v>103</v>
      </c>
      <c r="N9" s="70">
        <v>0.3263888888888889</v>
      </c>
      <c r="O9" s="45" t="s">
        <v>48</v>
      </c>
      <c r="P9" s="44" t="str">
        <f t="shared" si="2"/>
        <v>OK</v>
      </c>
      <c r="Q9" s="71">
        <f t="shared" si="8"/>
        <v>2.7777777777777679E-3</v>
      </c>
      <c r="R9" s="71">
        <f t="shared" si="9"/>
        <v>0</v>
      </c>
      <c r="S9" s="71">
        <f t="shared" si="10"/>
        <v>2.7777777777777679E-3</v>
      </c>
      <c r="T9" s="71">
        <f t="shared" si="11"/>
        <v>0</v>
      </c>
      <c r="U9" s="44">
        <v>0</v>
      </c>
      <c r="V9" s="44">
        <f>INDEX('Počty dní'!A:E,MATCH(E9,'Počty dní'!C:C,0),4)</f>
        <v>195</v>
      </c>
      <c r="W9" s="115">
        <f>V9*U9</f>
        <v>0</v>
      </c>
      <c r="X9" s="16"/>
    </row>
    <row r="10" spans="1:48" x14ac:dyDescent="0.3">
      <c r="A10" s="94">
        <v>301</v>
      </c>
      <c r="B10" s="44">
        <v>3001</v>
      </c>
      <c r="C10" s="44" t="s">
        <v>2</v>
      </c>
      <c r="D10" s="89"/>
      <c r="E10" s="67" t="str">
        <f t="shared" si="0"/>
        <v>X</v>
      </c>
      <c r="F10" s="44" t="s">
        <v>101</v>
      </c>
      <c r="G10" s="192">
        <v>3</v>
      </c>
      <c r="H10" s="44" t="str">
        <f t="shared" si="1"/>
        <v>XXX164/3</v>
      </c>
      <c r="I10" s="68" t="s">
        <v>5</v>
      </c>
      <c r="J10" s="68" t="s">
        <v>5</v>
      </c>
      <c r="K10" s="69">
        <v>0.44305555555555554</v>
      </c>
      <c r="L10" s="70">
        <v>0.44444444444444442</v>
      </c>
      <c r="M10" s="45" t="s">
        <v>48</v>
      </c>
      <c r="N10" s="70">
        <v>0.46875</v>
      </c>
      <c r="O10" s="45" t="s">
        <v>102</v>
      </c>
      <c r="P10" s="44" t="str">
        <f t="shared" si="2"/>
        <v>OK</v>
      </c>
      <c r="Q10" s="71">
        <f t="shared" si="8"/>
        <v>2.430555555555558E-2</v>
      </c>
      <c r="R10" s="71">
        <f t="shared" si="9"/>
        <v>1.388888888888884E-3</v>
      </c>
      <c r="S10" s="71">
        <f t="shared" si="10"/>
        <v>2.5694444444444464E-2</v>
      </c>
      <c r="T10" s="71">
        <f t="shared" si="11"/>
        <v>0.11666666666666664</v>
      </c>
      <c r="U10" s="44">
        <v>18.600000000000001</v>
      </c>
      <c r="V10" s="44">
        <f>INDEX('Počty dní'!A:E,MATCH(E10,'Počty dní'!C:C,0),4)</f>
        <v>205</v>
      </c>
      <c r="W10" s="115">
        <f t="shared" si="6"/>
        <v>3813.0000000000005</v>
      </c>
      <c r="X10" s="16"/>
    </row>
    <row r="11" spans="1:48" x14ac:dyDescent="0.3">
      <c r="A11" s="94">
        <v>301</v>
      </c>
      <c r="B11" s="44">
        <v>3001</v>
      </c>
      <c r="C11" s="44" t="s">
        <v>2</v>
      </c>
      <c r="D11" s="89"/>
      <c r="E11" s="67" t="str">
        <f t="shared" si="0"/>
        <v>X</v>
      </c>
      <c r="F11" s="44" t="s">
        <v>101</v>
      </c>
      <c r="G11" s="192">
        <v>6</v>
      </c>
      <c r="H11" s="44" t="str">
        <f t="shared" si="1"/>
        <v>XXX164/6</v>
      </c>
      <c r="I11" s="68" t="s">
        <v>5</v>
      </c>
      <c r="J11" s="68" t="s">
        <v>5</v>
      </c>
      <c r="K11" s="69">
        <v>0.52083333333333337</v>
      </c>
      <c r="L11" s="70">
        <v>0.52222222222222225</v>
      </c>
      <c r="M11" s="45" t="s">
        <v>102</v>
      </c>
      <c r="N11" s="70">
        <v>0.55555555555555558</v>
      </c>
      <c r="O11" s="45" t="s">
        <v>48</v>
      </c>
      <c r="P11" s="44" t="str">
        <f t="shared" si="2"/>
        <v>OK</v>
      </c>
      <c r="Q11" s="71">
        <f t="shared" si="8"/>
        <v>3.3333333333333326E-2</v>
      </c>
      <c r="R11" s="71">
        <f t="shared" si="9"/>
        <v>1.388888888888884E-3</v>
      </c>
      <c r="S11" s="71">
        <f t="shared" si="10"/>
        <v>3.472222222222221E-2</v>
      </c>
      <c r="T11" s="71">
        <f t="shared" si="11"/>
        <v>5.208333333333337E-2</v>
      </c>
      <c r="U11" s="44">
        <v>25.8</v>
      </c>
      <c r="V11" s="44">
        <f>INDEX('Počty dní'!A:E,MATCH(E11,'Počty dní'!C:C,0),4)</f>
        <v>205</v>
      </c>
      <c r="W11" s="115">
        <f t="shared" si="6"/>
        <v>5289</v>
      </c>
      <c r="X11" s="16"/>
    </row>
    <row r="12" spans="1:48" x14ac:dyDescent="0.3">
      <c r="A12" s="94">
        <v>301</v>
      </c>
      <c r="B12" s="44">
        <v>3001</v>
      </c>
      <c r="C12" s="44" t="s">
        <v>2</v>
      </c>
      <c r="D12" s="89">
        <v>25</v>
      </c>
      <c r="E12" s="67" t="str">
        <f>CONCATENATE(C12,D12)</f>
        <v>X25</v>
      </c>
      <c r="F12" s="44" t="s">
        <v>99</v>
      </c>
      <c r="G12" s="192">
        <v>9</v>
      </c>
      <c r="H12" s="44" t="str">
        <f>CONCATENATE(F12,"/",G12)</f>
        <v>XXX227/9</v>
      </c>
      <c r="I12" s="68" t="s">
        <v>5</v>
      </c>
      <c r="J12" s="68" t="s">
        <v>5</v>
      </c>
      <c r="K12" s="69">
        <v>0.56805555555555554</v>
      </c>
      <c r="L12" s="70">
        <v>0.56944444444444442</v>
      </c>
      <c r="M12" s="45" t="s">
        <v>48</v>
      </c>
      <c r="N12" s="70">
        <v>0.58819444444444446</v>
      </c>
      <c r="O12" s="45" t="s">
        <v>100</v>
      </c>
      <c r="P12" s="44" t="str">
        <f t="shared" si="2"/>
        <v>OK</v>
      </c>
      <c r="Q12" s="71">
        <f t="shared" si="8"/>
        <v>1.8750000000000044E-2</v>
      </c>
      <c r="R12" s="71">
        <f t="shared" si="9"/>
        <v>1.388888888888884E-3</v>
      </c>
      <c r="S12" s="71">
        <f t="shared" si="10"/>
        <v>2.0138888888888928E-2</v>
      </c>
      <c r="T12" s="71">
        <f t="shared" si="11"/>
        <v>1.2499999999999956E-2</v>
      </c>
      <c r="U12" s="44">
        <v>16.100000000000001</v>
      </c>
      <c r="V12" s="44">
        <f>INDEX('Počty dní'!A:E,MATCH(E12,'Počty dní'!C:C,0),4)</f>
        <v>205</v>
      </c>
      <c r="W12" s="115">
        <f>V12*U12</f>
        <v>3300.5000000000005</v>
      </c>
      <c r="X12" s="16"/>
    </row>
    <row r="13" spans="1:48" x14ac:dyDescent="0.3">
      <c r="A13" s="94">
        <v>301</v>
      </c>
      <c r="B13" s="44">
        <v>3001</v>
      </c>
      <c r="C13" s="44" t="s">
        <v>2</v>
      </c>
      <c r="D13" s="89">
        <v>25</v>
      </c>
      <c r="E13" s="67" t="str">
        <f>CONCATENATE(C13,D13)</f>
        <v>X25</v>
      </c>
      <c r="F13" s="44" t="s">
        <v>99</v>
      </c>
      <c r="G13" s="192">
        <v>12</v>
      </c>
      <c r="H13" s="44" t="str">
        <f>CONCATENATE(F13,"/",G13)</f>
        <v>XXX227/12</v>
      </c>
      <c r="I13" s="68" t="s">
        <v>5</v>
      </c>
      <c r="J13" s="68" t="s">
        <v>5</v>
      </c>
      <c r="K13" s="69">
        <v>0.58888888888888891</v>
      </c>
      <c r="L13" s="70">
        <v>0.58958333333333335</v>
      </c>
      <c r="M13" s="45" t="s">
        <v>100</v>
      </c>
      <c r="N13" s="70">
        <v>0.60833333333333328</v>
      </c>
      <c r="O13" s="45" t="s">
        <v>48</v>
      </c>
      <c r="P13" s="44" t="str">
        <f t="shared" si="2"/>
        <v>OK</v>
      </c>
      <c r="Q13" s="71">
        <f t="shared" si="3"/>
        <v>1.8749999999999933E-2</v>
      </c>
      <c r="R13" s="71">
        <f t="shared" si="4"/>
        <v>6.9444444444444198E-4</v>
      </c>
      <c r="S13" s="71">
        <f t="shared" si="5"/>
        <v>1.9444444444444375E-2</v>
      </c>
      <c r="T13" s="71">
        <f t="shared" si="7"/>
        <v>6.9444444444444198E-4</v>
      </c>
      <c r="U13" s="44">
        <v>16.100000000000001</v>
      </c>
      <c r="V13" s="44">
        <f>INDEX('Počty dní'!A:E,MATCH(E13,'Počty dní'!C:C,0),4)</f>
        <v>205</v>
      </c>
      <c r="W13" s="115">
        <f>V13*U13</f>
        <v>3300.5000000000005</v>
      </c>
      <c r="X13" s="16"/>
    </row>
    <row r="14" spans="1:48" x14ac:dyDescent="0.3">
      <c r="A14" s="94">
        <v>301</v>
      </c>
      <c r="B14" s="44">
        <v>3001</v>
      </c>
      <c r="C14" s="44" t="s">
        <v>2</v>
      </c>
      <c r="D14" s="89"/>
      <c r="E14" s="67" t="str">
        <f t="shared" si="0"/>
        <v>X</v>
      </c>
      <c r="F14" s="44" t="s">
        <v>101</v>
      </c>
      <c r="G14" s="192">
        <v>5</v>
      </c>
      <c r="H14" s="44" t="str">
        <f t="shared" si="1"/>
        <v>XXX164/5</v>
      </c>
      <c r="I14" s="68" t="s">
        <v>5</v>
      </c>
      <c r="J14" s="68" t="s">
        <v>5</v>
      </c>
      <c r="K14" s="69">
        <v>0.60972222222222217</v>
      </c>
      <c r="L14" s="70">
        <v>0.61111111111111105</v>
      </c>
      <c r="M14" s="45" t="s">
        <v>48</v>
      </c>
      <c r="N14" s="70">
        <v>0.64374999999999993</v>
      </c>
      <c r="O14" s="45" t="s">
        <v>102</v>
      </c>
      <c r="P14" s="44" t="str">
        <f t="shared" si="2"/>
        <v>OK</v>
      </c>
      <c r="Q14" s="71">
        <f t="shared" si="3"/>
        <v>3.2638888888888884E-2</v>
      </c>
      <c r="R14" s="71">
        <f t="shared" si="4"/>
        <v>1.388888888888884E-3</v>
      </c>
      <c r="S14" s="71">
        <f t="shared" si="5"/>
        <v>3.4027777777777768E-2</v>
      </c>
      <c r="T14" s="71">
        <f t="shared" si="7"/>
        <v>1.388888888888884E-3</v>
      </c>
      <c r="U14" s="44">
        <v>25.8</v>
      </c>
      <c r="V14" s="44">
        <f>INDEX('Počty dní'!A:E,MATCH(E14,'Počty dní'!C:C,0),4)</f>
        <v>205</v>
      </c>
      <c r="W14" s="115">
        <f t="shared" si="6"/>
        <v>5289</v>
      </c>
      <c r="X14" s="16"/>
    </row>
    <row r="15" spans="1:48" x14ac:dyDescent="0.3">
      <c r="A15" s="94">
        <v>301</v>
      </c>
      <c r="B15" s="44">
        <v>3001</v>
      </c>
      <c r="C15" s="44" t="s">
        <v>2</v>
      </c>
      <c r="D15" s="89"/>
      <c r="E15" s="67" t="str">
        <f t="shared" si="0"/>
        <v>X</v>
      </c>
      <c r="F15" s="44" t="s">
        <v>101</v>
      </c>
      <c r="G15" s="192">
        <v>8</v>
      </c>
      <c r="H15" s="44" t="str">
        <f t="shared" si="1"/>
        <v>XXX164/8</v>
      </c>
      <c r="I15" s="68" t="s">
        <v>5</v>
      </c>
      <c r="J15" s="68" t="s">
        <v>5</v>
      </c>
      <c r="K15" s="69">
        <v>0.65486111111111112</v>
      </c>
      <c r="L15" s="70">
        <v>0.65625</v>
      </c>
      <c r="M15" s="45" t="s">
        <v>102</v>
      </c>
      <c r="N15" s="70">
        <v>0.68055555555555547</v>
      </c>
      <c r="O15" s="45" t="s">
        <v>48</v>
      </c>
      <c r="P15" s="44" t="str">
        <f t="shared" si="2"/>
        <v>OK</v>
      </c>
      <c r="Q15" s="71">
        <f t="shared" si="3"/>
        <v>2.4305555555555469E-2</v>
      </c>
      <c r="R15" s="71">
        <f t="shared" si="4"/>
        <v>1.388888888888884E-3</v>
      </c>
      <c r="S15" s="71">
        <f t="shared" si="5"/>
        <v>2.5694444444444353E-2</v>
      </c>
      <c r="T15" s="71">
        <f t="shared" si="7"/>
        <v>1.1111111111111183E-2</v>
      </c>
      <c r="U15" s="44">
        <v>18.600000000000001</v>
      </c>
      <c r="V15" s="44">
        <f>INDEX('Počty dní'!A:E,MATCH(E15,'Počty dní'!C:C,0),4)</f>
        <v>205</v>
      </c>
      <c r="W15" s="115">
        <f t="shared" si="6"/>
        <v>3813.0000000000005</v>
      </c>
      <c r="X15" s="16"/>
    </row>
    <row r="16" spans="1:48" ht="15" thickBot="1" x14ac:dyDescent="0.35">
      <c r="A16" s="94">
        <v>301</v>
      </c>
      <c r="B16" s="44">
        <v>3001</v>
      </c>
      <c r="C16" s="44" t="s">
        <v>2</v>
      </c>
      <c r="D16" s="89"/>
      <c r="E16" s="67" t="str">
        <f t="shared" si="0"/>
        <v>X</v>
      </c>
      <c r="F16" s="44" t="s">
        <v>101</v>
      </c>
      <c r="G16" s="192">
        <v>7</v>
      </c>
      <c r="H16" s="44" t="str">
        <f t="shared" si="1"/>
        <v>XXX164/7</v>
      </c>
      <c r="I16" s="68" t="s">
        <v>5</v>
      </c>
      <c r="J16" s="68" t="s">
        <v>5</v>
      </c>
      <c r="K16" s="69">
        <v>0.73472222222222217</v>
      </c>
      <c r="L16" s="70">
        <v>0.73611111111111116</v>
      </c>
      <c r="M16" s="45" t="s">
        <v>48</v>
      </c>
      <c r="N16" s="70">
        <v>0.76041666666666663</v>
      </c>
      <c r="O16" s="45" t="s">
        <v>102</v>
      </c>
      <c r="P16" s="44"/>
      <c r="Q16" s="71">
        <f t="shared" si="3"/>
        <v>2.4305555555555469E-2</v>
      </c>
      <c r="R16" s="71">
        <f t="shared" si="4"/>
        <v>1.388888888888995E-3</v>
      </c>
      <c r="S16" s="71">
        <f t="shared" si="5"/>
        <v>2.5694444444444464E-2</v>
      </c>
      <c r="T16" s="71">
        <f t="shared" si="7"/>
        <v>5.4166666666666696E-2</v>
      </c>
      <c r="U16" s="44">
        <v>18.600000000000001</v>
      </c>
      <c r="V16" s="44">
        <f>INDEX('Počty dní'!A:E,MATCH(E16,'Počty dní'!C:C,0),4)</f>
        <v>205</v>
      </c>
      <c r="W16" s="115">
        <f t="shared" si="6"/>
        <v>3813.0000000000005</v>
      </c>
      <c r="X16" s="16"/>
    </row>
    <row r="17" spans="1:24" ht="15" thickBot="1" x14ac:dyDescent="0.35">
      <c r="A17" s="120" t="str">
        <f ca="1">CONCATENATE(INDIRECT("R[-3]C[0]",FALSE),"celkem")</f>
        <v>301celkem</v>
      </c>
      <c r="B17" s="121"/>
      <c r="C17" s="121" t="str">
        <f ca="1">INDIRECT("R[-1]C[12]",FALSE)</f>
        <v>Horní Bradlo,,aut.st.</v>
      </c>
      <c r="D17" s="122"/>
      <c r="E17" s="121"/>
      <c r="F17" s="122"/>
      <c r="G17" s="121"/>
      <c r="H17" s="123"/>
      <c r="I17" s="132"/>
      <c r="J17" s="133" t="str">
        <f ca="1">INDIRECT("R[-2]C[0]",FALSE)</f>
        <v>S</v>
      </c>
      <c r="K17" s="124"/>
      <c r="L17" s="134"/>
      <c r="M17" s="125"/>
      <c r="N17" s="134"/>
      <c r="O17" s="126"/>
      <c r="P17" s="121"/>
      <c r="Q17" s="127">
        <f>SUM(Q4:Q16)</f>
        <v>0.28541666666666654</v>
      </c>
      <c r="R17" s="127">
        <f t="shared" ref="R17:T17" si="12">SUM(R4:R16)</f>
        <v>1.3888888888888951E-2</v>
      </c>
      <c r="S17" s="127">
        <f t="shared" si="12"/>
        <v>0.29930555555555549</v>
      </c>
      <c r="T17" s="127">
        <f t="shared" si="12"/>
        <v>0.2729166666666667</v>
      </c>
      <c r="U17" s="128">
        <f>SUM(U4:U16)</f>
        <v>221.6</v>
      </c>
      <c r="V17" s="129"/>
      <c r="W17" s="130">
        <f>SUM(W4:W16)</f>
        <v>45310</v>
      </c>
      <c r="X17" s="41"/>
    </row>
    <row r="18" spans="1:24" x14ac:dyDescent="0.3">
      <c r="A18" s="75"/>
      <c r="D18" s="51"/>
      <c r="F18" s="51"/>
      <c r="H18" s="76"/>
      <c r="I18" s="149"/>
      <c r="J18" s="150"/>
      <c r="K18" s="79"/>
      <c r="L18" s="151"/>
      <c r="M18" s="52"/>
      <c r="N18" s="151"/>
      <c r="O18" s="48"/>
      <c r="Q18" s="152"/>
      <c r="R18" s="152"/>
      <c r="S18" s="152"/>
      <c r="T18" s="152"/>
      <c r="U18" s="79"/>
      <c r="W18" s="79"/>
      <c r="X18" s="41"/>
    </row>
    <row r="19" spans="1:24" ht="15" thickBot="1" x14ac:dyDescent="0.35">
      <c r="D19" s="92"/>
      <c r="E19" s="82"/>
      <c r="G19" s="193"/>
      <c r="K19" s="83"/>
      <c r="L19" s="84"/>
      <c r="M19" s="49"/>
      <c r="N19" s="84"/>
      <c r="O19" s="49"/>
      <c r="X19" s="16"/>
    </row>
    <row r="20" spans="1:24" x14ac:dyDescent="0.3">
      <c r="A20" s="93">
        <v>302</v>
      </c>
      <c r="B20" s="42">
        <v>3002</v>
      </c>
      <c r="C20" s="42" t="s">
        <v>2</v>
      </c>
      <c r="D20" s="109"/>
      <c r="E20" s="110" t="str">
        <f>CONCATENATE(C20,D20)</f>
        <v>X</v>
      </c>
      <c r="F20" s="42" t="s">
        <v>47</v>
      </c>
      <c r="G20" s="191">
        <v>2</v>
      </c>
      <c r="H20" s="42" t="str">
        <f>CONCATENATE(F20,"/",G20)</f>
        <v>XXX166/2</v>
      </c>
      <c r="I20" s="64" t="s">
        <v>5</v>
      </c>
      <c r="J20" s="64" t="s">
        <v>5</v>
      </c>
      <c r="K20" s="111">
        <v>0.1875</v>
      </c>
      <c r="L20" s="112">
        <v>0.18888888888888888</v>
      </c>
      <c r="M20" s="113" t="s">
        <v>49</v>
      </c>
      <c r="N20" s="112">
        <v>0.21875</v>
      </c>
      <c r="O20" s="113" t="s">
        <v>48</v>
      </c>
      <c r="P20" s="42" t="str">
        <f t="shared" ref="P20:P32" si="13">IF(M21=O20,"OK","POZOR")</f>
        <v>OK</v>
      </c>
      <c r="Q20" s="114">
        <f t="shared" ref="Q20:Q33" si="14">IF(ISNUMBER(G20),N20-L20,IF(F20="přejezd",N20-L20,0))</f>
        <v>2.9861111111111116E-2</v>
      </c>
      <c r="R20" s="114">
        <f t="shared" ref="R20:R33" si="15">IF(ISNUMBER(G20),L20-K20,0)</f>
        <v>1.388888888888884E-3</v>
      </c>
      <c r="S20" s="114">
        <f t="shared" ref="S20:S33" si="16">Q20+R20</f>
        <v>3.125E-2</v>
      </c>
      <c r="T20" s="114"/>
      <c r="U20" s="42">
        <v>25</v>
      </c>
      <c r="V20" s="42">
        <f>INDEX('Počty dní'!A:E,MATCH(E20,'Počty dní'!C:C,0),4)</f>
        <v>205</v>
      </c>
      <c r="W20" s="65">
        <f>V20*U20</f>
        <v>5125</v>
      </c>
      <c r="X20" s="16"/>
    </row>
    <row r="21" spans="1:24" x14ac:dyDescent="0.3">
      <c r="A21" s="94">
        <v>302</v>
      </c>
      <c r="B21" s="44">
        <v>3002</v>
      </c>
      <c r="C21" s="44" t="s">
        <v>2</v>
      </c>
      <c r="D21" s="89"/>
      <c r="E21" s="67" t="str">
        <f t="shared" ref="E21" si="17">CONCATENATE(C21,D21)</f>
        <v>X</v>
      </c>
      <c r="F21" s="44" t="s">
        <v>47</v>
      </c>
      <c r="G21" s="192">
        <v>1</v>
      </c>
      <c r="H21" s="44" t="str">
        <f t="shared" ref="H21" si="18">CONCATENATE(F21,"/",G21)</f>
        <v>XXX166/1</v>
      </c>
      <c r="I21" s="68" t="s">
        <v>5</v>
      </c>
      <c r="J21" s="68" t="s">
        <v>5</v>
      </c>
      <c r="K21" s="69">
        <v>0.23611111111111113</v>
      </c>
      <c r="L21" s="70">
        <v>0.23819444444444446</v>
      </c>
      <c r="M21" s="45" t="s">
        <v>48</v>
      </c>
      <c r="N21" s="70">
        <v>0.2673611111111111</v>
      </c>
      <c r="O21" s="45" t="s">
        <v>49</v>
      </c>
      <c r="P21" s="44" t="str">
        <f t="shared" si="13"/>
        <v>OK</v>
      </c>
      <c r="Q21" s="71">
        <f t="shared" ref="Q21:Q28" si="19">IF(ISNUMBER(G21),N21-L21,IF(F21="přejezd",N21-L21,0))</f>
        <v>2.9166666666666646E-2</v>
      </c>
      <c r="R21" s="71">
        <f t="shared" ref="R21:R28" si="20">IF(ISNUMBER(G21),L21-K21,0)</f>
        <v>2.0833333333333259E-3</v>
      </c>
      <c r="S21" s="71">
        <f t="shared" ref="S21:S28" si="21">Q21+R21</f>
        <v>3.1249999999999972E-2</v>
      </c>
      <c r="T21" s="71">
        <f t="shared" ref="T21:T28" si="22">K21-N20</f>
        <v>1.7361111111111133E-2</v>
      </c>
      <c r="U21" s="44">
        <v>25</v>
      </c>
      <c r="V21" s="44">
        <f>INDEX('Počty dní'!A:E,MATCH(E21,'Počty dní'!C:C,0),4)</f>
        <v>205</v>
      </c>
      <c r="W21" s="115">
        <f t="shared" ref="W21" si="23">V21*U21</f>
        <v>5125</v>
      </c>
      <c r="X21" s="16"/>
    </row>
    <row r="22" spans="1:24" x14ac:dyDescent="0.3">
      <c r="A22" s="94">
        <v>302</v>
      </c>
      <c r="B22" s="44">
        <v>3002</v>
      </c>
      <c r="C22" s="44" t="s">
        <v>2</v>
      </c>
      <c r="D22" s="89"/>
      <c r="E22" s="67" t="str">
        <f t="shared" ref="E22:E33" si="24">CONCATENATE(C22,D22)</f>
        <v>X</v>
      </c>
      <c r="F22" s="44" t="s">
        <v>47</v>
      </c>
      <c r="G22" s="192">
        <v>4</v>
      </c>
      <c r="H22" s="44" t="str">
        <f t="shared" ref="H22:H33" si="25">CONCATENATE(F22,"/",G22)</f>
        <v>XXX166/4</v>
      </c>
      <c r="I22" s="68" t="s">
        <v>5</v>
      </c>
      <c r="J22" s="68" t="s">
        <v>5</v>
      </c>
      <c r="K22" s="69">
        <v>0.27083333333333331</v>
      </c>
      <c r="L22" s="70">
        <v>0.2722222222222222</v>
      </c>
      <c r="M22" s="45" t="s">
        <v>49</v>
      </c>
      <c r="N22" s="70">
        <v>0.30277777777777776</v>
      </c>
      <c r="O22" s="45" t="s">
        <v>48</v>
      </c>
      <c r="P22" s="44" t="str">
        <f t="shared" si="13"/>
        <v>OK</v>
      </c>
      <c r="Q22" s="71">
        <f t="shared" si="19"/>
        <v>3.0555555555555558E-2</v>
      </c>
      <c r="R22" s="71">
        <f t="shared" si="20"/>
        <v>1.388888888888884E-3</v>
      </c>
      <c r="S22" s="71">
        <f t="shared" si="21"/>
        <v>3.1944444444444442E-2</v>
      </c>
      <c r="T22" s="71">
        <f t="shared" si="22"/>
        <v>3.4722222222222099E-3</v>
      </c>
      <c r="U22" s="44">
        <v>25.9</v>
      </c>
      <c r="V22" s="44">
        <f>INDEX('Počty dní'!A:E,MATCH(E22,'Počty dní'!C:C,0),4)</f>
        <v>205</v>
      </c>
      <c r="W22" s="115">
        <f t="shared" ref="W22:W33" si="26">V22*U22</f>
        <v>5309.5</v>
      </c>
      <c r="X22" s="16"/>
    </row>
    <row r="23" spans="1:24" x14ac:dyDescent="0.3">
      <c r="A23" s="94">
        <v>302</v>
      </c>
      <c r="B23" s="44">
        <v>3002</v>
      </c>
      <c r="C23" s="44" t="s">
        <v>2</v>
      </c>
      <c r="D23" s="89">
        <v>10</v>
      </c>
      <c r="E23" s="67" t="str">
        <f t="shared" ref="E23:E28" si="27">CONCATENATE(C23,D23)</f>
        <v>X10</v>
      </c>
      <c r="F23" s="44" t="s">
        <v>29</v>
      </c>
      <c r="G23" s="192"/>
      <c r="H23" s="44" t="str">
        <f t="shared" si="25"/>
        <v>přejezd/</v>
      </c>
      <c r="I23" s="68"/>
      <c r="J23" s="68" t="s">
        <v>5</v>
      </c>
      <c r="K23" s="69">
        <v>0.3034722222222222</v>
      </c>
      <c r="L23" s="70">
        <v>0.3034722222222222</v>
      </c>
      <c r="M23" s="45" t="s">
        <v>48</v>
      </c>
      <c r="N23" s="70">
        <v>0.30694444444444441</v>
      </c>
      <c r="O23" s="45" t="s">
        <v>130</v>
      </c>
      <c r="P23" s="44" t="str">
        <f t="shared" si="13"/>
        <v>OK</v>
      </c>
      <c r="Q23" s="71">
        <f t="shared" si="19"/>
        <v>3.4722222222222099E-3</v>
      </c>
      <c r="R23" s="71">
        <f t="shared" si="20"/>
        <v>0</v>
      </c>
      <c r="S23" s="71">
        <f t="shared" si="21"/>
        <v>3.4722222222222099E-3</v>
      </c>
      <c r="T23" s="71">
        <f t="shared" si="22"/>
        <v>6.9444444444444198E-4</v>
      </c>
      <c r="U23" s="44">
        <v>0</v>
      </c>
      <c r="V23" s="44">
        <f>INDEX('Počty dní'!A:E,MATCH(E23,'Počty dní'!C:C,0),4)</f>
        <v>195</v>
      </c>
      <c r="W23" s="115">
        <f t="shared" si="26"/>
        <v>0</v>
      </c>
      <c r="X23" s="16"/>
    </row>
    <row r="24" spans="1:24" x14ac:dyDescent="0.3">
      <c r="A24" s="94">
        <v>302</v>
      </c>
      <c r="B24" s="44">
        <v>3002</v>
      </c>
      <c r="C24" s="44" t="s">
        <v>2</v>
      </c>
      <c r="D24" s="89">
        <v>10</v>
      </c>
      <c r="E24" s="67" t="str">
        <f t="shared" si="27"/>
        <v>X10</v>
      </c>
      <c r="F24" s="44" t="s">
        <v>129</v>
      </c>
      <c r="G24" s="192">
        <v>51</v>
      </c>
      <c r="H24" s="44" t="str">
        <f>CONCATENATE(F24,"/",G24)</f>
        <v>XXX160/51</v>
      </c>
      <c r="I24" s="68" t="s">
        <v>5</v>
      </c>
      <c r="J24" s="68" t="s">
        <v>5</v>
      </c>
      <c r="K24" s="69">
        <v>0.30902777777777779</v>
      </c>
      <c r="L24" s="70">
        <v>0.31180555555555556</v>
      </c>
      <c r="M24" s="45" t="s">
        <v>130</v>
      </c>
      <c r="N24" s="70">
        <v>0.31944444444444448</v>
      </c>
      <c r="O24" s="45" t="s">
        <v>103</v>
      </c>
      <c r="P24" s="44" t="str">
        <f t="shared" si="13"/>
        <v>OK</v>
      </c>
      <c r="Q24" s="71">
        <f t="shared" si="19"/>
        <v>7.6388888888889173E-3</v>
      </c>
      <c r="R24" s="71">
        <f t="shared" si="20"/>
        <v>2.7777777777777679E-3</v>
      </c>
      <c r="S24" s="71">
        <f t="shared" si="21"/>
        <v>1.0416666666666685E-2</v>
      </c>
      <c r="T24" s="71">
        <f t="shared" si="22"/>
        <v>2.0833333333333814E-3</v>
      </c>
      <c r="U24" s="44">
        <v>5.0999999999999996</v>
      </c>
      <c r="V24" s="44">
        <f>INDEX('Počty dní'!A:E,MATCH(E24,'Počty dní'!C:C,0),4)</f>
        <v>195</v>
      </c>
      <c r="W24" s="115">
        <f>V24*U24</f>
        <v>994.49999999999989</v>
      </c>
      <c r="X24" s="16"/>
    </row>
    <row r="25" spans="1:24" x14ac:dyDescent="0.3">
      <c r="A25" s="94">
        <v>302</v>
      </c>
      <c r="B25" s="44">
        <v>3002</v>
      </c>
      <c r="C25" s="44" t="s">
        <v>2</v>
      </c>
      <c r="D25" s="89">
        <v>10</v>
      </c>
      <c r="E25" s="67" t="str">
        <f t="shared" si="27"/>
        <v>X10</v>
      </c>
      <c r="F25" s="44" t="s">
        <v>29</v>
      </c>
      <c r="G25" s="192"/>
      <c r="H25" s="44" t="str">
        <f>CONCATENATE(F25,"/",G25)</f>
        <v>přejezd/</v>
      </c>
      <c r="I25" s="68"/>
      <c r="J25" s="68" t="s">
        <v>5</v>
      </c>
      <c r="K25" s="69">
        <v>0.31944444444444448</v>
      </c>
      <c r="L25" s="70">
        <v>0.31944444444444448</v>
      </c>
      <c r="M25" s="137" t="s">
        <v>103</v>
      </c>
      <c r="N25" s="70">
        <v>0.32222222222222224</v>
      </c>
      <c r="O25" s="45" t="s">
        <v>48</v>
      </c>
      <c r="P25" s="44" t="str">
        <f t="shared" si="13"/>
        <v>OK</v>
      </c>
      <c r="Q25" s="71">
        <f t="shared" si="19"/>
        <v>2.7777777777777679E-3</v>
      </c>
      <c r="R25" s="71">
        <f t="shared" si="20"/>
        <v>0</v>
      </c>
      <c r="S25" s="71">
        <f t="shared" si="21"/>
        <v>2.7777777777777679E-3</v>
      </c>
      <c r="T25" s="71">
        <f t="shared" si="22"/>
        <v>0</v>
      </c>
      <c r="U25" s="44">
        <v>0</v>
      </c>
      <c r="V25" s="44">
        <f>INDEX('Počty dní'!A:E,MATCH(E25,'Počty dní'!C:C,0),4)</f>
        <v>195</v>
      </c>
      <c r="W25" s="115">
        <f>V25*U25</f>
        <v>0</v>
      </c>
      <c r="X25" s="16"/>
    </row>
    <row r="26" spans="1:24" x14ac:dyDescent="0.3">
      <c r="A26" s="94">
        <v>302</v>
      </c>
      <c r="B26" s="44">
        <v>3002</v>
      </c>
      <c r="C26" s="44" t="s">
        <v>2</v>
      </c>
      <c r="D26" s="91"/>
      <c r="E26" s="67" t="str">
        <f t="shared" si="27"/>
        <v>X</v>
      </c>
      <c r="F26" s="44" t="s">
        <v>53</v>
      </c>
      <c r="G26" s="192">
        <v>7</v>
      </c>
      <c r="H26" s="44" t="str">
        <f>CONCATENATE(F26,"/",G26)</f>
        <v>XXX165/7</v>
      </c>
      <c r="I26" s="68" t="s">
        <v>5</v>
      </c>
      <c r="J26" s="68" t="s">
        <v>5</v>
      </c>
      <c r="K26" s="69">
        <v>0.35902777777777778</v>
      </c>
      <c r="L26" s="70">
        <v>0.3611111111111111</v>
      </c>
      <c r="M26" s="45" t="s">
        <v>48</v>
      </c>
      <c r="N26" s="70">
        <v>0.39374999999999999</v>
      </c>
      <c r="O26" s="45" t="s">
        <v>54</v>
      </c>
      <c r="P26" s="44" t="str">
        <f t="shared" si="13"/>
        <v>OK</v>
      </c>
      <c r="Q26" s="71">
        <f t="shared" si="19"/>
        <v>3.2638888888888884E-2</v>
      </c>
      <c r="R26" s="71">
        <f t="shared" si="20"/>
        <v>2.0833333333333259E-3</v>
      </c>
      <c r="S26" s="71">
        <f t="shared" si="21"/>
        <v>3.472222222222221E-2</v>
      </c>
      <c r="T26" s="71">
        <f t="shared" si="22"/>
        <v>3.6805555555555536E-2</v>
      </c>
      <c r="U26" s="44">
        <v>26.3</v>
      </c>
      <c r="V26" s="44">
        <f>INDEX('Počty dní'!A:E,MATCH(E26,'Počty dní'!C:C,0),4)</f>
        <v>205</v>
      </c>
      <c r="W26" s="115">
        <f>V26*U26</f>
        <v>5391.5</v>
      </c>
      <c r="X26" s="16"/>
    </row>
    <row r="27" spans="1:24" x14ac:dyDescent="0.3">
      <c r="A27" s="94">
        <v>302</v>
      </c>
      <c r="B27" s="44">
        <v>3002</v>
      </c>
      <c r="C27" s="44" t="s">
        <v>2</v>
      </c>
      <c r="D27" s="89"/>
      <c r="E27" s="67" t="str">
        <f t="shared" si="27"/>
        <v>X</v>
      </c>
      <c r="F27" s="44" t="s">
        <v>53</v>
      </c>
      <c r="G27" s="194">
        <v>12</v>
      </c>
      <c r="H27" s="44" t="str">
        <f>CONCATENATE(F27,"/",G27)</f>
        <v>XXX165/12</v>
      </c>
      <c r="I27" s="68" t="s">
        <v>5</v>
      </c>
      <c r="J27" s="68" t="s">
        <v>5</v>
      </c>
      <c r="K27" s="69">
        <v>0.4375</v>
      </c>
      <c r="L27" s="70">
        <v>0.43958333333333338</v>
      </c>
      <c r="M27" s="45" t="s">
        <v>54</v>
      </c>
      <c r="N27" s="70">
        <v>0.47222222222222227</v>
      </c>
      <c r="O27" s="45" t="s">
        <v>48</v>
      </c>
      <c r="P27" s="44" t="str">
        <f t="shared" si="13"/>
        <v>OK</v>
      </c>
      <c r="Q27" s="71">
        <f t="shared" si="19"/>
        <v>3.2638888888888884E-2</v>
      </c>
      <c r="R27" s="71">
        <f t="shared" si="20"/>
        <v>2.0833333333333814E-3</v>
      </c>
      <c r="S27" s="71">
        <f t="shared" si="21"/>
        <v>3.4722222222222265E-2</v>
      </c>
      <c r="T27" s="71">
        <f t="shared" si="22"/>
        <v>4.3750000000000011E-2</v>
      </c>
      <c r="U27" s="44">
        <v>26.3</v>
      </c>
      <c r="V27" s="44">
        <f>INDEX('Počty dní'!A:E,MATCH(E27,'Počty dní'!C:C,0),4)</f>
        <v>205</v>
      </c>
      <c r="W27" s="115">
        <f>V27*U27</f>
        <v>5391.5</v>
      </c>
      <c r="X27" s="16"/>
    </row>
    <row r="28" spans="1:24" x14ac:dyDescent="0.3">
      <c r="A28" s="94">
        <v>302</v>
      </c>
      <c r="B28" s="44">
        <v>3002</v>
      </c>
      <c r="C28" s="44" t="s">
        <v>2</v>
      </c>
      <c r="D28" s="89">
        <v>10</v>
      </c>
      <c r="E28" s="67" t="str">
        <f t="shared" si="27"/>
        <v>X10</v>
      </c>
      <c r="F28" s="44" t="s">
        <v>47</v>
      </c>
      <c r="G28" s="192">
        <v>7</v>
      </c>
      <c r="H28" s="44" t="str">
        <f>CONCATENATE(F28,"/",G28)</f>
        <v>XXX166/7</v>
      </c>
      <c r="I28" s="68" t="s">
        <v>5</v>
      </c>
      <c r="J28" s="68" t="s">
        <v>5</v>
      </c>
      <c r="K28" s="69">
        <v>0.52777777777777779</v>
      </c>
      <c r="L28" s="70">
        <v>0.52986111111111112</v>
      </c>
      <c r="M28" s="45" t="s">
        <v>48</v>
      </c>
      <c r="N28" s="70">
        <v>0.54999999999999993</v>
      </c>
      <c r="O28" s="45" t="s">
        <v>52</v>
      </c>
      <c r="P28" s="44" t="str">
        <f t="shared" si="13"/>
        <v>OK</v>
      </c>
      <c r="Q28" s="71">
        <f t="shared" si="19"/>
        <v>2.0138888888888817E-2</v>
      </c>
      <c r="R28" s="71">
        <f t="shared" si="20"/>
        <v>2.0833333333333259E-3</v>
      </c>
      <c r="S28" s="71">
        <f t="shared" si="21"/>
        <v>2.2222222222222143E-2</v>
      </c>
      <c r="T28" s="71">
        <f t="shared" si="22"/>
        <v>5.5555555555555525E-2</v>
      </c>
      <c r="U28" s="44">
        <v>16.7</v>
      </c>
      <c r="V28" s="44">
        <f>INDEX('Počty dní'!A:E,MATCH(E28,'Počty dní'!C:C,0),4)</f>
        <v>195</v>
      </c>
      <c r="W28" s="115">
        <f>V28*U28</f>
        <v>3256.5</v>
      </c>
      <c r="X28" s="16"/>
    </row>
    <row r="29" spans="1:24" x14ac:dyDescent="0.3">
      <c r="A29" s="94">
        <v>302</v>
      </c>
      <c r="B29" s="44">
        <v>3002</v>
      </c>
      <c r="C29" s="44" t="s">
        <v>2</v>
      </c>
      <c r="D29" s="89">
        <v>10</v>
      </c>
      <c r="E29" s="67" t="str">
        <f t="shared" ref="E29" si="28">CONCATENATE(C29,D29)</f>
        <v>X10</v>
      </c>
      <c r="F29" s="44" t="s">
        <v>47</v>
      </c>
      <c r="G29" s="192">
        <v>10</v>
      </c>
      <c r="H29" s="44" t="str">
        <f t="shared" ref="H29" si="29">CONCATENATE(F29,"/",G29)</f>
        <v>XXX166/10</v>
      </c>
      <c r="I29" s="68" t="s">
        <v>5</v>
      </c>
      <c r="J29" s="68" t="s">
        <v>5</v>
      </c>
      <c r="K29" s="69">
        <v>0.5708333333333333</v>
      </c>
      <c r="L29" s="70">
        <v>0.57152777777777775</v>
      </c>
      <c r="M29" s="45" t="s">
        <v>52</v>
      </c>
      <c r="N29" s="70">
        <v>0.57916666666666672</v>
      </c>
      <c r="O29" s="45" t="s">
        <v>51</v>
      </c>
      <c r="P29" s="44" t="str">
        <f t="shared" si="13"/>
        <v>OK</v>
      </c>
      <c r="Q29" s="71">
        <f t="shared" si="14"/>
        <v>7.6388888888889728E-3</v>
      </c>
      <c r="R29" s="71">
        <f t="shared" si="15"/>
        <v>6.9444444444444198E-4</v>
      </c>
      <c r="S29" s="71">
        <f t="shared" si="16"/>
        <v>8.3333333333334147E-3</v>
      </c>
      <c r="T29" s="71">
        <f t="shared" ref="T29:T33" si="30">K29-N28</f>
        <v>2.083333333333337E-2</v>
      </c>
      <c r="U29" s="44">
        <v>6.7</v>
      </c>
      <c r="V29" s="44">
        <f>INDEX('Počty dní'!A:E,MATCH(E29,'Počty dní'!C:C,0),4)</f>
        <v>195</v>
      </c>
      <c r="W29" s="115">
        <f t="shared" ref="W29" si="31">V29*U29</f>
        <v>1306.5</v>
      </c>
      <c r="X29" s="16"/>
    </row>
    <row r="30" spans="1:24" x14ac:dyDescent="0.3">
      <c r="A30" s="94">
        <v>302</v>
      </c>
      <c r="B30" s="44">
        <v>3002</v>
      </c>
      <c r="C30" s="44" t="s">
        <v>2</v>
      </c>
      <c r="D30" s="89">
        <v>10</v>
      </c>
      <c r="E30" s="67" t="str">
        <f t="shared" ref="E30" si="32">CONCATENATE(C30,D30)</f>
        <v>X10</v>
      </c>
      <c r="F30" s="44" t="s">
        <v>53</v>
      </c>
      <c r="G30" s="192">
        <v>16</v>
      </c>
      <c r="H30" s="44" t="str">
        <f t="shared" ref="H30" si="33">CONCATENATE(F30,"/",G30)</f>
        <v>XXX165/16</v>
      </c>
      <c r="I30" s="68" t="s">
        <v>5</v>
      </c>
      <c r="J30" s="68" t="s">
        <v>5</v>
      </c>
      <c r="K30" s="69">
        <v>0.57916666666666672</v>
      </c>
      <c r="L30" s="70">
        <v>0.5805555555555556</v>
      </c>
      <c r="M30" s="45" t="s">
        <v>51</v>
      </c>
      <c r="N30" s="70">
        <v>0.59722222222222221</v>
      </c>
      <c r="O30" s="45" t="s">
        <v>48</v>
      </c>
      <c r="P30" s="44" t="str">
        <f t="shared" si="13"/>
        <v>OK</v>
      </c>
      <c r="Q30" s="71">
        <f t="shared" ref="Q30:Q31" si="34">IF(ISNUMBER(G30),N30-L30,IF(F30="přejezd",N30-L30,0))</f>
        <v>1.6666666666666607E-2</v>
      </c>
      <c r="R30" s="71">
        <f t="shared" ref="R30:R31" si="35">IF(ISNUMBER(G30),L30-K30,0)</f>
        <v>1.388888888888884E-3</v>
      </c>
      <c r="S30" s="71">
        <f t="shared" ref="S30:S31" si="36">Q30+R30</f>
        <v>1.8055555555555491E-2</v>
      </c>
      <c r="T30" s="71">
        <f t="shared" ref="T30:T31" si="37">K30-N29</f>
        <v>0</v>
      </c>
      <c r="U30" s="44">
        <v>12.2</v>
      </c>
      <c r="V30" s="44">
        <f>INDEX('Počty dní'!A:E,MATCH(E30,'Počty dní'!C:C,0),4)</f>
        <v>195</v>
      </c>
      <c r="W30" s="115">
        <f t="shared" ref="W30" si="38">V30*U30</f>
        <v>2379</v>
      </c>
      <c r="X30" s="16"/>
    </row>
    <row r="31" spans="1:24" x14ac:dyDescent="0.3">
      <c r="A31" s="94">
        <v>302</v>
      </c>
      <c r="B31" s="44">
        <v>3002</v>
      </c>
      <c r="C31" s="44" t="s">
        <v>2</v>
      </c>
      <c r="D31" s="91"/>
      <c r="E31" s="67" t="str">
        <f t="shared" si="24"/>
        <v>X</v>
      </c>
      <c r="F31" s="44" t="s">
        <v>47</v>
      </c>
      <c r="G31" s="192">
        <v>11</v>
      </c>
      <c r="H31" s="44" t="str">
        <f t="shared" si="25"/>
        <v>XXX166/11</v>
      </c>
      <c r="I31" s="68" t="s">
        <v>5</v>
      </c>
      <c r="J31" s="68" t="s">
        <v>5</v>
      </c>
      <c r="K31" s="69">
        <v>0.61249999999999993</v>
      </c>
      <c r="L31" s="70">
        <v>0.61319444444444449</v>
      </c>
      <c r="M31" s="45" t="s">
        <v>48</v>
      </c>
      <c r="N31" s="70">
        <v>0.64236111111111105</v>
      </c>
      <c r="O31" s="45" t="s">
        <v>49</v>
      </c>
      <c r="P31" s="44" t="str">
        <f t="shared" si="13"/>
        <v>OK</v>
      </c>
      <c r="Q31" s="71">
        <f t="shared" si="34"/>
        <v>2.9166666666666563E-2</v>
      </c>
      <c r="R31" s="71">
        <f t="shared" si="35"/>
        <v>6.94444444444553E-4</v>
      </c>
      <c r="S31" s="71">
        <f t="shared" si="36"/>
        <v>2.9861111111111116E-2</v>
      </c>
      <c r="T31" s="71">
        <f t="shared" si="37"/>
        <v>1.5277777777777724E-2</v>
      </c>
      <c r="U31" s="44">
        <v>25</v>
      </c>
      <c r="V31" s="44">
        <f>INDEX('Počty dní'!A:E,MATCH(E31,'Počty dní'!C:C,0),4)</f>
        <v>205</v>
      </c>
      <c r="W31" s="115">
        <f t="shared" si="26"/>
        <v>5125</v>
      </c>
      <c r="X31" s="16"/>
    </row>
    <row r="32" spans="1:24" x14ac:dyDescent="0.3">
      <c r="A32" s="94">
        <v>302</v>
      </c>
      <c r="B32" s="44">
        <v>3002</v>
      </c>
      <c r="C32" s="44" t="s">
        <v>2</v>
      </c>
      <c r="D32" s="89"/>
      <c r="E32" s="67" t="str">
        <f t="shared" si="24"/>
        <v>X</v>
      </c>
      <c r="F32" s="44" t="s">
        <v>47</v>
      </c>
      <c r="G32" s="192">
        <v>14</v>
      </c>
      <c r="H32" s="44" t="str">
        <f t="shared" si="25"/>
        <v>XXX166/14</v>
      </c>
      <c r="I32" s="68" t="s">
        <v>5</v>
      </c>
      <c r="J32" s="68" t="s">
        <v>5</v>
      </c>
      <c r="K32" s="69">
        <v>0.64583333333333337</v>
      </c>
      <c r="L32" s="70">
        <v>0.64722222222222225</v>
      </c>
      <c r="M32" s="45" t="s">
        <v>49</v>
      </c>
      <c r="N32" s="70">
        <v>0.67708333333333337</v>
      </c>
      <c r="O32" s="45" t="s">
        <v>48</v>
      </c>
      <c r="P32" s="44" t="str">
        <f t="shared" si="13"/>
        <v>OK</v>
      </c>
      <c r="Q32" s="71">
        <f t="shared" si="14"/>
        <v>2.9861111111111116E-2</v>
      </c>
      <c r="R32" s="71">
        <f t="shared" si="15"/>
        <v>1.388888888888884E-3</v>
      </c>
      <c r="S32" s="71">
        <f t="shared" si="16"/>
        <v>3.125E-2</v>
      </c>
      <c r="T32" s="71">
        <f t="shared" si="30"/>
        <v>3.4722222222223209E-3</v>
      </c>
      <c r="U32" s="44">
        <v>25</v>
      </c>
      <c r="V32" s="44">
        <f>INDEX('Počty dní'!A:E,MATCH(E32,'Počty dní'!C:C,0),4)</f>
        <v>205</v>
      </c>
      <c r="W32" s="115">
        <f t="shared" si="26"/>
        <v>5125</v>
      </c>
      <c r="X32" s="16"/>
    </row>
    <row r="33" spans="1:24" ht="15" thickBot="1" x14ac:dyDescent="0.35">
      <c r="A33" s="94">
        <v>302</v>
      </c>
      <c r="B33" s="44">
        <v>3002</v>
      </c>
      <c r="C33" s="44" t="s">
        <v>2</v>
      </c>
      <c r="D33" s="89"/>
      <c r="E33" s="67" t="str">
        <f t="shared" si="24"/>
        <v>X</v>
      </c>
      <c r="F33" s="44" t="s">
        <v>47</v>
      </c>
      <c r="G33" s="192">
        <v>13</v>
      </c>
      <c r="H33" s="44" t="str">
        <f t="shared" si="25"/>
        <v>XXX166/13</v>
      </c>
      <c r="I33" s="68" t="s">
        <v>5</v>
      </c>
      <c r="J33" s="68" t="s">
        <v>5</v>
      </c>
      <c r="K33" s="69">
        <v>0.73611111111111116</v>
      </c>
      <c r="L33" s="70">
        <v>0.73819444444444438</v>
      </c>
      <c r="M33" s="45" t="s">
        <v>48</v>
      </c>
      <c r="N33" s="70">
        <v>0.76736111111111116</v>
      </c>
      <c r="O33" s="45" t="s">
        <v>49</v>
      </c>
      <c r="P33" s="44"/>
      <c r="Q33" s="71">
        <f t="shared" si="14"/>
        <v>2.9166666666666785E-2</v>
      </c>
      <c r="R33" s="71">
        <f t="shared" si="15"/>
        <v>2.0833333333332149E-3</v>
      </c>
      <c r="S33" s="71">
        <f t="shared" si="16"/>
        <v>3.125E-2</v>
      </c>
      <c r="T33" s="71">
        <f t="shared" si="30"/>
        <v>5.902777777777779E-2</v>
      </c>
      <c r="U33" s="44">
        <v>25</v>
      </c>
      <c r="V33" s="44">
        <f>INDEX('Počty dní'!A:E,MATCH(E33,'Počty dní'!C:C,0),4)</f>
        <v>205</v>
      </c>
      <c r="W33" s="115">
        <f t="shared" si="26"/>
        <v>5125</v>
      </c>
      <c r="X33" s="16"/>
    </row>
    <row r="34" spans="1:24" ht="15" thickBot="1" x14ac:dyDescent="0.35">
      <c r="A34" s="120" t="str">
        <f ca="1">CONCATENATE(INDIRECT("R[-3]C[0]",FALSE),"celkem")</f>
        <v>302celkem</v>
      </c>
      <c r="B34" s="121"/>
      <c r="C34" s="121" t="str">
        <f ca="1">INDIRECT("R[-1]C[12]",FALSE)</f>
        <v>Seč,,nám.</v>
      </c>
      <c r="D34" s="122"/>
      <c r="E34" s="121"/>
      <c r="F34" s="122"/>
      <c r="G34" s="121"/>
      <c r="H34" s="123"/>
      <c r="I34" s="132"/>
      <c r="J34" s="133" t="str">
        <f ca="1">INDIRECT("R[-2]C[0]",FALSE)</f>
        <v>S</v>
      </c>
      <c r="K34" s="124"/>
      <c r="L34" s="134"/>
      <c r="M34" s="125"/>
      <c r="N34" s="134"/>
      <c r="O34" s="126"/>
      <c r="P34" s="121"/>
      <c r="Q34" s="127">
        <f>SUM(Q20:Q33)</f>
        <v>0.30138888888888882</v>
      </c>
      <c r="R34" s="127">
        <f t="shared" ref="R34:T34" si="39">SUM(R20:R33)</f>
        <v>2.0138888888888873E-2</v>
      </c>
      <c r="S34" s="127">
        <f t="shared" si="39"/>
        <v>0.32152777777777775</v>
      </c>
      <c r="T34" s="127">
        <f t="shared" si="39"/>
        <v>0.25833333333333341</v>
      </c>
      <c r="U34" s="128">
        <f>SUM(U20:U33)</f>
        <v>244.19999999999996</v>
      </c>
      <c r="V34" s="129"/>
      <c r="W34" s="130">
        <f>SUM(W20:W33)</f>
        <v>49654</v>
      </c>
      <c r="X34" s="41"/>
    </row>
    <row r="35" spans="1:24" x14ac:dyDescent="0.3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</row>
    <row r="36" spans="1:24" ht="15" thickBot="1" x14ac:dyDescent="0.3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</row>
    <row r="37" spans="1:24" x14ac:dyDescent="0.3">
      <c r="A37" s="93">
        <v>303</v>
      </c>
      <c r="B37" s="42">
        <v>3003</v>
      </c>
      <c r="C37" s="42" t="s">
        <v>2</v>
      </c>
      <c r="D37" s="109"/>
      <c r="E37" s="110" t="str">
        <f>CONCATENATE(C37,D37)</f>
        <v>X</v>
      </c>
      <c r="F37" s="42" t="s">
        <v>53</v>
      </c>
      <c r="G37" s="191">
        <v>2</v>
      </c>
      <c r="H37" s="42" t="str">
        <f>CONCATENATE(F37,"/",G37)</f>
        <v>XXX165/2</v>
      </c>
      <c r="I37" s="64" t="s">
        <v>5</v>
      </c>
      <c r="J37" s="64" t="s">
        <v>5</v>
      </c>
      <c r="K37" s="111">
        <v>0.19791666666666666</v>
      </c>
      <c r="L37" s="112">
        <v>0.1986111111111111</v>
      </c>
      <c r="M37" s="113" t="s">
        <v>55</v>
      </c>
      <c r="N37" s="112">
        <v>0.21875</v>
      </c>
      <c r="O37" s="113" t="s">
        <v>48</v>
      </c>
      <c r="P37" s="42" t="str">
        <f t="shared" ref="P37:P47" si="40">IF(M38=O37,"OK","POZOR")</f>
        <v>OK</v>
      </c>
      <c r="Q37" s="114">
        <f t="shared" ref="Q37:Q48" si="41">IF(ISNUMBER(G37),N37-L37,IF(F37="přejezd",N37-L37,0))</f>
        <v>2.0138888888888901E-2</v>
      </c>
      <c r="R37" s="114">
        <f t="shared" ref="R37:R48" si="42">IF(ISNUMBER(G37),L37-K37,0)</f>
        <v>6.9444444444444198E-4</v>
      </c>
      <c r="S37" s="114">
        <f t="shared" ref="S37:S48" si="43">Q37+R37</f>
        <v>2.0833333333333343E-2</v>
      </c>
      <c r="T37" s="114"/>
      <c r="U37" s="42">
        <v>15.1</v>
      </c>
      <c r="V37" s="42">
        <f>INDEX('Počty dní'!A:E,MATCH(E37,'Počty dní'!C:C,0),4)</f>
        <v>205</v>
      </c>
      <c r="W37" s="65">
        <f>V37*U37</f>
        <v>3095.5</v>
      </c>
      <c r="X37" s="16"/>
    </row>
    <row r="38" spans="1:24" x14ac:dyDescent="0.3">
      <c r="A38" s="94">
        <v>303</v>
      </c>
      <c r="B38" s="44">
        <v>3003</v>
      </c>
      <c r="C38" s="44" t="s">
        <v>2</v>
      </c>
      <c r="D38" s="89"/>
      <c r="E38" s="67" t="str">
        <f t="shared" ref="E38:E48" si="44">CONCATENATE(C38,D38)</f>
        <v>X</v>
      </c>
      <c r="F38" s="44" t="s">
        <v>53</v>
      </c>
      <c r="G38" s="192">
        <v>3</v>
      </c>
      <c r="H38" s="44" t="str">
        <f t="shared" ref="H38:H48" si="45">CONCATENATE(F38,"/",G38)</f>
        <v>XXX165/3</v>
      </c>
      <c r="I38" s="68" t="s">
        <v>5</v>
      </c>
      <c r="J38" s="68" t="s">
        <v>5</v>
      </c>
      <c r="K38" s="69">
        <v>0.23263888888888887</v>
      </c>
      <c r="L38" s="70">
        <v>0.23333333333333331</v>
      </c>
      <c r="M38" s="45" t="s">
        <v>48</v>
      </c>
      <c r="N38" s="70">
        <v>0.26527777777777778</v>
      </c>
      <c r="O38" s="45" t="s">
        <v>54</v>
      </c>
      <c r="P38" s="44" t="str">
        <f t="shared" si="40"/>
        <v>OK</v>
      </c>
      <c r="Q38" s="71">
        <f t="shared" si="41"/>
        <v>3.194444444444447E-2</v>
      </c>
      <c r="R38" s="71">
        <f t="shared" si="42"/>
        <v>6.9444444444444198E-4</v>
      </c>
      <c r="S38" s="71">
        <f t="shared" si="43"/>
        <v>3.2638888888888912E-2</v>
      </c>
      <c r="T38" s="71">
        <f t="shared" ref="T38:T48" si="46">K38-N37</f>
        <v>1.3888888888888867E-2</v>
      </c>
      <c r="U38" s="44">
        <v>26.3</v>
      </c>
      <c r="V38" s="44">
        <f>INDEX('Počty dní'!A:E,MATCH(E38,'Počty dní'!C:C,0),4)</f>
        <v>205</v>
      </c>
      <c r="W38" s="115">
        <f t="shared" ref="W38:W48" si="47">V38*U38</f>
        <v>5391.5</v>
      </c>
      <c r="X38" s="16"/>
    </row>
    <row r="39" spans="1:24" x14ac:dyDescent="0.3">
      <c r="A39" s="94">
        <v>303</v>
      </c>
      <c r="B39" s="44">
        <v>3003</v>
      </c>
      <c r="C39" s="44" t="s">
        <v>2</v>
      </c>
      <c r="D39" s="89"/>
      <c r="E39" s="67" t="str">
        <f>CONCATENATE(C39,D39)</f>
        <v>X</v>
      </c>
      <c r="F39" s="44" t="s">
        <v>53</v>
      </c>
      <c r="G39" s="192">
        <v>6</v>
      </c>
      <c r="H39" s="44" t="str">
        <f>CONCATENATE(F39,"/",G39)</f>
        <v>XXX165/6</v>
      </c>
      <c r="I39" s="68" t="s">
        <v>5</v>
      </c>
      <c r="J39" s="68" t="s">
        <v>5</v>
      </c>
      <c r="K39" s="69">
        <v>0.27083333333333331</v>
      </c>
      <c r="L39" s="70">
        <v>0.27291666666666664</v>
      </c>
      <c r="M39" s="45" t="s">
        <v>54</v>
      </c>
      <c r="N39" s="70">
        <v>0.30208333333333331</v>
      </c>
      <c r="O39" s="45" t="s">
        <v>48</v>
      </c>
      <c r="P39" s="44" t="str">
        <f t="shared" si="40"/>
        <v>OK</v>
      </c>
      <c r="Q39" s="71">
        <f t="shared" si="41"/>
        <v>2.9166666666666674E-2</v>
      </c>
      <c r="R39" s="71">
        <f t="shared" si="42"/>
        <v>2.0833333333333259E-3</v>
      </c>
      <c r="S39" s="71">
        <f t="shared" si="43"/>
        <v>3.125E-2</v>
      </c>
      <c r="T39" s="71">
        <f t="shared" si="46"/>
        <v>5.5555555555555358E-3</v>
      </c>
      <c r="U39" s="44">
        <v>23.6</v>
      </c>
      <c r="V39" s="44">
        <f>INDEX('Počty dní'!A:E,MATCH(E39,'Počty dní'!C:C,0),4)</f>
        <v>205</v>
      </c>
      <c r="W39" s="115">
        <f>V39*U39</f>
        <v>4838</v>
      </c>
      <c r="X39" s="16"/>
    </row>
    <row r="40" spans="1:24" x14ac:dyDescent="0.3">
      <c r="A40" s="94">
        <v>303</v>
      </c>
      <c r="B40" s="44">
        <v>3003</v>
      </c>
      <c r="C40" s="44" t="s">
        <v>2</v>
      </c>
      <c r="D40" s="89">
        <v>10</v>
      </c>
      <c r="E40" s="67" t="str">
        <f>CONCATENATE(C40,D40)</f>
        <v>X10</v>
      </c>
      <c r="F40" s="44" t="s">
        <v>29</v>
      </c>
      <c r="G40" s="192"/>
      <c r="H40" s="44" t="str">
        <f>CONCATENATE(F40,"/",G40)</f>
        <v>přejezd/</v>
      </c>
      <c r="I40" s="68" t="s">
        <v>5</v>
      </c>
      <c r="J40" s="68" t="s">
        <v>5</v>
      </c>
      <c r="K40" s="69">
        <v>0.3034722222222222</v>
      </c>
      <c r="L40" s="70">
        <v>0.3034722222222222</v>
      </c>
      <c r="M40" s="143" t="s">
        <v>48</v>
      </c>
      <c r="N40" s="70">
        <v>0.31041666666666667</v>
      </c>
      <c r="O40" s="143" t="s">
        <v>132</v>
      </c>
      <c r="P40" s="44" t="str">
        <f t="shared" si="40"/>
        <v>OK</v>
      </c>
      <c r="Q40" s="71">
        <f t="shared" si="41"/>
        <v>6.9444444444444753E-3</v>
      </c>
      <c r="R40" s="71">
        <f t="shared" si="42"/>
        <v>0</v>
      </c>
      <c r="S40" s="71">
        <f t="shared" si="43"/>
        <v>6.9444444444444753E-3</v>
      </c>
      <c r="T40" s="71">
        <f t="shared" si="46"/>
        <v>1.388888888888884E-3</v>
      </c>
      <c r="U40" s="44">
        <v>0</v>
      </c>
      <c r="V40" s="44">
        <f>INDEX('Počty dní'!A:E,MATCH(E40,'Počty dní'!C:C,0),4)</f>
        <v>195</v>
      </c>
      <c r="W40" s="115">
        <f>V40*U40</f>
        <v>0</v>
      </c>
      <c r="X40" s="16"/>
    </row>
    <row r="41" spans="1:24" x14ac:dyDescent="0.3">
      <c r="A41" s="94">
        <v>303</v>
      </c>
      <c r="B41" s="44">
        <v>3003</v>
      </c>
      <c r="C41" s="44" t="s">
        <v>2</v>
      </c>
      <c r="D41" s="89">
        <v>10</v>
      </c>
      <c r="E41" s="67" t="str">
        <f>CONCATENATE(C41,D41)</f>
        <v>X10</v>
      </c>
      <c r="F41" s="44" t="s">
        <v>131</v>
      </c>
      <c r="G41" s="192">
        <v>5</v>
      </c>
      <c r="H41" s="44" t="str">
        <f>CONCATENATE(F41,"/",G41)</f>
        <v>XXX222/5</v>
      </c>
      <c r="I41" s="68" t="s">
        <v>5</v>
      </c>
      <c r="J41" s="68" t="s">
        <v>5</v>
      </c>
      <c r="K41" s="69">
        <v>0.3125</v>
      </c>
      <c r="L41" s="70">
        <v>0.31388888888888888</v>
      </c>
      <c r="M41" s="143" t="s">
        <v>132</v>
      </c>
      <c r="N41" s="70">
        <v>0.3263888888888889</v>
      </c>
      <c r="O41" s="45" t="s">
        <v>48</v>
      </c>
      <c r="P41" s="44" t="str">
        <f t="shared" si="40"/>
        <v>OK</v>
      </c>
      <c r="Q41" s="71">
        <f t="shared" si="41"/>
        <v>1.2500000000000011E-2</v>
      </c>
      <c r="R41" s="71">
        <f t="shared" si="42"/>
        <v>1.388888888888884E-3</v>
      </c>
      <c r="S41" s="71">
        <f t="shared" si="43"/>
        <v>1.3888888888888895E-2</v>
      </c>
      <c r="T41" s="71">
        <f t="shared" si="46"/>
        <v>2.0833333333333259E-3</v>
      </c>
      <c r="U41" s="44">
        <v>8.6</v>
      </c>
      <c r="V41" s="44">
        <f>INDEX('Počty dní'!A:E,MATCH(E41,'Počty dní'!C:C,0),4)</f>
        <v>195</v>
      </c>
      <c r="W41" s="115">
        <f>V41*U41</f>
        <v>1677</v>
      </c>
      <c r="X41" s="16"/>
    </row>
    <row r="42" spans="1:24" x14ac:dyDescent="0.3">
      <c r="A42" s="94">
        <v>303</v>
      </c>
      <c r="B42" s="44">
        <v>3003</v>
      </c>
      <c r="C42" s="44" t="s">
        <v>2</v>
      </c>
      <c r="D42" s="89">
        <v>25</v>
      </c>
      <c r="E42" s="67" t="str">
        <f t="shared" si="44"/>
        <v>X25</v>
      </c>
      <c r="F42" s="44" t="s">
        <v>53</v>
      </c>
      <c r="G42" s="192">
        <v>11</v>
      </c>
      <c r="H42" s="44" t="str">
        <f t="shared" si="45"/>
        <v>XXX165/11</v>
      </c>
      <c r="I42" s="68" t="s">
        <v>5</v>
      </c>
      <c r="J42" s="68" t="s">
        <v>5</v>
      </c>
      <c r="K42" s="69">
        <v>0.52569444444444446</v>
      </c>
      <c r="L42" s="70">
        <v>0.52777777777777779</v>
      </c>
      <c r="M42" s="45" t="s">
        <v>48</v>
      </c>
      <c r="N42" s="70">
        <v>0.56041666666666667</v>
      </c>
      <c r="O42" s="45" t="s">
        <v>54</v>
      </c>
      <c r="P42" s="44" t="str">
        <f t="shared" si="40"/>
        <v>OK</v>
      </c>
      <c r="Q42" s="71">
        <f t="shared" si="41"/>
        <v>3.2638888888888884E-2</v>
      </c>
      <c r="R42" s="71">
        <f t="shared" si="42"/>
        <v>2.0833333333333259E-3</v>
      </c>
      <c r="S42" s="71">
        <f t="shared" si="43"/>
        <v>3.472222222222221E-2</v>
      </c>
      <c r="T42" s="71">
        <f t="shared" si="46"/>
        <v>0.19930555555555557</v>
      </c>
      <c r="U42" s="44">
        <v>26.3</v>
      </c>
      <c r="V42" s="44">
        <f>INDEX('Počty dní'!A:E,MATCH(E42,'Počty dní'!C:C,0),4)</f>
        <v>205</v>
      </c>
      <c r="W42" s="115">
        <f t="shared" si="47"/>
        <v>5391.5</v>
      </c>
      <c r="X42" s="16"/>
    </row>
    <row r="43" spans="1:24" x14ac:dyDescent="0.3">
      <c r="A43" s="94">
        <v>303</v>
      </c>
      <c r="B43" s="44">
        <v>3003</v>
      </c>
      <c r="C43" s="44" t="s">
        <v>2</v>
      </c>
      <c r="D43" s="89">
        <v>25</v>
      </c>
      <c r="E43" s="67" t="str">
        <f>CONCATENATE(C43,D43)</f>
        <v>X25</v>
      </c>
      <c r="F43" s="44" t="s">
        <v>137</v>
      </c>
      <c r="G43" s="192">
        <v>2</v>
      </c>
      <c r="H43" s="44" t="str">
        <f>CONCATENATE(F43,"/",G43)</f>
        <v>XXX174/2</v>
      </c>
      <c r="I43" s="68" t="s">
        <v>5</v>
      </c>
      <c r="J43" s="68" t="s">
        <v>5</v>
      </c>
      <c r="K43" s="69">
        <v>0.5625</v>
      </c>
      <c r="L43" s="70">
        <v>0.56458333333333333</v>
      </c>
      <c r="M43" s="45" t="s">
        <v>54</v>
      </c>
      <c r="N43" s="70">
        <v>0.59722222222222221</v>
      </c>
      <c r="O43" s="45" t="s">
        <v>48</v>
      </c>
      <c r="P43" s="44" t="str">
        <f t="shared" si="40"/>
        <v>OK</v>
      </c>
      <c r="Q43" s="71">
        <f t="shared" si="41"/>
        <v>3.2638888888888884E-2</v>
      </c>
      <c r="R43" s="71">
        <f t="shared" si="42"/>
        <v>2.0833333333333259E-3</v>
      </c>
      <c r="S43" s="71">
        <f t="shared" si="43"/>
        <v>3.472222222222221E-2</v>
      </c>
      <c r="T43" s="71">
        <f t="shared" si="46"/>
        <v>2.0833333333333259E-3</v>
      </c>
      <c r="U43" s="44">
        <v>29.2</v>
      </c>
      <c r="V43" s="44">
        <f>INDEX('Počty dní'!A:E,MATCH(E43,'Počty dní'!C:C,0),4)</f>
        <v>205</v>
      </c>
      <c r="W43" s="115">
        <f>V43*U43</f>
        <v>5986</v>
      </c>
      <c r="X43" s="16"/>
    </row>
    <row r="44" spans="1:24" x14ac:dyDescent="0.3">
      <c r="A44" s="94">
        <v>303</v>
      </c>
      <c r="B44" s="44">
        <v>3003</v>
      </c>
      <c r="C44" s="44" t="s">
        <v>2</v>
      </c>
      <c r="D44" s="89"/>
      <c r="E44" s="67" t="str">
        <f>CONCATENATE(C44,D44)</f>
        <v>X</v>
      </c>
      <c r="F44" s="44" t="s">
        <v>99</v>
      </c>
      <c r="G44" s="192">
        <v>11</v>
      </c>
      <c r="H44" s="44" t="str">
        <f>CONCATENATE(F44,"/",G44)</f>
        <v>XXX227/11</v>
      </c>
      <c r="I44" s="68" t="s">
        <v>5</v>
      </c>
      <c r="J44" s="68" t="s">
        <v>5</v>
      </c>
      <c r="K44" s="69">
        <v>0.61041666666666672</v>
      </c>
      <c r="L44" s="70">
        <v>0.61111111111111105</v>
      </c>
      <c r="M44" s="45" t="s">
        <v>48</v>
      </c>
      <c r="N44" s="70">
        <v>0.6381944444444444</v>
      </c>
      <c r="O44" s="45" t="s">
        <v>65</v>
      </c>
      <c r="P44" s="44" t="str">
        <f t="shared" si="40"/>
        <v>OK</v>
      </c>
      <c r="Q44" s="71">
        <f t="shared" si="41"/>
        <v>2.7083333333333348E-2</v>
      </c>
      <c r="R44" s="71">
        <f t="shared" si="42"/>
        <v>6.9444444444433095E-4</v>
      </c>
      <c r="S44" s="71">
        <f t="shared" si="43"/>
        <v>2.7777777777777679E-2</v>
      </c>
      <c r="T44" s="71">
        <f t="shared" si="46"/>
        <v>1.3194444444444509E-2</v>
      </c>
      <c r="U44" s="44">
        <v>22.4</v>
      </c>
      <c r="V44" s="44">
        <f>INDEX('Počty dní'!A:E,MATCH(E44,'Počty dní'!C:C,0),4)</f>
        <v>205</v>
      </c>
      <c r="W44" s="115">
        <f>V44*U44</f>
        <v>4592</v>
      </c>
      <c r="X44" s="16"/>
    </row>
    <row r="45" spans="1:24" x14ac:dyDescent="0.3">
      <c r="A45" s="94">
        <v>303</v>
      </c>
      <c r="B45" s="44">
        <v>3003</v>
      </c>
      <c r="C45" s="44" t="s">
        <v>2</v>
      </c>
      <c r="D45" s="89"/>
      <c r="E45" s="67" t="str">
        <f>CONCATENATE(C45,D45)</f>
        <v>X</v>
      </c>
      <c r="F45" s="44" t="s">
        <v>99</v>
      </c>
      <c r="G45" s="192">
        <v>14</v>
      </c>
      <c r="H45" s="44" t="str">
        <f>CONCATENATE(F45,"/",G45)</f>
        <v>XXX227/14</v>
      </c>
      <c r="I45" s="68" t="s">
        <v>5</v>
      </c>
      <c r="J45" s="68" t="s">
        <v>5</v>
      </c>
      <c r="K45" s="69">
        <v>0.63958333333333328</v>
      </c>
      <c r="L45" s="70">
        <v>0.64027777777777783</v>
      </c>
      <c r="M45" s="45" t="s">
        <v>65</v>
      </c>
      <c r="N45" s="70">
        <v>0.67361111111111116</v>
      </c>
      <c r="O45" s="45" t="s">
        <v>48</v>
      </c>
      <c r="P45" s="44" t="str">
        <f t="shared" si="40"/>
        <v>OK</v>
      </c>
      <c r="Q45" s="71">
        <f t="shared" si="41"/>
        <v>3.3333333333333326E-2</v>
      </c>
      <c r="R45" s="71">
        <f t="shared" si="42"/>
        <v>6.94444444444553E-4</v>
      </c>
      <c r="S45" s="71">
        <f t="shared" si="43"/>
        <v>3.4027777777777879E-2</v>
      </c>
      <c r="T45" s="71">
        <f t="shared" si="46"/>
        <v>1.388888888888884E-3</v>
      </c>
      <c r="U45" s="44">
        <v>26.1</v>
      </c>
      <c r="V45" s="44">
        <f>INDEX('Počty dní'!A:E,MATCH(E45,'Počty dní'!C:C,0),4)</f>
        <v>205</v>
      </c>
      <c r="W45" s="115">
        <f>V45*U45</f>
        <v>5350.5</v>
      </c>
      <c r="X45" s="16"/>
    </row>
    <row r="46" spans="1:24" x14ac:dyDescent="0.3">
      <c r="A46" s="94">
        <v>303</v>
      </c>
      <c r="B46" s="44">
        <v>3003</v>
      </c>
      <c r="C46" s="44" t="s">
        <v>2</v>
      </c>
      <c r="D46" s="89"/>
      <c r="E46" s="67" t="str">
        <f t="shared" si="44"/>
        <v>X</v>
      </c>
      <c r="F46" s="44" t="s">
        <v>53</v>
      </c>
      <c r="G46" s="192">
        <v>19</v>
      </c>
      <c r="H46" s="44" t="str">
        <f t="shared" si="45"/>
        <v>XXX165/19</v>
      </c>
      <c r="I46" s="68" t="s">
        <v>5</v>
      </c>
      <c r="J46" s="68" t="s">
        <v>5</v>
      </c>
      <c r="K46" s="69">
        <v>0.69236111111111109</v>
      </c>
      <c r="L46" s="70">
        <v>0.69444444444444453</v>
      </c>
      <c r="M46" s="45" t="s">
        <v>48</v>
      </c>
      <c r="N46" s="70">
        <v>0.7270833333333333</v>
      </c>
      <c r="O46" s="45" t="s">
        <v>54</v>
      </c>
      <c r="P46" s="44" t="str">
        <f t="shared" si="40"/>
        <v>OK</v>
      </c>
      <c r="Q46" s="71">
        <f t="shared" si="41"/>
        <v>3.2638888888888773E-2</v>
      </c>
      <c r="R46" s="71">
        <f t="shared" si="42"/>
        <v>2.083333333333437E-3</v>
      </c>
      <c r="S46" s="71">
        <f t="shared" si="43"/>
        <v>3.472222222222221E-2</v>
      </c>
      <c r="T46" s="71">
        <f t="shared" si="46"/>
        <v>1.8749999999999933E-2</v>
      </c>
      <c r="U46" s="44">
        <v>26.3</v>
      </c>
      <c r="V46" s="44">
        <f>INDEX('Počty dní'!A:E,MATCH(E46,'Počty dní'!C:C,0),4)</f>
        <v>205</v>
      </c>
      <c r="W46" s="115">
        <f t="shared" si="47"/>
        <v>5391.5</v>
      </c>
      <c r="X46" s="16"/>
    </row>
    <row r="47" spans="1:24" x14ac:dyDescent="0.3">
      <c r="A47" s="94">
        <v>303</v>
      </c>
      <c r="B47" s="44">
        <v>3003</v>
      </c>
      <c r="C47" s="44" t="s">
        <v>2</v>
      </c>
      <c r="D47" s="89"/>
      <c r="E47" s="67" t="str">
        <f>CONCATENATE(C47,D47)</f>
        <v>X</v>
      </c>
      <c r="F47" s="44" t="s">
        <v>53</v>
      </c>
      <c r="G47" s="192">
        <v>22</v>
      </c>
      <c r="H47" s="44" t="str">
        <f>CONCATENATE(F47,"/",G47)</f>
        <v>XXX165/22</v>
      </c>
      <c r="I47" s="68" t="s">
        <v>5</v>
      </c>
      <c r="J47" s="68" t="s">
        <v>5</v>
      </c>
      <c r="K47" s="69">
        <v>0.72916666666666663</v>
      </c>
      <c r="L47" s="70">
        <v>0.73125000000000007</v>
      </c>
      <c r="M47" s="45" t="s">
        <v>54</v>
      </c>
      <c r="N47" s="70">
        <v>0.76388888888888884</v>
      </c>
      <c r="O47" s="45" t="s">
        <v>48</v>
      </c>
      <c r="P47" s="44" t="str">
        <f t="shared" si="40"/>
        <v>OK</v>
      </c>
      <c r="Q47" s="71">
        <f t="shared" si="41"/>
        <v>3.2638888888888773E-2</v>
      </c>
      <c r="R47" s="71">
        <f t="shared" si="42"/>
        <v>2.083333333333437E-3</v>
      </c>
      <c r="S47" s="71">
        <f t="shared" si="43"/>
        <v>3.472222222222221E-2</v>
      </c>
      <c r="T47" s="71">
        <f t="shared" si="46"/>
        <v>2.0833333333333259E-3</v>
      </c>
      <c r="U47" s="44">
        <v>26.3</v>
      </c>
      <c r="V47" s="44">
        <f>INDEX('Počty dní'!A:E,MATCH(E47,'Počty dní'!C:C,0),4)</f>
        <v>205</v>
      </c>
      <c r="W47" s="115">
        <f>V47*U47</f>
        <v>5391.5</v>
      </c>
      <c r="X47" s="16"/>
    </row>
    <row r="48" spans="1:24" ht="15" thickBot="1" x14ac:dyDescent="0.35">
      <c r="A48" s="94">
        <v>303</v>
      </c>
      <c r="B48" s="44">
        <v>3003</v>
      </c>
      <c r="C48" s="44" t="s">
        <v>2</v>
      </c>
      <c r="D48" s="89"/>
      <c r="E48" s="67" t="str">
        <f t="shared" si="44"/>
        <v>X</v>
      </c>
      <c r="F48" s="44" t="s">
        <v>53</v>
      </c>
      <c r="G48" s="192">
        <v>21</v>
      </c>
      <c r="H48" s="44" t="str">
        <f t="shared" si="45"/>
        <v>XXX165/21</v>
      </c>
      <c r="I48" s="68" t="s">
        <v>5</v>
      </c>
      <c r="J48" s="68" t="s">
        <v>5</v>
      </c>
      <c r="K48" s="69">
        <v>0.77569444444444446</v>
      </c>
      <c r="L48" s="70">
        <v>0.77777777777777779</v>
      </c>
      <c r="M48" s="45" t="s">
        <v>48</v>
      </c>
      <c r="N48" s="70">
        <v>0.80138888888888893</v>
      </c>
      <c r="O48" s="45" t="s">
        <v>55</v>
      </c>
      <c r="P48" s="44"/>
      <c r="Q48" s="71">
        <f t="shared" si="41"/>
        <v>2.3611111111111138E-2</v>
      </c>
      <c r="R48" s="71">
        <f t="shared" si="42"/>
        <v>2.0833333333333259E-3</v>
      </c>
      <c r="S48" s="71">
        <f t="shared" si="43"/>
        <v>2.5694444444444464E-2</v>
      </c>
      <c r="T48" s="71">
        <f t="shared" si="46"/>
        <v>1.1805555555555625E-2</v>
      </c>
      <c r="U48" s="44">
        <v>17.8</v>
      </c>
      <c r="V48" s="44">
        <f>INDEX('Počty dní'!A:E,MATCH(E48,'Počty dní'!C:C,0),4)</f>
        <v>205</v>
      </c>
      <c r="W48" s="115">
        <f t="shared" si="47"/>
        <v>3649</v>
      </c>
      <c r="X48" s="16"/>
    </row>
    <row r="49" spans="1:24" ht="15" thickBot="1" x14ac:dyDescent="0.35">
      <c r="A49" s="120" t="str">
        <f ca="1">CONCATENATE(INDIRECT("R[-3]C[0]",FALSE),"celkem")</f>
        <v>303celkem</v>
      </c>
      <c r="B49" s="121"/>
      <c r="C49" s="121" t="str">
        <f ca="1">INDIRECT("R[-1]C[12]",FALSE)</f>
        <v>Jeřišno,Chuchel,Strakov</v>
      </c>
      <c r="D49" s="122"/>
      <c r="E49" s="121"/>
      <c r="F49" s="122"/>
      <c r="G49" s="121"/>
      <c r="H49" s="123"/>
      <c r="I49" s="132"/>
      <c r="J49" s="133" t="str">
        <f ca="1">INDIRECT("R[-2]C[0]",FALSE)</f>
        <v>S</v>
      </c>
      <c r="K49" s="124"/>
      <c r="L49" s="134"/>
      <c r="M49" s="125"/>
      <c r="N49" s="134"/>
      <c r="O49" s="126"/>
      <c r="P49" s="121"/>
      <c r="Q49" s="127">
        <f>SUM(Q37:Q48)</f>
        <v>0.31527777777777766</v>
      </c>
      <c r="R49" s="127">
        <f t="shared" ref="R49:T49" si="48">SUM(R37:R48)</f>
        <v>1.6666666666666829E-2</v>
      </c>
      <c r="S49" s="127">
        <f t="shared" si="48"/>
        <v>0.33194444444444449</v>
      </c>
      <c r="T49" s="127">
        <f t="shared" si="48"/>
        <v>0.27152777777777781</v>
      </c>
      <c r="U49" s="128">
        <f>SUM(U37:U48)</f>
        <v>248.00000000000003</v>
      </c>
      <c r="V49" s="129"/>
      <c r="W49" s="130">
        <f>SUM(W37:W48)</f>
        <v>50754</v>
      </c>
      <c r="X49" s="41"/>
    </row>
    <row r="51" spans="1:24" ht="15" thickBot="1" x14ac:dyDescent="0.35"/>
    <row r="52" spans="1:24" x14ac:dyDescent="0.3">
      <c r="A52" s="93">
        <v>304</v>
      </c>
      <c r="B52" s="42">
        <v>3004</v>
      </c>
      <c r="C52" s="42" t="s">
        <v>2</v>
      </c>
      <c r="D52" s="109"/>
      <c r="E52" s="110" t="str">
        <f>CONCATENATE(C52,D52)</f>
        <v>X</v>
      </c>
      <c r="F52" s="42" t="s">
        <v>56</v>
      </c>
      <c r="G52" s="191">
        <v>51</v>
      </c>
      <c r="H52" s="42" t="str">
        <f>CONCATENATE(F52,"/",G52)</f>
        <v>XXX170/51</v>
      </c>
      <c r="I52" s="64" t="s">
        <v>5</v>
      </c>
      <c r="J52" s="64" t="s">
        <v>5</v>
      </c>
      <c r="K52" s="111">
        <v>0.17916666666666667</v>
      </c>
      <c r="L52" s="112">
        <v>0.17986111111111111</v>
      </c>
      <c r="M52" s="113" t="s">
        <v>58</v>
      </c>
      <c r="N52" s="112">
        <v>0.18611111111111112</v>
      </c>
      <c r="O52" s="113" t="s">
        <v>57</v>
      </c>
      <c r="P52" s="42" t="str">
        <f t="shared" ref="P52:P65" si="49">IF(M53=O52,"OK","POZOR")</f>
        <v>OK</v>
      </c>
      <c r="Q52" s="114">
        <f t="shared" ref="Q52:Q66" si="50">IF(ISNUMBER(G52),N52-L52,IF(F52="přejezd",N52-L52,0))</f>
        <v>6.2500000000000056E-3</v>
      </c>
      <c r="R52" s="114">
        <f t="shared" ref="R52:R66" si="51">IF(ISNUMBER(G52),L52-K52,0)</f>
        <v>6.9444444444444198E-4</v>
      </c>
      <c r="S52" s="114">
        <f t="shared" ref="S52:S66" si="52">Q52+R52</f>
        <v>6.9444444444444475E-3</v>
      </c>
      <c r="T52" s="114"/>
      <c r="U52" s="42">
        <v>6.1</v>
      </c>
      <c r="V52" s="42">
        <f>INDEX('Počty dní'!A:E,MATCH(E52,'Počty dní'!C:C,0),4)</f>
        <v>205</v>
      </c>
      <c r="W52" s="65">
        <f>V52*U52</f>
        <v>1250.5</v>
      </c>
      <c r="X52" s="16"/>
    </row>
    <row r="53" spans="1:24" x14ac:dyDescent="0.3">
      <c r="A53" s="94">
        <v>304</v>
      </c>
      <c r="B53" s="44">
        <v>3004</v>
      </c>
      <c r="C53" s="44" t="s">
        <v>2</v>
      </c>
      <c r="D53" s="89"/>
      <c r="E53" s="67" t="str">
        <f>CONCATENATE(C53,D53)</f>
        <v>X</v>
      </c>
      <c r="F53" s="44" t="s">
        <v>56</v>
      </c>
      <c r="G53" s="192">
        <v>2</v>
      </c>
      <c r="H53" s="44" t="str">
        <f>CONCATENATE(F53,"/",G53)</f>
        <v>XXX170/2</v>
      </c>
      <c r="I53" s="68" t="s">
        <v>5</v>
      </c>
      <c r="J53" s="68" t="s">
        <v>5</v>
      </c>
      <c r="K53" s="69">
        <v>0.19722222222222222</v>
      </c>
      <c r="L53" s="70">
        <v>0.19791666666666666</v>
      </c>
      <c r="M53" s="45" t="s">
        <v>57</v>
      </c>
      <c r="N53" s="70">
        <v>0.22222222222222221</v>
      </c>
      <c r="O53" s="45" t="s">
        <v>48</v>
      </c>
      <c r="P53" s="44" t="str">
        <f t="shared" ref="P53:P58" si="53">IF(M54=O53,"OK","POZOR")</f>
        <v>OK</v>
      </c>
      <c r="Q53" s="71">
        <f t="shared" si="50"/>
        <v>2.4305555555555552E-2</v>
      </c>
      <c r="R53" s="71">
        <f t="shared" si="51"/>
        <v>6.9444444444444198E-4</v>
      </c>
      <c r="S53" s="71">
        <f t="shared" si="52"/>
        <v>2.4999999999999994E-2</v>
      </c>
      <c r="T53" s="71">
        <f t="shared" ref="T53:T58" si="54">K53-N52</f>
        <v>1.1111111111111099E-2</v>
      </c>
      <c r="U53" s="44">
        <v>23.1</v>
      </c>
      <c r="V53" s="44">
        <f>INDEX('Počty dní'!A:E,MATCH(E53,'Počty dní'!C:C,0),4)</f>
        <v>205</v>
      </c>
      <c r="W53" s="115">
        <f>V53*U53</f>
        <v>4735.5</v>
      </c>
      <c r="X53" s="16"/>
    </row>
    <row r="54" spans="1:24" x14ac:dyDescent="0.3">
      <c r="A54" s="94">
        <v>304</v>
      </c>
      <c r="B54" s="44">
        <v>3004</v>
      </c>
      <c r="C54" s="44" t="s">
        <v>2</v>
      </c>
      <c r="D54" s="89"/>
      <c r="E54" s="67" t="str">
        <f>CONCATENATE(C54,D54)</f>
        <v>X</v>
      </c>
      <c r="F54" s="44" t="s">
        <v>56</v>
      </c>
      <c r="G54" s="192">
        <v>3</v>
      </c>
      <c r="H54" s="44" t="str">
        <f>CONCATENATE(F54,"/",G54)</f>
        <v>XXX170/3</v>
      </c>
      <c r="I54" s="68" t="s">
        <v>5</v>
      </c>
      <c r="J54" s="68" t="s">
        <v>5</v>
      </c>
      <c r="K54" s="69">
        <v>0.24444444444444446</v>
      </c>
      <c r="L54" s="70">
        <v>0.24652777777777779</v>
      </c>
      <c r="M54" s="45" t="s">
        <v>48</v>
      </c>
      <c r="N54" s="70">
        <v>0.26944444444444443</v>
      </c>
      <c r="O54" s="45" t="s">
        <v>57</v>
      </c>
      <c r="P54" s="44" t="str">
        <f t="shared" si="53"/>
        <v>OK</v>
      </c>
      <c r="Q54" s="71">
        <f t="shared" si="50"/>
        <v>2.2916666666666641E-2</v>
      </c>
      <c r="R54" s="71">
        <f t="shared" si="51"/>
        <v>2.0833333333333259E-3</v>
      </c>
      <c r="S54" s="71">
        <f t="shared" si="52"/>
        <v>2.4999999999999967E-2</v>
      </c>
      <c r="T54" s="71">
        <f t="shared" si="54"/>
        <v>2.2222222222222254E-2</v>
      </c>
      <c r="U54" s="44">
        <v>23.1</v>
      </c>
      <c r="V54" s="44">
        <f>INDEX('Počty dní'!A:E,MATCH(E54,'Počty dní'!C:C,0),4)</f>
        <v>205</v>
      </c>
      <c r="W54" s="115">
        <f>V54*U54</f>
        <v>4735.5</v>
      </c>
      <c r="X54" s="16"/>
    </row>
    <row r="55" spans="1:24" x14ac:dyDescent="0.3">
      <c r="A55" s="94">
        <v>304</v>
      </c>
      <c r="B55" s="44">
        <v>3004</v>
      </c>
      <c r="C55" s="44" t="s">
        <v>2</v>
      </c>
      <c r="D55" s="89"/>
      <c r="E55" s="67" t="str">
        <f>CONCATENATE(C55,D55)</f>
        <v>X</v>
      </c>
      <c r="F55" s="44" t="s">
        <v>29</v>
      </c>
      <c r="G55" s="192"/>
      <c r="H55" s="44" t="str">
        <f>CONCATENATE(F55,"/",G55)</f>
        <v>přejezd/</v>
      </c>
      <c r="I55" s="68"/>
      <c r="J55" s="68" t="s">
        <v>5</v>
      </c>
      <c r="K55" s="69">
        <v>0.27013888888888887</v>
      </c>
      <c r="L55" s="70">
        <v>0.27013888888888887</v>
      </c>
      <c r="M55" s="45" t="s">
        <v>57</v>
      </c>
      <c r="N55" s="70">
        <v>0.27638888888888885</v>
      </c>
      <c r="O55" s="45" t="s">
        <v>74</v>
      </c>
      <c r="P55" s="44" t="str">
        <f t="shared" si="53"/>
        <v>OK</v>
      </c>
      <c r="Q55" s="71">
        <f t="shared" si="50"/>
        <v>6.2499999999999778E-3</v>
      </c>
      <c r="R55" s="71">
        <f t="shared" si="51"/>
        <v>0</v>
      </c>
      <c r="S55" s="71">
        <f t="shared" si="52"/>
        <v>6.2499999999999778E-3</v>
      </c>
      <c r="T55" s="71">
        <f t="shared" si="54"/>
        <v>6.9444444444444198E-4</v>
      </c>
      <c r="U55" s="44">
        <v>0</v>
      </c>
      <c r="V55" s="44">
        <f>INDEX('Počty dní'!A:E,MATCH(E55,'Počty dní'!C:C,0),4)</f>
        <v>205</v>
      </c>
      <c r="W55" s="115">
        <f>V55*U55</f>
        <v>0</v>
      </c>
      <c r="X55" s="16"/>
    </row>
    <row r="56" spans="1:24" x14ac:dyDescent="0.3">
      <c r="A56" s="94">
        <v>304</v>
      </c>
      <c r="B56" s="44">
        <v>3004</v>
      </c>
      <c r="C56" s="44" t="s">
        <v>2</v>
      </c>
      <c r="D56" s="89"/>
      <c r="E56" s="67" t="str">
        <f t="shared" ref="E56:E63" si="55">CONCATENATE(C56,D56)</f>
        <v>X</v>
      </c>
      <c r="F56" s="44" t="s">
        <v>73</v>
      </c>
      <c r="G56" s="192">
        <v>3</v>
      </c>
      <c r="H56" s="44" t="str">
        <f t="shared" ref="H56:H63" si="56">CONCATENATE(F56,"/",G56)</f>
        <v>XXX226/3</v>
      </c>
      <c r="I56" s="68" t="s">
        <v>5</v>
      </c>
      <c r="J56" s="68" t="s">
        <v>5</v>
      </c>
      <c r="K56" s="69">
        <v>0.28541666666666665</v>
      </c>
      <c r="L56" s="70">
        <v>0.28680555555555554</v>
      </c>
      <c r="M56" s="45" t="s">
        <v>74</v>
      </c>
      <c r="N56" s="70">
        <v>0.30555555555555552</v>
      </c>
      <c r="O56" s="45" t="s">
        <v>75</v>
      </c>
      <c r="P56" s="44" t="str">
        <f t="shared" si="53"/>
        <v>OK</v>
      </c>
      <c r="Q56" s="71">
        <f t="shared" si="50"/>
        <v>1.8749999999999989E-2</v>
      </c>
      <c r="R56" s="71">
        <f t="shared" si="51"/>
        <v>1.388888888888884E-3</v>
      </c>
      <c r="S56" s="71">
        <f t="shared" si="52"/>
        <v>2.0138888888888873E-2</v>
      </c>
      <c r="T56" s="71">
        <f t="shared" si="54"/>
        <v>9.0277777777778012E-3</v>
      </c>
      <c r="U56" s="44">
        <v>17.600000000000001</v>
      </c>
      <c r="V56" s="44">
        <f>INDEX('Počty dní'!A:E,MATCH(E56,'Počty dní'!C:C,0),4)</f>
        <v>205</v>
      </c>
      <c r="W56" s="115">
        <f t="shared" ref="W56:W63" si="57">V56*U56</f>
        <v>3608.0000000000005</v>
      </c>
      <c r="X56" s="16"/>
    </row>
    <row r="57" spans="1:24" x14ac:dyDescent="0.3">
      <c r="A57" s="94">
        <v>304</v>
      </c>
      <c r="B57" s="44">
        <v>3004</v>
      </c>
      <c r="C57" s="44" t="s">
        <v>2</v>
      </c>
      <c r="D57" s="89"/>
      <c r="E57" s="67" t="str">
        <f t="shared" si="55"/>
        <v>X</v>
      </c>
      <c r="F57" s="44" t="s">
        <v>73</v>
      </c>
      <c r="G57" s="192">
        <v>6</v>
      </c>
      <c r="H57" s="44" t="str">
        <f t="shared" si="56"/>
        <v>XXX226/6</v>
      </c>
      <c r="I57" s="68" t="s">
        <v>5</v>
      </c>
      <c r="J57" s="68" t="s">
        <v>5</v>
      </c>
      <c r="K57" s="69">
        <v>0.30555555555555552</v>
      </c>
      <c r="L57" s="70">
        <v>0.30694444444444441</v>
      </c>
      <c r="M57" s="45" t="s">
        <v>75</v>
      </c>
      <c r="N57" s="70">
        <v>0.32013888888888892</v>
      </c>
      <c r="O57" s="45" t="s">
        <v>76</v>
      </c>
      <c r="P57" s="44" t="str">
        <f t="shared" si="53"/>
        <v>OK</v>
      </c>
      <c r="Q57" s="71">
        <f t="shared" si="50"/>
        <v>1.3194444444444509E-2</v>
      </c>
      <c r="R57" s="71">
        <f t="shared" si="51"/>
        <v>1.388888888888884E-3</v>
      </c>
      <c r="S57" s="71">
        <f t="shared" si="52"/>
        <v>1.4583333333333393E-2</v>
      </c>
      <c r="T57" s="71">
        <f t="shared" si="54"/>
        <v>0</v>
      </c>
      <c r="U57" s="44">
        <v>10.6</v>
      </c>
      <c r="V57" s="44">
        <f>INDEX('Počty dní'!A:E,MATCH(E57,'Počty dní'!C:C,0),4)</f>
        <v>205</v>
      </c>
      <c r="W57" s="115">
        <f t="shared" si="57"/>
        <v>2173</v>
      </c>
      <c r="X57" s="16"/>
    </row>
    <row r="58" spans="1:24" x14ac:dyDescent="0.3">
      <c r="A58" s="94">
        <v>304</v>
      </c>
      <c r="B58" s="44">
        <v>3004</v>
      </c>
      <c r="C58" s="44" t="s">
        <v>2</v>
      </c>
      <c r="D58" s="89"/>
      <c r="E58" s="67" t="str">
        <f t="shared" si="55"/>
        <v>X</v>
      </c>
      <c r="F58" s="44" t="s">
        <v>73</v>
      </c>
      <c r="G58" s="192">
        <v>5</v>
      </c>
      <c r="H58" s="44" t="str">
        <f t="shared" si="56"/>
        <v>XXX226/5</v>
      </c>
      <c r="I58" s="68" t="s">
        <v>5</v>
      </c>
      <c r="J58" s="68" t="s">
        <v>5</v>
      </c>
      <c r="K58" s="69">
        <v>0.57291666666666663</v>
      </c>
      <c r="L58" s="70">
        <v>0.57500000000000007</v>
      </c>
      <c r="M58" s="45" t="s">
        <v>76</v>
      </c>
      <c r="N58" s="70">
        <v>0.58402777777777781</v>
      </c>
      <c r="O58" s="45" t="s">
        <v>77</v>
      </c>
      <c r="P58" s="44" t="str">
        <f t="shared" si="53"/>
        <v>OK</v>
      </c>
      <c r="Q58" s="71">
        <f t="shared" si="50"/>
        <v>9.0277777777777457E-3</v>
      </c>
      <c r="R58" s="71">
        <f t="shared" si="51"/>
        <v>2.083333333333437E-3</v>
      </c>
      <c r="S58" s="71">
        <f t="shared" si="52"/>
        <v>1.1111111111111183E-2</v>
      </c>
      <c r="T58" s="71">
        <f t="shared" si="54"/>
        <v>0.25277777777777771</v>
      </c>
      <c r="U58" s="44">
        <v>8.4</v>
      </c>
      <c r="V58" s="44">
        <f>INDEX('Počty dní'!A:E,MATCH(E58,'Počty dní'!C:C,0),4)</f>
        <v>205</v>
      </c>
      <c r="W58" s="115">
        <f t="shared" si="57"/>
        <v>1722</v>
      </c>
      <c r="X58" s="16"/>
    </row>
    <row r="59" spans="1:24" x14ac:dyDescent="0.3">
      <c r="A59" s="94">
        <v>304</v>
      </c>
      <c r="B59" s="44">
        <v>3004</v>
      </c>
      <c r="C59" s="44" t="s">
        <v>2</v>
      </c>
      <c r="D59" s="89"/>
      <c r="E59" s="67" t="str">
        <f t="shared" si="55"/>
        <v>X</v>
      </c>
      <c r="F59" s="44" t="s">
        <v>73</v>
      </c>
      <c r="G59" s="192">
        <v>8</v>
      </c>
      <c r="H59" s="44" t="str">
        <f t="shared" si="56"/>
        <v>XXX226/8</v>
      </c>
      <c r="I59" s="68" t="s">
        <v>5</v>
      </c>
      <c r="J59" s="68" t="s">
        <v>5</v>
      </c>
      <c r="K59" s="69">
        <v>0.58680555555555558</v>
      </c>
      <c r="L59" s="70">
        <v>0.58750000000000002</v>
      </c>
      <c r="M59" s="45" t="s">
        <v>77</v>
      </c>
      <c r="N59" s="70">
        <v>0.6020833333333333</v>
      </c>
      <c r="O59" s="45" t="s">
        <v>76</v>
      </c>
      <c r="P59" s="44" t="str">
        <f t="shared" si="49"/>
        <v>OK</v>
      </c>
      <c r="Q59" s="71">
        <f t="shared" ref="Q59:Q62" si="58">IF(ISNUMBER(G59),N59-L59,IF(F59="přejezd",N59-L59,0))</f>
        <v>1.4583333333333282E-2</v>
      </c>
      <c r="R59" s="71">
        <f t="shared" ref="R59:R62" si="59">IF(ISNUMBER(G59),L59-K59,0)</f>
        <v>6.9444444444444198E-4</v>
      </c>
      <c r="S59" s="71">
        <f t="shared" ref="S59:S62" si="60">Q59+R59</f>
        <v>1.5277777777777724E-2</v>
      </c>
      <c r="T59" s="71">
        <f t="shared" ref="T59:T62" si="61">K59-N58</f>
        <v>2.7777777777777679E-3</v>
      </c>
      <c r="U59" s="44">
        <v>11.5</v>
      </c>
      <c r="V59" s="44">
        <f>INDEX('Počty dní'!A:E,MATCH(E59,'Počty dní'!C:C,0),4)</f>
        <v>205</v>
      </c>
      <c r="W59" s="115">
        <f t="shared" si="57"/>
        <v>2357.5</v>
      </c>
      <c r="X59" s="16"/>
    </row>
    <row r="60" spans="1:24" x14ac:dyDescent="0.3">
      <c r="A60" s="94">
        <v>304</v>
      </c>
      <c r="B60" s="44">
        <v>3004</v>
      </c>
      <c r="C60" s="44" t="s">
        <v>2</v>
      </c>
      <c r="D60" s="89"/>
      <c r="E60" s="67" t="str">
        <f t="shared" si="55"/>
        <v>X</v>
      </c>
      <c r="F60" s="44" t="s">
        <v>29</v>
      </c>
      <c r="G60" s="192"/>
      <c r="H60" s="44" t="str">
        <f t="shared" si="56"/>
        <v>přejezd/</v>
      </c>
      <c r="I60" s="68"/>
      <c r="J60" s="68" t="s">
        <v>5</v>
      </c>
      <c r="K60" s="69">
        <v>0.6020833333333333</v>
      </c>
      <c r="L60" s="70">
        <v>0.6020833333333333</v>
      </c>
      <c r="M60" s="45" t="s">
        <v>76</v>
      </c>
      <c r="N60" s="70">
        <v>0.60416666666666663</v>
      </c>
      <c r="O60" s="45" t="s">
        <v>58</v>
      </c>
      <c r="P60" s="44" t="str">
        <f t="shared" si="49"/>
        <v>OK</v>
      </c>
      <c r="Q60" s="71">
        <f t="shared" si="58"/>
        <v>2.0833333333333259E-3</v>
      </c>
      <c r="R60" s="71">
        <f t="shared" si="59"/>
        <v>0</v>
      </c>
      <c r="S60" s="71">
        <f t="shared" si="60"/>
        <v>2.0833333333333259E-3</v>
      </c>
      <c r="T60" s="71">
        <f t="shared" si="61"/>
        <v>0</v>
      </c>
      <c r="U60" s="44">
        <v>0</v>
      </c>
      <c r="V60" s="44">
        <f>INDEX('Počty dní'!A:E,MATCH(E60,'Počty dní'!C:C,0),4)</f>
        <v>205</v>
      </c>
      <c r="W60" s="115">
        <f t="shared" si="57"/>
        <v>0</v>
      </c>
      <c r="X60" s="16"/>
    </row>
    <row r="61" spans="1:24" x14ac:dyDescent="0.3">
      <c r="A61" s="94">
        <v>304</v>
      </c>
      <c r="B61" s="44">
        <v>3004</v>
      </c>
      <c r="C61" s="44" t="s">
        <v>2</v>
      </c>
      <c r="D61" s="89"/>
      <c r="E61" s="67" t="str">
        <f t="shared" si="55"/>
        <v>X</v>
      </c>
      <c r="F61" s="44" t="s">
        <v>73</v>
      </c>
      <c r="G61" s="192">
        <v>10</v>
      </c>
      <c r="H61" s="44" t="str">
        <f t="shared" si="56"/>
        <v>XXX226/10</v>
      </c>
      <c r="I61" s="68" t="s">
        <v>5</v>
      </c>
      <c r="J61" s="68" t="s">
        <v>5</v>
      </c>
      <c r="K61" s="69">
        <v>0.65277777777777779</v>
      </c>
      <c r="L61" s="70">
        <v>0.65416666666666667</v>
      </c>
      <c r="M61" s="45" t="s">
        <v>58</v>
      </c>
      <c r="N61" s="70">
        <v>0.65972222222222221</v>
      </c>
      <c r="O61" s="45" t="s">
        <v>74</v>
      </c>
      <c r="P61" s="44" t="str">
        <f t="shared" si="49"/>
        <v>OK</v>
      </c>
      <c r="Q61" s="71">
        <f t="shared" si="58"/>
        <v>5.5555555555555358E-3</v>
      </c>
      <c r="R61" s="71">
        <f t="shared" si="59"/>
        <v>1.388888888888884E-3</v>
      </c>
      <c r="S61" s="71">
        <f t="shared" si="60"/>
        <v>6.9444444444444198E-3</v>
      </c>
      <c r="T61" s="71">
        <f t="shared" si="61"/>
        <v>4.861111111111116E-2</v>
      </c>
      <c r="U61" s="44">
        <v>4.8</v>
      </c>
      <c r="V61" s="44">
        <f>INDEX('Počty dní'!A:E,MATCH(E61,'Počty dní'!C:C,0),4)</f>
        <v>205</v>
      </c>
      <c r="W61" s="115">
        <f t="shared" si="57"/>
        <v>984</v>
      </c>
      <c r="X61" s="16"/>
    </row>
    <row r="62" spans="1:24" x14ac:dyDescent="0.3">
      <c r="A62" s="94">
        <v>304</v>
      </c>
      <c r="B62" s="44">
        <v>3004</v>
      </c>
      <c r="C62" s="44" t="s">
        <v>2</v>
      </c>
      <c r="D62" s="89"/>
      <c r="E62" s="67" t="str">
        <f t="shared" si="55"/>
        <v>X</v>
      </c>
      <c r="F62" s="44" t="s">
        <v>73</v>
      </c>
      <c r="G62" s="192">
        <v>7</v>
      </c>
      <c r="H62" s="44" t="str">
        <f t="shared" si="56"/>
        <v>XXX226/7</v>
      </c>
      <c r="I62" s="68" t="s">
        <v>5</v>
      </c>
      <c r="J62" s="68" t="s">
        <v>5</v>
      </c>
      <c r="K62" s="69">
        <v>0.65972222222222221</v>
      </c>
      <c r="L62" s="70">
        <v>0.66041666666666665</v>
      </c>
      <c r="M62" s="45" t="s">
        <v>74</v>
      </c>
      <c r="N62" s="70">
        <v>0.67222222222222217</v>
      </c>
      <c r="O62" s="45" t="s">
        <v>77</v>
      </c>
      <c r="P62" s="44" t="str">
        <f t="shared" si="49"/>
        <v>OK</v>
      </c>
      <c r="Q62" s="71">
        <f t="shared" si="58"/>
        <v>1.1805555555555514E-2</v>
      </c>
      <c r="R62" s="71">
        <f t="shared" si="59"/>
        <v>6.9444444444444198E-4</v>
      </c>
      <c r="S62" s="71">
        <f t="shared" si="60"/>
        <v>1.2499999999999956E-2</v>
      </c>
      <c r="T62" s="71">
        <f t="shared" si="61"/>
        <v>0</v>
      </c>
      <c r="U62" s="44">
        <v>11.3</v>
      </c>
      <c r="V62" s="44">
        <f>INDEX('Počty dní'!A:E,MATCH(E62,'Počty dní'!C:C,0),4)</f>
        <v>205</v>
      </c>
      <c r="W62" s="115">
        <f t="shared" si="57"/>
        <v>2316.5</v>
      </c>
      <c r="X62" s="16"/>
    </row>
    <row r="63" spans="1:24" x14ac:dyDescent="0.3">
      <c r="A63" s="94">
        <v>304</v>
      </c>
      <c r="B63" s="44">
        <v>3004</v>
      </c>
      <c r="C63" s="44" t="s">
        <v>2</v>
      </c>
      <c r="D63" s="89"/>
      <c r="E63" s="67" t="str">
        <f t="shared" si="55"/>
        <v>X</v>
      </c>
      <c r="F63" s="44" t="s">
        <v>73</v>
      </c>
      <c r="G63" s="192">
        <v>12</v>
      </c>
      <c r="H63" s="44" t="str">
        <f t="shared" si="56"/>
        <v>XXX226/12</v>
      </c>
      <c r="I63" s="68" t="s">
        <v>5</v>
      </c>
      <c r="J63" s="68" t="s">
        <v>5</v>
      </c>
      <c r="K63" s="69">
        <v>0.68333333333333324</v>
      </c>
      <c r="L63" s="70">
        <v>0.68472222222222223</v>
      </c>
      <c r="M63" s="45" t="s">
        <v>77</v>
      </c>
      <c r="N63" s="70">
        <v>0.69305555555555554</v>
      </c>
      <c r="O63" s="45" t="s">
        <v>58</v>
      </c>
      <c r="P63" s="44" t="str">
        <f t="shared" si="49"/>
        <v>OK</v>
      </c>
      <c r="Q63" s="71">
        <f t="shared" si="50"/>
        <v>8.3333333333333037E-3</v>
      </c>
      <c r="R63" s="71">
        <f t="shared" si="51"/>
        <v>1.388888888888995E-3</v>
      </c>
      <c r="S63" s="71">
        <f t="shared" si="52"/>
        <v>9.7222222222222987E-3</v>
      </c>
      <c r="T63" s="71">
        <f t="shared" ref="T63:T66" si="62">K63-N62</f>
        <v>1.1111111111111072E-2</v>
      </c>
      <c r="U63" s="44">
        <v>7.5</v>
      </c>
      <c r="V63" s="44">
        <f>INDEX('Počty dní'!A:E,MATCH(E63,'Počty dní'!C:C,0),4)</f>
        <v>205</v>
      </c>
      <c r="W63" s="115">
        <f t="shared" si="57"/>
        <v>1537.5</v>
      </c>
      <c r="X63" s="16"/>
    </row>
    <row r="64" spans="1:24" x14ac:dyDescent="0.3">
      <c r="A64" s="94">
        <v>304</v>
      </c>
      <c r="B64" s="44">
        <v>3004</v>
      </c>
      <c r="C64" s="44" t="s">
        <v>2</v>
      </c>
      <c r="D64" s="89"/>
      <c r="E64" s="67" t="str">
        <f>CONCATENATE(C64,D64)</f>
        <v>X</v>
      </c>
      <c r="F64" s="44" t="s">
        <v>29</v>
      </c>
      <c r="G64" s="192"/>
      <c r="H64" s="44" t="str">
        <f>CONCATENATE(F64,"/",G64)</f>
        <v>přejezd/</v>
      </c>
      <c r="I64" s="68"/>
      <c r="J64" s="68" t="s">
        <v>5</v>
      </c>
      <c r="K64" s="69">
        <v>0.69305555555555554</v>
      </c>
      <c r="L64" s="70">
        <v>0.69305555555555554</v>
      </c>
      <c r="M64" s="45" t="s">
        <v>58</v>
      </c>
      <c r="N64" s="70">
        <v>0.69861111111111107</v>
      </c>
      <c r="O64" s="45" t="s">
        <v>60</v>
      </c>
      <c r="P64" s="44" t="str">
        <f t="shared" si="49"/>
        <v>OK</v>
      </c>
      <c r="Q64" s="71">
        <f t="shared" si="50"/>
        <v>5.5555555555555358E-3</v>
      </c>
      <c r="R64" s="71">
        <f t="shared" si="51"/>
        <v>0</v>
      </c>
      <c r="S64" s="71">
        <f t="shared" si="52"/>
        <v>5.5555555555555358E-3</v>
      </c>
      <c r="T64" s="71">
        <f t="shared" si="62"/>
        <v>0</v>
      </c>
      <c r="U64" s="44">
        <v>0</v>
      </c>
      <c r="V64" s="44">
        <f>INDEX('Počty dní'!A:E,MATCH(E64,'Počty dní'!C:C,0),4)</f>
        <v>205</v>
      </c>
      <c r="W64" s="115">
        <f>V64*U64</f>
        <v>0</v>
      </c>
      <c r="X64" s="16"/>
    </row>
    <row r="65" spans="1:24" x14ac:dyDescent="0.3">
      <c r="A65" s="94">
        <v>304</v>
      </c>
      <c r="B65" s="44">
        <v>3004</v>
      </c>
      <c r="C65" s="44" t="s">
        <v>2</v>
      </c>
      <c r="D65" s="89"/>
      <c r="E65" s="67" t="str">
        <f>CONCATENATE(C65,D65)</f>
        <v>X</v>
      </c>
      <c r="F65" s="44" t="s">
        <v>59</v>
      </c>
      <c r="G65" s="192">
        <v>13</v>
      </c>
      <c r="H65" s="44" t="str">
        <f>CONCATENATE(F65,"/",G65)</f>
        <v>XXX171/13</v>
      </c>
      <c r="I65" s="68" t="s">
        <v>5</v>
      </c>
      <c r="J65" s="68" t="s">
        <v>5</v>
      </c>
      <c r="K65" s="69">
        <v>0.72569444444444453</v>
      </c>
      <c r="L65" s="70">
        <v>0.7270833333333333</v>
      </c>
      <c r="M65" s="45" t="s">
        <v>60</v>
      </c>
      <c r="N65" s="70">
        <v>0.74097222222222225</v>
      </c>
      <c r="O65" s="45" t="s">
        <v>61</v>
      </c>
      <c r="P65" s="44" t="str">
        <f t="shared" si="49"/>
        <v>OK</v>
      </c>
      <c r="Q65" s="71">
        <f t="shared" si="50"/>
        <v>1.3888888888888951E-2</v>
      </c>
      <c r="R65" s="71">
        <f t="shared" si="51"/>
        <v>1.3888888888887729E-3</v>
      </c>
      <c r="S65" s="71">
        <f t="shared" si="52"/>
        <v>1.5277777777777724E-2</v>
      </c>
      <c r="T65" s="71">
        <f t="shared" si="62"/>
        <v>2.7083333333333459E-2</v>
      </c>
      <c r="U65" s="44">
        <v>10.4</v>
      </c>
      <c r="V65" s="44">
        <f>INDEX('Počty dní'!A:E,MATCH(E65,'Počty dní'!C:C,0),4)</f>
        <v>205</v>
      </c>
      <c r="W65" s="115">
        <f>V65*U65</f>
        <v>2132</v>
      </c>
      <c r="X65" s="16"/>
    </row>
    <row r="66" spans="1:24" ht="15" thickBot="1" x14ac:dyDescent="0.35">
      <c r="A66" s="94">
        <v>304</v>
      </c>
      <c r="B66" s="44">
        <v>3004</v>
      </c>
      <c r="C66" s="44" t="s">
        <v>2</v>
      </c>
      <c r="D66" s="89"/>
      <c r="E66" s="67" t="str">
        <f>CONCATENATE(C66,D66)</f>
        <v>X</v>
      </c>
      <c r="F66" s="44" t="s">
        <v>29</v>
      </c>
      <c r="G66" s="192"/>
      <c r="H66" s="44" t="str">
        <f>CONCATENATE(F66,"/",G66)</f>
        <v>přejezd/</v>
      </c>
      <c r="I66" s="68"/>
      <c r="J66" s="68" t="s">
        <v>5</v>
      </c>
      <c r="K66" s="69">
        <v>0.74097222222222225</v>
      </c>
      <c r="L66" s="70">
        <v>0.74097222222222225</v>
      </c>
      <c r="M66" s="45" t="s">
        <v>61</v>
      </c>
      <c r="N66" s="70">
        <v>0.74305555555555547</v>
      </c>
      <c r="O66" s="45" t="s">
        <v>58</v>
      </c>
      <c r="P66" s="44"/>
      <c r="Q66" s="71">
        <f t="shared" si="50"/>
        <v>2.0833333333332149E-3</v>
      </c>
      <c r="R66" s="71">
        <f t="shared" si="51"/>
        <v>0</v>
      </c>
      <c r="S66" s="71">
        <f t="shared" si="52"/>
        <v>2.0833333333332149E-3</v>
      </c>
      <c r="T66" s="71">
        <f t="shared" si="62"/>
        <v>0</v>
      </c>
      <c r="U66" s="44">
        <v>0</v>
      </c>
      <c r="V66" s="44">
        <f>INDEX('Počty dní'!A:E,MATCH(E66,'Počty dní'!C:C,0),4)</f>
        <v>205</v>
      </c>
      <c r="W66" s="115">
        <f>V66*U66</f>
        <v>0</v>
      </c>
      <c r="X66" s="16"/>
    </row>
    <row r="67" spans="1:24" ht="15" thickBot="1" x14ac:dyDescent="0.35">
      <c r="A67" s="120" t="str">
        <f ca="1">CONCATENATE(INDIRECT("R[-3]C[0]",FALSE),"celkem")</f>
        <v>304celkem</v>
      </c>
      <c r="B67" s="121"/>
      <c r="C67" s="121" t="str">
        <f ca="1">INDIRECT("R[-1]C[12]",FALSE)</f>
        <v>Vilémov,,nám.</v>
      </c>
      <c r="D67" s="122"/>
      <c r="E67" s="121"/>
      <c r="F67" s="122"/>
      <c r="G67" s="121"/>
      <c r="H67" s="123"/>
      <c r="I67" s="132"/>
      <c r="J67" s="133" t="str">
        <f ca="1">INDIRECT("R[-2]C[0]",FALSE)</f>
        <v>S</v>
      </c>
      <c r="K67" s="124"/>
      <c r="L67" s="134"/>
      <c r="M67" s="125"/>
      <c r="N67" s="134"/>
      <c r="O67" s="126"/>
      <c r="P67" s="121"/>
      <c r="Q67" s="127">
        <f>SUM(Q52:Q66)</f>
        <v>0.16458333333333308</v>
      </c>
      <c r="R67" s="127">
        <f>SUM(R52:R66)</f>
        <v>1.3888888888888951E-2</v>
      </c>
      <c r="S67" s="127">
        <f>SUM(S52:S66)</f>
        <v>0.17847222222222203</v>
      </c>
      <c r="T67" s="127">
        <f>SUM(T52:T66)</f>
        <v>0.38541666666666674</v>
      </c>
      <c r="U67" s="128">
        <f>SUM(U52:U66)</f>
        <v>134.4</v>
      </c>
      <c r="V67" s="129"/>
      <c r="W67" s="130">
        <f>SUM(W52:W66)</f>
        <v>27552</v>
      </c>
      <c r="X67" s="41"/>
    </row>
    <row r="68" spans="1:24" x14ac:dyDescent="0.3">
      <c r="D68" s="90"/>
      <c r="E68" s="82"/>
      <c r="G68" s="193"/>
      <c r="I68" s="63"/>
      <c r="K68" s="83"/>
      <c r="L68" s="84"/>
      <c r="M68" s="49"/>
      <c r="N68" s="84"/>
      <c r="O68" s="49"/>
      <c r="Q68" s="136"/>
      <c r="R68" s="136"/>
      <c r="S68" s="136"/>
      <c r="T68" s="136"/>
      <c r="X68" s="16"/>
    </row>
    <row r="69" spans="1:24" ht="15" thickBot="1" x14ac:dyDescent="0.35"/>
    <row r="70" spans="1:24" x14ac:dyDescent="0.3">
      <c r="A70" s="93">
        <v>305</v>
      </c>
      <c r="B70" s="42">
        <v>3005</v>
      </c>
      <c r="C70" s="42" t="s">
        <v>2</v>
      </c>
      <c r="D70" s="109"/>
      <c r="E70" s="110" t="str">
        <f t="shared" ref="E70:E80" si="63">CONCATENATE(C70,D70)</f>
        <v>X</v>
      </c>
      <c r="F70" s="42" t="s">
        <v>59</v>
      </c>
      <c r="G70" s="191">
        <v>1</v>
      </c>
      <c r="H70" s="42" t="str">
        <f t="shared" ref="H70:H80" si="64">CONCATENATE(F70,"/",G70)</f>
        <v>XXX171/1</v>
      </c>
      <c r="I70" s="64" t="s">
        <v>5</v>
      </c>
      <c r="J70" s="64" t="s">
        <v>6</v>
      </c>
      <c r="K70" s="111">
        <v>0.21388888888888891</v>
      </c>
      <c r="L70" s="112">
        <v>0.21527777777777779</v>
      </c>
      <c r="M70" s="113" t="s">
        <v>60</v>
      </c>
      <c r="N70" s="112">
        <v>0.23263888888888887</v>
      </c>
      <c r="O70" s="113" t="s">
        <v>54</v>
      </c>
      <c r="P70" s="42" t="str">
        <f t="shared" ref="P70:P79" si="65">IF(M71=O70,"OK","POZOR")</f>
        <v>OK</v>
      </c>
      <c r="Q70" s="114">
        <f t="shared" ref="Q70:Q80" si="66">IF(ISNUMBER(G70),N70-L70,IF(F70="přejezd",N70-L70,0))</f>
        <v>1.7361111111111077E-2</v>
      </c>
      <c r="R70" s="114">
        <f t="shared" ref="R70:R80" si="67">IF(ISNUMBER(G70),L70-K70,0)</f>
        <v>1.388888888888884E-3</v>
      </c>
      <c r="S70" s="114">
        <f t="shared" ref="S70:S80" si="68">Q70+R70</f>
        <v>1.8749999999999961E-2</v>
      </c>
      <c r="T70" s="114"/>
      <c r="U70" s="42">
        <v>15.3</v>
      </c>
      <c r="V70" s="42">
        <f>INDEX('Počty dní'!A:E,MATCH(E70,'Počty dní'!C:C,0),4)</f>
        <v>205</v>
      </c>
      <c r="W70" s="65">
        <f t="shared" ref="W70:W80" si="69">V70*U70</f>
        <v>3136.5</v>
      </c>
      <c r="X70" s="16"/>
    </row>
    <row r="71" spans="1:24" x14ac:dyDescent="0.3">
      <c r="A71" s="94">
        <v>305</v>
      </c>
      <c r="B71" s="44">
        <v>3005</v>
      </c>
      <c r="C71" s="44" t="s">
        <v>2</v>
      </c>
      <c r="D71" s="89"/>
      <c r="E71" s="67" t="str">
        <f t="shared" si="63"/>
        <v>X</v>
      </c>
      <c r="F71" s="44" t="s">
        <v>59</v>
      </c>
      <c r="G71" s="192">
        <v>4</v>
      </c>
      <c r="H71" s="44" t="str">
        <f t="shared" si="64"/>
        <v>XXX171/4</v>
      </c>
      <c r="I71" s="68" t="s">
        <v>5</v>
      </c>
      <c r="J71" s="68" t="s">
        <v>6</v>
      </c>
      <c r="K71" s="69">
        <v>0.24791666666666667</v>
      </c>
      <c r="L71" s="70">
        <v>0.25</v>
      </c>
      <c r="M71" s="45" t="s">
        <v>54</v>
      </c>
      <c r="N71" s="70">
        <v>0.2722222222222222</v>
      </c>
      <c r="O71" s="45" t="s">
        <v>60</v>
      </c>
      <c r="P71" s="44" t="str">
        <f t="shared" si="65"/>
        <v>OK</v>
      </c>
      <c r="Q71" s="71">
        <f t="shared" si="66"/>
        <v>2.2222222222222199E-2</v>
      </c>
      <c r="R71" s="71">
        <f t="shared" si="67"/>
        <v>2.0833333333333259E-3</v>
      </c>
      <c r="S71" s="71">
        <f t="shared" si="68"/>
        <v>2.4305555555555525E-2</v>
      </c>
      <c r="T71" s="71">
        <f t="shared" ref="T71:T80" si="70">K71-N70</f>
        <v>1.5277777777777807E-2</v>
      </c>
      <c r="U71" s="44">
        <v>19.2</v>
      </c>
      <c r="V71" s="44">
        <f>INDEX('Počty dní'!A:E,MATCH(E71,'Počty dní'!C:C,0),4)</f>
        <v>205</v>
      </c>
      <c r="W71" s="115">
        <f t="shared" si="69"/>
        <v>3936</v>
      </c>
      <c r="X71" s="16"/>
    </row>
    <row r="72" spans="1:24" x14ac:dyDescent="0.3">
      <c r="A72" s="94">
        <v>305</v>
      </c>
      <c r="B72" s="44">
        <v>3005</v>
      </c>
      <c r="C72" s="44" t="s">
        <v>2</v>
      </c>
      <c r="D72" s="89"/>
      <c r="E72" s="67" t="str">
        <f t="shared" si="63"/>
        <v>X</v>
      </c>
      <c r="F72" s="44" t="s">
        <v>63</v>
      </c>
      <c r="G72" s="192">
        <v>1</v>
      </c>
      <c r="H72" s="44" t="str">
        <f t="shared" si="64"/>
        <v>XXX173/1</v>
      </c>
      <c r="I72" s="68" t="s">
        <v>5</v>
      </c>
      <c r="J72" s="68" t="s">
        <v>6</v>
      </c>
      <c r="K72" s="69">
        <v>0.27291666666666664</v>
      </c>
      <c r="L72" s="70">
        <v>0.27361111111111108</v>
      </c>
      <c r="M72" s="45" t="s">
        <v>60</v>
      </c>
      <c r="N72" s="70">
        <v>0.29236111111111113</v>
      </c>
      <c r="O72" s="45" t="s">
        <v>60</v>
      </c>
      <c r="P72" s="44" t="str">
        <f t="shared" si="65"/>
        <v>OK</v>
      </c>
      <c r="Q72" s="71">
        <f t="shared" si="66"/>
        <v>1.8750000000000044E-2</v>
      </c>
      <c r="R72" s="71">
        <f t="shared" si="67"/>
        <v>6.9444444444444198E-4</v>
      </c>
      <c r="S72" s="71">
        <f t="shared" si="68"/>
        <v>1.9444444444444486E-2</v>
      </c>
      <c r="T72" s="71">
        <f t="shared" si="70"/>
        <v>6.9444444444444198E-4</v>
      </c>
      <c r="U72" s="44">
        <v>16.899999999999999</v>
      </c>
      <c r="V72" s="44">
        <f>INDEX('Počty dní'!A:E,MATCH(E72,'Počty dní'!C:C,0),4)</f>
        <v>205</v>
      </c>
      <c r="W72" s="115">
        <f t="shared" si="69"/>
        <v>3464.4999999999995</v>
      </c>
      <c r="X72" s="16"/>
    </row>
    <row r="73" spans="1:24" x14ac:dyDescent="0.3">
      <c r="A73" s="94">
        <v>305</v>
      </c>
      <c r="B73" s="44">
        <v>3005</v>
      </c>
      <c r="C73" s="44" t="s">
        <v>2</v>
      </c>
      <c r="D73" s="89"/>
      <c r="E73" s="67" t="str">
        <f t="shared" si="63"/>
        <v>X</v>
      </c>
      <c r="F73" s="44" t="s">
        <v>56</v>
      </c>
      <c r="G73" s="192">
        <v>6</v>
      </c>
      <c r="H73" s="44" t="str">
        <f t="shared" si="64"/>
        <v>XXX170/6</v>
      </c>
      <c r="I73" s="68" t="s">
        <v>6</v>
      </c>
      <c r="J73" s="68" t="s">
        <v>6</v>
      </c>
      <c r="K73" s="69">
        <v>0.29375000000000001</v>
      </c>
      <c r="L73" s="70">
        <v>0.29652777777777778</v>
      </c>
      <c r="M73" s="45" t="s">
        <v>60</v>
      </c>
      <c r="N73" s="70">
        <v>0.32291666666666669</v>
      </c>
      <c r="O73" s="45" t="s">
        <v>48</v>
      </c>
      <c r="P73" s="44" t="str">
        <f t="shared" si="65"/>
        <v>OK</v>
      </c>
      <c r="Q73" s="71">
        <f t="shared" si="66"/>
        <v>2.6388888888888906E-2</v>
      </c>
      <c r="R73" s="71">
        <f t="shared" si="67"/>
        <v>2.7777777777777679E-3</v>
      </c>
      <c r="S73" s="71">
        <f t="shared" si="68"/>
        <v>2.9166666666666674E-2</v>
      </c>
      <c r="T73" s="71">
        <f t="shared" si="70"/>
        <v>1.388888888888884E-3</v>
      </c>
      <c r="U73" s="44">
        <v>22.3</v>
      </c>
      <c r="V73" s="44">
        <f>INDEX('Počty dní'!A:E,MATCH(E73,'Počty dní'!C:C,0),4)</f>
        <v>205</v>
      </c>
      <c r="W73" s="115">
        <f t="shared" si="69"/>
        <v>4571.5</v>
      </c>
      <c r="X73" s="16"/>
    </row>
    <row r="74" spans="1:24" x14ac:dyDescent="0.3">
      <c r="A74" s="94">
        <v>305</v>
      </c>
      <c r="B74" s="44">
        <v>3005</v>
      </c>
      <c r="C74" s="44" t="s">
        <v>2</v>
      </c>
      <c r="D74" s="89"/>
      <c r="E74" s="67" t="str">
        <f t="shared" si="63"/>
        <v>X</v>
      </c>
      <c r="F74" s="44" t="s">
        <v>69</v>
      </c>
      <c r="G74" s="192">
        <v>7</v>
      </c>
      <c r="H74" s="44" t="str">
        <f t="shared" si="64"/>
        <v>XXX220/7</v>
      </c>
      <c r="I74" s="68" t="s">
        <v>6</v>
      </c>
      <c r="J74" s="68" t="s">
        <v>6</v>
      </c>
      <c r="K74" s="69">
        <v>0.34027777777777773</v>
      </c>
      <c r="L74" s="70">
        <v>0.34166666666666662</v>
      </c>
      <c r="M74" s="45" t="s">
        <v>48</v>
      </c>
      <c r="N74" s="70">
        <v>0.36805555555555558</v>
      </c>
      <c r="O74" s="45" t="s">
        <v>70</v>
      </c>
      <c r="P74" s="44" t="str">
        <f t="shared" si="65"/>
        <v>OK</v>
      </c>
      <c r="Q74" s="71">
        <f t="shared" si="66"/>
        <v>2.6388888888888962E-2</v>
      </c>
      <c r="R74" s="71">
        <f t="shared" si="67"/>
        <v>1.388888888888884E-3</v>
      </c>
      <c r="S74" s="71">
        <f t="shared" si="68"/>
        <v>2.7777777777777846E-2</v>
      </c>
      <c r="T74" s="71">
        <f t="shared" si="70"/>
        <v>1.7361111111111049E-2</v>
      </c>
      <c r="U74" s="44">
        <v>19.2</v>
      </c>
      <c r="V74" s="44">
        <f>INDEX('Počty dní'!A:E,MATCH(E74,'Počty dní'!C:C,0),4)</f>
        <v>205</v>
      </c>
      <c r="W74" s="115">
        <f t="shared" si="69"/>
        <v>3936</v>
      </c>
      <c r="X74" s="16"/>
    </row>
    <row r="75" spans="1:24" x14ac:dyDescent="0.3">
      <c r="A75" s="94">
        <v>305</v>
      </c>
      <c r="B75" s="44">
        <v>3005</v>
      </c>
      <c r="C75" s="44" t="s">
        <v>2</v>
      </c>
      <c r="D75" s="89"/>
      <c r="E75" s="67" t="str">
        <f t="shared" si="63"/>
        <v>X</v>
      </c>
      <c r="F75" s="44" t="s">
        <v>69</v>
      </c>
      <c r="G75" s="192">
        <v>14</v>
      </c>
      <c r="H75" s="44" t="str">
        <f t="shared" si="64"/>
        <v>XXX220/14</v>
      </c>
      <c r="I75" s="68" t="s">
        <v>6</v>
      </c>
      <c r="J75" s="68" t="s">
        <v>6</v>
      </c>
      <c r="K75" s="69">
        <v>0.54513888888888895</v>
      </c>
      <c r="L75" s="70">
        <v>0.54861111111111105</v>
      </c>
      <c r="M75" s="45" t="s">
        <v>70</v>
      </c>
      <c r="N75" s="70">
        <v>0.57291666666666663</v>
      </c>
      <c r="O75" s="45" t="s">
        <v>48</v>
      </c>
      <c r="P75" s="44" t="str">
        <f t="shared" si="65"/>
        <v>OK</v>
      </c>
      <c r="Q75" s="71">
        <f t="shared" si="66"/>
        <v>2.430555555555558E-2</v>
      </c>
      <c r="R75" s="71">
        <f t="shared" si="67"/>
        <v>3.4722222222220989E-3</v>
      </c>
      <c r="S75" s="71">
        <f t="shared" si="68"/>
        <v>2.7777777777777679E-2</v>
      </c>
      <c r="T75" s="71">
        <f t="shared" si="70"/>
        <v>0.17708333333333337</v>
      </c>
      <c r="U75" s="44">
        <v>19.2</v>
      </c>
      <c r="V75" s="44">
        <f>INDEX('Počty dní'!A:E,MATCH(E75,'Počty dní'!C:C,0),4)</f>
        <v>205</v>
      </c>
      <c r="W75" s="115">
        <f t="shared" si="69"/>
        <v>3936</v>
      </c>
      <c r="X75" s="16"/>
    </row>
    <row r="76" spans="1:24" x14ac:dyDescent="0.3">
      <c r="A76" s="94">
        <v>305</v>
      </c>
      <c r="B76" s="44">
        <v>3005</v>
      </c>
      <c r="C76" s="44" t="s">
        <v>2</v>
      </c>
      <c r="D76" s="89"/>
      <c r="E76" s="67" t="str">
        <f t="shared" si="63"/>
        <v>X</v>
      </c>
      <c r="F76" s="44" t="s">
        <v>56</v>
      </c>
      <c r="G76" s="192">
        <v>13</v>
      </c>
      <c r="H76" s="44" t="str">
        <f t="shared" si="64"/>
        <v>XXX170/13</v>
      </c>
      <c r="I76" s="68" t="s">
        <v>6</v>
      </c>
      <c r="J76" s="68" t="s">
        <v>6</v>
      </c>
      <c r="K76" s="69">
        <v>0.57777777777777783</v>
      </c>
      <c r="L76" s="70">
        <v>0.57986111111111105</v>
      </c>
      <c r="M76" s="45" t="s">
        <v>48</v>
      </c>
      <c r="N76" s="70">
        <v>0.60277777777777775</v>
      </c>
      <c r="O76" s="45" t="s">
        <v>57</v>
      </c>
      <c r="P76" s="44" t="str">
        <f t="shared" si="65"/>
        <v>OK</v>
      </c>
      <c r="Q76" s="71">
        <f t="shared" si="66"/>
        <v>2.2916666666666696E-2</v>
      </c>
      <c r="R76" s="71">
        <f t="shared" si="67"/>
        <v>2.0833333333332149E-3</v>
      </c>
      <c r="S76" s="71">
        <f t="shared" si="68"/>
        <v>2.4999999999999911E-2</v>
      </c>
      <c r="T76" s="71">
        <f t="shared" si="70"/>
        <v>4.8611111111112049E-3</v>
      </c>
      <c r="U76" s="44">
        <v>23.1</v>
      </c>
      <c r="V76" s="44">
        <f>INDEX('Počty dní'!A:E,MATCH(E76,'Počty dní'!C:C,0),4)</f>
        <v>205</v>
      </c>
      <c r="W76" s="115">
        <f t="shared" si="69"/>
        <v>4735.5</v>
      </c>
      <c r="X76" s="16"/>
    </row>
    <row r="77" spans="1:24" x14ac:dyDescent="0.3">
      <c r="A77" s="94">
        <v>305</v>
      </c>
      <c r="B77" s="44">
        <v>3005</v>
      </c>
      <c r="C77" s="44" t="s">
        <v>2</v>
      </c>
      <c r="D77" s="89"/>
      <c r="E77" s="67" t="str">
        <f t="shared" si="63"/>
        <v>X</v>
      </c>
      <c r="F77" s="44" t="s">
        <v>56</v>
      </c>
      <c r="G77" s="192">
        <v>14</v>
      </c>
      <c r="H77" s="44" t="str">
        <f t="shared" si="64"/>
        <v>XXX170/14</v>
      </c>
      <c r="I77" s="68" t="s">
        <v>6</v>
      </c>
      <c r="J77" s="68" t="s">
        <v>6</v>
      </c>
      <c r="K77" s="69">
        <v>0.60347222222222219</v>
      </c>
      <c r="L77" s="70">
        <v>0.60416666666666663</v>
      </c>
      <c r="M77" s="45" t="s">
        <v>57</v>
      </c>
      <c r="N77" s="70">
        <v>0.62847222222222221</v>
      </c>
      <c r="O77" s="45" t="s">
        <v>48</v>
      </c>
      <c r="P77" s="44" t="str">
        <f t="shared" si="65"/>
        <v>OK</v>
      </c>
      <c r="Q77" s="71">
        <f t="shared" si="66"/>
        <v>2.430555555555558E-2</v>
      </c>
      <c r="R77" s="71">
        <f t="shared" si="67"/>
        <v>6.9444444444444198E-4</v>
      </c>
      <c r="S77" s="71">
        <f t="shared" si="68"/>
        <v>2.5000000000000022E-2</v>
      </c>
      <c r="T77" s="71">
        <f t="shared" si="70"/>
        <v>6.9444444444444198E-4</v>
      </c>
      <c r="U77" s="44">
        <v>23.1</v>
      </c>
      <c r="V77" s="44">
        <f>INDEX('Počty dní'!A:E,MATCH(E77,'Počty dní'!C:C,0),4)</f>
        <v>205</v>
      </c>
      <c r="W77" s="115">
        <f t="shared" si="69"/>
        <v>4735.5</v>
      </c>
      <c r="X77" s="16"/>
    </row>
    <row r="78" spans="1:24" x14ac:dyDescent="0.3">
      <c r="A78" s="94">
        <v>305</v>
      </c>
      <c r="B78" s="44">
        <v>3005</v>
      </c>
      <c r="C78" s="44" t="s">
        <v>2</v>
      </c>
      <c r="D78" s="89"/>
      <c r="E78" s="67" t="str">
        <f t="shared" si="63"/>
        <v>X</v>
      </c>
      <c r="F78" s="44" t="s">
        <v>69</v>
      </c>
      <c r="G78" s="192">
        <v>15</v>
      </c>
      <c r="H78" s="44" t="str">
        <f t="shared" si="64"/>
        <v>XXX220/15</v>
      </c>
      <c r="I78" s="68" t="s">
        <v>5</v>
      </c>
      <c r="J78" s="68" t="s">
        <v>6</v>
      </c>
      <c r="K78" s="69">
        <v>0.63194444444444442</v>
      </c>
      <c r="L78" s="70">
        <v>0.6333333333333333</v>
      </c>
      <c r="M78" s="45" t="s">
        <v>48</v>
      </c>
      <c r="N78" s="70">
        <v>0.65972222222222221</v>
      </c>
      <c r="O78" s="45" t="s">
        <v>70</v>
      </c>
      <c r="P78" s="44" t="str">
        <f t="shared" si="65"/>
        <v>OK</v>
      </c>
      <c r="Q78" s="71">
        <f t="shared" si="66"/>
        <v>2.6388888888888906E-2</v>
      </c>
      <c r="R78" s="71">
        <f t="shared" si="67"/>
        <v>1.388888888888884E-3</v>
      </c>
      <c r="S78" s="71">
        <f t="shared" si="68"/>
        <v>2.777777777777779E-2</v>
      </c>
      <c r="T78" s="71">
        <f t="shared" si="70"/>
        <v>3.4722222222222099E-3</v>
      </c>
      <c r="U78" s="44">
        <v>19.2</v>
      </c>
      <c r="V78" s="44">
        <f>INDEX('Počty dní'!A:E,MATCH(E78,'Počty dní'!C:C,0),4)</f>
        <v>205</v>
      </c>
      <c r="W78" s="115">
        <f t="shared" si="69"/>
        <v>3936</v>
      </c>
      <c r="X78" s="16"/>
    </row>
    <row r="79" spans="1:24" x14ac:dyDescent="0.3">
      <c r="A79" s="94">
        <v>305</v>
      </c>
      <c r="B79" s="44">
        <v>3005</v>
      </c>
      <c r="C79" s="44" t="s">
        <v>2</v>
      </c>
      <c r="D79" s="89"/>
      <c r="E79" s="67" t="str">
        <f t="shared" si="63"/>
        <v>X</v>
      </c>
      <c r="F79" s="44" t="s">
        <v>69</v>
      </c>
      <c r="G79" s="192">
        <v>20</v>
      </c>
      <c r="H79" s="44" t="str">
        <f t="shared" si="64"/>
        <v>XXX220/20</v>
      </c>
      <c r="I79" s="68" t="s">
        <v>6</v>
      </c>
      <c r="J79" s="68" t="s">
        <v>6</v>
      </c>
      <c r="K79" s="69">
        <v>0.67013888888888884</v>
      </c>
      <c r="L79" s="70">
        <v>0.67361111111111116</v>
      </c>
      <c r="M79" s="45" t="s">
        <v>70</v>
      </c>
      <c r="N79" s="70">
        <v>0.69791666666666663</v>
      </c>
      <c r="O79" s="45" t="s">
        <v>48</v>
      </c>
      <c r="P79" s="44" t="str">
        <f t="shared" si="65"/>
        <v>OK</v>
      </c>
      <c r="Q79" s="71">
        <f t="shared" si="66"/>
        <v>2.4305555555555469E-2</v>
      </c>
      <c r="R79" s="71">
        <f t="shared" si="67"/>
        <v>3.4722222222223209E-3</v>
      </c>
      <c r="S79" s="71">
        <f t="shared" si="68"/>
        <v>2.777777777777779E-2</v>
      </c>
      <c r="T79" s="71">
        <f t="shared" si="70"/>
        <v>1.041666666666663E-2</v>
      </c>
      <c r="U79" s="44">
        <v>19.2</v>
      </c>
      <c r="V79" s="44">
        <f>INDEX('Počty dní'!A:E,MATCH(E79,'Počty dní'!C:C,0),4)</f>
        <v>205</v>
      </c>
      <c r="W79" s="115">
        <f t="shared" si="69"/>
        <v>3936</v>
      </c>
      <c r="X79" s="16"/>
    </row>
    <row r="80" spans="1:24" ht="15" thickBot="1" x14ac:dyDescent="0.35">
      <c r="A80" s="94">
        <v>305</v>
      </c>
      <c r="B80" s="44">
        <v>3005</v>
      </c>
      <c r="C80" s="44" t="s">
        <v>2</v>
      </c>
      <c r="D80" s="89"/>
      <c r="E80" s="67" t="str">
        <f t="shared" si="63"/>
        <v>X</v>
      </c>
      <c r="F80" s="44" t="s">
        <v>56</v>
      </c>
      <c r="G80" s="192">
        <v>19</v>
      </c>
      <c r="H80" s="44" t="str">
        <f t="shared" si="64"/>
        <v>XXX170/19</v>
      </c>
      <c r="I80" s="68" t="s">
        <v>5</v>
      </c>
      <c r="J80" s="68" t="s">
        <v>6</v>
      </c>
      <c r="K80" s="69">
        <v>0.70277777777777783</v>
      </c>
      <c r="L80" s="70">
        <v>0.70486111111111116</v>
      </c>
      <c r="M80" s="45" t="s">
        <v>48</v>
      </c>
      <c r="N80" s="70">
        <v>0.72777777777777775</v>
      </c>
      <c r="O80" s="45" t="s">
        <v>57</v>
      </c>
      <c r="P80" s="44"/>
      <c r="Q80" s="71">
        <f t="shared" si="66"/>
        <v>2.2916666666666585E-2</v>
      </c>
      <c r="R80" s="71">
        <f t="shared" si="67"/>
        <v>2.0833333333333259E-3</v>
      </c>
      <c r="S80" s="71">
        <f t="shared" si="68"/>
        <v>2.4999999999999911E-2</v>
      </c>
      <c r="T80" s="71">
        <f t="shared" si="70"/>
        <v>4.8611111111112049E-3</v>
      </c>
      <c r="U80" s="44">
        <v>23.1</v>
      </c>
      <c r="V80" s="44">
        <f>INDEX('Počty dní'!A:E,MATCH(E80,'Počty dní'!C:C,0),4)</f>
        <v>205</v>
      </c>
      <c r="W80" s="115">
        <f t="shared" si="69"/>
        <v>4735.5</v>
      </c>
      <c r="X80" s="16"/>
    </row>
    <row r="81" spans="1:24" ht="15" thickBot="1" x14ac:dyDescent="0.35">
      <c r="A81" s="120" t="str">
        <f ca="1">CONCATENATE(INDIRECT("R[-3]C[0]",FALSE),"celkem")</f>
        <v>305celkem</v>
      </c>
      <c r="B81" s="121"/>
      <c r="C81" s="121" t="str">
        <f ca="1">INDIRECT("R[-1]C[12]",FALSE)</f>
        <v>Golčův Jeníkov,,žel.zast.</v>
      </c>
      <c r="D81" s="122"/>
      <c r="E81" s="121"/>
      <c r="F81" s="122"/>
      <c r="G81" s="121"/>
      <c r="H81" s="123"/>
      <c r="I81" s="132"/>
      <c r="J81" s="133" t="str">
        <f ca="1">INDIRECT("R[-2]C[0]",FALSE)</f>
        <v>V</v>
      </c>
      <c r="K81" s="124"/>
      <c r="L81" s="134"/>
      <c r="M81" s="125"/>
      <c r="N81" s="134"/>
      <c r="O81" s="126"/>
      <c r="P81" s="121"/>
      <c r="Q81" s="127">
        <f>SUM(Q70:Q80)</f>
        <v>0.25624999999999998</v>
      </c>
      <c r="R81" s="127">
        <f t="shared" ref="R81:T81" si="71">SUM(R70:R80)</f>
        <v>2.152777777777759E-2</v>
      </c>
      <c r="S81" s="127">
        <f t="shared" si="71"/>
        <v>0.27777777777777757</v>
      </c>
      <c r="T81" s="127">
        <f t="shared" si="71"/>
        <v>0.23611111111111124</v>
      </c>
      <c r="U81" s="128">
        <f>SUM(U70:U80)</f>
        <v>219.79999999999998</v>
      </c>
      <c r="V81" s="129"/>
      <c r="W81" s="130">
        <f>SUM(W70:W80)</f>
        <v>45059</v>
      </c>
      <c r="X81" s="41"/>
    </row>
    <row r="82" spans="1:24" x14ac:dyDescent="0.3">
      <c r="D82" s="90"/>
      <c r="E82" s="82"/>
      <c r="G82" s="193"/>
      <c r="I82" s="63"/>
      <c r="K82" s="83"/>
      <c r="L82" s="84"/>
      <c r="M82" s="49"/>
      <c r="N82" s="84"/>
      <c r="O82" s="49"/>
      <c r="Q82" s="136"/>
      <c r="R82" s="136"/>
      <c r="S82" s="136"/>
      <c r="T82" s="136"/>
      <c r="X82" s="16"/>
    </row>
    <row r="83" spans="1:24" ht="15" thickBot="1" x14ac:dyDescent="0.3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</row>
    <row r="84" spans="1:24" x14ac:dyDescent="0.3">
      <c r="A84" s="93">
        <v>306</v>
      </c>
      <c r="B84" s="42">
        <v>3006</v>
      </c>
      <c r="C84" s="42" t="s">
        <v>2</v>
      </c>
      <c r="D84" s="109"/>
      <c r="E84" s="110" t="str">
        <f t="shared" ref="E84:E88" si="72">CONCATENATE(C84,D84)</f>
        <v>X</v>
      </c>
      <c r="F84" s="42" t="s">
        <v>99</v>
      </c>
      <c r="G84" s="191">
        <v>2</v>
      </c>
      <c r="H84" s="42" t="str">
        <f t="shared" ref="H84:H93" si="73">CONCATENATE(F84,"/",G84)</f>
        <v>XXX227/2</v>
      </c>
      <c r="I84" s="64" t="s">
        <v>5</v>
      </c>
      <c r="J84" s="64" t="s">
        <v>5</v>
      </c>
      <c r="K84" s="111">
        <v>0.19305555555555554</v>
      </c>
      <c r="L84" s="112">
        <v>0.19444444444444445</v>
      </c>
      <c r="M84" s="113" t="s">
        <v>65</v>
      </c>
      <c r="N84" s="112">
        <v>0.22222222222222221</v>
      </c>
      <c r="O84" s="113" t="s">
        <v>48</v>
      </c>
      <c r="P84" s="42" t="str">
        <f t="shared" ref="P84:P92" si="74">IF(M85=O84,"OK","POZOR")</f>
        <v>OK</v>
      </c>
      <c r="Q84" s="114">
        <f t="shared" ref="Q84:Q93" si="75">IF(ISNUMBER(G84),N84-L84,IF(F84="přejezd",N84-L84,0))</f>
        <v>2.7777777777777762E-2</v>
      </c>
      <c r="R84" s="114">
        <f t="shared" ref="R84:R93" si="76">IF(ISNUMBER(G84),L84-K84,0)</f>
        <v>1.3888888888889117E-3</v>
      </c>
      <c r="S84" s="114">
        <f t="shared" ref="S84:S93" si="77">Q84+R84</f>
        <v>2.9166666666666674E-2</v>
      </c>
      <c r="T84" s="114"/>
      <c r="U84" s="42">
        <v>22.4</v>
      </c>
      <c r="V84" s="42">
        <f>INDEX('Počty dní'!A:E,MATCH(E84,'Počty dní'!C:C,0),4)</f>
        <v>205</v>
      </c>
      <c r="W84" s="65">
        <f t="shared" ref="W84:W93" si="78">V84*U84</f>
        <v>4592</v>
      </c>
      <c r="X84" s="16"/>
    </row>
    <row r="85" spans="1:24" x14ac:dyDescent="0.3">
      <c r="A85" s="94">
        <v>306</v>
      </c>
      <c r="B85" s="44">
        <v>3006</v>
      </c>
      <c r="C85" s="44" t="s">
        <v>2</v>
      </c>
      <c r="D85" s="89">
        <v>25</v>
      </c>
      <c r="E85" s="67" t="str">
        <f t="shared" si="72"/>
        <v>X25</v>
      </c>
      <c r="F85" s="44" t="s">
        <v>137</v>
      </c>
      <c r="G85" s="192">
        <v>1</v>
      </c>
      <c r="H85" s="44" t="str">
        <f t="shared" si="73"/>
        <v>XXX174/1</v>
      </c>
      <c r="I85" s="68" t="s">
        <v>5</v>
      </c>
      <c r="J85" s="68" t="s">
        <v>5</v>
      </c>
      <c r="K85" s="69">
        <v>0.25208333333333333</v>
      </c>
      <c r="L85" s="70">
        <v>0.25347222222222221</v>
      </c>
      <c r="M85" s="45" t="s">
        <v>48</v>
      </c>
      <c r="N85" s="70">
        <v>0.28472222222222221</v>
      </c>
      <c r="O85" s="45" t="s">
        <v>54</v>
      </c>
      <c r="P85" s="44" t="str">
        <f t="shared" si="74"/>
        <v>OK</v>
      </c>
      <c r="Q85" s="71">
        <f t="shared" si="75"/>
        <v>3.125E-2</v>
      </c>
      <c r="R85" s="71">
        <f t="shared" si="76"/>
        <v>1.388888888888884E-3</v>
      </c>
      <c r="S85" s="71">
        <f t="shared" si="77"/>
        <v>3.2638888888888884E-2</v>
      </c>
      <c r="T85" s="71">
        <f t="shared" ref="T85:T93" si="79">K85-N84</f>
        <v>2.9861111111111116E-2</v>
      </c>
      <c r="U85" s="44">
        <v>29.2</v>
      </c>
      <c r="V85" s="44">
        <f>INDEX('Počty dní'!A:E,MATCH(E85,'Počty dní'!C:C,0),4)</f>
        <v>205</v>
      </c>
      <c r="W85" s="115">
        <f t="shared" si="78"/>
        <v>5986</v>
      </c>
      <c r="X85" s="16"/>
    </row>
    <row r="86" spans="1:24" x14ac:dyDescent="0.3">
      <c r="A86" s="94">
        <v>306</v>
      </c>
      <c r="B86" s="44">
        <v>3006</v>
      </c>
      <c r="C86" s="44" t="s">
        <v>2</v>
      </c>
      <c r="D86" s="89">
        <v>25</v>
      </c>
      <c r="E86" s="67" t="str">
        <f t="shared" si="72"/>
        <v>X25</v>
      </c>
      <c r="F86" s="44" t="s">
        <v>53</v>
      </c>
      <c r="G86" s="192">
        <v>8</v>
      </c>
      <c r="H86" s="44" t="str">
        <f t="shared" si="73"/>
        <v>XXX165/8</v>
      </c>
      <c r="I86" s="68" t="s">
        <v>5</v>
      </c>
      <c r="J86" s="68" t="s">
        <v>5</v>
      </c>
      <c r="K86" s="69">
        <v>0.29166666666666669</v>
      </c>
      <c r="L86" s="70">
        <v>0.29375000000000001</v>
      </c>
      <c r="M86" s="45" t="s">
        <v>54</v>
      </c>
      <c r="N86" s="70">
        <v>0.3263888888888889</v>
      </c>
      <c r="O86" s="45" t="s">
        <v>48</v>
      </c>
      <c r="P86" s="44" t="str">
        <f t="shared" si="74"/>
        <v>OK</v>
      </c>
      <c r="Q86" s="71">
        <f t="shared" si="75"/>
        <v>3.2638888888888884E-2</v>
      </c>
      <c r="R86" s="71">
        <f t="shared" si="76"/>
        <v>2.0833333333333259E-3</v>
      </c>
      <c r="S86" s="71">
        <f t="shared" si="77"/>
        <v>3.472222222222221E-2</v>
      </c>
      <c r="T86" s="71">
        <f t="shared" si="79"/>
        <v>6.9444444444444753E-3</v>
      </c>
      <c r="U86" s="44">
        <v>26.3</v>
      </c>
      <c r="V86" s="44">
        <f>INDEX('Počty dní'!A:E,MATCH(E86,'Počty dní'!C:C,0),4)</f>
        <v>205</v>
      </c>
      <c r="W86" s="115">
        <f t="shared" si="78"/>
        <v>5391.5</v>
      </c>
      <c r="X86" s="16"/>
    </row>
    <row r="87" spans="1:24" x14ac:dyDescent="0.3">
      <c r="A87" s="94">
        <v>306</v>
      </c>
      <c r="B87" s="44">
        <v>3006</v>
      </c>
      <c r="C87" s="44" t="s">
        <v>2</v>
      </c>
      <c r="D87" s="89"/>
      <c r="E87" s="67" t="str">
        <f t="shared" si="72"/>
        <v>X</v>
      </c>
      <c r="F87" s="44" t="s">
        <v>47</v>
      </c>
      <c r="G87" s="192">
        <v>5</v>
      </c>
      <c r="H87" s="44" t="str">
        <f t="shared" si="73"/>
        <v>XXX166/5</v>
      </c>
      <c r="I87" s="68" t="s">
        <v>5</v>
      </c>
      <c r="J87" s="68" t="s">
        <v>5</v>
      </c>
      <c r="K87" s="69">
        <v>0.44444444444444442</v>
      </c>
      <c r="L87" s="70">
        <v>0.4465277777777778</v>
      </c>
      <c r="M87" s="45" t="s">
        <v>48</v>
      </c>
      <c r="N87" s="70">
        <v>0.47569444444444442</v>
      </c>
      <c r="O87" s="45" t="s">
        <v>49</v>
      </c>
      <c r="P87" s="44" t="str">
        <f t="shared" si="74"/>
        <v>OK</v>
      </c>
      <c r="Q87" s="71">
        <f t="shared" si="75"/>
        <v>2.9166666666666619E-2</v>
      </c>
      <c r="R87" s="71">
        <f t="shared" si="76"/>
        <v>2.0833333333333814E-3</v>
      </c>
      <c r="S87" s="71">
        <f t="shared" si="77"/>
        <v>3.125E-2</v>
      </c>
      <c r="T87" s="71">
        <f t="shared" si="79"/>
        <v>0.11805555555555552</v>
      </c>
      <c r="U87" s="44">
        <v>25</v>
      </c>
      <c r="V87" s="44">
        <f>INDEX('Počty dní'!A:E,MATCH(E87,'Počty dní'!C:C,0),4)</f>
        <v>205</v>
      </c>
      <c r="W87" s="115">
        <f t="shared" si="78"/>
        <v>5125</v>
      </c>
      <c r="X87" s="16"/>
    </row>
    <row r="88" spans="1:24" x14ac:dyDescent="0.3">
      <c r="A88" s="94">
        <v>306</v>
      </c>
      <c r="B88" s="44">
        <v>3006</v>
      </c>
      <c r="C88" s="44" t="s">
        <v>2</v>
      </c>
      <c r="D88" s="89"/>
      <c r="E88" s="67" t="str">
        <f t="shared" si="72"/>
        <v>X</v>
      </c>
      <c r="F88" s="44" t="s">
        <v>47</v>
      </c>
      <c r="G88" s="192">
        <v>8</v>
      </c>
      <c r="H88" s="44" t="str">
        <f t="shared" si="73"/>
        <v>XXX166/8</v>
      </c>
      <c r="I88" s="68" t="s">
        <v>5</v>
      </c>
      <c r="J88" s="68" t="s">
        <v>5</v>
      </c>
      <c r="K88" s="69">
        <v>0.52083333333333337</v>
      </c>
      <c r="L88" s="70">
        <v>0.52222222222222225</v>
      </c>
      <c r="M88" s="45" t="s">
        <v>49</v>
      </c>
      <c r="N88" s="70">
        <v>0.55277777777777781</v>
      </c>
      <c r="O88" s="45" t="s">
        <v>48</v>
      </c>
      <c r="P88" s="44" t="str">
        <f t="shared" si="74"/>
        <v>OK</v>
      </c>
      <c r="Q88" s="71">
        <f t="shared" si="75"/>
        <v>3.0555555555555558E-2</v>
      </c>
      <c r="R88" s="71">
        <f t="shared" si="76"/>
        <v>1.388888888888884E-3</v>
      </c>
      <c r="S88" s="71">
        <f t="shared" si="77"/>
        <v>3.1944444444444442E-2</v>
      </c>
      <c r="T88" s="71">
        <f t="shared" si="79"/>
        <v>4.5138888888888951E-2</v>
      </c>
      <c r="U88" s="44">
        <v>25.9</v>
      </c>
      <c r="V88" s="44">
        <f>INDEX('Počty dní'!A:E,MATCH(E88,'Počty dní'!C:C,0),4)</f>
        <v>205</v>
      </c>
      <c r="W88" s="115">
        <f t="shared" si="78"/>
        <v>5309.5</v>
      </c>
      <c r="X88" s="16"/>
    </row>
    <row r="89" spans="1:24" x14ac:dyDescent="0.3">
      <c r="A89" s="94">
        <v>306</v>
      </c>
      <c r="B89" s="44">
        <v>3006</v>
      </c>
      <c r="C89" s="44" t="s">
        <v>2</v>
      </c>
      <c r="D89" s="91">
        <v>10</v>
      </c>
      <c r="E89" s="67" t="str">
        <f>CONCATENATE(C89,D89)</f>
        <v>X10</v>
      </c>
      <c r="F89" s="44" t="s">
        <v>47</v>
      </c>
      <c r="G89" s="192">
        <v>9</v>
      </c>
      <c r="H89" s="44" t="str">
        <f>CONCATENATE(F89,"/",G89)</f>
        <v>XXX166/9</v>
      </c>
      <c r="I89" s="68" t="s">
        <v>5</v>
      </c>
      <c r="J89" s="68" t="s">
        <v>5</v>
      </c>
      <c r="K89" s="69">
        <v>0.56944444444444442</v>
      </c>
      <c r="L89" s="70">
        <v>0.57152777777777775</v>
      </c>
      <c r="M89" s="45" t="s">
        <v>48</v>
      </c>
      <c r="N89" s="70">
        <v>0.59166666666666667</v>
      </c>
      <c r="O89" s="45" t="s">
        <v>52</v>
      </c>
      <c r="P89" s="44" t="str">
        <f t="shared" si="74"/>
        <v>OK</v>
      </c>
      <c r="Q89" s="71">
        <f t="shared" si="75"/>
        <v>2.0138888888888928E-2</v>
      </c>
      <c r="R89" s="71">
        <f t="shared" si="76"/>
        <v>2.0833333333333259E-3</v>
      </c>
      <c r="S89" s="71">
        <f t="shared" si="77"/>
        <v>2.2222222222222254E-2</v>
      </c>
      <c r="T89" s="71">
        <f t="shared" si="79"/>
        <v>1.6666666666666607E-2</v>
      </c>
      <c r="U89" s="44">
        <v>16.7</v>
      </c>
      <c r="V89" s="44">
        <f>INDEX('Počty dní'!A:E,MATCH(E89,'Počty dní'!C:C,0),4)</f>
        <v>195</v>
      </c>
      <c r="W89" s="115">
        <f>V89*U89</f>
        <v>3256.5</v>
      </c>
      <c r="X89" s="16"/>
    </row>
    <row r="90" spans="1:24" x14ac:dyDescent="0.3">
      <c r="A90" s="94">
        <v>306</v>
      </c>
      <c r="B90" s="44">
        <v>3006</v>
      </c>
      <c r="C90" s="44" t="s">
        <v>2</v>
      </c>
      <c r="D90" s="89">
        <v>10</v>
      </c>
      <c r="E90" s="67" t="str">
        <f>CONCATENATE(C90,D90)</f>
        <v>X10</v>
      </c>
      <c r="F90" s="44" t="s">
        <v>47</v>
      </c>
      <c r="G90" s="192">
        <v>12</v>
      </c>
      <c r="H90" s="44" t="str">
        <f>CONCATENATE(F90,"/",G90)</f>
        <v>XXX166/12</v>
      </c>
      <c r="I90" s="68" t="s">
        <v>5</v>
      </c>
      <c r="J90" s="68" t="s">
        <v>5</v>
      </c>
      <c r="K90" s="69">
        <v>0.61388888888888882</v>
      </c>
      <c r="L90" s="70">
        <v>0.61458333333333337</v>
      </c>
      <c r="M90" s="45" t="s">
        <v>52</v>
      </c>
      <c r="N90" s="70">
        <v>0.63194444444444442</v>
      </c>
      <c r="O90" s="45" t="s">
        <v>103</v>
      </c>
      <c r="P90" s="44" t="str">
        <f t="shared" si="74"/>
        <v>OK</v>
      </c>
      <c r="Q90" s="71">
        <f t="shared" si="75"/>
        <v>1.7361111111111049E-2</v>
      </c>
      <c r="R90" s="71">
        <f t="shared" si="76"/>
        <v>6.94444444444553E-4</v>
      </c>
      <c r="S90" s="71">
        <f t="shared" si="77"/>
        <v>1.8055555555555602E-2</v>
      </c>
      <c r="T90" s="71">
        <f t="shared" si="79"/>
        <v>2.2222222222222143E-2</v>
      </c>
      <c r="U90" s="44">
        <v>15.1</v>
      </c>
      <c r="V90" s="44">
        <f>INDEX('Počty dní'!A:E,MATCH(E90,'Počty dní'!C:C,0),4)</f>
        <v>195</v>
      </c>
      <c r="W90" s="115">
        <f>V90*U90</f>
        <v>2944.5</v>
      </c>
      <c r="X90" s="16"/>
    </row>
    <row r="91" spans="1:24" x14ac:dyDescent="0.3">
      <c r="A91" s="94">
        <v>306</v>
      </c>
      <c r="B91" s="44">
        <v>3006</v>
      </c>
      <c r="C91" s="44" t="s">
        <v>2</v>
      </c>
      <c r="D91" s="89"/>
      <c r="E91" s="67" t="str">
        <f>CONCATENATE(C91,D91)</f>
        <v>X</v>
      </c>
      <c r="F91" s="44" t="s">
        <v>131</v>
      </c>
      <c r="G91" s="192">
        <v>14</v>
      </c>
      <c r="H91" s="44" t="str">
        <f>CONCATENATE(F91,"/",G91)</f>
        <v>XXX222/14</v>
      </c>
      <c r="I91" s="68" t="s">
        <v>5</v>
      </c>
      <c r="J91" s="68" t="s">
        <v>5</v>
      </c>
      <c r="K91" s="69">
        <v>0.63680555555555551</v>
      </c>
      <c r="L91" s="70">
        <v>0.63888888888888895</v>
      </c>
      <c r="M91" s="45" t="s">
        <v>103</v>
      </c>
      <c r="N91" s="70">
        <v>0.66805555555555562</v>
      </c>
      <c r="O91" s="45" t="s">
        <v>70</v>
      </c>
      <c r="P91" s="44" t="str">
        <f t="shared" si="74"/>
        <v>OK</v>
      </c>
      <c r="Q91" s="71">
        <f t="shared" si="75"/>
        <v>2.9166666666666674E-2</v>
      </c>
      <c r="R91" s="71">
        <f t="shared" si="76"/>
        <v>2.083333333333437E-3</v>
      </c>
      <c r="S91" s="71">
        <f t="shared" si="77"/>
        <v>3.1250000000000111E-2</v>
      </c>
      <c r="T91" s="71">
        <f t="shared" si="79"/>
        <v>4.8611111111110938E-3</v>
      </c>
      <c r="U91" s="44">
        <v>32.200000000000003</v>
      </c>
      <c r="V91" s="44">
        <f>INDEX('Počty dní'!A:E,MATCH(E91,'Počty dní'!C:C,0),4)</f>
        <v>205</v>
      </c>
      <c r="W91" s="115">
        <f>V91*U91</f>
        <v>6601.0000000000009</v>
      </c>
      <c r="X91" s="16"/>
    </row>
    <row r="92" spans="1:24" x14ac:dyDescent="0.3">
      <c r="A92" s="94">
        <v>306</v>
      </c>
      <c r="B92" s="44">
        <v>3006</v>
      </c>
      <c r="C92" s="44" t="s">
        <v>2</v>
      </c>
      <c r="D92" s="89"/>
      <c r="E92" s="67" t="str">
        <f>CONCATENATE(C92,D92)</f>
        <v>X</v>
      </c>
      <c r="F92" s="44" t="s">
        <v>131</v>
      </c>
      <c r="G92" s="192">
        <v>11</v>
      </c>
      <c r="H92" s="44" t="str">
        <f>CONCATENATE(F92,"/",G92)</f>
        <v>XXX222/11</v>
      </c>
      <c r="I92" s="68" t="s">
        <v>5</v>
      </c>
      <c r="J92" s="68" t="s">
        <v>5</v>
      </c>
      <c r="K92" s="69">
        <v>0.6958333333333333</v>
      </c>
      <c r="L92" s="70">
        <v>0.69791666666666663</v>
      </c>
      <c r="M92" s="45" t="s">
        <v>70</v>
      </c>
      <c r="N92" s="70">
        <v>0.73263888888888884</v>
      </c>
      <c r="O92" s="143" t="s">
        <v>48</v>
      </c>
      <c r="P92" s="44" t="str">
        <f t="shared" si="74"/>
        <v>OK</v>
      </c>
      <c r="Q92" s="71">
        <f t="shared" si="75"/>
        <v>3.472222222222221E-2</v>
      </c>
      <c r="R92" s="71">
        <f t="shared" si="76"/>
        <v>2.0833333333333259E-3</v>
      </c>
      <c r="S92" s="71">
        <f t="shared" si="77"/>
        <v>3.6805555555555536E-2</v>
      </c>
      <c r="T92" s="71">
        <f t="shared" si="79"/>
        <v>2.7777777777777679E-2</v>
      </c>
      <c r="U92" s="44">
        <v>26.4</v>
      </c>
      <c r="V92" s="44">
        <f>INDEX('Počty dní'!A:E,MATCH(E92,'Počty dní'!C:C,0),4)</f>
        <v>205</v>
      </c>
      <c r="W92" s="115">
        <f>V92*U92</f>
        <v>5412</v>
      </c>
      <c r="X92" s="16"/>
    </row>
    <row r="93" spans="1:24" ht="15" thickBot="1" x14ac:dyDescent="0.35">
      <c r="A93" s="94">
        <v>306</v>
      </c>
      <c r="B93" s="44">
        <v>3006</v>
      </c>
      <c r="C93" s="44" t="s">
        <v>2</v>
      </c>
      <c r="D93" s="89"/>
      <c r="E93" s="67" t="str">
        <f>CONCATENATE(C93,D93)</f>
        <v>X</v>
      </c>
      <c r="F93" s="44" t="s">
        <v>99</v>
      </c>
      <c r="G93" s="192">
        <v>15</v>
      </c>
      <c r="H93" s="44" t="str">
        <f t="shared" si="73"/>
        <v>XXX227/15</v>
      </c>
      <c r="I93" s="68" t="s">
        <v>5</v>
      </c>
      <c r="J93" s="68" t="s">
        <v>5</v>
      </c>
      <c r="K93" s="69">
        <v>0.73472222222222217</v>
      </c>
      <c r="L93" s="70">
        <v>0.73611111111111116</v>
      </c>
      <c r="M93" s="45" t="s">
        <v>48</v>
      </c>
      <c r="N93" s="70">
        <v>0.7631944444444444</v>
      </c>
      <c r="O93" s="45" t="s">
        <v>65</v>
      </c>
      <c r="P93" s="44"/>
      <c r="Q93" s="71">
        <f t="shared" si="75"/>
        <v>2.7083333333333237E-2</v>
      </c>
      <c r="R93" s="71">
        <f t="shared" si="76"/>
        <v>1.388888888888995E-3</v>
      </c>
      <c r="S93" s="71">
        <f t="shared" si="77"/>
        <v>2.8472222222222232E-2</v>
      </c>
      <c r="T93" s="71">
        <f t="shared" si="79"/>
        <v>2.0833333333333259E-3</v>
      </c>
      <c r="U93" s="44">
        <v>22.4</v>
      </c>
      <c r="V93" s="44">
        <f>INDEX('Počty dní'!A:E,MATCH(E93,'Počty dní'!C:C,0),4)</f>
        <v>205</v>
      </c>
      <c r="W93" s="115">
        <f t="shared" si="78"/>
        <v>4592</v>
      </c>
      <c r="X93" s="16"/>
    </row>
    <row r="94" spans="1:24" ht="15" thickBot="1" x14ac:dyDescent="0.35">
      <c r="A94" s="120" t="str">
        <f ca="1">CONCATENATE(INDIRECT("R[-3]C[0]",FALSE),"celkem")</f>
        <v>306celkem</v>
      </c>
      <c r="B94" s="121"/>
      <c r="C94" s="121" t="str">
        <f ca="1">INDIRECT("R[-1]C[12]",FALSE)</f>
        <v>Habry,,aut.st.</v>
      </c>
      <c r="D94" s="122"/>
      <c r="E94" s="121"/>
      <c r="F94" s="122"/>
      <c r="G94" s="121"/>
      <c r="H94" s="123"/>
      <c r="I94" s="132"/>
      <c r="J94" s="133" t="str">
        <f ca="1">INDIRECT("R[-2]C[0]",FALSE)</f>
        <v>S</v>
      </c>
      <c r="K94" s="124"/>
      <c r="L94" s="134"/>
      <c r="M94" s="125"/>
      <c r="N94" s="134"/>
      <c r="O94" s="126"/>
      <c r="P94" s="121"/>
      <c r="Q94" s="127">
        <f>SUM(Q84:Q93)</f>
        <v>0.27986111111111089</v>
      </c>
      <c r="R94" s="127">
        <f>SUM(R84:R93)</f>
        <v>1.6666666666667024E-2</v>
      </c>
      <c r="S94" s="127">
        <f>SUM(S84:S93)</f>
        <v>0.29652777777777795</v>
      </c>
      <c r="T94" s="127">
        <f>SUM(T84:T93)</f>
        <v>0.27361111111111092</v>
      </c>
      <c r="U94" s="128">
        <f>SUM(U84:U93)</f>
        <v>241.59999999999997</v>
      </c>
      <c r="V94" s="129"/>
      <c r="W94" s="130">
        <f>SUM(W84:W93)</f>
        <v>49210</v>
      </c>
      <c r="X94" s="41"/>
    </row>
    <row r="95" spans="1:24" x14ac:dyDescent="0.3">
      <c r="D95" s="90"/>
      <c r="E95" s="82"/>
      <c r="G95" s="193"/>
      <c r="K95" s="83"/>
      <c r="L95" s="83"/>
      <c r="M95" s="83"/>
      <c r="N95" s="84"/>
      <c r="O95" s="49"/>
      <c r="X95" s="16"/>
    </row>
    <row r="96" spans="1:24" ht="15" thickBot="1" x14ac:dyDescent="0.35"/>
    <row r="97" spans="1:24" x14ac:dyDescent="0.3">
      <c r="A97" s="93">
        <v>307</v>
      </c>
      <c r="B97" s="42">
        <v>3007</v>
      </c>
      <c r="C97" s="42" t="s">
        <v>2</v>
      </c>
      <c r="D97" s="109"/>
      <c r="E97" s="110" t="str">
        <f>CONCATENATE(C97,D97)</f>
        <v>X</v>
      </c>
      <c r="F97" s="42" t="s">
        <v>78</v>
      </c>
      <c r="G97" s="191">
        <v>2</v>
      </c>
      <c r="H97" s="42" t="str">
        <f>CONCATENATE(F97,"/",G97)</f>
        <v>XXX225/2</v>
      </c>
      <c r="I97" s="64" t="s">
        <v>5</v>
      </c>
      <c r="J97" s="64" t="s">
        <v>5</v>
      </c>
      <c r="K97" s="111">
        <v>0.17708333333333334</v>
      </c>
      <c r="L97" s="112">
        <v>0.17916666666666667</v>
      </c>
      <c r="M97" s="113" t="s">
        <v>65</v>
      </c>
      <c r="N97" s="112">
        <v>0.19999999999999998</v>
      </c>
      <c r="O97" s="113" t="s">
        <v>70</v>
      </c>
      <c r="P97" s="42" t="str">
        <f t="shared" ref="P97:P112" si="80">IF(M98=O97,"OK","POZOR")</f>
        <v>OK</v>
      </c>
      <c r="Q97" s="114">
        <f t="shared" ref="Q97:Q113" si="81">IF(ISNUMBER(G97),N97-L97,IF(F97="přejezd",N97-L97,0))</f>
        <v>2.0833333333333315E-2</v>
      </c>
      <c r="R97" s="114">
        <f t="shared" ref="R97:R113" si="82">IF(ISNUMBER(G97),L97-K97,0)</f>
        <v>2.0833333333333259E-3</v>
      </c>
      <c r="S97" s="114">
        <f t="shared" ref="S97:S113" si="83">Q97+R97</f>
        <v>2.2916666666666641E-2</v>
      </c>
      <c r="T97" s="114"/>
      <c r="U97" s="42">
        <v>22</v>
      </c>
      <c r="V97" s="42">
        <f>INDEX('Počty dní'!A:E,MATCH(E97,'Počty dní'!C:C,0),4)</f>
        <v>205</v>
      </c>
      <c r="W97" s="65">
        <f>V97*U97</f>
        <v>4510</v>
      </c>
      <c r="X97" s="16"/>
    </row>
    <row r="98" spans="1:24" x14ac:dyDescent="0.3">
      <c r="A98" s="94">
        <v>307</v>
      </c>
      <c r="B98" s="44">
        <v>3007</v>
      </c>
      <c r="C98" s="44" t="s">
        <v>2</v>
      </c>
      <c r="D98" s="89"/>
      <c r="E98" s="67" t="str">
        <f>CONCATENATE(C98,D98)</f>
        <v>X</v>
      </c>
      <c r="F98" s="44" t="s">
        <v>78</v>
      </c>
      <c r="G98" s="192">
        <v>1</v>
      </c>
      <c r="H98" s="44" t="str">
        <f>CONCATENATE(F98,"/",G98)</f>
        <v>XXX225/1</v>
      </c>
      <c r="I98" s="68" t="s">
        <v>5</v>
      </c>
      <c r="J98" s="68" t="s">
        <v>5</v>
      </c>
      <c r="K98" s="69">
        <v>0.21180555555555555</v>
      </c>
      <c r="L98" s="70">
        <v>0.21458333333333335</v>
      </c>
      <c r="M98" s="45" t="s">
        <v>70</v>
      </c>
      <c r="N98" s="70">
        <v>0.2388888888888889</v>
      </c>
      <c r="O98" s="45" t="s">
        <v>65</v>
      </c>
      <c r="P98" s="44" t="str">
        <f t="shared" si="80"/>
        <v>OK</v>
      </c>
      <c r="Q98" s="71">
        <f t="shared" si="81"/>
        <v>2.4305555555555552E-2</v>
      </c>
      <c r="R98" s="71">
        <f t="shared" si="82"/>
        <v>2.7777777777777957E-3</v>
      </c>
      <c r="S98" s="71">
        <f t="shared" si="83"/>
        <v>2.7083333333333348E-2</v>
      </c>
      <c r="T98" s="71">
        <f t="shared" ref="T98:T113" si="84">K98-N97</f>
        <v>1.1805555555555569E-2</v>
      </c>
      <c r="U98" s="44">
        <v>22</v>
      </c>
      <c r="V98" s="44">
        <f>INDEX('Počty dní'!A:E,MATCH(E98,'Počty dní'!C:C,0),4)</f>
        <v>205</v>
      </c>
      <c r="W98" s="115">
        <f>V98*U98</f>
        <v>4510</v>
      </c>
      <c r="X98" s="16"/>
    </row>
    <row r="99" spans="1:24" x14ac:dyDescent="0.3">
      <c r="A99" s="94">
        <v>307</v>
      </c>
      <c r="B99" s="44">
        <v>3007</v>
      </c>
      <c r="C99" s="44" t="s">
        <v>2</v>
      </c>
      <c r="D99" s="89"/>
      <c r="E99" s="67" t="str">
        <f>CONCATENATE(C99,D99)</f>
        <v>X</v>
      </c>
      <c r="F99" s="44" t="s">
        <v>81</v>
      </c>
      <c r="G99" s="192">
        <v>52</v>
      </c>
      <c r="H99" s="44" t="str">
        <f>CONCATENATE(F99,"/",G99)</f>
        <v>XXX224/52</v>
      </c>
      <c r="I99" s="68" t="s">
        <v>5</v>
      </c>
      <c r="J99" s="68" t="s">
        <v>5</v>
      </c>
      <c r="K99" s="69">
        <v>0.23958333333333334</v>
      </c>
      <c r="L99" s="70">
        <v>0.24027777777777778</v>
      </c>
      <c r="M99" s="45" t="s">
        <v>65</v>
      </c>
      <c r="N99" s="70">
        <v>0.26041666666666669</v>
      </c>
      <c r="O99" s="45" t="s">
        <v>65</v>
      </c>
      <c r="P99" s="44" t="str">
        <f t="shared" si="80"/>
        <v>OK</v>
      </c>
      <c r="Q99" s="71">
        <f t="shared" si="81"/>
        <v>2.0138888888888901E-2</v>
      </c>
      <c r="R99" s="71">
        <f t="shared" si="82"/>
        <v>6.9444444444444198E-4</v>
      </c>
      <c r="S99" s="71">
        <f t="shared" si="83"/>
        <v>2.0833333333333343E-2</v>
      </c>
      <c r="T99" s="71">
        <f t="shared" si="84"/>
        <v>6.9444444444444198E-4</v>
      </c>
      <c r="U99" s="44">
        <v>19.600000000000001</v>
      </c>
      <c r="V99" s="44">
        <f>INDEX('Počty dní'!A:E,MATCH(E99,'Počty dní'!C:C,0),4)</f>
        <v>205</v>
      </c>
      <c r="W99" s="115">
        <f>V99*U99</f>
        <v>4018.0000000000005</v>
      </c>
      <c r="X99" s="16"/>
    </row>
    <row r="100" spans="1:24" x14ac:dyDescent="0.3">
      <c r="A100" s="94">
        <v>307</v>
      </c>
      <c r="B100" s="44">
        <v>3007</v>
      </c>
      <c r="C100" s="44" t="s">
        <v>2</v>
      </c>
      <c r="D100" s="89"/>
      <c r="E100" s="67" t="str">
        <f t="shared" ref="E100:E105" si="85">CONCATENATE(C100,D100)</f>
        <v>X</v>
      </c>
      <c r="F100" s="44" t="s">
        <v>64</v>
      </c>
      <c r="G100" s="192">
        <v>3</v>
      </c>
      <c r="H100" s="44" t="str">
        <f t="shared" ref="H100:H105" si="86">CONCATENATE(F100,"/",G100)</f>
        <v>XXX172/3</v>
      </c>
      <c r="I100" s="68" t="s">
        <v>5</v>
      </c>
      <c r="J100" s="68" t="s">
        <v>5</v>
      </c>
      <c r="K100" s="69">
        <v>0.26111111111111113</v>
      </c>
      <c r="L100" s="70">
        <v>0.26180555555555557</v>
      </c>
      <c r="M100" s="45" t="s">
        <v>65</v>
      </c>
      <c r="N100" s="70">
        <v>0.26944444444444443</v>
      </c>
      <c r="O100" s="45" t="s">
        <v>57</v>
      </c>
      <c r="P100" s="44" t="str">
        <f t="shared" si="80"/>
        <v>OK</v>
      </c>
      <c r="Q100" s="71">
        <f t="shared" si="81"/>
        <v>7.6388888888888618E-3</v>
      </c>
      <c r="R100" s="71">
        <f t="shared" si="82"/>
        <v>6.9444444444444198E-4</v>
      </c>
      <c r="S100" s="71">
        <f t="shared" si="83"/>
        <v>8.3333333333333037E-3</v>
      </c>
      <c r="T100" s="71">
        <f t="shared" si="84"/>
        <v>6.9444444444444198E-4</v>
      </c>
      <c r="U100" s="44">
        <v>7.8</v>
      </c>
      <c r="V100" s="44">
        <f>INDEX('Počty dní'!A:E,MATCH(E100,'Počty dní'!C:C,0),4)</f>
        <v>205</v>
      </c>
      <c r="W100" s="115">
        <f t="shared" ref="W100:W105" si="87">V100*U100</f>
        <v>1599</v>
      </c>
      <c r="X100" s="16"/>
    </row>
    <row r="101" spans="1:24" x14ac:dyDescent="0.3">
      <c r="A101" s="94">
        <v>307</v>
      </c>
      <c r="B101" s="44">
        <v>3007</v>
      </c>
      <c r="C101" s="44" t="s">
        <v>2</v>
      </c>
      <c r="D101" s="89"/>
      <c r="E101" s="67" t="str">
        <f t="shared" si="85"/>
        <v>X</v>
      </c>
      <c r="F101" s="44" t="s">
        <v>64</v>
      </c>
      <c r="G101" s="192">
        <v>4</v>
      </c>
      <c r="H101" s="44" t="str">
        <f t="shared" si="86"/>
        <v>XXX172/4</v>
      </c>
      <c r="I101" s="68" t="s">
        <v>5</v>
      </c>
      <c r="J101" s="68" t="s">
        <v>5</v>
      </c>
      <c r="K101" s="69">
        <v>0.27013888888888887</v>
      </c>
      <c r="L101" s="70">
        <v>0.27083333333333331</v>
      </c>
      <c r="M101" s="45" t="s">
        <v>57</v>
      </c>
      <c r="N101" s="70">
        <v>0.27847222222222223</v>
      </c>
      <c r="O101" s="45" t="s">
        <v>65</v>
      </c>
      <c r="P101" s="44" t="str">
        <f t="shared" si="80"/>
        <v>OK</v>
      </c>
      <c r="Q101" s="71">
        <f t="shared" si="81"/>
        <v>7.6388888888889173E-3</v>
      </c>
      <c r="R101" s="71">
        <f t="shared" si="82"/>
        <v>6.9444444444444198E-4</v>
      </c>
      <c r="S101" s="71">
        <f t="shared" si="83"/>
        <v>8.3333333333333592E-3</v>
      </c>
      <c r="T101" s="71">
        <f t="shared" si="84"/>
        <v>6.9444444444444198E-4</v>
      </c>
      <c r="U101" s="44">
        <v>7.8</v>
      </c>
      <c r="V101" s="44">
        <f>INDEX('Počty dní'!A:E,MATCH(E101,'Počty dní'!C:C,0),4)</f>
        <v>205</v>
      </c>
      <c r="W101" s="115">
        <f t="shared" si="87"/>
        <v>1599</v>
      </c>
      <c r="X101" s="16"/>
    </row>
    <row r="102" spans="1:24" x14ac:dyDescent="0.3">
      <c r="A102" s="94">
        <v>307</v>
      </c>
      <c r="B102" s="44">
        <v>3007</v>
      </c>
      <c r="C102" s="44" t="s">
        <v>2</v>
      </c>
      <c r="D102" s="89"/>
      <c r="E102" s="67" t="str">
        <f>CONCATENATE(C102,D102)</f>
        <v>X</v>
      </c>
      <c r="F102" s="44" t="s">
        <v>81</v>
      </c>
      <c r="G102" s="192">
        <v>4</v>
      </c>
      <c r="H102" s="44" t="str">
        <f>CONCATENATE(F102,"/",G102)</f>
        <v>XXX224/4</v>
      </c>
      <c r="I102" s="68" t="s">
        <v>5</v>
      </c>
      <c r="J102" s="68" t="s">
        <v>5</v>
      </c>
      <c r="K102" s="69">
        <v>0.28472222222222221</v>
      </c>
      <c r="L102" s="70">
        <v>0.28611111111111115</v>
      </c>
      <c r="M102" s="45" t="s">
        <v>65</v>
      </c>
      <c r="N102" s="70">
        <v>0.32291666666666669</v>
      </c>
      <c r="O102" s="45" t="s">
        <v>48</v>
      </c>
      <c r="P102" s="44" t="str">
        <f t="shared" si="80"/>
        <v>OK</v>
      </c>
      <c r="Q102" s="71">
        <f t="shared" si="81"/>
        <v>3.6805555555555536E-2</v>
      </c>
      <c r="R102" s="71">
        <f t="shared" si="82"/>
        <v>1.3888888888889395E-3</v>
      </c>
      <c r="S102" s="71">
        <f t="shared" si="83"/>
        <v>3.8194444444444475E-2</v>
      </c>
      <c r="T102" s="71">
        <f t="shared" si="84"/>
        <v>6.2499999999999778E-3</v>
      </c>
      <c r="U102" s="44">
        <v>27.5</v>
      </c>
      <c r="V102" s="44">
        <f>INDEX('Počty dní'!A:E,MATCH(E102,'Počty dní'!C:C,0),4)</f>
        <v>205</v>
      </c>
      <c r="W102" s="115">
        <f>V102*U102</f>
        <v>5637.5</v>
      </c>
      <c r="X102" s="16"/>
    </row>
    <row r="103" spans="1:24" x14ac:dyDescent="0.3">
      <c r="A103" s="94">
        <v>307</v>
      </c>
      <c r="B103" s="44">
        <v>3007</v>
      </c>
      <c r="C103" s="44" t="s">
        <v>2</v>
      </c>
      <c r="D103" s="89"/>
      <c r="E103" s="67" t="str">
        <f>CONCATENATE(C103,D103)</f>
        <v>X</v>
      </c>
      <c r="F103" s="44" t="s">
        <v>81</v>
      </c>
      <c r="G103" s="192">
        <v>5</v>
      </c>
      <c r="H103" s="44" t="str">
        <f>CONCATENATE(F103,"/",G103)</f>
        <v>XXX224/5</v>
      </c>
      <c r="I103" s="68" t="s">
        <v>5</v>
      </c>
      <c r="J103" s="68" t="s">
        <v>5</v>
      </c>
      <c r="K103" s="69">
        <v>0.5083333333333333</v>
      </c>
      <c r="L103" s="70">
        <v>0.51041666666666663</v>
      </c>
      <c r="M103" s="45" t="s">
        <v>48</v>
      </c>
      <c r="N103" s="70">
        <v>0.54583333333333328</v>
      </c>
      <c r="O103" s="45" t="s">
        <v>65</v>
      </c>
      <c r="P103" s="44" t="str">
        <f t="shared" si="80"/>
        <v>OK</v>
      </c>
      <c r="Q103" s="71">
        <f t="shared" si="81"/>
        <v>3.5416666666666652E-2</v>
      </c>
      <c r="R103" s="71">
        <f t="shared" si="82"/>
        <v>2.0833333333333259E-3</v>
      </c>
      <c r="S103" s="71">
        <f t="shared" si="83"/>
        <v>3.7499999999999978E-2</v>
      </c>
      <c r="T103" s="71">
        <f t="shared" si="84"/>
        <v>0.18541666666666662</v>
      </c>
      <c r="U103" s="44">
        <v>27.5</v>
      </c>
      <c r="V103" s="44">
        <f>INDEX('Počty dní'!A:E,MATCH(E103,'Počty dní'!C:C,0),4)</f>
        <v>205</v>
      </c>
      <c r="W103" s="115">
        <f>V103*U103</f>
        <v>5637.5</v>
      </c>
      <c r="X103" s="16"/>
    </row>
    <row r="104" spans="1:24" x14ac:dyDescent="0.3">
      <c r="A104" s="94">
        <v>307</v>
      </c>
      <c r="B104" s="44">
        <v>3007</v>
      </c>
      <c r="C104" s="44" t="s">
        <v>2</v>
      </c>
      <c r="D104" s="89"/>
      <c r="E104" s="67" t="str">
        <f t="shared" si="85"/>
        <v>X</v>
      </c>
      <c r="F104" s="44" t="s">
        <v>64</v>
      </c>
      <c r="G104" s="192">
        <v>9</v>
      </c>
      <c r="H104" s="44" t="str">
        <f t="shared" si="86"/>
        <v>XXX172/9</v>
      </c>
      <c r="I104" s="68" t="s">
        <v>5</v>
      </c>
      <c r="J104" s="68" t="s">
        <v>5</v>
      </c>
      <c r="K104" s="69">
        <v>0.55208333333333337</v>
      </c>
      <c r="L104" s="70">
        <v>0.55347222222222225</v>
      </c>
      <c r="M104" s="45" t="s">
        <v>65</v>
      </c>
      <c r="N104" s="70">
        <v>0.56111111111111112</v>
      </c>
      <c r="O104" s="45" t="s">
        <v>57</v>
      </c>
      <c r="P104" s="44" t="str">
        <f t="shared" si="80"/>
        <v>OK</v>
      </c>
      <c r="Q104" s="71">
        <f t="shared" si="81"/>
        <v>7.6388888888888618E-3</v>
      </c>
      <c r="R104" s="71">
        <f t="shared" si="82"/>
        <v>1.388888888888884E-3</v>
      </c>
      <c r="S104" s="71">
        <f t="shared" si="83"/>
        <v>9.0277777777777457E-3</v>
      </c>
      <c r="T104" s="71">
        <f t="shared" si="84"/>
        <v>6.2500000000000888E-3</v>
      </c>
      <c r="U104" s="44">
        <v>7.8</v>
      </c>
      <c r="V104" s="44">
        <f>INDEX('Počty dní'!A:E,MATCH(E104,'Počty dní'!C:C,0),4)</f>
        <v>205</v>
      </c>
      <c r="W104" s="115">
        <f t="shared" si="87"/>
        <v>1599</v>
      </c>
      <c r="X104" s="16"/>
    </row>
    <row r="105" spans="1:24" x14ac:dyDescent="0.3">
      <c r="A105" s="94">
        <v>307</v>
      </c>
      <c r="B105" s="44">
        <v>3007</v>
      </c>
      <c r="C105" s="44" t="s">
        <v>2</v>
      </c>
      <c r="D105" s="89"/>
      <c r="E105" s="67" t="str">
        <f t="shared" si="85"/>
        <v>X</v>
      </c>
      <c r="F105" s="44" t="s">
        <v>64</v>
      </c>
      <c r="G105" s="192">
        <v>10</v>
      </c>
      <c r="H105" s="44" t="str">
        <f t="shared" si="86"/>
        <v>XXX172/10</v>
      </c>
      <c r="I105" s="68" t="s">
        <v>5</v>
      </c>
      <c r="J105" s="68" t="s">
        <v>5</v>
      </c>
      <c r="K105" s="69">
        <v>0.60277777777777775</v>
      </c>
      <c r="L105" s="70">
        <v>0.60416666666666663</v>
      </c>
      <c r="M105" s="45" t="s">
        <v>57</v>
      </c>
      <c r="N105" s="70">
        <v>0.6118055555555556</v>
      </c>
      <c r="O105" s="45" t="s">
        <v>65</v>
      </c>
      <c r="P105" s="44" t="str">
        <f t="shared" si="80"/>
        <v>OK</v>
      </c>
      <c r="Q105" s="71">
        <f t="shared" si="81"/>
        <v>7.6388888888889728E-3</v>
      </c>
      <c r="R105" s="71">
        <f t="shared" si="82"/>
        <v>1.388888888888884E-3</v>
      </c>
      <c r="S105" s="71">
        <f t="shared" si="83"/>
        <v>9.0277777777778567E-3</v>
      </c>
      <c r="T105" s="71">
        <f t="shared" si="84"/>
        <v>4.166666666666663E-2</v>
      </c>
      <c r="U105" s="44">
        <v>7.8</v>
      </c>
      <c r="V105" s="44">
        <f>INDEX('Počty dní'!A:E,MATCH(E105,'Počty dní'!C:C,0),4)</f>
        <v>205</v>
      </c>
      <c r="W105" s="115">
        <f t="shared" si="87"/>
        <v>1599</v>
      </c>
      <c r="X105" s="16"/>
    </row>
    <row r="106" spans="1:24" x14ac:dyDescent="0.3">
      <c r="A106" s="94">
        <v>307</v>
      </c>
      <c r="B106" s="44">
        <v>3007</v>
      </c>
      <c r="C106" s="44" t="s">
        <v>2</v>
      </c>
      <c r="D106" s="89"/>
      <c r="E106" s="67" t="str">
        <f t="shared" ref="E106:E111" si="88">CONCATENATE(C106,D106)</f>
        <v>X</v>
      </c>
      <c r="F106" s="44" t="s">
        <v>67</v>
      </c>
      <c r="G106" s="192">
        <v>5</v>
      </c>
      <c r="H106" s="44" t="str">
        <f t="shared" ref="H106:H111" si="89">CONCATENATE(F106,"/",G106)</f>
        <v>XXX228/5</v>
      </c>
      <c r="I106" s="68" t="s">
        <v>5</v>
      </c>
      <c r="J106" s="68" t="s">
        <v>5</v>
      </c>
      <c r="K106" s="69">
        <v>0.61736111111111114</v>
      </c>
      <c r="L106" s="70">
        <v>0.61875000000000002</v>
      </c>
      <c r="M106" s="45" t="s">
        <v>65</v>
      </c>
      <c r="N106" s="70">
        <v>0.62430555555555556</v>
      </c>
      <c r="O106" s="45" t="s">
        <v>68</v>
      </c>
      <c r="P106" s="44" t="str">
        <f t="shared" si="80"/>
        <v>OK</v>
      </c>
      <c r="Q106" s="71">
        <f t="shared" si="81"/>
        <v>5.5555555555555358E-3</v>
      </c>
      <c r="R106" s="71">
        <f t="shared" si="82"/>
        <v>1.388888888888884E-3</v>
      </c>
      <c r="S106" s="71">
        <f t="shared" si="83"/>
        <v>6.9444444444444198E-3</v>
      </c>
      <c r="T106" s="71">
        <f t="shared" si="84"/>
        <v>5.5555555555555358E-3</v>
      </c>
      <c r="U106" s="44">
        <v>4.8</v>
      </c>
      <c r="V106" s="44">
        <f>INDEX('Počty dní'!A:E,MATCH(E106,'Počty dní'!C:C,0),4)</f>
        <v>205</v>
      </c>
      <c r="W106" s="115">
        <f t="shared" ref="W106:W111" si="90">V106*U106</f>
        <v>984</v>
      </c>
      <c r="X106" s="16"/>
    </row>
    <row r="107" spans="1:24" x14ac:dyDescent="0.3">
      <c r="A107" s="94">
        <v>307</v>
      </c>
      <c r="B107" s="44">
        <v>3007</v>
      </c>
      <c r="C107" s="44" t="s">
        <v>2</v>
      </c>
      <c r="D107" s="89"/>
      <c r="E107" s="67" t="str">
        <f t="shared" si="88"/>
        <v>X</v>
      </c>
      <c r="F107" s="44" t="s">
        <v>67</v>
      </c>
      <c r="G107" s="192">
        <v>6</v>
      </c>
      <c r="H107" s="44" t="str">
        <f t="shared" si="89"/>
        <v>XXX228/6</v>
      </c>
      <c r="I107" s="68" t="s">
        <v>5</v>
      </c>
      <c r="J107" s="68" t="s">
        <v>5</v>
      </c>
      <c r="K107" s="69">
        <v>0.62430555555555556</v>
      </c>
      <c r="L107" s="70">
        <v>0.625</v>
      </c>
      <c r="M107" s="45" t="s">
        <v>68</v>
      </c>
      <c r="N107" s="70">
        <v>0.63055555555555554</v>
      </c>
      <c r="O107" s="45" t="s">
        <v>65</v>
      </c>
      <c r="P107" s="44" t="str">
        <f t="shared" si="80"/>
        <v>OK</v>
      </c>
      <c r="Q107" s="71">
        <f t="shared" si="81"/>
        <v>5.5555555555555358E-3</v>
      </c>
      <c r="R107" s="71">
        <f t="shared" si="82"/>
        <v>6.9444444444444198E-4</v>
      </c>
      <c r="S107" s="71">
        <f t="shared" si="83"/>
        <v>6.2499999999999778E-3</v>
      </c>
      <c r="T107" s="71">
        <f t="shared" si="84"/>
        <v>0</v>
      </c>
      <c r="U107" s="44">
        <v>4.8</v>
      </c>
      <c r="V107" s="44">
        <f>INDEX('Počty dní'!A:E,MATCH(E107,'Počty dní'!C:C,0),4)</f>
        <v>205</v>
      </c>
      <c r="W107" s="115">
        <f t="shared" si="90"/>
        <v>984</v>
      </c>
      <c r="X107" s="16"/>
    </row>
    <row r="108" spans="1:24" x14ac:dyDescent="0.3">
      <c r="A108" s="94">
        <v>307</v>
      </c>
      <c r="B108" s="44">
        <v>3007</v>
      </c>
      <c r="C108" s="44" t="s">
        <v>2</v>
      </c>
      <c r="D108" s="89"/>
      <c r="E108" s="67" t="str">
        <f t="shared" si="88"/>
        <v>X</v>
      </c>
      <c r="F108" s="44" t="s">
        <v>168</v>
      </c>
      <c r="G108" s="192">
        <v>12</v>
      </c>
      <c r="H108" s="44" t="str">
        <f t="shared" si="89"/>
        <v>XXX243/12</v>
      </c>
      <c r="I108" s="68" t="s">
        <v>5</v>
      </c>
      <c r="J108" s="68" t="s">
        <v>5</v>
      </c>
      <c r="K108" s="69">
        <v>0.63194444444444442</v>
      </c>
      <c r="L108" s="70">
        <v>0.63263888888888886</v>
      </c>
      <c r="M108" s="45" t="s">
        <v>65</v>
      </c>
      <c r="N108" s="70">
        <v>0.66180555555555554</v>
      </c>
      <c r="O108" s="45" t="s">
        <v>72</v>
      </c>
      <c r="P108" s="44" t="str">
        <f t="shared" si="80"/>
        <v>OK</v>
      </c>
      <c r="Q108" s="71">
        <f t="shared" si="81"/>
        <v>2.9166666666666674E-2</v>
      </c>
      <c r="R108" s="71">
        <f t="shared" si="82"/>
        <v>6.9444444444444198E-4</v>
      </c>
      <c r="S108" s="71">
        <f t="shared" si="83"/>
        <v>2.9861111111111116E-2</v>
      </c>
      <c r="T108" s="71">
        <f t="shared" si="84"/>
        <v>1.388888888888884E-3</v>
      </c>
      <c r="U108" s="44">
        <v>21.7</v>
      </c>
      <c r="V108" s="44">
        <f>INDEX('Počty dní'!A:E,MATCH(E108,'Počty dní'!C:C,0),4)</f>
        <v>205</v>
      </c>
      <c r="W108" s="115">
        <f t="shared" si="90"/>
        <v>4448.5</v>
      </c>
      <c r="X108" s="16"/>
    </row>
    <row r="109" spans="1:24" x14ac:dyDescent="0.3">
      <c r="A109" s="94">
        <v>307</v>
      </c>
      <c r="B109" s="44">
        <v>3007</v>
      </c>
      <c r="C109" s="44" t="s">
        <v>2</v>
      </c>
      <c r="D109" s="89"/>
      <c r="E109" s="67" t="str">
        <f t="shared" si="88"/>
        <v>X</v>
      </c>
      <c r="F109" s="44" t="s">
        <v>168</v>
      </c>
      <c r="G109" s="192">
        <v>11</v>
      </c>
      <c r="H109" s="44" t="str">
        <f t="shared" si="89"/>
        <v>XXX243/11</v>
      </c>
      <c r="I109" s="68" t="s">
        <v>5</v>
      </c>
      <c r="J109" s="68" t="s">
        <v>5</v>
      </c>
      <c r="K109" s="69">
        <v>0.67152777777777783</v>
      </c>
      <c r="L109" s="70">
        <v>0.67222222222222217</v>
      </c>
      <c r="M109" s="45" t="s">
        <v>72</v>
      </c>
      <c r="N109" s="70">
        <v>0.7006944444444444</v>
      </c>
      <c r="O109" s="45" t="s">
        <v>65</v>
      </c>
      <c r="P109" s="44" t="str">
        <f t="shared" si="80"/>
        <v>OK</v>
      </c>
      <c r="Q109" s="71">
        <f t="shared" si="81"/>
        <v>2.8472222222222232E-2</v>
      </c>
      <c r="R109" s="71">
        <f t="shared" si="82"/>
        <v>6.9444444444433095E-4</v>
      </c>
      <c r="S109" s="71">
        <f t="shared" si="83"/>
        <v>2.9166666666666563E-2</v>
      </c>
      <c r="T109" s="71">
        <f t="shared" si="84"/>
        <v>9.7222222222222987E-3</v>
      </c>
      <c r="U109" s="44">
        <v>21.7</v>
      </c>
      <c r="V109" s="44">
        <f>INDEX('Počty dní'!A:E,MATCH(E109,'Počty dní'!C:C,0),4)</f>
        <v>205</v>
      </c>
      <c r="W109" s="115">
        <f t="shared" si="90"/>
        <v>4448.5</v>
      </c>
      <c r="X109" s="16"/>
    </row>
    <row r="110" spans="1:24" x14ac:dyDescent="0.3">
      <c r="A110" s="94">
        <v>307</v>
      </c>
      <c r="B110" s="44">
        <v>3007</v>
      </c>
      <c r="C110" s="44" t="s">
        <v>2</v>
      </c>
      <c r="D110" s="89"/>
      <c r="E110" s="67" t="str">
        <f t="shared" si="88"/>
        <v>X</v>
      </c>
      <c r="F110" s="44" t="s">
        <v>67</v>
      </c>
      <c r="G110" s="192">
        <v>7</v>
      </c>
      <c r="H110" s="44" t="str">
        <f t="shared" si="89"/>
        <v>XXX228/7</v>
      </c>
      <c r="I110" s="68" t="s">
        <v>5</v>
      </c>
      <c r="J110" s="68" t="s">
        <v>5</v>
      </c>
      <c r="K110" s="69">
        <v>0.7006944444444444</v>
      </c>
      <c r="L110" s="70">
        <v>0.70208333333333339</v>
      </c>
      <c r="M110" s="45" t="s">
        <v>65</v>
      </c>
      <c r="N110" s="70">
        <v>0.70763888888888893</v>
      </c>
      <c r="O110" s="45" t="s">
        <v>68</v>
      </c>
      <c r="P110" s="44" t="str">
        <f t="shared" si="80"/>
        <v>OK</v>
      </c>
      <c r="Q110" s="71">
        <f t="shared" si="81"/>
        <v>5.5555555555555358E-3</v>
      </c>
      <c r="R110" s="71">
        <f t="shared" si="82"/>
        <v>1.388888888888995E-3</v>
      </c>
      <c r="S110" s="71">
        <f t="shared" si="83"/>
        <v>6.9444444444445308E-3</v>
      </c>
      <c r="T110" s="71">
        <f t="shared" si="84"/>
        <v>0</v>
      </c>
      <c r="U110" s="44">
        <v>4.8</v>
      </c>
      <c r="V110" s="44">
        <f>INDEX('Počty dní'!A:E,MATCH(E110,'Počty dní'!C:C,0),4)</f>
        <v>205</v>
      </c>
      <c r="W110" s="115">
        <f t="shared" si="90"/>
        <v>984</v>
      </c>
      <c r="X110" s="16"/>
    </row>
    <row r="111" spans="1:24" x14ac:dyDescent="0.3">
      <c r="A111" s="94">
        <v>307</v>
      </c>
      <c r="B111" s="44">
        <v>3007</v>
      </c>
      <c r="C111" s="44" t="s">
        <v>2</v>
      </c>
      <c r="D111" s="89"/>
      <c r="E111" s="67" t="str">
        <f t="shared" si="88"/>
        <v>X</v>
      </c>
      <c r="F111" s="44" t="s">
        <v>67</v>
      </c>
      <c r="G111" s="192">
        <v>8</v>
      </c>
      <c r="H111" s="44" t="str">
        <f t="shared" si="89"/>
        <v>XXX228/8</v>
      </c>
      <c r="I111" s="68" t="s">
        <v>5</v>
      </c>
      <c r="J111" s="68" t="s">
        <v>5</v>
      </c>
      <c r="K111" s="69">
        <v>0.70763888888888893</v>
      </c>
      <c r="L111" s="70">
        <v>0.70833333333333337</v>
      </c>
      <c r="M111" s="45" t="s">
        <v>68</v>
      </c>
      <c r="N111" s="70">
        <v>0.71388888888888891</v>
      </c>
      <c r="O111" s="45" t="s">
        <v>65</v>
      </c>
      <c r="P111" s="44" t="str">
        <f t="shared" si="80"/>
        <v>OK</v>
      </c>
      <c r="Q111" s="71">
        <f t="shared" si="81"/>
        <v>5.5555555555555358E-3</v>
      </c>
      <c r="R111" s="71">
        <f t="shared" si="82"/>
        <v>6.9444444444444198E-4</v>
      </c>
      <c r="S111" s="71">
        <f t="shared" si="83"/>
        <v>6.2499999999999778E-3</v>
      </c>
      <c r="T111" s="71">
        <f t="shared" si="84"/>
        <v>0</v>
      </c>
      <c r="U111" s="44">
        <v>4.8</v>
      </c>
      <c r="V111" s="44">
        <f>INDEX('Počty dní'!A:E,MATCH(E111,'Počty dní'!C:C,0),4)</f>
        <v>205</v>
      </c>
      <c r="W111" s="115">
        <f t="shared" si="90"/>
        <v>984</v>
      </c>
      <c r="X111" s="16"/>
    </row>
    <row r="112" spans="1:24" x14ac:dyDescent="0.3">
      <c r="A112" s="94">
        <v>307</v>
      </c>
      <c r="B112" s="44">
        <v>3007</v>
      </c>
      <c r="C112" s="44" t="s">
        <v>2</v>
      </c>
      <c r="D112" s="89"/>
      <c r="E112" s="67" t="str">
        <f t="shared" ref="E112:E113" si="91">CONCATENATE(C112,D112)</f>
        <v>X</v>
      </c>
      <c r="F112" s="44" t="s">
        <v>168</v>
      </c>
      <c r="G112" s="192">
        <v>14</v>
      </c>
      <c r="H112" s="44" t="str">
        <f t="shared" ref="H112:H113" si="92">CONCATENATE(F112,"/",G112)</f>
        <v>XXX243/14</v>
      </c>
      <c r="I112" s="68" t="s">
        <v>5</v>
      </c>
      <c r="J112" s="68" t="s">
        <v>5</v>
      </c>
      <c r="K112" s="69">
        <v>0.71527777777777779</v>
      </c>
      <c r="L112" s="70">
        <v>0.71597222222222223</v>
      </c>
      <c r="M112" s="45" t="s">
        <v>65</v>
      </c>
      <c r="N112" s="70">
        <v>0.73958333333333337</v>
      </c>
      <c r="O112" s="45" t="s">
        <v>71</v>
      </c>
      <c r="P112" s="44" t="str">
        <f t="shared" si="80"/>
        <v>OK</v>
      </c>
      <c r="Q112" s="71">
        <f t="shared" si="81"/>
        <v>2.3611111111111138E-2</v>
      </c>
      <c r="R112" s="71">
        <f t="shared" si="82"/>
        <v>6.9444444444444198E-4</v>
      </c>
      <c r="S112" s="71">
        <f t="shared" si="83"/>
        <v>2.430555555555558E-2</v>
      </c>
      <c r="T112" s="71">
        <f t="shared" si="84"/>
        <v>1.388888888888884E-3</v>
      </c>
      <c r="U112" s="44">
        <v>17.3</v>
      </c>
      <c r="V112" s="44">
        <f>INDEX('Počty dní'!A:E,MATCH(E112,'Počty dní'!C:C,0),4)</f>
        <v>205</v>
      </c>
      <c r="W112" s="115">
        <f t="shared" ref="W112:W113" si="93">V112*U112</f>
        <v>3546.5</v>
      </c>
      <c r="X112" s="16"/>
    </row>
    <row r="113" spans="1:24" ht="15" thickBot="1" x14ac:dyDescent="0.35">
      <c r="A113" s="94">
        <v>307</v>
      </c>
      <c r="B113" s="44">
        <v>3007</v>
      </c>
      <c r="C113" s="44" t="s">
        <v>2</v>
      </c>
      <c r="D113" s="89"/>
      <c r="E113" s="67" t="str">
        <f t="shared" si="91"/>
        <v>X</v>
      </c>
      <c r="F113" s="44" t="s">
        <v>168</v>
      </c>
      <c r="G113" s="192">
        <v>13</v>
      </c>
      <c r="H113" s="44" t="str">
        <f t="shared" si="92"/>
        <v>XXX243/13</v>
      </c>
      <c r="I113" s="68" t="s">
        <v>5</v>
      </c>
      <c r="J113" s="68" t="s">
        <v>5</v>
      </c>
      <c r="K113" s="69">
        <v>0.76736111111111116</v>
      </c>
      <c r="L113" s="70">
        <v>0.76874999999999993</v>
      </c>
      <c r="M113" s="45" t="s">
        <v>71</v>
      </c>
      <c r="N113" s="70">
        <v>0.7909722222222223</v>
      </c>
      <c r="O113" s="45" t="s">
        <v>65</v>
      </c>
      <c r="P113" s="44"/>
      <c r="Q113" s="71">
        <f t="shared" si="81"/>
        <v>2.2222222222222365E-2</v>
      </c>
      <c r="R113" s="71">
        <f t="shared" si="82"/>
        <v>1.3888888888887729E-3</v>
      </c>
      <c r="S113" s="71">
        <f t="shared" si="83"/>
        <v>2.3611111111111138E-2</v>
      </c>
      <c r="T113" s="71">
        <f t="shared" si="84"/>
        <v>2.777777777777779E-2</v>
      </c>
      <c r="U113" s="44">
        <v>17.3</v>
      </c>
      <c r="V113" s="44">
        <f>INDEX('Počty dní'!A:E,MATCH(E113,'Počty dní'!C:C,0),4)</f>
        <v>205</v>
      </c>
      <c r="W113" s="115">
        <f t="shared" si="93"/>
        <v>3546.5</v>
      </c>
      <c r="X113" s="16"/>
    </row>
    <row r="114" spans="1:24" ht="15" thickBot="1" x14ac:dyDescent="0.35">
      <c r="A114" s="120" t="str">
        <f ca="1">CONCATENATE(INDIRECT("R[-3]C[0]",FALSE),"celkem")</f>
        <v>307celkem</v>
      </c>
      <c r="B114" s="121"/>
      <c r="C114" s="121" t="str">
        <f ca="1">INDIRECT("R[-1]C[12]",FALSE)</f>
        <v>Habry,,aut.st.</v>
      </c>
      <c r="D114" s="122"/>
      <c r="E114" s="121"/>
      <c r="F114" s="122"/>
      <c r="G114" s="121"/>
      <c r="H114" s="123"/>
      <c r="I114" s="132"/>
      <c r="J114" s="133" t="str">
        <f ca="1">INDIRECT("R[-2]C[0]",FALSE)</f>
        <v>S</v>
      </c>
      <c r="K114" s="124"/>
      <c r="L114" s="134"/>
      <c r="M114" s="125"/>
      <c r="N114" s="134"/>
      <c r="O114" s="126"/>
      <c r="P114" s="121"/>
      <c r="Q114" s="127">
        <f>SUM(Q97:Q113)</f>
        <v>0.29375000000000012</v>
      </c>
      <c r="R114" s="127">
        <f t="shared" ref="R114:T114" si="94">SUM(R97:R113)</f>
        <v>2.0833333333333232E-2</v>
      </c>
      <c r="S114" s="127">
        <f t="shared" si="94"/>
        <v>0.31458333333333333</v>
      </c>
      <c r="T114" s="127">
        <f t="shared" si="94"/>
        <v>0.2993055555555556</v>
      </c>
      <c r="U114" s="128">
        <f>SUM(U97:U113)</f>
        <v>247.00000000000006</v>
      </c>
      <c r="V114" s="129"/>
      <c r="W114" s="130">
        <f>SUM(W97:W113)</f>
        <v>50635</v>
      </c>
      <c r="X114" s="41"/>
    </row>
    <row r="116" spans="1:24" ht="15" thickBot="1" x14ac:dyDescent="0.35"/>
    <row r="117" spans="1:24" x14ac:dyDescent="0.3">
      <c r="A117" s="93">
        <v>308</v>
      </c>
      <c r="B117" s="42">
        <v>3008</v>
      </c>
      <c r="C117" s="42" t="s">
        <v>2</v>
      </c>
      <c r="D117" s="109"/>
      <c r="E117" s="110" t="str">
        <f>CONCATENATE(C117,D117)</f>
        <v>X</v>
      </c>
      <c r="F117" s="42" t="s">
        <v>81</v>
      </c>
      <c r="G117" s="191">
        <v>50</v>
      </c>
      <c r="H117" s="42" t="str">
        <f>CONCATENATE(F117,"/",G117)</f>
        <v>XXX224/50</v>
      </c>
      <c r="I117" s="64" t="s">
        <v>5</v>
      </c>
      <c r="J117" s="64" t="s">
        <v>5</v>
      </c>
      <c r="K117" s="111">
        <v>0.16388888888888889</v>
      </c>
      <c r="L117" s="112">
        <v>0.16458333333333333</v>
      </c>
      <c r="M117" s="113" t="s">
        <v>65</v>
      </c>
      <c r="N117" s="112">
        <v>0.18472222222222223</v>
      </c>
      <c r="O117" s="113" t="s">
        <v>65</v>
      </c>
      <c r="P117" s="42" t="str">
        <f t="shared" ref="P117:P138" si="95">IF(M118=O117,"OK","POZOR")</f>
        <v>OK</v>
      </c>
      <c r="Q117" s="114">
        <f t="shared" ref="Q117:Q139" si="96">IF(ISNUMBER(G117),N117-L117,IF(F117="přejezd",N117-L117,0))</f>
        <v>2.0138888888888901E-2</v>
      </c>
      <c r="R117" s="114">
        <f t="shared" ref="R117:R139" si="97">IF(ISNUMBER(G117),L117-K117,0)</f>
        <v>6.9444444444444198E-4</v>
      </c>
      <c r="S117" s="114">
        <f t="shared" ref="S117:S139" si="98">Q117+R117</f>
        <v>2.0833333333333343E-2</v>
      </c>
      <c r="T117" s="114"/>
      <c r="U117" s="42">
        <v>19.600000000000001</v>
      </c>
      <c r="V117" s="42">
        <f>INDEX('Počty dní'!A:E,MATCH(E117,'Počty dní'!C:C,0),4)</f>
        <v>205</v>
      </c>
      <c r="W117" s="65">
        <f>V117*U117</f>
        <v>4018.0000000000005</v>
      </c>
      <c r="X117" s="16"/>
    </row>
    <row r="118" spans="1:24" x14ac:dyDescent="0.3">
      <c r="A118" s="94">
        <v>308</v>
      </c>
      <c r="B118" s="44">
        <v>3008</v>
      </c>
      <c r="C118" s="44" t="s">
        <v>2</v>
      </c>
      <c r="D118" s="89"/>
      <c r="E118" s="67" t="str">
        <f>CONCATENATE(C118,D118)</f>
        <v>X</v>
      </c>
      <c r="F118" s="44" t="s">
        <v>81</v>
      </c>
      <c r="G118" s="192">
        <v>2</v>
      </c>
      <c r="H118" s="44" t="str">
        <f>CONCATENATE(F118,"/",G118)</f>
        <v>XXX224/2</v>
      </c>
      <c r="I118" s="68" t="s">
        <v>5</v>
      </c>
      <c r="J118" s="68" t="s">
        <v>5</v>
      </c>
      <c r="K118" s="69">
        <v>0.18819444444444444</v>
      </c>
      <c r="L118" s="70">
        <v>0.18888888888888888</v>
      </c>
      <c r="M118" s="45" t="s">
        <v>65</v>
      </c>
      <c r="N118" s="70">
        <v>0.22222222222222221</v>
      </c>
      <c r="O118" s="45" t="s">
        <v>48</v>
      </c>
      <c r="P118" s="44" t="str">
        <f t="shared" si="95"/>
        <v>OK</v>
      </c>
      <c r="Q118" s="71">
        <f t="shared" si="96"/>
        <v>3.3333333333333326E-2</v>
      </c>
      <c r="R118" s="71">
        <f t="shared" si="97"/>
        <v>6.9444444444444198E-4</v>
      </c>
      <c r="S118" s="71">
        <f t="shared" si="98"/>
        <v>3.4027777777777768E-2</v>
      </c>
      <c r="T118" s="71">
        <f t="shared" ref="T118:T139" si="99">K118-N117</f>
        <v>3.4722222222222099E-3</v>
      </c>
      <c r="U118" s="44">
        <v>27.5</v>
      </c>
      <c r="V118" s="44">
        <f>INDEX('Počty dní'!A:E,MATCH(E118,'Počty dní'!C:C,0),4)</f>
        <v>205</v>
      </c>
      <c r="W118" s="115">
        <f>V118*U118</f>
        <v>5637.5</v>
      </c>
      <c r="X118" s="16"/>
    </row>
    <row r="119" spans="1:24" x14ac:dyDescent="0.3">
      <c r="A119" s="94">
        <v>308</v>
      </c>
      <c r="B119" s="44">
        <v>3008</v>
      </c>
      <c r="C119" s="44" t="s">
        <v>2</v>
      </c>
      <c r="D119" s="89"/>
      <c r="E119" s="67" t="str">
        <f>CONCATENATE(C119,D119)</f>
        <v>X</v>
      </c>
      <c r="F119" s="44" t="s">
        <v>81</v>
      </c>
      <c r="G119" s="192">
        <v>1</v>
      </c>
      <c r="H119" s="44" t="str">
        <f>CONCATENATE(F119,"/",G119)</f>
        <v>XXX224/1</v>
      </c>
      <c r="I119" s="68" t="s">
        <v>5</v>
      </c>
      <c r="J119" s="68" t="s">
        <v>5</v>
      </c>
      <c r="K119" s="69">
        <v>0.24166666666666667</v>
      </c>
      <c r="L119" s="70">
        <v>0.24305555555555555</v>
      </c>
      <c r="M119" s="45" t="s">
        <v>48</v>
      </c>
      <c r="N119" s="70">
        <v>0.28194444444444444</v>
      </c>
      <c r="O119" s="45" t="s">
        <v>65</v>
      </c>
      <c r="P119" s="44" t="str">
        <f t="shared" si="95"/>
        <v>OK</v>
      </c>
      <c r="Q119" s="71">
        <f t="shared" si="96"/>
        <v>3.888888888888889E-2</v>
      </c>
      <c r="R119" s="71">
        <f t="shared" si="97"/>
        <v>1.388888888888884E-3</v>
      </c>
      <c r="S119" s="71">
        <f t="shared" si="98"/>
        <v>4.0277777777777773E-2</v>
      </c>
      <c r="T119" s="71">
        <f t="shared" si="99"/>
        <v>1.9444444444444459E-2</v>
      </c>
      <c r="U119" s="44">
        <v>27.5</v>
      </c>
      <c r="V119" s="44">
        <f>INDEX('Počty dní'!A:E,MATCH(E119,'Počty dní'!C:C,0),4)</f>
        <v>205</v>
      </c>
      <c r="W119" s="115">
        <f>V119*U119</f>
        <v>5637.5</v>
      </c>
      <c r="X119" s="16"/>
    </row>
    <row r="120" spans="1:24" x14ac:dyDescent="0.3">
      <c r="A120" s="94">
        <v>308</v>
      </c>
      <c r="B120" s="44">
        <v>3008</v>
      </c>
      <c r="C120" s="44" t="s">
        <v>2</v>
      </c>
      <c r="D120" s="89"/>
      <c r="E120" s="67" t="str">
        <f t="shared" ref="E120" si="100">CONCATENATE(C120,D120)</f>
        <v>X</v>
      </c>
      <c r="F120" s="44" t="s">
        <v>66</v>
      </c>
      <c r="G120" s="192">
        <v>1</v>
      </c>
      <c r="H120" s="44" t="str">
        <f t="shared" ref="H120" si="101">CONCATENATE(F120,"/",G120)</f>
        <v>XXX229/1</v>
      </c>
      <c r="I120" s="68" t="s">
        <v>5</v>
      </c>
      <c r="J120" s="68" t="s">
        <v>5</v>
      </c>
      <c r="K120" s="69">
        <v>0.28263888888888888</v>
      </c>
      <c r="L120" s="70">
        <v>0.28333333333333333</v>
      </c>
      <c r="M120" s="45" t="s">
        <v>65</v>
      </c>
      <c r="N120" s="70">
        <v>0.29583333333333334</v>
      </c>
      <c r="O120" s="45" t="s">
        <v>65</v>
      </c>
      <c r="P120" s="44" t="str">
        <f t="shared" si="95"/>
        <v>OK</v>
      </c>
      <c r="Q120" s="71">
        <f t="shared" si="96"/>
        <v>1.2500000000000011E-2</v>
      </c>
      <c r="R120" s="71">
        <f t="shared" si="97"/>
        <v>6.9444444444444198E-4</v>
      </c>
      <c r="S120" s="71">
        <f t="shared" si="98"/>
        <v>1.3194444444444453E-2</v>
      </c>
      <c r="T120" s="71">
        <f t="shared" si="99"/>
        <v>6.9444444444444198E-4</v>
      </c>
      <c r="U120" s="44">
        <v>12.8</v>
      </c>
      <c r="V120" s="44">
        <f>INDEX('Počty dní'!A:E,MATCH(E120,'Počty dní'!C:C,0),4)</f>
        <v>205</v>
      </c>
      <c r="W120" s="115">
        <f t="shared" ref="W120" si="102">V120*U120</f>
        <v>2624</v>
      </c>
      <c r="X120" s="16"/>
    </row>
    <row r="121" spans="1:24" x14ac:dyDescent="0.3">
      <c r="A121" s="94">
        <v>308</v>
      </c>
      <c r="B121" s="44">
        <v>3008</v>
      </c>
      <c r="C121" s="44" t="s">
        <v>2</v>
      </c>
      <c r="D121" s="89"/>
      <c r="E121" s="67" t="str">
        <f t="shared" ref="E121:E127" si="103">CONCATENATE(C121,D121)</f>
        <v>X</v>
      </c>
      <c r="F121" s="44" t="s">
        <v>64</v>
      </c>
      <c r="G121" s="192">
        <v>5</v>
      </c>
      <c r="H121" s="44" t="str">
        <f t="shared" ref="H121:H127" si="104">CONCATENATE(F121,"/",G121)</f>
        <v>XXX172/5</v>
      </c>
      <c r="I121" s="68" t="s">
        <v>5</v>
      </c>
      <c r="J121" s="68" t="s">
        <v>5</v>
      </c>
      <c r="K121" s="69">
        <v>0.30208333333333331</v>
      </c>
      <c r="L121" s="70">
        <v>0.3034722222222222</v>
      </c>
      <c r="M121" s="45" t="s">
        <v>65</v>
      </c>
      <c r="N121" s="70">
        <v>0.31111111111111112</v>
      </c>
      <c r="O121" s="45" t="s">
        <v>57</v>
      </c>
      <c r="P121" s="44" t="str">
        <f t="shared" si="95"/>
        <v>OK</v>
      </c>
      <c r="Q121" s="71">
        <f t="shared" si="96"/>
        <v>7.6388888888889173E-3</v>
      </c>
      <c r="R121" s="71">
        <f t="shared" si="97"/>
        <v>1.388888888888884E-3</v>
      </c>
      <c r="S121" s="71">
        <f t="shared" si="98"/>
        <v>9.0277777777778012E-3</v>
      </c>
      <c r="T121" s="71">
        <f t="shared" si="99"/>
        <v>6.2499999999999778E-3</v>
      </c>
      <c r="U121" s="44">
        <v>7.8</v>
      </c>
      <c r="V121" s="44">
        <f>INDEX('Počty dní'!A:E,MATCH(E121,'Počty dní'!C:C,0),4)</f>
        <v>205</v>
      </c>
      <c r="W121" s="115">
        <f t="shared" ref="W121:W127" si="105">V121*U121</f>
        <v>1599</v>
      </c>
      <c r="X121" s="16"/>
    </row>
    <row r="122" spans="1:24" x14ac:dyDescent="0.3">
      <c r="A122" s="94">
        <v>308</v>
      </c>
      <c r="B122" s="44">
        <v>3008</v>
      </c>
      <c r="C122" s="44" t="s">
        <v>2</v>
      </c>
      <c r="D122" s="89"/>
      <c r="E122" s="67" t="str">
        <f t="shared" si="103"/>
        <v>X</v>
      </c>
      <c r="F122" s="44" t="s">
        <v>64</v>
      </c>
      <c r="G122" s="192">
        <v>6</v>
      </c>
      <c r="H122" s="44" t="str">
        <f t="shared" si="104"/>
        <v>XXX172/6</v>
      </c>
      <c r="I122" s="68" t="s">
        <v>5</v>
      </c>
      <c r="J122" s="68" t="s">
        <v>5</v>
      </c>
      <c r="K122" s="69">
        <v>0.3527777777777778</v>
      </c>
      <c r="L122" s="70">
        <v>0.35416666666666669</v>
      </c>
      <c r="M122" s="45" t="s">
        <v>57</v>
      </c>
      <c r="N122" s="70">
        <v>0.36180555555555555</v>
      </c>
      <c r="O122" s="45" t="s">
        <v>65</v>
      </c>
      <c r="P122" s="44" t="str">
        <f t="shared" si="95"/>
        <v>OK</v>
      </c>
      <c r="Q122" s="71">
        <f t="shared" si="96"/>
        <v>7.6388888888888618E-3</v>
      </c>
      <c r="R122" s="71">
        <f t="shared" si="97"/>
        <v>1.388888888888884E-3</v>
      </c>
      <c r="S122" s="71">
        <f t="shared" si="98"/>
        <v>9.0277777777777457E-3</v>
      </c>
      <c r="T122" s="71">
        <f t="shared" si="99"/>
        <v>4.1666666666666685E-2</v>
      </c>
      <c r="U122" s="44">
        <v>7.8</v>
      </c>
      <c r="V122" s="44">
        <f>INDEX('Počty dní'!A:E,MATCH(E122,'Počty dní'!C:C,0),4)</f>
        <v>205</v>
      </c>
      <c r="W122" s="115">
        <f t="shared" si="105"/>
        <v>1599</v>
      </c>
      <c r="X122" s="16"/>
    </row>
    <row r="123" spans="1:24" x14ac:dyDescent="0.3">
      <c r="A123" s="94">
        <v>308</v>
      </c>
      <c r="B123" s="44">
        <v>3008</v>
      </c>
      <c r="C123" s="44" t="s">
        <v>2</v>
      </c>
      <c r="D123" s="89"/>
      <c r="E123" s="67" t="str">
        <f>CONCATENATE(C123,D123)</f>
        <v>X</v>
      </c>
      <c r="F123" s="44" t="s">
        <v>81</v>
      </c>
      <c r="G123" s="192">
        <v>6</v>
      </c>
      <c r="H123" s="44" t="str">
        <f>CONCATENATE(F123,"/",G123)</f>
        <v>XXX224/6</v>
      </c>
      <c r="I123" s="68" t="s">
        <v>5</v>
      </c>
      <c r="J123" s="68" t="s">
        <v>5</v>
      </c>
      <c r="K123" s="69">
        <v>0.36805555555555558</v>
      </c>
      <c r="L123" s="70">
        <v>0.36944444444444446</v>
      </c>
      <c r="M123" s="45" t="s">
        <v>65</v>
      </c>
      <c r="N123" s="70">
        <v>0.40625</v>
      </c>
      <c r="O123" s="45" t="s">
        <v>48</v>
      </c>
      <c r="P123" s="44" t="str">
        <f t="shared" si="95"/>
        <v>OK</v>
      </c>
      <c r="Q123" s="71">
        <f t="shared" si="96"/>
        <v>3.6805555555555536E-2</v>
      </c>
      <c r="R123" s="71">
        <f t="shared" si="97"/>
        <v>1.388888888888884E-3</v>
      </c>
      <c r="S123" s="71">
        <f t="shared" si="98"/>
        <v>3.819444444444442E-2</v>
      </c>
      <c r="T123" s="71">
        <f t="shared" si="99"/>
        <v>6.2500000000000333E-3</v>
      </c>
      <c r="U123" s="44">
        <v>27.5</v>
      </c>
      <c r="V123" s="44">
        <f>INDEX('Počty dní'!A:E,MATCH(E123,'Počty dní'!C:C,0),4)</f>
        <v>205</v>
      </c>
      <c r="W123" s="115">
        <f>V123*U123</f>
        <v>5637.5</v>
      </c>
      <c r="X123" s="16"/>
    </row>
    <row r="124" spans="1:24" x14ac:dyDescent="0.3">
      <c r="A124" s="94">
        <v>308</v>
      </c>
      <c r="B124" s="44">
        <v>3008</v>
      </c>
      <c r="C124" s="44" t="s">
        <v>2</v>
      </c>
      <c r="D124" s="89"/>
      <c r="E124" s="67" t="str">
        <f>CONCATENATE(C124,D124)</f>
        <v>X</v>
      </c>
      <c r="F124" s="44" t="s">
        <v>81</v>
      </c>
      <c r="G124" s="192">
        <v>3</v>
      </c>
      <c r="H124" s="44" t="str">
        <f>CONCATENATE(F124,"/",G124)</f>
        <v>XXX224/3</v>
      </c>
      <c r="I124" s="68" t="s">
        <v>5</v>
      </c>
      <c r="J124" s="68" t="s">
        <v>5</v>
      </c>
      <c r="K124" s="69">
        <v>0.42499999999999999</v>
      </c>
      <c r="L124" s="70">
        <v>0.42708333333333331</v>
      </c>
      <c r="M124" s="45" t="s">
        <v>48</v>
      </c>
      <c r="N124" s="70">
        <v>0.46249999999999997</v>
      </c>
      <c r="O124" s="45" t="s">
        <v>65</v>
      </c>
      <c r="P124" s="44" t="str">
        <f t="shared" si="95"/>
        <v>OK</v>
      </c>
      <c r="Q124" s="71">
        <f t="shared" si="96"/>
        <v>3.5416666666666652E-2</v>
      </c>
      <c r="R124" s="71">
        <f t="shared" si="97"/>
        <v>2.0833333333333259E-3</v>
      </c>
      <c r="S124" s="71">
        <f t="shared" si="98"/>
        <v>3.7499999999999978E-2</v>
      </c>
      <c r="T124" s="71">
        <f t="shared" si="99"/>
        <v>1.8749999999999989E-2</v>
      </c>
      <c r="U124" s="44">
        <v>27.5</v>
      </c>
      <c r="V124" s="44">
        <f>INDEX('Počty dní'!A:E,MATCH(E124,'Počty dní'!C:C,0),4)</f>
        <v>205</v>
      </c>
      <c r="W124" s="115">
        <f>V124*U124</f>
        <v>5637.5</v>
      </c>
      <c r="X124" s="16"/>
    </row>
    <row r="125" spans="1:24" x14ac:dyDescent="0.3">
      <c r="A125" s="94">
        <v>308</v>
      </c>
      <c r="B125" s="44">
        <v>3008</v>
      </c>
      <c r="C125" s="44" t="s">
        <v>2</v>
      </c>
      <c r="D125" s="89"/>
      <c r="E125" s="67" t="str">
        <f t="shared" si="103"/>
        <v>X</v>
      </c>
      <c r="F125" s="44" t="s">
        <v>64</v>
      </c>
      <c r="G125" s="192">
        <v>7</v>
      </c>
      <c r="H125" s="44" t="str">
        <f t="shared" si="104"/>
        <v>XXX172/7</v>
      </c>
      <c r="I125" s="68" t="s">
        <v>5</v>
      </c>
      <c r="J125" s="68" t="s">
        <v>5</v>
      </c>
      <c r="K125" s="69">
        <v>0.46875</v>
      </c>
      <c r="L125" s="70">
        <v>0.47013888888888888</v>
      </c>
      <c r="M125" s="45" t="s">
        <v>65</v>
      </c>
      <c r="N125" s="70">
        <v>0.4777777777777778</v>
      </c>
      <c r="O125" s="45" t="s">
        <v>57</v>
      </c>
      <c r="P125" s="44" t="str">
        <f t="shared" si="95"/>
        <v>OK</v>
      </c>
      <c r="Q125" s="71">
        <f t="shared" si="96"/>
        <v>7.6388888888889173E-3</v>
      </c>
      <c r="R125" s="71">
        <f t="shared" si="97"/>
        <v>1.388888888888884E-3</v>
      </c>
      <c r="S125" s="71">
        <f t="shared" si="98"/>
        <v>9.0277777777778012E-3</v>
      </c>
      <c r="T125" s="71">
        <f t="shared" si="99"/>
        <v>6.2500000000000333E-3</v>
      </c>
      <c r="U125" s="44">
        <v>7.8</v>
      </c>
      <c r="V125" s="44">
        <f>INDEX('Počty dní'!A:E,MATCH(E125,'Počty dní'!C:C,0),4)</f>
        <v>205</v>
      </c>
      <c r="W125" s="115">
        <f t="shared" si="105"/>
        <v>1599</v>
      </c>
      <c r="X125" s="16"/>
    </row>
    <row r="126" spans="1:24" x14ac:dyDescent="0.3">
      <c r="A126" s="94">
        <v>308</v>
      </c>
      <c r="B126" s="44">
        <v>3008</v>
      </c>
      <c r="C126" s="44" t="s">
        <v>2</v>
      </c>
      <c r="D126" s="89"/>
      <c r="E126" s="67" t="str">
        <f t="shared" si="103"/>
        <v>X</v>
      </c>
      <c r="F126" s="44" t="s">
        <v>64</v>
      </c>
      <c r="G126" s="192">
        <v>8</v>
      </c>
      <c r="H126" s="44" t="str">
        <f t="shared" si="104"/>
        <v>XXX172/8</v>
      </c>
      <c r="I126" s="68" t="s">
        <v>5</v>
      </c>
      <c r="J126" s="68" t="s">
        <v>5</v>
      </c>
      <c r="K126" s="69">
        <v>0.51944444444444449</v>
      </c>
      <c r="L126" s="70">
        <v>0.52083333333333337</v>
      </c>
      <c r="M126" s="45" t="s">
        <v>57</v>
      </c>
      <c r="N126" s="70">
        <v>0.52847222222222223</v>
      </c>
      <c r="O126" s="45" t="s">
        <v>65</v>
      </c>
      <c r="P126" s="44" t="str">
        <f t="shared" si="95"/>
        <v>OK</v>
      </c>
      <c r="Q126" s="71">
        <f t="shared" si="96"/>
        <v>7.6388888888888618E-3</v>
      </c>
      <c r="R126" s="71">
        <f t="shared" si="97"/>
        <v>1.388888888888884E-3</v>
      </c>
      <c r="S126" s="71">
        <f t="shared" si="98"/>
        <v>9.0277777777777457E-3</v>
      </c>
      <c r="T126" s="71">
        <f t="shared" si="99"/>
        <v>4.1666666666666685E-2</v>
      </c>
      <c r="U126" s="44">
        <v>7.8</v>
      </c>
      <c r="V126" s="44">
        <f>INDEX('Počty dní'!A:E,MATCH(E126,'Počty dní'!C:C,0),4)</f>
        <v>205</v>
      </c>
      <c r="W126" s="115">
        <f t="shared" si="105"/>
        <v>1599</v>
      </c>
      <c r="X126" s="16"/>
    </row>
    <row r="127" spans="1:24" x14ac:dyDescent="0.3">
      <c r="A127" s="94">
        <v>308</v>
      </c>
      <c r="B127" s="44">
        <v>3008</v>
      </c>
      <c r="C127" s="44" t="s">
        <v>2</v>
      </c>
      <c r="D127" s="89"/>
      <c r="E127" s="67" t="str">
        <f t="shared" si="103"/>
        <v>X</v>
      </c>
      <c r="F127" s="44" t="s">
        <v>66</v>
      </c>
      <c r="G127" s="192">
        <v>3</v>
      </c>
      <c r="H127" s="44" t="str">
        <f t="shared" si="104"/>
        <v>XXX229/3</v>
      </c>
      <c r="I127" s="68" t="s">
        <v>5</v>
      </c>
      <c r="J127" s="68" t="s">
        <v>5</v>
      </c>
      <c r="K127" s="69">
        <v>0.53402777777777777</v>
      </c>
      <c r="L127" s="70">
        <v>0.53541666666666665</v>
      </c>
      <c r="M127" s="45" t="s">
        <v>65</v>
      </c>
      <c r="N127" s="70">
        <v>0.54791666666666672</v>
      </c>
      <c r="O127" s="45" t="s">
        <v>65</v>
      </c>
      <c r="P127" s="44" t="str">
        <f t="shared" si="95"/>
        <v>OK</v>
      </c>
      <c r="Q127" s="71">
        <f t="shared" si="96"/>
        <v>1.2500000000000067E-2</v>
      </c>
      <c r="R127" s="71">
        <f t="shared" si="97"/>
        <v>1.388888888888884E-3</v>
      </c>
      <c r="S127" s="71">
        <f t="shared" si="98"/>
        <v>1.3888888888888951E-2</v>
      </c>
      <c r="T127" s="71">
        <f t="shared" si="99"/>
        <v>5.5555555555555358E-3</v>
      </c>
      <c r="U127" s="44">
        <v>12.8</v>
      </c>
      <c r="V127" s="44">
        <f>INDEX('Počty dní'!A:E,MATCH(E127,'Počty dní'!C:C,0),4)</f>
        <v>205</v>
      </c>
      <c r="W127" s="115">
        <f t="shared" si="105"/>
        <v>2624</v>
      </c>
      <c r="X127" s="16"/>
    </row>
    <row r="128" spans="1:24" x14ac:dyDescent="0.3">
      <c r="A128" s="94">
        <v>308</v>
      </c>
      <c r="B128" s="44">
        <v>3008</v>
      </c>
      <c r="C128" s="44" t="s">
        <v>2</v>
      </c>
      <c r="D128" s="89"/>
      <c r="E128" s="67" t="str">
        <f t="shared" ref="E128:E132" si="106">CONCATENATE(C128,D128)</f>
        <v>X</v>
      </c>
      <c r="F128" s="44" t="s">
        <v>168</v>
      </c>
      <c r="G128" s="192">
        <v>10</v>
      </c>
      <c r="H128" s="44" t="str">
        <f t="shared" ref="H128:H132" si="107">CONCATENATE(F128,"/",G128)</f>
        <v>XXX243/10</v>
      </c>
      <c r="I128" s="68" t="s">
        <v>5</v>
      </c>
      <c r="J128" s="68" t="s">
        <v>5</v>
      </c>
      <c r="K128" s="69">
        <v>0.54861111111111105</v>
      </c>
      <c r="L128" s="70">
        <v>0.5493055555555556</v>
      </c>
      <c r="M128" s="45" t="s">
        <v>65</v>
      </c>
      <c r="N128" s="70">
        <v>0.57847222222222217</v>
      </c>
      <c r="O128" s="45" t="s">
        <v>72</v>
      </c>
      <c r="P128" s="44" t="str">
        <f t="shared" si="95"/>
        <v>OK</v>
      </c>
      <c r="Q128" s="71">
        <f t="shared" si="96"/>
        <v>2.9166666666666563E-2</v>
      </c>
      <c r="R128" s="71">
        <f t="shared" si="97"/>
        <v>6.94444444444553E-4</v>
      </c>
      <c r="S128" s="71">
        <f t="shared" si="98"/>
        <v>2.9861111111111116E-2</v>
      </c>
      <c r="T128" s="71">
        <f t="shared" si="99"/>
        <v>6.9444444444433095E-4</v>
      </c>
      <c r="U128" s="44">
        <v>21.7</v>
      </c>
      <c r="V128" s="44">
        <f>INDEX('Počty dní'!A:E,MATCH(E128,'Počty dní'!C:C,0),4)</f>
        <v>205</v>
      </c>
      <c r="W128" s="115">
        <f t="shared" ref="W128:W132" si="108">V128*U128</f>
        <v>4448.5</v>
      </c>
      <c r="X128" s="16"/>
    </row>
    <row r="129" spans="1:24" x14ac:dyDescent="0.3">
      <c r="A129" s="94">
        <v>308</v>
      </c>
      <c r="B129" s="44">
        <v>3008</v>
      </c>
      <c r="C129" s="44" t="s">
        <v>2</v>
      </c>
      <c r="D129" s="89"/>
      <c r="E129" s="67" t="str">
        <f t="shared" si="106"/>
        <v>X</v>
      </c>
      <c r="F129" s="44" t="s">
        <v>168</v>
      </c>
      <c r="G129" s="192">
        <v>9</v>
      </c>
      <c r="H129" s="44" t="str">
        <f t="shared" si="107"/>
        <v>XXX243/9</v>
      </c>
      <c r="I129" s="68" t="s">
        <v>5</v>
      </c>
      <c r="J129" s="68" t="s">
        <v>5</v>
      </c>
      <c r="K129" s="69">
        <v>0.58819444444444446</v>
      </c>
      <c r="L129" s="70">
        <v>0.58888888888888891</v>
      </c>
      <c r="M129" s="45" t="s">
        <v>72</v>
      </c>
      <c r="N129" s="70">
        <v>0.61736111111111114</v>
      </c>
      <c r="O129" s="45" t="s">
        <v>65</v>
      </c>
      <c r="P129" s="44" t="str">
        <f t="shared" si="95"/>
        <v>OK</v>
      </c>
      <c r="Q129" s="71">
        <f t="shared" si="96"/>
        <v>2.8472222222222232E-2</v>
      </c>
      <c r="R129" s="71">
        <f t="shared" si="97"/>
        <v>6.9444444444444198E-4</v>
      </c>
      <c r="S129" s="71">
        <f t="shared" si="98"/>
        <v>2.9166666666666674E-2</v>
      </c>
      <c r="T129" s="71">
        <f t="shared" si="99"/>
        <v>9.7222222222222987E-3</v>
      </c>
      <c r="U129" s="44">
        <v>21.7</v>
      </c>
      <c r="V129" s="44">
        <f>INDEX('Počty dní'!A:E,MATCH(E129,'Počty dní'!C:C,0),4)</f>
        <v>205</v>
      </c>
      <c r="W129" s="115">
        <f t="shared" si="108"/>
        <v>4448.5</v>
      </c>
      <c r="X129" s="16"/>
    </row>
    <row r="130" spans="1:24" x14ac:dyDescent="0.3">
      <c r="A130" s="94">
        <v>308</v>
      </c>
      <c r="B130" s="44">
        <v>3008</v>
      </c>
      <c r="C130" s="44" t="s">
        <v>2</v>
      </c>
      <c r="D130" s="89"/>
      <c r="E130" s="67" t="str">
        <f t="shared" si="106"/>
        <v>X</v>
      </c>
      <c r="F130" s="44" t="s">
        <v>66</v>
      </c>
      <c r="G130" s="192">
        <v>5</v>
      </c>
      <c r="H130" s="44" t="str">
        <f t="shared" si="107"/>
        <v>XXX229/5</v>
      </c>
      <c r="I130" s="68" t="s">
        <v>5</v>
      </c>
      <c r="J130" s="68" t="s">
        <v>5</v>
      </c>
      <c r="K130" s="69">
        <v>0.61736111111111114</v>
      </c>
      <c r="L130" s="70">
        <v>0.61875000000000002</v>
      </c>
      <c r="M130" s="45" t="s">
        <v>65</v>
      </c>
      <c r="N130" s="70">
        <v>0.63124999999999998</v>
      </c>
      <c r="O130" s="45" t="s">
        <v>65</v>
      </c>
      <c r="P130" s="44" t="str">
        <f t="shared" si="95"/>
        <v>OK</v>
      </c>
      <c r="Q130" s="71">
        <f t="shared" si="96"/>
        <v>1.2499999999999956E-2</v>
      </c>
      <c r="R130" s="71">
        <f t="shared" si="97"/>
        <v>1.388888888888884E-3</v>
      </c>
      <c r="S130" s="71">
        <f t="shared" si="98"/>
        <v>1.388888888888884E-2</v>
      </c>
      <c r="T130" s="71">
        <f t="shared" si="99"/>
        <v>0</v>
      </c>
      <c r="U130" s="44">
        <v>12.8</v>
      </c>
      <c r="V130" s="44">
        <f>INDEX('Počty dní'!A:E,MATCH(E130,'Počty dní'!C:C,0),4)</f>
        <v>205</v>
      </c>
      <c r="W130" s="115">
        <f t="shared" si="108"/>
        <v>2624</v>
      </c>
      <c r="X130" s="16"/>
    </row>
    <row r="131" spans="1:24" x14ac:dyDescent="0.3">
      <c r="A131" s="94">
        <v>308</v>
      </c>
      <c r="B131" s="44">
        <v>3008</v>
      </c>
      <c r="C131" s="44" t="s">
        <v>2</v>
      </c>
      <c r="D131" s="89"/>
      <c r="E131" s="67" t="str">
        <f t="shared" si="106"/>
        <v>X</v>
      </c>
      <c r="F131" s="44" t="s">
        <v>64</v>
      </c>
      <c r="G131" s="192">
        <v>11</v>
      </c>
      <c r="H131" s="44" t="str">
        <f t="shared" si="107"/>
        <v>XXX172/11</v>
      </c>
      <c r="I131" s="68" t="s">
        <v>5</v>
      </c>
      <c r="J131" s="68" t="s">
        <v>5</v>
      </c>
      <c r="K131" s="69">
        <v>0.63541666666666663</v>
      </c>
      <c r="L131" s="70">
        <v>0.63680555555555551</v>
      </c>
      <c r="M131" s="45" t="s">
        <v>65</v>
      </c>
      <c r="N131" s="70">
        <v>0.64444444444444449</v>
      </c>
      <c r="O131" s="45" t="s">
        <v>57</v>
      </c>
      <c r="P131" s="44" t="str">
        <f t="shared" si="95"/>
        <v>OK</v>
      </c>
      <c r="Q131" s="71">
        <f t="shared" si="96"/>
        <v>7.6388888888889728E-3</v>
      </c>
      <c r="R131" s="71">
        <f t="shared" si="97"/>
        <v>1.388888888888884E-3</v>
      </c>
      <c r="S131" s="71">
        <f t="shared" si="98"/>
        <v>9.0277777777778567E-3</v>
      </c>
      <c r="T131" s="71">
        <f t="shared" si="99"/>
        <v>4.1666666666666519E-3</v>
      </c>
      <c r="U131" s="44">
        <v>7.8</v>
      </c>
      <c r="V131" s="44">
        <f>INDEX('Počty dní'!A:E,MATCH(E131,'Počty dní'!C:C,0),4)</f>
        <v>205</v>
      </c>
      <c r="W131" s="115">
        <f t="shared" si="108"/>
        <v>1599</v>
      </c>
      <c r="X131" s="16"/>
    </row>
    <row r="132" spans="1:24" x14ac:dyDescent="0.3">
      <c r="A132" s="94">
        <v>308</v>
      </c>
      <c r="B132" s="44">
        <v>3008</v>
      </c>
      <c r="C132" s="44" t="s">
        <v>2</v>
      </c>
      <c r="D132" s="89"/>
      <c r="E132" s="67" t="str">
        <f t="shared" si="106"/>
        <v>X</v>
      </c>
      <c r="F132" s="44" t="s">
        <v>64</v>
      </c>
      <c r="G132" s="192">
        <v>12</v>
      </c>
      <c r="H132" s="44" t="str">
        <f t="shared" si="107"/>
        <v>XXX172/12</v>
      </c>
      <c r="I132" s="68" t="s">
        <v>5</v>
      </c>
      <c r="J132" s="68" t="s">
        <v>5</v>
      </c>
      <c r="K132" s="69">
        <v>0.64444444444444449</v>
      </c>
      <c r="L132" s="70">
        <v>0.64583333333333337</v>
      </c>
      <c r="M132" s="45" t="s">
        <v>57</v>
      </c>
      <c r="N132" s="70">
        <v>0.65347222222222223</v>
      </c>
      <c r="O132" s="45" t="s">
        <v>65</v>
      </c>
      <c r="P132" s="44" t="str">
        <f t="shared" si="95"/>
        <v>OK</v>
      </c>
      <c r="Q132" s="71">
        <f t="shared" si="96"/>
        <v>7.6388888888888618E-3</v>
      </c>
      <c r="R132" s="71">
        <f t="shared" si="97"/>
        <v>1.388888888888884E-3</v>
      </c>
      <c r="S132" s="71">
        <f t="shared" si="98"/>
        <v>9.0277777777777457E-3</v>
      </c>
      <c r="T132" s="71">
        <f t="shared" si="99"/>
        <v>0</v>
      </c>
      <c r="U132" s="44">
        <v>7.8</v>
      </c>
      <c r="V132" s="44">
        <f>INDEX('Počty dní'!A:E,MATCH(E132,'Počty dní'!C:C,0),4)</f>
        <v>205</v>
      </c>
      <c r="W132" s="115">
        <f t="shared" si="108"/>
        <v>1599</v>
      </c>
      <c r="X132" s="16"/>
    </row>
    <row r="133" spans="1:24" x14ac:dyDescent="0.3">
      <c r="A133" s="94">
        <v>308</v>
      </c>
      <c r="B133" s="44">
        <v>3008</v>
      </c>
      <c r="C133" s="44" t="s">
        <v>2</v>
      </c>
      <c r="D133" s="89">
        <v>25</v>
      </c>
      <c r="E133" s="67" t="str">
        <f>CONCATENATE(C133,D133)</f>
        <v>X25</v>
      </c>
      <c r="F133" s="44" t="s">
        <v>81</v>
      </c>
      <c r="G133" s="192">
        <v>51</v>
      </c>
      <c r="H133" s="44" t="str">
        <f>CONCATENATE(F133,"/",G133)</f>
        <v>XXX224/51</v>
      </c>
      <c r="I133" s="68" t="s">
        <v>5</v>
      </c>
      <c r="J133" s="68" t="s">
        <v>5</v>
      </c>
      <c r="K133" s="69">
        <v>0.65347222222222223</v>
      </c>
      <c r="L133" s="70">
        <v>0.65416666666666667</v>
      </c>
      <c r="M133" s="45" t="s">
        <v>65</v>
      </c>
      <c r="N133" s="70">
        <v>0.67291666666666661</v>
      </c>
      <c r="O133" s="45" t="s">
        <v>65</v>
      </c>
      <c r="P133" s="44" t="str">
        <f t="shared" si="95"/>
        <v>OK</v>
      </c>
      <c r="Q133" s="71">
        <f t="shared" si="96"/>
        <v>1.8749999999999933E-2</v>
      </c>
      <c r="R133" s="71">
        <f t="shared" si="97"/>
        <v>6.9444444444444198E-4</v>
      </c>
      <c r="S133" s="71">
        <f t="shared" si="98"/>
        <v>1.9444444444444375E-2</v>
      </c>
      <c r="T133" s="71">
        <f t="shared" si="99"/>
        <v>0</v>
      </c>
      <c r="U133" s="44">
        <v>19.600000000000001</v>
      </c>
      <c r="V133" s="44">
        <f>INDEX('Počty dní'!A:E,MATCH(E133,'Počty dní'!C:C,0),4)</f>
        <v>205</v>
      </c>
      <c r="W133" s="115">
        <f>V133*U133</f>
        <v>4018.0000000000005</v>
      </c>
      <c r="X133" s="16"/>
    </row>
    <row r="134" spans="1:24" x14ac:dyDescent="0.3">
      <c r="A134" s="94">
        <v>308</v>
      </c>
      <c r="B134" s="44">
        <v>3008</v>
      </c>
      <c r="C134" s="44" t="s">
        <v>2</v>
      </c>
      <c r="D134" s="89"/>
      <c r="E134" s="67" t="str">
        <f>CONCATENATE(C134,D134)</f>
        <v>X</v>
      </c>
      <c r="F134" s="44" t="s">
        <v>78</v>
      </c>
      <c r="G134" s="192">
        <v>24</v>
      </c>
      <c r="H134" s="44" t="str">
        <f>CONCATENATE(F134,"/",G134)</f>
        <v>XXX225/24</v>
      </c>
      <c r="I134" s="68" t="s">
        <v>5</v>
      </c>
      <c r="J134" s="68" t="s">
        <v>5</v>
      </c>
      <c r="K134" s="69">
        <v>0.67361111111111116</v>
      </c>
      <c r="L134" s="70">
        <v>0.6743055555555556</v>
      </c>
      <c r="M134" s="45" t="s">
        <v>65</v>
      </c>
      <c r="N134" s="70">
        <v>0.69791666666666663</v>
      </c>
      <c r="O134" s="45" t="s">
        <v>70</v>
      </c>
      <c r="P134" s="44" t="str">
        <f t="shared" si="95"/>
        <v>OK</v>
      </c>
      <c r="Q134" s="71">
        <f t="shared" si="96"/>
        <v>2.3611111111111027E-2</v>
      </c>
      <c r="R134" s="71">
        <f t="shared" si="97"/>
        <v>6.9444444444444198E-4</v>
      </c>
      <c r="S134" s="71">
        <f t="shared" si="98"/>
        <v>2.4305555555555469E-2</v>
      </c>
      <c r="T134" s="71">
        <f t="shared" si="99"/>
        <v>6.94444444444553E-4</v>
      </c>
      <c r="U134" s="44">
        <v>22</v>
      </c>
      <c r="V134" s="44">
        <f>INDEX('Počty dní'!A:E,MATCH(E134,'Počty dní'!C:C,0),4)</f>
        <v>205</v>
      </c>
      <c r="W134" s="115">
        <f>V134*U134</f>
        <v>4510</v>
      </c>
      <c r="X134" s="16"/>
    </row>
    <row r="135" spans="1:24" x14ac:dyDescent="0.3">
      <c r="A135" s="94">
        <v>308</v>
      </c>
      <c r="B135" s="44">
        <v>3008</v>
      </c>
      <c r="C135" s="44" t="s">
        <v>2</v>
      </c>
      <c r="D135" s="89"/>
      <c r="E135" s="67" t="str">
        <f>CONCATENATE(C135,D135)</f>
        <v>X</v>
      </c>
      <c r="F135" s="44" t="s">
        <v>78</v>
      </c>
      <c r="G135" s="192">
        <v>23</v>
      </c>
      <c r="H135" s="44" t="str">
        <f>CONCATENATE(F135,"/",G135)</f>
        <v>XXX225/23</v>
      </c>
      <c r="I135" s="68" t="s">
        <v>5</v>
      </c>
      <c r="J135" s="68" t="s">
        <v>5</v>
      </c>
      <c r="K135" s="69">
        <v>0.71527777777777779</v>
      </c>
      <c r="L135" s="70">
        <v>0.71805555555555556</v>
      </c>
      <c r="M135" s="45" t="s">
        <v>70</v>
      </c>
      <c r="N135" s="70">
        <v>0.74236111111111114</v>
      </c>
      <c r="O135" s="45" t="s">
        <v>65</v>
      </c>
      <c r="P135" s="44" t="str">
        <f t="shared" si="95"/>
        <v>OK</v>
      </c>
      <c r="Q135" s="71">
        <f t="shared" si="96"/>
        <v>2.430555555555558E-2</v>
      </c>
      <c r="R135" s="71">
        <f t="shared" si="97"/>
        <v>2.7777777777777679E-3</v>
      </c>
      <c r="S135" s="71">
        <f t="shared" si="98"/>
        <v>2.7083333333333348E-2</v>
      </c>
      <c r="T135" s="71">
        <f t="shared" si="99"/>
        <v>1.736111111111116E-2</v>
      </c>
      <c r="U135" s="44">
        <v>22</v>
      </c>
      <c r="V135" s="44">
        <f>INDEX('Počty dní'!A:E,MATCH(E135,'Počty dní'!C:C,0),4)</f>
        <v>205</v>
      </c>
      <c r="W135" s="115">
        <f>V135*U135</f>
        <v>4510</v>
      </c>
      <c r="X135" s="16"/>
    </row>
    <row r="136" spans="1:24" x14ac:dyDescent="0.3">
      <c r="A136" s="94">
        <v>308</v>
      </c>
      <c r="B136" s="44">
        <v>3008</v>
      </c>
      <c r="C136" s="44" t="s">
        <v>2</v>
      </c>
      <c r="D136" s="89"/>
      <c r="E136" s="67" t="str">
        <f>CONCATENATE(C136,D136)</f>
        <v>X</v>
      </c>
      <c r="F136" s="44" t="s">
        <v>78</v>
      </c>
      <c r="G136" s="192">
        <v>28</v>
      </c>
      <c r="H136" s="44" t="str">
        <f>CONCATENATE(F136,"/",G136)</f>
        <v>XXX225/28</v>
      </c>
      <c r="I136" s="68" t="s">
        <v>5</v>
      </c>
      <c r="J136" s="68" t="s">
        <v>5</v>
      </c>
      <c r="K136" s="69">
        <v>0.7597222222222223</v>
      </c>
      <c r="L136" s="70">
        <v>0.76041666666666663</v>
      </c>
      <c r="M136" s="45" t="s">
        <v>65</v>
      </c>
      <c r="N136" s="70">
        <v>0.78125</v>
      </c>
      <c r="O136" s="45" t="s">
        <v>70</v>
      </c>
      <c r="P136" s="44" t="str">
        <f t="shared" si="95"/>
        <v>OK</v>
      </c>
      <c r="Q136" s="71">
        <f t="shared" si="96"/>
        <v>2.083333333333337E-2</v>
      </c>
      <c r="R136" s="71">
        <f t="shared" si="97"/>
        <v>6.9444444444433095E-4</v>
      </c>
      <c r="S136" s="71">
        <f t="shared" si="98"/>
        <v>2.1527777777777701E-2</v>
      </c>
      <c r="T136" s="71">
        <f t="shared" si="99"/>
        <v>1.736111111111116E-2</v>
      </c>
      <c r="U136" s="44">
        <v>22</v>
      </c>
      <c r="V136" s="44">
        <f>INDEX('Počty dní'!A:E,MATCH(E136,'Počty dní'!C:C,0),4)</f>
        <v>205</v>
      </c>
      <c r="W136" s="115">
        <f>V136*U136</f>
        <v>4510</v>
      </c>
      <c r="X136" s="16"/>
    </row>
    <row r="137" spans="1:24" x14ac:dyDescent="0.3">
      <c r="A137" s="94">
        <v>308</v>
      </c>
      <c r="B137" s="44">
        <v>3008</v>
      </c>
      <c r="C137" s="44" t="s">
        <v>2</v>
      </c>
      <c r="D137" s="89"/>
      <c r="E137" s="67" t="str">
        <f t="shared" ref="E137" si="109">CONCATENATE(C137,D137)</f>
        <v>X</v>
      </c>
      <c r="F137" s="44" t="s">
        <v>78</v>
      </c>
      <c r="G137" s="192">
        <v>27</v>
      </c>
      <c r="H137" s="44" t="str">
        <f t="shared" ref="H137" si="110">CONCATENATE(F137,"/",G137)</f>
        <v>XXX225/27</v>
      </c>
      <c r="I137" s="68" t="s">
        <v>5</v>
      </c>
      <c r="J137" s="68" t="s">
        <v>5</v>
      </c>
      <c r="K137" s="69">
        <v>0.80069444444444438</v>
      </c>
      <c r="L137" s="70">
        <v>0.80208333333333337</v>
      </c>
      <c r="M137" s="45" t="s">
        <v>70</v>
      </c>
      <c r="N137" s="70">
        <v>0.82291666666666663</v>
      </c>
      <c r="O137" s="45" t="s">
        <v>65</v>
      </c>
      <c r="P137" s="44" t="str">
        <f t="shared" si="95"/>
        <v>OK</v>
      </c>
      <c r="Q137" s="71">
        <f t="shared" si="96"/>
        <v>2.0833333333333259E-2</v>
      </c>
      <c r="R137" s="71">
        <f t="shared" si="97"/>
        <v>1.388888888888995E-3</v>
      </c>
      <c r="S137" s="71">
        <f t="shared" si="98"/>
        <v>2.2222222222222254E-2</v>
      </c>
      <c r="T137" s="71">
        <f t="shared" si="99"/>
        <v>1.9444444444444375E-2</v>
      </c>
      <c r="U137" s="44">
        <v>22</v>
      </c>
      <c r="V137" s="44">
        <f>INDEX('Počty dní'!A:E,MATCH(E137,'Počty dní'!C:C,0),4)</f>
        <v>205</v>
      </c>
      <c r="W137" s="115">
        <f t="shared" ref="W137" si="111">V137*U137</f>
        <v>4510</v>
      </c>
      <c r="X137" s="16"/>
    </row>
    <row r="138" spans="1:24" x14ac:dyDescent="0.3">
      <c r="A138" s="94">
        <v>308</v>
      </c>
      <c r="B138" s="44">
        <v>3008</v>
      </c>
      <c r="C138" s="44" t="s">
        <v>2</v>
      </c>
      <c r="D138" s="89"/>
      <c r="E138" s="67" t="str">
        <f t="shared" ref="E138" si="112">CONCATENATE(C138,D138)</f>
        <v>X</v>
      </c>
      <c r="F138" s="44" t="s">
        <v>78</v>
      </c>
      <c r="G138" s="192">
        <v>30</v>
      </c>
      <c r="H138" s="44" t="str">
        <f t="shared" ref="H138" si="113">CONCATENATE(F138,"/",G138)</f>
        <v>XXX225/30</v>
      </c>
      <c r="I138" s="68" t="s">
        <v>5</v>
      </c>
      <c r="J138" s="68" t="s">
        <v>5</v>
      </c>
      <c r="K138" s="69">
        <v>0.84305555555555556</v>
      </c>
      <c r="L138" s="70">
        <v>0.84375</v>
      </c>
      <c r="M138" s="45" t="s">
        <v>65</v>
      </c>
      <c r="N138" s="70">
        <v>0.86458333333333337</v>
      </c>
      <c r="O138" s="45" t="s">
        <v>70</v>
      </c>
      <c r="P138" s="44" t="str">
        <f t="shared" si="95"/>
        <v>OK</v>
      </c>
      <c r="Q138" s="71">
        <f t="shared" si="96"/>
        <v>2.083333333333337E-2</v>
      </c>
      <c r="R138" s="71">
        <f t="shared" si="97"/>
        <v>6.9444444444444198E-4</v>
      </c>
      <c r="S138" s="71">
        <f t="shared" si="98"/>
        <v>2.1527777777777812E-2</v>
      </c>
      <c r="T138" s="71">
        <f t="shared" si="99"/>
        <v>2.0138888888888928E-2</v>
      </c>
      <c r="U138" s="44">
        <v>22</v>
      </c>
      <c r="V138" s="44">
        <f>INDEX('Počty dní'!A:E,MATCH(E138,'Počty dní'!C:C,0),4)</f>
        <v>205</v>
      </c>
      <c r="W138" s="115">
        <f t="shared" ref="W138" si="114">V138*U138</f>
        <v>4510</v>
      </c>
      <c r="X138" s="16"/>
    </row>
    <row r="139" spans="1:24" ht="15" thickBot="1" x14ac:dyDescent="0.35">
      <c r="A139" s="94">
        <v>308</v>
      </c>
      <c r="B139" s="44">
        <v>3008</v>
      </c>
      <c r="C139" s="44" t="s">
        <v>2</v>
      </c>
      <c r="D139" s="89"/>
      <c r="E139" s="67" t="str">
        <f>CONCATENATE(C139,D139)</f>
        <v>X</v>
      </c>
      <c r="F139" s="44" t="s">
        <v>78</v>
      </c>
      <c r="G139" s="192">
        <v>29</v>
      </c>
      <c r="H139" s="44" t="str">
        <f>CONCATENATE(F139,"/",G139)</f>
        <v>XXX225/29</v>
      </c>
      <c r="I139" s="68" t="s">
        <v>5</v>
      </c>
      <c r="J139" s="68" t="s">
        <v>5</v>
      </c>
      <c r="K139" s="69">
        <v>0.92569444444444438</v>
      </c>
      <c r="L139" s="70">
        <v>0.92708333333333337</v>
      </c>
      <c r="M139" s="45" t="s">
        <v>70</v>
      </c>
      <c r="N139" s="70">
        <v>0.94791666666666663</v>
      </c>
      <c r="O139" s="45" t="s">
        <v>65</v>
      </c>
      <c r="P139" s="44"/>
      <c r="Q139" s="71">
        <f t="shared" si="96"/>
        <v>2.0833333333333259E-2</v>
      </c>
      <c r="R139" s="71">
        <f t="shared" si="97"/>
        <v>1.388888888888995E-3</v>
      </c>
      <c r="S139" s="71">
        <f t="shared" si="98"/>
        <v>2.2222222222222254E-2</v>
      </c>
      <c r="T139" s="71">
        <f t="shared" si="99"/>
        <v>6.1111111111111005E-2</v>
      </c>
      <c r="U139" s="44">
        <v>22</v>
      </c>
      <c r="V139" s="44">
        <f>INDEX('Počty dní'!A:E,MATCH(E139,'Počty dní'!C:C,0),4)</f>
        <v>205</v>
      </c>
      <c r="W139" s="115">
        <f>V139*U139</f>
        <v>4510</v>
      </c>
      <c r="X139" s="16"/>
    </row>
    <row r="140" spans="1:24" ht="15" thickBot="1" x14ac:dyDescent="0.35">
      <c r="A140" s="120" t="str">
        <f ca="1">CONCATENATE(INDIRECT("R[-3]C[0]",FALSE),"celkem")</f>
        <v>308celkem</v>
      </c>
      <c r="B140" s="121"/>
      <c r="C140" s="121" t="str">
        <f ca="1">INDIRECT("R[-1]C[12]",FALSE)</f>
        <v>Habry,,aut.st.</v>
      </c>
      <c r="D140" s="122"/>
      <c r="E140" s="121"/>
      <c r="F140" s="122"/>
      <c r="G140" s="121"/>
      <c r="H140" s="123"/>
      <c r="I140" s="132"/>
      <c r="J140" s="133" t="str">
        <f ca="1">INDIRECT("R[-2]C[0]",FALSE)</f>
        <v>S</v>
      </c>
      <c r="K140" s="124"/>
      <c r="L140" s="134"/>
      <c r="M140" s="125"/>
      <c r="N140" s="134"/>
      <c r="O140" s="126"/>
      <c r="P140" s="121"/>
      <c r="Q140" s="127">
        <f>SUM(Q117:Q139)</f>
        <v>0.45555555555555532</v>
      </c>
      <c r="R140" s="127">
        <f t="shared" ref="R140:T140" si="115">SUM(R117:R139)</f>
        <v>2.7777777777777901E-2</v>
      </c>
      <c r="S140" s="127">
        <f t="shared" si="115"/>
        <v>0.48333333333333323</v>
      </c>
      <c r="T140" s="127">
        <f t="shared" si="115"/>
        <v>0.30069444444444449</v>
      </c>
      <c r="U140" s="128">
        <f>SUM(U117:U139)</f>
        <v>409.80000000000007</v>
      </c>
      <c r="V140" s="129"/>
      <c r="W140" s="130">
        <f>SUM(W117:W139)</f>
        <v>84009</v>
      </c>
      <c r="X140" s="41"/>
    </row>
    <row r="141" spans="1:24" x14ac:dyDescent="0.3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X141" s="16"/>
    </row>
    <row r="142" spans="1:24" ht="15" thickBot="1" x14ac:dyDescent="0.35"/>
    <row r="143" spans="1:24" x14ac:dyDescent="0.3">
      <c r="A143" s="93">
        <v>309</v>
      </c>
      <c r="B143" s="42">
        <v>3009</v>
      </c>
      <c r="C143" s="42" t="s">
        <v>2</v>
      </c>
      <c r="D143" s="109"/>
      <c r="E143" s="110" t="str">
        <f t="shared" ref="E143:E157" si="116">CONCATENATE(C143,D143)</f>
        <v>X</v>
      </c>
      <c r="F143" s="42" t="s">
        <v>64</v>
      </c>
      <c r="G143" s="191">
        <v>1</v>
      </c>
      <c r="H143" s="42" t="str">
        <f t="shared" ref="H143:H157" si="117">CONCATENATE(F143,"/",G143)</f>
        <v>XXX172/1</v>
      </c>
      <c r="I143" s="64" t="s">
        <v>5</v>
      </c>
      <c r="J143" s="64" t="s">
        <v>5</v>
      </c>
      <c r="K143" s="111">
        <v>0.21875</v>
      </c>
      <c r="L143" s="112">
        <v>0.22013888888888888</v>
      </c>
      <c r="M143" s="113" t="s">
        <v>65</v>
      </c>
      <c r="N143" s="112">
        <v>0.22777777777777777</v>
      </c>
      <c r="O143" s="113" t="s">
        <v>57</v>
      </c>
      <c r="P143" s="42" t="str">
        <f t="shared" ref="P143:P156" si="118">IF(M144=O143,"OK","POZOR")</f>
        <v>OK</v>
      </c>
      <c r="Q143" s="114">
        <f t="shared" ref="Q143:Q147" si="119">IF(ISNUMBER(G143),N143-L143,IF(F143="přejezd",N143-L143,0))</f>
        <v>7.6388888888888895E-3</v>
      </c>
      <c r="R143" s="114">
        <f t="shared" ref="R143:R147" si="120">IF(ISNUMBER(G143),L143-K143,0)</f>
        <v>1.388888888888884E-3</v>
      </c>
      <c r="S143" s="114">
        <f t="shared" ref="S143:S147" si="121">Q143+R143</f>
        <v>9.0277777777777735E-3</v>
      </c>
      <c r="T143" s="114"/>
      <c r="U143" s="42">
        <v>7.8</v>
      </c>
      <c r="V143" s="42">
        <f>INDEX('Počty dní'!A:E,MATCH(E143,'Počty dní'!C:C,0),4)</f>
        <v>205</v>
      </c>
      <c r="W143" s="65">
        <f t="shared" ref="W143:W157" si="122">V143*U143</f>
        <v>1599</v>
      </c>
      <c r="X143" s="16"/>
    </row>
    <row r="144" spans="1:24" x14ac:dyDescent="0.3">
      <c r="A144" s="94">
        <v>309</v>
      </c>
      <c r="B144" s="44">
        <v>3009</v>
      </c>
      <c r="C144" s="44" t="s">
        <v>2</v>
      </c>
      <c r="D144" s="89"/>
      <c r="E144" s="67" t="str">
        <f t="shared" ref="E144" si="123">CONCATENATE(C144,D144)</f>
        <v>X</v>
      </c>
      <c r="F144" s="44" t="s">
        <v>29</v>
      </c>
      <c r="G144" s="192"/>
      <c r="H144" s="44" t="str">
        <f t="shared" si="117"/>
        <v>přejezd/</v>
      </c>
      <c r="I144" s="66"/>
      <c r="J144" s="68" t="s">
        <v>5</v>
      </c>
      <c r="K144" s="86">
        <v>0.22777777777777777</v>
      </c>
      <c r="L144" s="87">
        <v>0.22777777777777777</v>
      </c>
      <c r="M144" s="146" t="s">
        <v>57</v>
      </c>
      <c r="N144" s="87">
        <v>0.22916666666666666</v>
      </c>
      <c r="O144" s="45" t="s">
        <v>60</v>
      </c>
      <c r="P144" s="43" t="str">
        <f t="shared" si="118"/>
        <v>OK</v>
      </c>
      <c r="Q144" s="148">
        <f t="shared" si="119"/>
        <v>1.388888888888884E-3</v>
      </c>
      <c r="R144" s="148">
        <f t="shared" si="120"/>
        <v>0</v>
      </c>
      <c r="S144" s="148">
        <f t="shared" si="121"/>
        <v>1.388888888888884E-3</v>
      </c>
      <c r="T144" s="148">
        <f t="shared" ref="T144:T147" si="124">K144-N143</f>
        <v>0</v>
      </c>
      <c r="U144" s="43">
        <v>0</v>
      </c>
      <c r="V144" s="44">
        <f>INDEX('Počty dní'!A:E,MATCH(E144,'Počty dní'!C:C,0),4)</f>
        <v>205</v>
      </c>
      <c r="W144" s="115">
        <f t="shared" ref="W144" si="125">V144*U144</f>
        <v>0</v>
      </c>
      <c r="X144" s="16"/>
    </row>
    <row r="145" spans="1:24" x14ac:dyDescent="0.3">
      <c r="A145" s="94">
        <v>309</v>
      </c>
      <c r="B145" s="44">
        <v>3009</v>
      </c>
      <c r="C145" s="44" t="s">
        <v>2</v>
      </c>
      <c r="D145" s="89"/>
      <c r="E145" s="67" t="str">
        <f t="shared" si="116"/>
        <v>X</v>
      </c>
      <c r="F145" s="44" t="s">
        <v>59</v>
      </c>
      <c r="G145" s="192">
        <v>3</v>
      </c>
      <c r="H145" s="44" t="str">
        <f t="shared" si="117"/>
        <v>XXX171/3</v>
      </c>
      <c r="I145" s="68" t="s">
        <v>5</v>
      </c>
      <c r="J145" s="68" t="s">
        <v>5</v>
      </c>
      <c r="K145" s="69">
        <v>0.23124999999999998</v>
      </c>
      <c r="L145" s="70">
        <v>0.23263888888888887</v>
      </c>
      <c r="M145" s="45" t="s">
        <v>60</v>
      </c>
      <c r="N145" s="70">
        <v>0.23958333333333334</v>
      </c>
      <c r="O145" s="45" t="s">
        <v>62</v>
      </c>
      <c r="P145" s="44" t="str">
        <f t="shared" si="118"/>
        <v>OK</v>
      </c>
      <c r="Q145" s="71">
        <f t="shared" si="119"/>
        <v>6.9444444444444753E-3</v>
      </c>
      <c r="R145" s="71">
        <f t="shared" si="120"/>
        <v>1.388888888888884E-3</v>
      </c>
      <c r="S145" s="71">
        <f t="shared" si="121"/>
        <v>8.3333333333333592E-3</v>
      </c>
      <c r="T145" s="71">
        <f t="shared" si="124"/>
        <v>2.0833333333333259E-3</v>
      </c>
      <c r="U145" s="44">
        <v>5.2</v>
      </c>
      <c r="V145" s="44">
        <f>INDEX('Počty dní'!A:E,MATCH(E145,'Počty dní'!C:C,0),4)</f>
        <v>205</v>
      </c>
      <c r="W145" s="115">
        <f t="shared" si="122"/>
        <v>1066</v>
      </c>
      <c r="X145" s="16"/>
    </row>
    <row r="146" spans="1:24" x14ac:dyDescent="0.3">
      <c r="A146" s="94">
        <v>309</v>
      </c>
      <c r="B146" s="44">
        <v>3009</v>
      </c>
      <c r="C146" s="44" t="s">
        <v>2</v>
      </c>
      <c r="D146" s="89"/>
      <c r="E146" s="67" t="str">
        <f t="shared" si="116"/>
        <v>X</v>
      </c>
      <c r="F146" s="44" t="s">
        <v>59</v>
      </c>
      <c r="G146" s="192">
        <v>2</v>
      </c>
      <c r="H146" s="44" t="str">
        <f t="shared" si="117"/>
        <v>XXX171/2</v>
      </c>
      <c r="I146" s="68" t="s">
        <v>5</v>
      </c>
      <c r="J146" s="68" t="s">
        <v>5</v>
      </c>
      <c r="K146" s="69">
        <v>0.24097222222222223</v>
      </c>
      <c r="L146" s="70">
        <v>0.24166666666666667</v>
      </c>
      <c r="M146" s="45" t="s">
        <v>62</v>
      </c>
      <c r="N146" s="70">
        <v>0.24652777777777779</v>
      </c>
      <c r="O146" s="45" t="s">
        <v>57</v>
      </c>
      <c r="P146" s="44" t="str">
        <f t="shared" si="118"/>
        <v>OK</v>
      </c>
      <c r="Q146" s="71">
        <f t="shared" si="119"/>
        <v>4.8611111111111216E-3</v>
      </c>
      <c r="R146" s="71">
        <f t="shared" si="120"/>
        <v>6.9444444444444198E-4</v>
      </c>
      <c r="S146" s="71">
        <f t="shared" si="121"/>
        <v>5.5555555555555636E-3</v>
      </c>
      <c r="T146" s="71">
        <f t="shared" si="124"/>
        <v>1.388888888888884E-3</v>
      </c>
      <c r="U146" s="44">
        <v>4.3</v>
      </c>
      <c r="V146" s="44">
        <f>INDEX('Počty dní'!A:E,MATCH(E146,'Počty dní'!C:C,0),4)</f>
        <v>205</v>
      </c>
      <c r="W146" s="115">
        <f t="shared" si="122"/>
        <v>881.5</v>
      </c>
      <c r="X146" s="16"/>
    </row>
    <row r="147" spans="1:24" x14ac:dyDescent="0.3">
      <c r="A147" s="94">
        <v>309</v>
      </c>
      <c r="B147" s="44">
        <v>3009</v>
      </c>
      <c r="C147" s="44" t="s">
        <v>2</v>
      </c>
      <c r="D147" s="89"/>
      <c r="E147" s="67" t="str">
        <f t="shared" si="116"/>
        <v>X</v>
      </c>
      <c r="F147" s="44" t="s">
        <v>64</v>
      </c>
      <c r="G147" s="192">
        <v>2</v>
      </c>
      <c r="H147" s="44" t="str">
        <f t="shared" si="117"/>
        <v>XXX172/2</v>
      </c>
      <c r="I147" s="68" t="s">
        <v>5</v>
      </c>
      <c r="J147" s="68" t="s">
        <v>5</v>
      </c>
      <c r="K147" s="69">
        <v>0.24722222222222223</v>
      </c>
      <c r="L147" s="70">
        <v>0.24791666666666667</v>
      </c>
      <c r="M147" s="45" t="s">
        <v>57</v>
      </c>
      <c r="N147" s="70">
        <v>0.25555555555555559</v>
      </c>
      <c r="O147" s="45" t="s">
        <v>65</v>
      </c>
      <c r="P147" s="44" t="str">
        <f t="shared" si="118"/>
        <v>OK</v>
      </c>
      <c r="Q147" s="71">
        <f t="shared" si="119"/>
        <v>7.6388888888889173E-3</v>
      </c>
      <c r="R147" s="71">
        <f t="shared" si="120"/>
        <v>6.9444444444444198E-4</v>
      </c>
      <c r="S147" s="71">
        <f t="shared" si="121"/>
        <v>8.3333333333333592E-3</v>
      </c>
      <c r="T147" s="71">
        <f t="shared" si="124"/>
        <v>6.9444444444444198E-4</v>
      </c>
      <c r="U147" s="44">
        <v>7.8</v>
      </c>
      <c r="V147" s="44">
        <f>INDEX('Počty dní'!A:E,MATCH(E147,'Počty dní'!C:C,0),4)</f>
        <v>205</v>
      </c>
      <c r="W147" s="115">
        <f t="shared" si="122"/>
        <v>1599</v>
      </c>
      <c r="X147" s="16"/>
    </row>
    <row r="148" spans="1:24" x14ac:dyDescent="0.3">
      <c r="A148" s="94">
        <v>309</v>
      </c>
      <c r="B148" s="44">
        <v>3009</v>
      </c>
      <c r="C148" s="44" t="s">
        <v>2</v>
      </c>
      <c r="D148" s="89"/>
      <c r="E148" s="67" t="str">
        <f t="shared" si="116"/>
        <v>X</v>
      </c>
      <c r="F148" s="44" t="s">
        <v>78</v>
      </c>
      <c r="G148" s="192">
        <v>6</v>
      </c>
      <c r="H148" s="44" t="str">
        <f t="shared" si="117"/>
        <v>XXX225/6</v>
      </c>
      <c r="I148" s="68" t="s">
        <v>5</v>
      </c>
      <c r="J148" s="68" t="s">
        <v>5</v>
      </c>
      <c r="K148" s="69">
        <v>0.25625000000000003</v>
      </c>
      <c r="L148" s="70">
        <v>0.25763888888888892</v>
      </c>
      <c r="M148" s="45" t="s">
        <v>65</v>
      </c>
      <c r="N148" s="70">
        <v>0.28125</v>
      </c>
      <c r="O148" s="45" t="s">
        <v>70</v>
      </c>
      <c r="P148" s="44" t="str">
        <f t="shared" si="118"/>
        <v>OK</v>
      </c>
      <c r="Q148" s="71">
        <f t="shared" ref="Q148:Q157" si="126">IF(ISNUMBER(G148),N148-L148,IF(F148="přejezd",N148-L148,0))</f>
        <v>2.3611111111111083E-2</v>
      </c>
      <c r="R148" s="71">
        <f t="shared" ref="R148:R157" si="127">IF(ISNUMBER(G148),L148-K148,0)</f>
        <v>1.388888888888884E-3</v>
      </c>
      <c r="S148" s="71">
        <f t="shared" ref="S148:S157" si="128">Q148+R148</f>
        <v>2.4999999999999967E-2</v>
      </c>
      <c r="T148" s="71">
        <f t="shared" ref="T148:T157" si="129">K148-N147</f>
        <v>6.9444444444444198E-4</v>
      </c>
      <c r="U148" s="44">
        <v>22</v>
      </c>
      <c r="V148" s="44">
        <f>INDEX('Počty dní'!A:E,MATCH(E148,'Počty dní'!C:C,0),4)</f>
        <v>205</v>
      </c>
      <c r="W148" s="115">
        <f t="shared" si="122"/>
        <v>4510</v>
      </c>
      <c r="X148" s="16"/>
    </row>
    <row r="149" spans="1:24" x14ac:dyDescent="0.3">
      <c r="A149" s="94">
        <v>309</v>
      </c>
      <c r="B149" s="44">
        <v>3009</v>
      </c>
      <c r="C149" s="44" t="s">
        <v>2</v>
      </c>
      <c r="D149" s="89"/>
      <c r="E149" s="67" t="str">
        <f>CONCATENATE(C149,D149)</f>
        <v>X</v>
      </c>
      <c r="F149" s="44" t="s">
        <v>114</v>
      </c>
      <c r="G149" s="192">
        <v>5</v>
      </c>
      <c r="H149" s="44" t="str">
        <f>CONCATENATE(F149,"/",G149)</f>
        <v>XXX212/5</v>
      </c>
      <c r="I149" s="68" t="s">
        <v>5</v>
      </c>
      <c r="J149" s="68" t="s">
        <v>5</v>
      </c>
      <c r="K149" s="69">
        <v>0.28472222222222221</v>
      </c>
      <c r="L149" s="70">
        <v>0.28611111111111115</v>
      </c>
      <c r="M149" s="45" t="s">
        <v>70</v>
      </c>
      <c r="N149" s="70">
        <v>0.30972222222222223</v>
      </c>
      <c r="O149" s="138" t="s">
        <v>110</v>
      </c>
      <c r="P149" s="44" t="str">
        <f t="shared" si="118"/>
        <v>OK</v>
      </c>
      <c r="Q149" s="71">
        <f t="shared" ref="Q149" si="130">IF(ISNUMBER(G149),N149-L149,IF(F149="přejezd",N149-L149,0))</f>
        <v>2.3611111111111083E-2</v>
      </c>
      <c r="R149" s="71">
        <f t="shared" ref="R149" si="131">IF(ISNUMBER(G149),L149-K149,0)</f>
        <v>1.3888888888889395E-3</v>
      </c>
      <c r="S149" s="71">
        <f t="shared" ref="S149" si="132">Q149+R149</f>
        <v>2.5000000000000022E-2</v>
      </c>
      <c r="T149" s="71">
        <f t="shared" ref="T149" si="133">K149-N148</f>
        <v>3.4722222222222099E-3</v>
      </c>
      <c r="U149" s="44">
        <v>17.7</v>
      </c>
      <c r="V149" s="44">
        <f>INDEX('Počty dní'!A:E,MATCH(E149,'Počty dní'!C:C,0),4)</f>
        <v>205</v>
      </c>
      <c r="W149" s="115">
        <f>V149*U149</f>
        <v>3628.5</v>
      </c>
      <c r="X149" s="16"/>
    </row>
    <row r="150" spans="1:24" x14ac:dyDescent="0.3">
      <c r="A150" s="94">
        <v>309</v>
      </c>
      <c r="B150" s="44">
        <v>3009</v>
      </c>
      <c r="C150" s="44" t="s">
        <v>2</v>
      </c>
      <c r="D150" s="89"/>
      <c r="E150" s="67" t="str">
        <f>CONCATENATE(C150,D150)</f>
        <v>X</v>
      </c>
      <c r="F150" s="44" t="s">
        <v>114</v>
      </c>
      <c r="G150" s="192">
        <v>8</v>
      </c>
      <c r="H150" s="44" t="str">
        <f>CONCATENATE(F150,"/",G150)</f>
        <v>XXX212/8</v>
      </c>
      <c r="I150" s="68" t="s">
        <v>5</v>
      </c>
      <c r="J150" s="68" t="s">
        <v>5</v>
      </c>
      <c r="K150" s="69">
        <v>0.40972222222222227</v>
      </c>
      <c r="L150" s="70">
        <v>0.41111111111111115</v>
      </c>
      <c r="M150" s="138" t="s">
        <v>110</v>
      </c>
      <c r="N150" s="70">
        <v>0.43402777777777773</v>
      </c>
      <c r="O150" s="45" t="s">
        <v>70</v>
      </c>
      <c r="P150" s="44" t="str">
        <f t="shared" si="118"/>
        <v>OK</v>
      </c>
      <c r="Q150" s="71">
        <f t="shared" si="126"/>
        <v>2.2916666666666585E-2</v>
      </c>
      <c r="R150" s="71">
        <f t="shared" si="127"/>
        <v>1.388888888888884E-3</v>
      </c>
      <c r="S150" s="71">
        <f t="shared" si="128"/>
        <v>2.4305555555555469E-2</v>
      </c>
      <c r="T150" s="71">
        <f t="shared" si="129"/>
        <v>0.10000000000000003</v>
      </c>
      <c r="U150" s="44">
        <v>17.7</v>
      </c>
      <c r="V150" s="44">
        <f>INDEX('Počty dní'!A:E,MATCH(E150,'Počty dní'!C:C,0),4)</f>
        <v>205</v>
      </c>
      <c r="W150" s="115">
        <f>V150*U150</f>
        <v>3628.5</v>
      </c>
      <c r="X150" s="16"/>
    </row>
    <row r="151" spans="1:24" x14ac:dyDescent="0.3">
      <c r="A151" s="94">
        <v>309</v>
      </c>
      <c r="B151" s="44">
        <v>3009</v>
      </c>
      <c r="C151" s="44" t="s">
        <v>2</v>
      </c>
      <c r="D151" s="89"/>
      <c r="E151" s="67" t="str">
        <f t="shared" si="116"/>
        <v>X</v>
      </c>
      <c r="F151" s="44" t="s">
        <v>78</v>
      </c>
      <c r="G151" s="192">
        <v>11</v>
      </c>
      <c r="H151" s="44" t="str">
        <f t="shared" si="117"/>
        <v>XXX225/11</v>
      </c>
      <c r="I151" s="68" t="s">
        <v>5</v>
      </c>
      <c r="J151" s="68" t="s">
        <v>5</v>
      </c>
      <c r="K151" s="69">
        <v>0.50694444444444442</v>
      </c>
      <c r="L151" s="70">
        <v>0.50972222222222219</v>
      </c>
      <c r="M151" s="45" t="s">
        <v>70</v>
      </c>
      <c r="N151" s="70">
        <v>0.53402777777777777</v>
      </c>
      <c r="O151" s="45" t="s">
        <v>65</v>
      </c>
      <c r="P151" s="44" t="str">
        <f t="shared" si="118"/>
        <v>OK</v>
      </c>
      <c r="Q151" s="71">
        <f t="shared" si="126"/>
        <v>2.430555555555558E-2</v>
      </c>
      <c r="R151" s="71">
        <f t="shared" si="127"/>
        <v>2.7777777777777679E-3</v>
      </c>
      <c r="S151" s="71">
        <f t="shared" si="128"/>
        <v>2.7083333333333348E-2</v>
      </c>
      <c r="T151" s="71">
        <f t="shared" si="129"/>
        <v>7.2916666666666685E-2</v>
      </c>
      <c r="U151" s="44">
        <v>22</v>
      </c>
      <c r="V151" s="44">
        <f>INDEX('Počty dní'!A:E,MATCH(E151,'Počty dní'!C:C,0),4)</f>
        <v>205</v>
      </c>
      <c r="W151" s="115">
        <f t="shared" si="122"/>
        <v>4510</v>
      </c>
      <c r="X151" s="16"/>
    </row>
    <row r="152" spans="1:24" x14ac:dyDescent="0.3">
      <c r="A152" s="94">
        <v>309</v>
      </c>
      <c r="B152" s="44">
        <v>3009</v>
      </c>
      <c r="C152" s="44" t="s">
        <v>2</v>
      </c>
      <c r="D152" s="89"/>
      <c r="E152" s="67" t="str">
        <f t="shared" si="116"/>
        <v>X</v>
      </c>
      <c r="F152" s="44" t="s">
        <v>81</v>
      </c>
      <c r="G152" s="192">
        <v>8</v>
      </c>
      <c r="H152" s="44" t="str">
        <f t="shared" si="117"/>
        <v>XXX224/8</v>
      </c>
      <c r="I152" s="68" t="s">
        <v>5</v>
      </c>
      <c r="J152" s="68" t="s">
        <v>5</v>
      </c>
      <c r="K152" s="69">
        <v>0.53472222222222221</v>
      </c>
      <c r="L152" s="70">
        <v>0.53611111111111109</v>
      </c>
      <c r="M152" s="45" t="s">
        <v>65</v>
      </c>
      <c r="N152" s="70">
        <v>0.57291666666666663</v>
      </c>
      <c r="O152" s="45" t="s">
        <v>48</v>
      </c>
      <c r="P152" s="44" t="str">
        <f t="shared" si="118"/>
        <v>OK</v>
      </c>
      <c r="Q152" s="71">
        <f t="shared" si="126"/>
        <v>3.6805555555555536E-2</v>
      </c>
      <c r="R152" s="71">
        <f t="shared" si="127"/>
        <v>1.388888888888884E-3</v>
      </c>
      <c r="S152" s="71">
        <f t="shared" si="128"/>
        <v>3.819444444444442E-2</v>
      </c>
      <c r="T152" s="71">
        <f t="shared" si="129"/>
        <v>6.9444444444444198E-4</v>
      </c>
      <c r="U152" s="44">
        <v>27.5</v>
      </c>
      <c r="V152" s="44">
        <f>INDEX('Počty dní'!A:E,MATCH(E152,'Počty dní'!C:C,0),4)</f>
        <v>205</v>
      </c>
      <c r="W152" s="115">
        <f t="shared" si="122"/>
        <v>5637.5</v>
      </c>
      <c r="X152" s="16"/>
    </row>
    <row r="153" spans="1:24" x14ac:dyDescent="0.3">
      <c r="A153" s="94">
        <v>309</v>
      </c>
      <c r="B153" s="44">
        <v>3009</v>
      </c>
      <c r="C153" s="44" t="s">
        <v>2</v>
      </c>
      <c r="D153" s="89"/>
      <c r="E153" s="67" t="str">
        <f t="shared" si="116"/>
        <v>X</v>
      </c>
      <c r="F153" s="44" t="s">
        <v>81</v>
      </c>
      <c r="G153" s="192">
        <v>7</v>
      </c>
      <c r="H153" s="44" t="str">
        <f t="shared" si="117"/>
        <v>XXX224/7</v>
      </c>
      <c r="I153" s="68" t="s">
        <v>5</v>
      </c>
      <c r="J153" s="68" t="s">
        <v>5</v>
      </c>
      <c r="K153" s="69">
        <v>0.59166666666666667</v>
      </c>
      <c r="L153" s="70">
        <v>0.59375</v>
      </c>
      <c r="M153" s="45" t="s">
        <v>48</v>
      </c>
      <c r="N153" s="70">
        <v>0.62916666666666665</v>
      </c>
      <c r="O153" s="45" t="s">
        <v>65</v>
      </c>
      <c r="P153" s="44" t="str">
        <f t="shared" si="118"/>
        <v>OK</v>
      </c>
      <c r="Q153" s="71">
        <f t="shared" si="126"/>
        <v>3.5416666666666652E-2</v>
      </c>
      <c r="R153" s="71">
        <f t="shared" si="127"/>
        <v>2.0833333333333259E-3</v>
      </c>
      <c r="S153" s="71">
        <f t="shared" si="128"/>
        <v>3.7499999999999978E-2</v>
      </c>
      <c r="T153" s="71">
        <f t="shared" si="129"/>
        <v>1.8750000000000044E-2</v>
      </c>
      <c r="U153" s="44">
        <v>27.5</v>
      </c>
      <c r="V153" s="44">
        <f>INDEX('Počty dní'!A:E,MATCH(E153,'Počty dní'!C:C,0),4)</f>
        <v>205</v>
      </c>
      <c r="W153" s="115">
        <f t="shared" si="122"/>
        <v>5637.5</v>
      </c>
      <c r="X153" s="16"/>
    </row>
    <row r="154" spans="1:24" x14ac:dyDescent="0.3">
      <c r="A154" s="94">
        <v>309</v>
      </c>
      <c r="B154" s="44">
        <v>3009</v>
      </c>
      <c r="C154" s="44" t="s">
        <v>2</v>
      </c>
      <c r="D154" s="89"/>
      <c r="E154" s="67" t="str">
        <f t="shared" si="116"/>
        <v>X</v>
      </c>
      <c r="F154" s="44" t="s">
        <v>78</v>
      </c>
      <c r="G154" s="192">
        <v>22</v>
      </c>
      <c r="H154" s="44" t="str">
        <f t="shared" si="117"/>
        <v>XXX225/22</v>
      </c>
      <c r="I154" s="68" t="s">
        <v>5</v>
      </c>
      <c r="J154" s="68" t="s">
        <v>5</v>
      </c>
      <c r="K154" s="69">
        <v>0.63124999999999998</v>
      </c>
      <c r="L154" s="70">
        <v>0.63263888888888886</v>
      </c>
      <c r="M154" s="45" t="s">
        <v>65</v>
      </c>
      <c r="N154" s="70">
        <v>0.65625</v>
      </c>
      <c r="O154" s="45" t="s">
        <v>70</v>
      </c>
      <c r="P154" s="44" t="str">
        <f t="shared" si="118"/>
        <v>OK</v>
      </c>
      <c r="Q154" s="71">
        <f t="shared" si="126"/>
        <v>2.3611111111111138E-2</v>
      </c>
      <c r="R154" s="71">
        <f t="shared" si="127"/>
        <v>1.388888888888884E-3</v>
      </c>
      <c r="S154" s="71">
        <f t="shared" si="128"/>
        <v>2.5000000000000022E-2</v>
      </c>
      <c r="T154" s="71">
        <f t="shared" si="129"/>
        <v>2.0833333333333259E-3</v>
      </c>
      <c r="U154" s="44">
        <v>22</v>
      </c>
      <c r="V154" s="44">
        <f>INDEX('Počty dní'!A:E,MATCH(E154,'Počty dní'!C:C,0),4)</f>
        <v>205</v>
      </c>
      <c r="W154" s="115">
        <f t="shared" si="122"/>
        <v>4510</v>
      </c>
      <c r="X154" s="16"/>
    </row>
    <row r="155" spans="1:24" x14ac:dyDescent="0.3">
      <c r="A155" s="94">
        <v>309</v>
      </c>
      <c r="B155" s="44">
        <v>3009</v>
      </c>
      <c r="C155" s="44" t="s">
        <v>2</v>
      </c>
      <c r="D155" s="89"/>
      <c r="E155" s="67" t="str">
        <f t="shared" si="116"/>
        <v>X</v>
      </c>
      <c r="F155" s="44" t="s">
        <v>78</v>
      </c>
      <c r="G155" s="192">
        <v>21</v>
      </c>
      <c r="H155" s="44" t="str">
        <f t="shared" si="117"/>
        <v>XXX225/21</v>
      </c>
      <c r="I155" s="68" t="s">
        <v>5</v>
      </c>
      <c r="J155" s="68" t="s">
        <v>5</v>
      </c>
      <c r="K155" s="69">
        <v>0.67361111111111116</v>
      </c>
      <c r="L155" s="70">
        <v>0.67638888888888893</v>
      </c>
      <c r="M155" s="45" t="s">
        <v>70</v>
      </c>
      <c r="N155" s="70">
        <v>0.7006944444444444</v>
      </c>
      <c r="O155" s="45" t="s">
        <v>65</v>
      </c>
      <c r="P155" s="44" t="str">
        <f t="shared" si="118"/>
        <v>OK</v>
      </c>
      <c r="Q155" s="71">
        <f t="shared" si="126"/>
        <v>2.4305555555555469E-2</v>
      </c>
      <c r="R155" s="71">
        <f t="shared" si="127"/>
        <v>2.7777777777777679E-3</v>
      </c>
      <c r="S155" s="71">
        <f t="shared" si="128"/>
        <v>2.7083333333333237E-2</v>
      </c>
      <c r="T155" s="71">
        <f t="shared" si="129"/>
        <v>1.736111111111116E-2</v>
      </c>
      <c r="U155" s="44">
        <v>22</v>
      </c>
      <c r="V155" s="44">
        <f>INDEX('Počty dní'!A:E,MATCH(E155,'Počty dní'!C:C,0),4)</f>
        <v>205</v>
      </c>
      <c r="W155" s="115">
        <f t="shared" si="122"/>
        <v>4510</v>
      </c>
      <c r="X155" s="16"/>
    </row>
    <row r="156" spans="1:24" x14ac:dyDescent="0.3">
      <c r="A156" s="94">
        <v>309</v>
      </c>
      <c r="B156" s="44">
        <v>3009</v>
      </c>
      <c r="C156" s="44" t="s">
        <v>2</v>
      </c>
      <c r="D156" s="89"/>
      <c r="E156" s="67" t="str">
        <f t="shared" si="116"/>
        <v>X</v>
      </c>
      <c r="F156" s="44" t="s">
        <v>81</v>
      </c>
      <c r="G156" s="192">
        <v>12</v>
      </c>
      <c r="H156" s="44" t="str">
        <f t="shared" si="117"/>
        <v>XXX224/12</v>
      </c>
      <c r="I156" s="68" t="s">
        <v>5</v>
      </c>
      <c r="J156" s="68" t="s">
        <v>5</v>
      </c>
      <c r="K156" s="69">
        <v>0.70138888888888884</v>
      </c>
      <c r="L156" s="70">
        <v>0.70277777777777783</v>
      </c>
      <c r="M156" s="45" t="s">
        <v>65</v>
      </c>
      <c r="N156" s="70">
        <v>0.73958333333333337</v>
      </c>
      <c r="O156" s="45" t="s">
        <v>48</v>
      </c>
      <c r="P156" s="44" t="str">
        <f t="shared" si="118"/>
        <v>OK</v>
      </c>
      <c r="Q156" s="71">
        <f t="shared" si="126"/>
        <v>3.6805555555555536E-2</v>
      </c>
      <c r="R156" s="71">
        <f t="shared" si="127"/>
        <v>1.388888888888995E-3</v>
      </c>
      <c r="S156" s="71">
        <f t="shared" si="128"/>
        <v>3.8194444444444531E-2</v>
      </c>
      <c r="T156" s="71">
        <f t="shared" si="129"/>
        <v>6.9444444444444198E-4</v>
      </c>
      <c r="U156" s="44">
        <v>27.5</v>
      </c>
      <c r="V156" s="44">
        <f>INDEX('Počty dní'!A:E,MATCH(E156,'Počty dní'!C:C,0),4)</f>
        <v>205</v>
      </c>
      <c r="W156" s="115">
        <f t="shared" si="122"/>
        <v>5637.5</v>
      </c>
      <c r="X156" s="16"/>
    </row>
    <row r="157" spans="1:24" ht="15" thickBot="1" x14ac:dyDescent="0.35">
      <c r="A157" s="94">
        <v>309</v>
      </c>
      <c r="B157" s="44">
        <v>3009</v>
      </c>
      <c r="C157" s="44" t="s">
        <v>2</v>
      </c>
      <c r="D157" s="89"/>
      <c r="E157" s="67" t="str">
        <f t="shared" si="116"/>
        <v>X</v>
      </c>
      <c r="F157" s="44" t="s">
        <v>81</v>
      </c>
      <c r="G157" s="192">
        <v>11</v>
      </c>
      <c r="H157" s="44" t="str">
        <f t="shared" si="117"/>
        <v>XXX224/11</v>
      </c>
      <c r="I157" s="68" t="s">
        <v>5</v>
      </c>
      <c r="J157" s="68" t="s">
        <v>5</v>
      </c>
      <c r="K157" s="69">
        <v>0.7583333333333333</v>
      </c>
      <c r="L157" s="70">
        <v>0.76041666666666663</v>
      </c>
      <c r="M157" s="45" t="s">
        <v>48</v>
      </c>
      <c r="N157" s="70">
        <v>0.79583333333333339</v>
      </c>
      <c r="O157" s="45" t="s">
        <v>65</v>
      </c>
      <c r="P157" s="44"/>
      <c r="Q157" s="71">
        <f t="shared" si="126"/>
        <v>3.5416666666666763E-2</v>
      </c>
      <c r="R157" s="71">
        <f t="shared" si="127"/>
        <v>2.0833333333333259E-3</v>
      </c>
      <c r="S157" s="71">
        <f t="shared" si="128"/>
        <v>3.7500000000000089E-2</v>
      </c>
      <c r="T157" s="71">
        <f t="shared" si="129"/>
        <v>1.8749999999999933E-2</v>
      </c>
      <c r="U157" s="44">
        <v>27.5</v>
      </c>
      <c r="V157" s="44">
        <f>INDEX('Počty dní'!A:E,MATCH(E157,'Počty dní'!C:C,0),4)</f>
        <v>205</v>
      </c>
      <c r="W157" s="115">
        <f t="shared" si="122"/>
        <v>5637.5</v>
      </c>
      <c r="X157" s="16"/>
    </row>
    <row r="158" spans="1:24" ht="15" thickBot="1" x14ac:dyDescent="0.35">
      <c r="A158" s="120" t="str">
        <f ca="1">CONCATENATE(INDIRECT("R[-3]C[0]",FALSE),"celkem")</f>
        <v>309celkem</v>
      </c>
      <c r="B158" s="121"/>
      <c r="C158" s="121" t="str">
        <f ca="1">INDIRECT("R[-1]C[12]",FALSE)</f>
        <v>Habry,,aut.st.</v>
      </c>
      <c r="D158" s="122"/>
      <c r="E158" s="121"/>
      <c r="F158" s="122"/>
      <c r="G158" s="121"/>
      <c r="H158" s="123"/>
      <c r="I158" s="132"/>
      <c r="J158" s="133" t="str">
        <f ca="1">INDIRECT("R[-2]C[0]",FALSE)</f>
        <v>S</v>
      </c>
      <c r="K158" s="124"/>
      <c r="L158" s="134"/>
      <c r="M158" s="125"/>
      <c r="N158" s="134"/>
      <c r="O158" s="126"/>
      <c r="P158" s="121"/>
      <c r="Q158" s="127">
        <f>SUM(Q143:Q157)</f>
        <v>0.31527777777777771</v>
      </c>
      <c r="R158" s="127">
        <f t="shared" ref="R158:T158" si="134">SUM(R143:R157)</f>
        <v>2.222222222222231E-2</v>
      </c>
      <c r="S158" s="127">
        <f t="shared" si="134"/>
        <v>0.33750000000000002</v>
      </c>
      <c r="T158" s="127">
        <f t="shared" si="134"/>
        <v>0.23958333333333337</v>
      </c>
      <c r="U158" s="128">
        <f>SUM(U143:U157)</f>
        <v>258.5</v>
      </c>
      <c r="V158" s="129"/>
      <c r="W158" s="130">
        <f>SUM(W143:W157)</f>
        <v>52992.5</v>
      </c>
      <c r="X158" s="41"/>
    </row>
    <row r="160" spans="1:24" ht="15" thickBot="1" x14ac:dyDescent="0.35"/>
    <row r="161" spans="1:24" x14ac:dyDescent="0.3">
      <c r="A161" s="93">
        <v>310</v>
      </c>
      <c r="B161" s="42">
        <v>3010</v>
      </c>
      <c r="C161" s="42" t="s">
        <v>2</v>
      </c>
      <c r="D161" s="109"/>
      <c r="E161" s="110" t="str">
        <f t="shared" ref="E161:E172" si="135">CONCATENATE(C161,D161)</f>
        <v>X</v>
      </c>
      <c r="F161" s="42" t="s">
        <v>78</v>
      </c>
      <c r="G161" s="191">
        <v>4</v>
      </c>
      <c r="H161" s="42" t="str">
        <f t="shared" ref="H161:H172" si="136">CONCATENATE(F161,"/",G161)</f>
        <v>XXX225/4</v>
      </c>
      <c r="I161" s="64" t="s">
        <v>5</v>
      </c>
      <c r="J161" s="64" t="s">
        <v>6</v>
      </c>
      <c r="K161" s="111">
        <v>0.21458333333333335</v>
      </c>
      <c r="L161" s="112">
        <v>0.21597222222222223</v>
      </c>
      <c r="M161" s="113" t="s">
        <v>65</v>
      </c>
      <c r="N161" s="112">
        <v>0.23958333333333334</v>
      </c>
      <c r="O161" s="113" t="s">
        <v>70</v>
      </c>
      <c r="P161" s="42" t="str">
        <f t="shared" ref="P161:P174" si="137">IF(M162=O161,"OK","POZOR")</f>
        <v>OK</v>
      </c>
      <c r="Q161" s="114">
        <f t="shared" ref="Q161:Q175" si="138">IF(ISNUMBER(G161),N161-L161,IF(F161="přejezd",N161-L161,0))</f>
        <v>2.361111111111111E-2</v>
      </c>
      <c r="R161" s="114">
        <f t="shared" ref="R161:R175" si="139">IF(ISNUMBER(G161),L161-K161,0)</f>
        <v>1.388888888888884E-3</v>
      </c>
      <c r="S161" s="114">
        <f t="shared" ref="S161:S175" si="140">Q161+R161</f>
        <v>2.4999999999999994E-2</v>
      </c>
      <c r="T161" s="114"/>
      <c r="U161" s="42">
        <v>22</v>
      </c>
      <c r="V161" s="42">
        <f>INDEX('Počty dní'!A:E,MATCH(E161,'Počty dní'!C:C,0),4)</f>
        <v>205</v>
      </c>
      <c r="W161" s="65">
        <f t="shared" ref="W161:W172" si="141">V161*U161</f>
        <v>4510</v>
      </c>
      <c r="X161" s="16"/>
    </row>
    <row r="162" spans="1:24" x14ac:dyDescent="0.3">
      <c r="A162" s="94">
        <v>310</v>
      </c>
      <c r="B162" s="44">
        <v>3010</v>
      </c>
      <c r="C162" s="44" t="s">
        <v>2</v>
      </c>
      <c r="D162" s="89"/>
      <c r="E162" s="67" t="str">
        <f t="shared" si="135"/>
        <v>X</v>
      </c>
      <c r="F162" s="44" t="s">
        <v>78</v>
      </c>
      <c r="G162" s="192">
        <v>3</v>
      </c>
      <c r="H162" s="44" t="str">
        <f t="shared" si="136"/>
        <v>XXX225/3</v>
      </c>
      <c r="I162" s="68" t="s">
        <v>5</v>
      </c>
      <c r="J162" s="68" t="s">
        <v>6</v>
      </c>
      <c r="K162" s="69">
        <v>0.25347222222222221</v>
      </c>
      <c r="L162" s="70">
        <v>0.25625000000000003</v>
      </c>
      <c r="M162" s="45" t="s">
        <v>70</v>
      </c>
      <c r="N162" s="70">
        <v>0.28055555555555556</v>
      </c>
      <c r="O162" s="45" t="s">
        <v>65</v>
      </c>
      <c r="P162" s="44" t="str">
        <f t="shared" si="137"/>
        <v>OK</v>
      </c>
      <c r="Q162" s="71">
        <f t="shared" ref="Q162:Q171" si="142">IF(ISNUMBER(G162),N162-L162,IF(F162="přejezd",N162-L162,0))</f>
        <v>2.4305555555555525E-2</v>
      </c>
      <c r="R162" s="71">
        <f t="shared" ref="R162:R171" si="143">IF(ISNUMBER(G162),L162-K162,0)</f>
        <v>2.7777777777778234E-3</v>
      </c>
      <c r="S162" s="71">
        <f t="shared" ref="S162:S171" si="144">Q162+R162</f>
        <v>2.7083333333333348E-2</v>
      </c>
      <c r="T162" s="71">
        <f t="shared" ref="T162:T171" si="145">K162-N161</f>
        <v>1.3888888888888867E-2</v>
      </c>
      <c r="U162" s="44">
        <v>22</v>
      </c>
      <c r="V162" s="44">
        <f>INDEX('Počty dní'!A:E,MATCH(E162,'Počty dní'!C:C,0),4)</f>
        <v>205</v>
      </c>
      <c r="W162" s="115">
        <f t="shared" si="141"/>
        <v>4510</v>
      </c>
      <c r="X162" s="16"/>
    </row>
    <row r="163" spans="1:24" x14ac:dyDescent="0.3">
      <c r="A163" s="94">
        <v>310</v>
      </c>
      <c r="B163" s="44">
        <v>3010</v>
      </c>
      <c r="C163" s="44" t="s">
        <v>2</v>
      </c>
      <c r="D163" s="89"/>
      <c r="E163" s="67" t="str">
        <f t="shared" si="135"/>
        <v>X</v>
      </c>
      <c r="F163" s="44" t="s">
        <v>67</v>
      </c>
      <c r="G163" s="192">
        <v>1</v>
      </c>
      <c r="H163" s="44" t="str">
        <f t="shared" si="136"/>
        <v>XXX228/1</v>
      </c>
      <c r="I163" s="68" t="s">
        <v>5</v>
      </c>
      <c r="J163" s="68" t="s">
        <v>6</v>
      </c>
      <c r="K163" s="69">
        <v>0.28055555555555556</v>
      </c>
      <c r="L163" s="70">
        <v>0.28125</v>
      </c>
      <c r="M163" s="45" t="s">
        <v>65</v>
      </c>
      <c r="N163" s="70">
        <v>0.28680555555555554</v>
      </c>
      <c r="O163" s="45" t="s">
        <v>68</v>
      </c>
      <c r="P163" s="44" t="str">
        <f t="shared" si="137"/>
        <v>OK</v>
      </c>
      <c r="Q163" s="71">
        <f t="shared" si="142"/>
        <v>5.5555555555555358E-3</v>
      </c>
      <c r="R163" s="71">
        <f t="shared" si="143"/>
        <v>6.9444444444444198E-4</v>
      </c>
      <c r="S163" s="71">
        <f t="shared" si="144"/>
        <v>6.2499999999999778E-3</v>
      </c>
      <c r="T163" s="71">
        <f t="shared" si="145"/>
        <v>0</v>
      </c>
      <c r="U163" s="44">
        <v>4.8</v>
      </c>
      <c r="V163" s="44">
        <f>INDEX('Počty dní'!A:E,MATCH(E163,'Počty dní'!C:C,0),4)</f>
        <v>205</v>
      </c>
      <c r="W163" s="115">
        <f t="shared" si="141"/>
        <v>984</v>
      </c>
      <c r="X163" s="16"/>
    </row>
    <row r="164" spans="1:24" x14ac:dyDescent="0.3">
      <c r="A164" s="94">
        <v>310</v>
      </c>
      <c r="B164" s="44">
        <v>3010</v>
      </c>
      <c r="C164" s="44" t="s">
        <v>2</v>
      </c>
      <c r="D164" s="89"/>
      <c r="E164" s="67" t="str">
        <f t="shared" si="135"/>
        <v>X</v>
      </c>
      <c r="F164" s="44" t="s">
        <v>67</v>
      </c>
      <c r="G164" s="192">
        <v>2</v>
      </c>
      <c r="H164" s="44" t="str">
        <f t="shared" si="136"/>
        <v>XXX228/2</v>
      </c>
      <c r="I164" s="68" t="s">
        <v>5</v>
      </c>
      <c r="J164" s="68" t="s">
        <v>6</v>
      </c>
      <c r="K164" s="69">
        <v>0.28750000000000003</v>
      </c>
      <c r="L164" s="70">
        <v>0.28819444444444448</v>
      </c>
      <c r="M164" s="45" t="s">
        <v>68</v>
      </c>
      <c r="N164" s="70">
        <v>0.29375000000000001</v>
      </c>
      <c r="O164" s="45" t="s">
        <v>65</v>
      </c>
      <c r="P164" s="44" t="str">
        <f t="shared" si="137"/>
        <v>OK</v>
      </c>
      <c r="Q164" s="71">
        <f t="shared" si="142"/>
        <v>5.5555555555555358E-3</v>
      </c>
      <c r="R164" s="71">
        <f t="shared" si="143"/>
        <v>6.9444444444444198E-4</v>
      </c>
      <c r="S164" s="71">
        <f t="shared" si="144"/>
        <v>6.2499999999999778E-3</v>
      </c>
      <c r="T164" s="71">
        <f t="shared" si="145"/>
        <v>6.9444444444449749E-4</v>
      </c>
      <c r="U164" s="44">
        <v>4.8</v>
      </c>
      <c r="V164" s="44">
        <f>INDEX('Počty dní'!A:E,MATCH(E164,'Počty dní'!C:C,0),4)</f>
        <v>205</v>
      </c>
      <c r="W164" s="115">
        <f t="shared" si="141"/>
        <v>984</v>
      </c>
      <c r="X164" s="16"/>
    </row>
    <row r="165" spans="1:24" x14ac:dyDescent="0.3">
      <c r="A165" s="94">
        <v>310</v>
      </c>
      <c r="B165" s="44">
        <v>3010</v>
      </c>
      <c r="C165" s="44" t="s">
        <v>2</v>
      </c>
      <c r="D165" s="89">
        <v>25</v>
      </c>
      <c r="E165" s="67" t="str">
        <f t="shared" si="135"/>
        <v>X25</v>
      </c>
      <c r="F165" s="44" t="s">
        <v>78</v>
      </c>
      <c r="G165" s="192">
        <v>10</v>
      </c>
      <c r="H165" s="44" t="str">
        <f t="shared" si="136"/>
        <v>XXX225/10</v>
      </c>
      <c r="I165" s="68" t="s">
        <v>6</v>
      </c>
      <c r="J165" s="68" t="s">
        <v>6</v>
      </c>
      <c r="K165" s="69">
        <v>0.2951388888888889</v>
      </c>
      <c r="L165" s="70">
        <v>0.29930555555555555</v>
      </c>
      <c r="M165" s="45" t="s">
        <v>65</v>
      </c>
      <c r="N165" s="70">
        <v>0.3215277777777778</v>
      </c>
      <c r="O165" s="45" t="s">
        <v>70</v>
      </c>
      <c r="P165" s="44" t="str">
        <f t="shared" si="137"/>
        <v>OK</v>
      </c>
      <c r="Q165" s="71">
        <f t="shared" si="142"/>
        <v>2.2222222222222254E-2</v>
      </c>
      <c r="R165" s="71">
        <f t="shared" si="143"/>
        <v>4.1666666666666519E-3</v>
      </c>
      <c r="S165" s="71">
        <f t="shared" si="144"/>
        <v>2.6388888888888906E-2</v>
      </c>
      <c r="T165" s="71">
        <f t="shared" si="145"/>
        <v>1.388888888888884E-3</v>
      </c>
      <c r="U165" s="44">
        <v>20.399999999999999</v>
      </c>
      <c r="V165" s="44">
        <f>INDEX('Počty dní'!A:E,MATCH(E165,'Počty dní'!C:C,0),4)</f>
        <v>205</v>
      </c>
      <c r="W165" s="115">
        <f t="shared" si="141"/>
        <v>4182</v>
      </c>
      <c r="X165" s="16"/>
    </row>
    <row r="166" spans="1:24" x14ac:dyDescent="0.3">
      <c r="A166" s="94">
        <v>310</v>
      </c>
      <c r="B166" s="44">
        <v>3010</v>
      </c>
      <c r="C166" s="44" t="s">
        <v>2</v>
      </c>
      <c r="D166" s="89"/>
      <c r="E166" s="67" t="str">
        <f>CONCATENATE(C166,D166)</f>
        <v>X</v>
      </c>
      <c r="F166" s="44" t="s">
        <v>131</v>
      </c>
      <c r="G166" s="192">
        <v>7</v>
      </c>
      <c r="H166" s="44" t="str">
        <f>CONCATENATE(F166,"/",G166)</f>
        <v>XXX222/7</v>
      </c>
      <c r="I166" s="68" t="s">
        <v>5</v>
      </c>
      <c r="J166" s="68" t="s">
        <v>6</v>
      </c>
      <c r="K166" s="69">
        <v>0.40416666666666662</v>
      </c>
      <c r="L166" s="70">
        <v>0.40625</v>
      </c>
      <c r="M166" s="45" t="s">
        <v>70</v>
      </c>
      <c r="N166" s="70">
        <v>0.44097222222222227</v>
      </c>
      <c r="O166" s="143" t="s">
        <v>48</v>
      </c>
      <c r="P166" s="44" t="str">
        <f t="shared" si="137"/>
        <v>OK</v>
      </c>
      <c r="Q166" s="71">
        <f t="shared" si="142"/>
        <v>3.4722222222222265E-2</v>
      </c>
      <c r="R166" s="71">
        <f t="shared" si="143"/>
        <v>2.0833333333333814E-3</v>
      </c>
      <c r="S166" s="71">
        <f t="shared" si="144"/>
        <v>3.6805555555555647E-2</v>
      </c>
      <c r="T166" s="71">
        <f t="shared" si="145"/>
        <v>8.2638888888888817E-2</v>
      </c>
      <c r="U166" s="44">
        <v>26.4</v>
      </c>
      <c r="V166" s="44">
        <f>INDEX('Počty dní'!A:E,MATCH(E166,'Počty dní'!C:C,0),4)</f>
        <v>205</v>
      </c>
      <c r="W166" s="115">
        <f>V166*U166</f>
        <v>5412</v>
      </c>
      <c r="X166" s="16"/>
    </row>
    <row r="167" spans="1:24" x14ac:dyDescent="0.3">
      <c r="A167" s="94">
        <v>310</v>
      </c>
      <c r="B167" s="44">
        <v>3010</v>
      </c>
      <c r="C167" s="44" t="s">
        <v>2</v>
      </c>
      <c r="D167" s="89"/>
      <c r="E167" s="67" t="str">
        <f>CONCATENATE(C167,D167)</f>
        <v>X</v>
      </c>
      <c r="F167" s="44" t="s">
        <v>131</v>
      </c>
      <c r="G167" s="192">
        <v>12</v>
      </c>
      <c r="H167" s="44" t="str">
        <f>CONCATENATE(F167,"/",G167)</f>
        <v>XXX222/12</v>
      </c>
      <c r="I167" s="68" t="s">
        <v>6</v>
      </c>
      <c r="J167" s="68" t="s">
        <v>6</v>
      </c>
      <c r="K167" s="69">
        <v>0.56458333333333333</v>
      </c>
      <c r="L167" s="70">
        <v>0.56597222222222221</v>
      </c>
      <c r="M167" s="143" t="s">
        <v>48</v>
      </c>
      <c r="N167" s="70">
        <v>0.60069444444444442</v>
      </c>
      <c r="O167" s="45" t="s">
        <v>70</v>
      </c>
      <c r="P167" s="44" t="str">
        <f t="shared" si="137"/>
        <v>OK</v>
      </c>
      <c r="Q167" s="71">
        <f t="shared" si="142"/>
        <v>3.472222222222221E-2</v>
      </c>
      <c r="R167" s="71">
        <f t="shared" si="143"/>
        <v>1.388888888888884E-3</v>
      </c>
      <c r="S167" s="71">
        <f t="shared" si="144"/>
        <v>3.6111111111111094E-2</v>
      </c>
      <c r="T167" s="71">
        <f t="shared" si="145"/>
        <v>0.12361111111111106</v>
      </c>
      <c r="U167" s="44">
        <v>26.4</v>
      </c>
      <c r="V167" s="44">
        <f>INDEX('Počty dní'!A:E,MATCH(E167,'Počty dní'!C:C,0),4)</f>
        <v>205</v>
      </c>
      <c r="W167" s="115">
        <f>V167*U167</f>
        <v>5412</v>
      </c>
      <c r="X167" s="16"/>
    </row>
    <row r="168" spans="1:24" x14ac:dyDescent="0.3">
      <c r="A168" s="94">
        <v>310</v>
      </c>
      <c r="B168" s="44">
        <v>3010</v>
      </c>
      <c r="C168" s="44" t="s">
        <v>2</v>
      </c>
      <c r="D168" s="89"/>
      <c r="E168" s="67" t="str">
        <f t="shared" si="135"/>
        <v>X</v>
      </c>
      <c r="F168" s="44" t="s">
        <v>78</v>
      </c>
      <c r="G168" s="192">
        <v>51</v>
      </c>
      <c r="H168" s="44" t="str">
        <f t="shared" si="136"/>
        <v>XXX225/51</v>
      </c>
      <c r="I168" s="68" t="s">
        <v>5</v>
      </c>
      <c r="J168" s="68" t="s">
        <v>6</v>
      </c>
      <c r="K168" s="69">
        <v>0.60625000000000007</v>
      </c>
      <c r="L168" s="70">
        <v>0.6069444444444444</v>
      </c>
      <c r="M168" s="45" t="s">
        <v>70</v>
      </c>
      <c r="N168" s="70">
        <v>0.61875000000000002</v>
      </c>
      <c r="O168" s="45" t="s">
        <v>80</v>
      </c>
      <c r="P168" s="44" t="str">
        <f t="shared" si="137"/>
        <v>OK</v>
      </c>
      <c r="Q168" s="71">
        <f t="shared" si="142"/>
        <v>1.1805555555555625E-2</v>
      </c>
      <c r="R168" s="71">
        <f t="shared" si="143"/>
        <v>6.9444444444433095E-4</v>
      </c>
      <c r="S168" s="71">
        <f t="shared" si="144"/>
        <v>1.2499999999999956E-2</v>
      </c>
      <c r="T168" s="71">
        <f t="shared" si="145"/>
        <v>5.5555555555556468E-3</v>
      </c>
      <c r="U168" s="44">
        <v>7.8</v>
      </c>
      <c r="V168" s="44">
        <f>INDEX('Počty dní'!A:E,MATCH(E168,'Počty dní'!C:C,0),4)</f>
        <v>205</v>
      </c>
      <c r="W168" s="115">
        <f t="shared" si="141"/>
        <v>1599</v>
      </c>
      <c r="X168" s="16"/>
    </row>
    <row r="169" spans="1:24" x14ac:dyDescent="0.3">
      <c r="A169" s="94">
        <v>310</v>
      </c>
      <c r="B169" s="44">
        <v>3010</v>
      </c>
      <c r="C169" s="44" t="s">
        <v>2</v>
      </c>
      <c r="D169" s="89"/>
      <c r="E169" s="67" t="str">
        <f t="shared" si="135"/>
        <v>X</v>
      </c>
      <c r="F169" s="44" t="s">
        <v>78</v>
      </c>
      <c r="G169" s="192">
        <v>52</v>
      </c>
      <c r="H169" s="44" t="str">
        <f t="shared" si="136"/>
        <v>XXX225/52</v>
      </c>
      <c r="I169" s="68" t="s">
        <v>5</v>
      </c>
      <c r="J169" s="68" t="s">
        <v>6</v>
      </c>
      <c r="K169" s="69">
        <v>0.61944444444444446</v>
      </c>
      <c r="L169" s="70">
        <v>0.62013888888888891</v>
      </c>
      <c r="M169" s="45" t="s">
        <v>80</v>
      </c>
      <c r="N169" s="70">
        <v>0.62777777777777777</v>
      </c>
      <c r="O169" s="45" t="s">
        <v>70</v>
      </c>
      <c r="P169" s="44" t="str">
        <f t="shared" si="137"/>
        <v>OK</v>
      </c>
      <c r="Q169" s="71">
        <f t="shared" si="142"/>
        <v>7.6388888888888618E-3</v>
      </c>
      <c r="R169" s="71">
        <f t="shared" si="143"/>
        <v>6.9444444444444198E-4</v>
      </c>
      <c r="S169" s="71">
        <f t="shared" si="144"/>
        <v>8.3333333333333037E-3</v>
      </c>
      <c r="T169" s="71">
        <f t="shared" si="145"/>
        <v>6.9444444444444198E-4</v>
      </c>
      <c r="U169" s="44">
        <v>7.6</v>
      </c>
      <c r="V169" s="44">
        <f>INDEX('Počty dní'!A:E,MATCH(E169,'Počty dní'!C:C,0),4)</f>
        <v>205</v>
      </c>
      <c r="W169" s="115">
        <f t="shared" si="141"/>
        <v>1558</v>
      </c>
      <c r="X169" s="16"/>
    </row>
    <row r="170" spans="1:24" x14ac:dyDescent="0.3">
      <c r="A170" s="94">
        <v>310</v>
      </c>
      <c r="B170" s="44">
        <v>3010</v>
      </c>
      <c r="C170" s="44" t="s">
        <v>2</v>
      </c>
      <c r="D170" s="89"/>
      <c r="E170" s="67" t="str">
        <f t="shared" si="135"/>
        <v>X</v>
      </c>
      <c r="F170" s="44" t="s">
        <v>78</v>
      </c>
      <c r="G170" s="192">
        <v>19</v>
      </c>
      <c r="H170" s="44" t="str">
        <f t="shared" si="136"/>
        <v>XXX225/19</v>
      </c>
      <c r="I170" s="68" t="s">
        <v>6</v>
      </c>
      <c r="J170" s="68" t="s">
        <v>6</v>
      </c>
      <c r="K170" s="69">
        <v>0.63194444444444442</v>
      </c>
      <c r="L170" s="70">
        <v>0.63472222222222219</v>
      </c>
      <c r="M170" s="45" t="s">
        <v>70</v>
      </c>
      <c r="N170" s="70">
        <v>0.65902777777777777</v>
      </c>
      <c r="O170" s="45" t="s">
        <v>65</v>
      </c>
      <c r="P170" s="44" t="str">
        <f t="shared" si="137"/>
        <v>OK</v>
      </c>
      <c r="Q170" s="71">
        <f t="shared" si="142"/>
        <v>2.430555555555558E-2</v>
      </c>
      <c r="R170" s="71">
        <f t="shared" si="143"/>
        <v>2.7777777777777679E-3</v>
      </c>
      <c r="S170" s="71">
        <f t="shared" si="144"/>
        <v>2.7083333333333348E-2</v>
      </c>
      <c r="T170" s="71">
        <f t="shared" si="145"/>
        <v>4.1666666666666519E-3</v>
      </c>
      <c r="U170" s="44">
        <v>22</v>
      </c>
      <c r="V170" s="44">
        <f>INDEX('Počty dní'!A:E,MATCH(E170,'Počty dní'!C:C,0),4)</f>
        <v>205</v>
      </c>
      <c r="W170" s="115">
        <f t="shared" si="141"/>
        <v>4510</v>
      </c>
      <c r="X170" s="16"/>
    </row>
    <row r="171" spans="1:24" x14ac:dyDescent="0.3">
      <c r="A171" s="94">
        <v>310</v>
      </c>
      <c r="B171" s="44">
        <v>3010</v>
      </c>
      <c r="C171" s="44" t="s">
        <v>2</v>
      </c>
      <c r="D171" s="89"/>
      <c r="E171" s="67" t="str">
        <f t="shared" si="135"/>
        <v>X</v>
      </c>
      <c r="F171" s="44" t="s">
        <v>64</v>
      </c>
      <c r="G171" s="192">
        <v>13</v>
      </c>
      <c r="H171" s="44" t="str">
        <f t="shared" si="136"/>
        <v>XXX172/13</v>
      </c>
      <c r="I171" s="68" t="s">
        <v>5</v>
      </c>
      <c r="J171" s="68" t="s">
        <v>6</v>
      </c>
      <c r="K171" s="69">
        <v>0.67708333333333337</v>
      </c>
      <c r="L171" s="70">
        <v>0.67847222222222225</v>
      </c>
      <c r="M171" s="45" t="s">
        <v>65</v>
      </c>
      <c r="N171" s="70">
        <v>0.68611111111111101</v>
      </c>
      <c r="O171" s="45" t="s">
        <v>57</v>
      </c>
      <c r="P171" s="44" t="str">
        <f t="shared" si="137"/>
        <v>OK</v>
      </c>
      <c r="Q171" s="71">
        <f t="shared" si="142"/>
        <v>7.6388888888887507E-3</v>
      </c>
      <c r="R171" s="71">
        <f t="shared" si="143"/>
        <v>1.388888888888884E-3</v>
      </c>
      <c r="S171" s="71">
        <f t="shared" si="144"/>
        <v>9.0277777777776347E-3</v>
      </c>
      <c r="T171" s="71">
        <f t="shared" si="145"/>
        <v>1.8055555555555602E-2</v>
      </c>
      <c r="U171" s="44">
        <v>7.8</v>
      </c>
      <c r="V171" s="44">
        <f>INDEX('Počty dní'!A:E,MATCH(E171,'Počty dní'!C:C,0),4)</f>
        <v>205</v>
      </c>
      <c r="W171" s="115">
        <f t="shared" si="141"/>
        <v>1599</v>
      </c>
      <c r="X171" s="16"/>
    </row>
    <row r="172" spans="1:24" x14ac:dyDescent="0.3">
      <c r="A172" s="94">
        <v>310</v>
      </c>
      <c r="B172" s="44">
        <v>3010</v>
      </c>
      <c r="C172" s="44" t="s">
        <v>2</v>
      </c>
      <c r="D172" s="89"/>
      <c r="E172" s="67" t="str">
        <f t="shared" si="135"/>
        <v>X</v>
      </c>
      <c r="F172" s="44" t="s">
        <v>64</v>
      </c>
      <c r="G172" s="192">
        <v>14</v>
      </c>
      <c r="H172" s="44" t="str">
        <f t="shared" si="136"/>
        <v>XXX172/14</v>
      </c>
      <c r="I172" s="68" t="s">
        <v>5</v>
      </c>
      <c r="J172" s="68" t="s">
        <v>6</v>
      </c>
      <c r="K172" s="69">
        <v>0.68611111111111101</v>
      </c>
      <c r="L172" s="70">
        <v>0.6875</v>
      </c>
      <c r="M172" s="45" t="s">
        <v>57</v>
      </c>
      <c r="N172" s="70">
        <v>0.69513888888888886</v>
      </c>
      <c r="O172" s="45" t="s">
        <v>65</v>
      </c>
      <c r="P172" s="44" t="str">
        <f t="shared" si="137"/>
        <v>OK</v>
      </c>
      <c r="Q172" s="71">
        <f t="shared" si="138"/>
        <v>7.6388888888888618E-3</v>
      </c>
      <c r="R172" s="71">
        <f t="shared" si="139"/>
        <v>1.388888888888995E-3</v>
      </c>
      <c r="S172" s="71">
        <f t="shared" si="140"/>
        <v>9.0277777777778567E-3</v>
      </c>
      <c r="T172" s="71">
        <f t="shared" ref="T172:T175" si="146">K172-N171</f>
        <v>0</v>
      </c>
      <c r="U172" s="44">
        <v>7.8</v>
      </c>
      <c r="V172" s="44">
        <f>INDEX('Počty dní'!A:E,MATCH(E172,'Počty dní'!C:C,0),4)</f>
        <v>205</v>
      </c>
      <c r="W172" s="115">
        <f t="shared" si="141"/>
        <v>1599</v>
      </c>
      <c r="X172" s="16"/>
    </row>
    <row r="173" spans="1:24" x14ac:dyDescent="0.3">
      <c r="A173" s="94">
        <v>310</v>
      </c>
      <c r="B173" s="44">
        <v>3010</v>
      </c>
      <c r="C173" s="44" t="s">
        <v>2</v>
      </c>
      <c r="D173" s="89"/>
      <c r="E173" s="67" t="str">
        <f t="shared" ref="E173" si="147">CONCATENATE(C173,D173)</f>
        <v>X</v>
      </c>
      <c r="F173" s="44" t="s">
        <v>66</v>
      </c>
      <c r="G173" s="192">
        <v>7</v>
      </c>
      <c r="H173" s="44" t="str">
        <f t="shared" ref="H173" si="148">CONCATENATE(F173,"/",G173)</f>
        <v>XXX229/7</v>
      </c>
      <c r="I173" s="68" t="s">
        <v>5</v>
      </c>
      <c r="J173" s="68" t="s">
        <v>6</v>
      </c>
      <c r="K173" s="69">
        <v>0.7006944444444444</v>
      </c>
      <c r="L173" s="70">
        <v>0.70208333333333339</v>
      </c>
      <c r="M173" s="45" t="s">
        <v>65</v>
      </c>
      <c r="N173" s="70">
        <v>0.71458333333333324</v>
      </c>
      <c r="O173" s="45" t="s">
        <v>65</v>
      </c>
      <c r="P173" s="44" t="str">
        <f t="shared" si="137"/>
        <v>OK</v>
      </c>
      <c r="Q173" s="71">
        <f t="shared" ref="Q173:Q174" si="149">IF(ISNUMBER(G173),N173-L173,IF(F173="přejezd",N173-L173,0))</f>
        <v>1.2499999999999845E-2</v>
      </c>
      <c r="R173" s="71">
        <f t="shared" ref="R173:R174" si="150">IF(ISNUMBER(G173),L173-K173,0)</f>
        <v>1.388888888888995E-3</v>
      </c>
      <c r="S173" s="71">
        <f t="shared" ref="S173:S174" si="151">Q173+R173</f>
        <v>1.388888888888884E-2</v>
      </c>
      <c r="T173" s="71">
        <f t="shared" ref="T173:T174" si="152">K173-N172</f>
        <v>5.5555555555555358E-3</v>
      </c>
      <c r="U173" s="44">
        <v>12.8</v>
      </c>
      <c r="V173" s="44">
        <f>INDEX('Počty dní'!A:E,MATCH(E173,'Počty dní'!C:C,0),4)</f>
        <v>205</v>
      </c>
      <c r="W173" s="115">
        <f t="shared" ref="W173" si="153">V173*U173</f>
        <v>2624</v>
      </c>
      <c r="X173" s="16"/>
    </row>
    <row r="174" spans="1:24" x14ac:dyDescent="0.3">
      <c r="A174" s="94">
        <v>310</v>
      </c>
      <c r="B174" s="44">
        <v>3010</v>
      </c>
      <c r="C174" s="44" t="s">
        <v>2</v>
      </c>
      <c r="D174" s="89"/>
      <c r="E174" s="67" t="str">
        <f t="shared" ref="E174" si="154">CONCATENATE(C174,D174)</f>
        <v>X</v>
      </c>
      <c r="F174" s="44" t="s">
        <v>64</v>
      </c>
      <c r="G174" s="192">
        <v>15</v>
      </c>
      <c r="H174" s="44" t="str">
        <f t="shared" ref="H174" si="155">CONCATENATE(F174,"/",G174)</f>
        <v>XXX172/15</v>
      </c>
      <c r="I174" s="68" t="s">
        <v>5</v>
      </c>
      <c r="J174" s="68" t="s">
        <v>6</v>
      </c>
      <c r="K174" s="69">
        <v>0.71875</v>
      </c>
      <c r="L174" s="70">
        <v>0.72013888888888899</v>
      </c>
      <c r="M174" s="45" t="s">
        <v>65</v>
      </c>
      <c r="N174" s="70">
        <v>0.72777777777777775</v>
      </c>
      <c r="O174" s="45" t="s">
        <v>57</v>
      </c>
      <c r="P174" s="44" t="str">
        <f t="shared" si="137"/>
        <v>OK</v>
      </c>
      <c r="Q174" s="71">
        <f t="shared" si="149"/>
        <v>7.6388888888887507E-3</v>
      </c>
      <c r="R174" s="71">
        <f t="shared" si="150"/>
        <v>1.388888888888995E-3</v>
      </c>
      <c r="S174" s="71">
        <f t="shared" si="151"/>
        <v>9.0277777777777457E-3</v>
      </c>
      <c r="T174" s="71">
        <f t="shared" si="152"/>
        <v>4.1666666666667629E-3</v>
      </c>
      <c r="U174" s="44">
        <v>7.8</v>
      </c>
      <c r="V174" s="44">
        <f>INDEX('Počty dní'!A:E,MATCH(E174,'Počty dní'!C:C,0),4)</f>
        <v>205</v>
      </c>
      <c r="W174" s="115">
        <f t="shared" ref="W174" si="156">V174*U174</f>
        <v>1599</v>
      </c>
      <c r="X174" s="16"/>
    </row>
    <row r="175" spans="1:24" ht="15" thickBot="1" x14ac:dyDescent="0.35">
      <c r="A175" s="94">
        <v>310</v>
      </c>
      <c r="B175" s="44">
        <v>3010</v>
      </c>
      <c r="C175" s="44" t="s">
        <v>2</v>
      </c>
      <c r="D175" s="89"/>
      <c r="E175" s="67" t="str">
        <f t="shared" ref="E175" si="157">CONCATENATE(C175,D175)</f>
        <v>X</v>
      </c>
      <c r="F175" s="44" t="s">
        <v>64</v>
      </c>
      <c r="G175" s="192">
        <v>16</v>
      </c>
      <c r="H175" s="44" t="str">
        <f t="shared" ref="H175" si="158">CONCATENATE(F175,"/",G175)</f>
        <v>XXX172/16</v>
      </c>
      <c r="I175" s="68" t="s">
        <v>5</v>
      </c>
      <c r="J175" s="68" t="s">
        <v>6</v>
      </c>
      <c r="K175" s="69">
        <v>0.76944444444444438</v>
      </c>
      <c r="L175" s="70">
        <v>0.77083333333333337</v>
      </c>
      <c r="M175" s="45" t="s">
        <v>57</v>
      </c>
      <c r="N175" s="70">
        <v>0.77847222222222223</v>
      </c>
      <c r="O175" s="45" t="s">
        <v>65</v>
      </c>
      <c r="P175" s="44"/>
      <c r="Q175" s="71">
        <f t="shared" si="138"/>
        <v>7.6388888888888618E-3</v>
      </c>
      <c r="R175" s="71">
        <f t="shared" si="139"/>
        <v>1.388888888888995E-3</v>
      </c>
      <c r="S175" s="71">
        <f t="shared" si="140"/>
        <v>9.0277777777778567E-3</v>
      </c>
      <c r="T175" s="71">
        <f t="shared" si="146"/>
        <v>4.166666666666663E-2</v>
      </c>
      <c r="U175" s="44">
        <v>7.8</v>
      </c>
      <c r="V175" s="44">
        <f>INDEX('Počty dní'!A:E,MATCH(E175,'Počty dní'!C:C,0),4)</f>
        <v>205</v>
      </c>
      <c r="W175" s="115">
        <f t="shared" ref="W175" si="159">V175*U175</f>
        <v>1599</v>
      </c>
      <c r="X175" s="16"/>
    </row>
    <row r="176" spans="1:24" ht="15" thickBot="1" x14ac:dyDescent="0.35">
      <c r="A176" s="120" t="str">
        <f ca="1">CONCATENATE(INDIRECT("R[-3]C[0]",FALSE),"celkem")</f>
        <v>310celkem</v>
      </c>
      <c r="B176" s="121"/>
      <c r="C176" s="121" t="str">
        <f ca="1">INDIRECT("R[-1]C[12]",FALSE)</f>
        <v>Habry,,aut.st.</v>
      </c>
      <c r="D176" s="122"/>
      <c r="E176" s="121"/>
      <c r="F176" s="122"/>
      <c r="G176" s="121"/>
      <c r="H176" s="123"/>
      <c r="I176" s="132"/>
      <c r="J176" s="133" t="str">
        <f ca="1">INDIRECT("R[-2]C[0]",FALSE)</f>
        <v>V</v>
      </c>
      <c r="K176" s="124"/>
      <c r="L176" s="134"/>
      <c r="M176" s="125"/>
      <c r="N176" s="134"/>
      <c r="O176" s="126"/>
      <c r="P176" s="121"/>
      <c r="Q176" s="127">
        <f>SUM(Q161:Q175)</f>
        <v>0.23749999999999957</v>
      </c>
      <c r="R176" s="127">
        <f>SUM(R161:R175)</f>
        <v>2.4305555555555913E-2</v>
      </c>
      <c r="S176" s="127">
        <f>SUM(S161:S175)</f>
        <v>0.26180555555555551</v>
      </c>
      <c r="T176" s="127">
        <f>SUM(T161:T175)</f>
        <v>0.30208333333333337</v>
      </c>
      <c r="U176" s="128">
        <f>SUM(U161:U175)</f>
        <v>208.20000000000007</v>
      </c>
      <c r="V176" s="129"/>
      <c r="W176" s="130">
        <f>SUM(W161:W175)</f>
        <v>42681</v>
      </c>
      <c r="X176" s="41"/>
    </row>
    <row r="178" spans="1:24" ht="15" thickBot="1" x14ac:dyDescent="0.35">
      <c r="F178" s="135"/>
    </row>
    <row r="179" spans="1:24" x14ac:dyDescent="0.3">
      <c r="A179" s="93">
        <v>311</v>
      </c>
      <c r="B179" s="42">
        <v>3011</v>
      </c>
      <c r="C179" s="42" t="s">
        <v>2</v>
      </c>
      <c r="D179" s="109"/>
      <c r="E179" s="110" t="str">
        <f t="shared" ref="E179:E184" si="160">CONCATENATE(C179,D179)</f>
        <v>X</v>
      </c>
      <c r="F179" s="43" t="s">
        <v>168</v>
      </c>
      <c r="G179" s="191">
        <v>2</v>
      </c>
      <c r="H179" s="42" t="str">
        <f t="shared" ref="H179:H184" si="161">CONCATENATE(F179,"/",G179)</f>
        <v>XXX243/2</v>
      </c>
      <c r="I179" s="64" t="s">
        <v>5</v>
      </c>
      <c r="J179" s="64" t="s">
        <v>6</v>
      </c>
      <c r="K179" s="111">
        <v>0.20833333333333334</v>
      </c>
      <c r="L179" s="112">
        <v>0.20902777777777778</v>
      </c>
      <c r="M179" s="113" t="s">
        <v>65</v>
      </c>
      <c r="N179" s="112">
        <v>0.23263888888888887</v>
      </c>
      <c r="O179" s="113" t="s">
        <v>71</v>
      </c>
      <c r="P179" s="42" t="str">
        <f t="shared" ref="P179:P191" si="162">IF(M180=O179,"OK","POZOR")</f>
        <v>OK</v>
      </c>
      <c r="Q179" s="114">
        <f t="shared" ref="Q179:Q190" si="163">IF(ISNUMBER(G179),N179-L179,IF(F179="přejezd",N179-L179,0))</f>
        <v>2.3611111111111083E-2</v>
      </c>
      <c r="R179" s="114">
        <f t="shared" ref="R179:R190" si="164">IF(ISNUMBER(G179),L179-K179,0)</f>
        <v>6.9444444444444198E-4</v>
      </c>
      <c r="S179" s="114">
        <f t="shared" ref="S179:S190" si="165">Q179+R179</f>
        <v>2.4305555555555525E-2</v>
      </c>
      <c r="T179" s="114"/>
      <c r="U179" s="42">
        <v>17.3</v>
      </c>
      <c r="V179" s="42">
        <f>INDEX('Počty dní'!A:E,MATCH(E179,'Počty dní'!C:C,0),4)</f>
        <v>205</v>
      </c>
      <c r="W179" s="65">
        <f t="shared" ref="W179:W184" si="166">V179*U179</f>
        <v>3546.5</v>
      </c>
      <c r="X179" s="16"/>
    </row>
    <row r="180" spans="1:24" x14ac:dyDescent="0.3">
      <c r="A180" s="94">
        <v>311</v>
      </c>
      <c r="B180" s="44">
        <v>3011</v>
      </c>
      <c r="C180" s="44" t="s">
        <v>2</v>
      </c>
      <c r="D180" s="89"/>
      <c r="E180" s="67" t="str">
        <f t="shared" si="160"/>
        <v>X</v>
      </c>
      <c r="F180" s="44" t="s">
        <v>168</v>
      </c>
      <c r="G180" s="192">
        <v>1</v>
      </c>
      <c r="H180" s="44" t="str">
        <f t="shared" si="161"/>
        <v>XXX243/1</v>
      </c>
      <c r="I180" s="68" t="s">
        <v>5</v>
      </c>
      <c r="J180" s="68" t="s">
        <v>6</v>
      </c>
      <c r="K180" s="69">
        <v>0.26111111111111113</v>
      </c>
      <c r="L180" s="70">
        <v>0.26180555555555557</v>
      </c>
      <c r="M180" s="45" t="s">
        <v>71</v>
      </c>
      <c r="N180" s="70">
        <v>0.28402777777777777</v>
      </c>
      <c r="O180" s="45" t="s">
        <v>65</v>
      </c>
      <c r="P180" s="44" t="str">
        <f t="shared" si="162"/>
        <v>OK</v>
      </c>
      <c r="Q180" s="71">
        <f t="shared" si="163"/>
        <v>2.2222222222222199E-2</v>
      </c>
      <c r="R180" s="71">
        <f t="shared" si="164"/>
        <v>6.9444444444444198E-4</v>
      </c>
      <c r="S180" s="71">
        <f t="shared" si="165"/>
        <v>2.2916666666666641E-2</v>
      </c>
      <c r="T180" s="71">
        <f t="shared" ref="T180:T190" si="167">K180-N179</f>
        <v>2.847222222222226E-2</v>
      </c>
      <c r="U180" s="44">
        <v>17.3</v>
      </c>
      <c r="V180" s="44">
        <f>INDEX('Počty dní'!A:E,MATCH(E180,'Počty dní'!C:C,0),4)</f>
        <v>205</v>
      </c>
      <c r="W180" s="115">
        <f t="shared" si="166"/>
        <v>3546.5</v>
      </c>
      <c r="X180" s="16"/>
    </row>
    <row r="181" spans="1:24" x14ac:dyDescent="0.3">
      <c r="A181" s="94">
        <v>311</v>
      </c>
      <c r="B181" s="44">
        <v>3011</v>
      </c>
      <c r="C181" s="44" t="s">
        <v>2</v>
      </c>
      <c r="D181" s="89"/>
      <c r="E181" s="67" t="str">
        <f t="shared" si="160"/>
        <v>X</v>
      </c>
      <c r="F181" s="44" t="s">
        <v>168</v>
      </c>
      <c r="G181" s="192">
        <v>6</v>
      </c>
      <c r="H181" s="44" t="str">
        <f t="shared" si="161"/>
        <v>XXX243/6</v>
      </c>
      <c r="I181" s="68" t="s">
        <v>6</v>
      </c>
      <c r="J181" s="68" t="s">
        <v>6</v>
      </c>
      <c r="K181" s="69">
        <v>0.29722222222222222</v>
      </c>
      <c r="L181" s="70">
        <v>0.29930555555555555</v>
      </c>
      <c r="M181" s="45" t="s">
        <v>65</v>
      </c>
      <c r="N181" s="70">
        <v>0.32291666666666669</v>
      </c>
      <c r="O181" s="45" t="s">
        <v>71</v>
      </c>
      <c r="P181" s="44" t="str">
        <f t="shared" si="162"/>
        <v>OK</v>
      </c>
      <c r="Q181" s="71">
        <f t="shared" si="163"/>
        <v>2.3611111111111138E-2</v>
      </c>
      <c r="R181" s="71">
        <f t="shared" si="164"/>
        <v>2.0833333333333259E-3</v>
      </c>
      <c r="S181" s="71">
        <f t="shared" si="165"/>
        <v>2.5694444444444464E-2</v>
      </c>
      <c r="T181" s="71">
        <f t="shared" si="167"/>
        <v>1.3194444444444453E-2</v>
      </c>
      <c r="U181" s="44">
        <v>17.3</v>
      </c>
      <c r="V181" s="44">
        <f>INDEX('Počty dní'!A:E,MATCH(E181,'Počty dní'!C:C,0),4)</f>
        <v>205</v>
      </c>
      <c r="W181" s="115">
        <f t="shared" si="166"/>
        <v>3546.5</v>
      </c>
      <c r="X181" s="16"/>
    </row>
    <row r="182" spans="1:24" x14ac:dyDescent="0.3">
      <c r="A182" s="94">
        <v>311</v>
      </c>
      <c r="B182" s="44">
        <v>3011</v>
      </c>
      <c r="C182" s="44" t="s">
        <v>2</v>
      </c>
      <c r="D182" s="89"/>
      <c r="E182" s="67" t="str">
        <f t="shared" si="160"/>
        <v>X</v>
      </c>
      <c r="F182" s="44" t="s">
        <v>168</v>
      </c>
      <c r="G182" s="192">
        <v>5</v>
      </c>
      <c r="H182" s="44" t="str">
        <f t="shared" si="161"/>
        <v>XXX243/5</v>
      </c>
      <c r="I182" s="68" t="s">
        <v>5</v>
      </c>
      <c r="J182" s="68" t="s">
        <v>6</v>
      </c>
      <c r="K182" s="69">
        <v>0.3923611111111111</v>
      </c>
      <c r="L182" s="70">
        <v>0.39374999999999999</v>
      </c>
      <c r="M182" s="45" t="s">
        <v>71</v>
      </c>
      <c r="N182" s="70">
        <v>0.41597222222222219</v>
      </c>
      <c r="O182" s="45" t="s">
        <v>65</v>
      </c>
      <c r="P182" s="44" t="str">
        <f t="shared" si="162"/>
        <v>OK</v>
      </c>
      <c r="Q182" s="71">
        <f t="shared" si="163"/>
        <v>2.2222222222222199E-2</v>
      </c>
      <c r="R182" s="71">
        <f t="shared" si="164"/>
        <v>1.388888888888884E-3</v>
      </c>
      <c r="S182" s="71">
        <f t="shared" si="165"/>
        <v>2.3611111111111083E-2</v>
      </c>
      <c r="T182" s="71">
        <f t="shared" si="167"/>
        <v>6.944444444444442E-2</v>
      </c>
      <c r="U182" s="44">
        <v>17.3</v>
      </c>
      <c r="V182" s="44">
        <f>INDEX('Počty dní'!A:E,MATCH(E182,'Počty dní'!C:C,0),4)</f>
        <v>205</v>
      </c>
      <c r="W182" s="115">
        <f t="shared" si="166"/>
        <v>3546.5</v>
      </c>
      <c r="X182" s="16"/>
    </row>
    <row r="183" spans="1:24" x14ac:dyDescent="0.3">
      <c r="A183" s="94">
        <v>311</v>
      </c>
      <c r="B183" s="44">
        <v>3011</v>
      </c>
      <c r="C183" s="44" t="s">
        <v>2</v>
      </c>
      <c r="D183" s="89"/>
      <c r="E183" s="67" t="str">
        <f t="shared" si="160"/>
        <v>X</v>
      </c>
      <c r="F183" s="44" t="s">
        <v>168</v>
      </c>
      <c r="G183" s="192">
        <v>8</v>
      </c>
      <c r="H183" s="44" t="str">
        <f t="shared" si="161"/>
        <v>XXX243/8</v>
      </c>
      <c r="I183" s="68" t="s">
        <v>5</v>
      </c>
      <c r="J183" s="68" t="s">
        <v>6</v>
      </c>
      <c r="K183" s="69">
        <v>0.41666666666666669</v>
      </c>
      <c r="L183" s="70">
        <v>0.41736111111111113</v>
      </c>
      <c r="M183" s="45" t="s">
        <v>65</v>
      </c>
      <c r="N183" s="70">
        <v>0.44097222222222227</v>
      </c>
      <c r="O183" s="45" t="s">
        <v>71</v>
      </c>
      <c r="P183" s="44" t="str">
        <f t="shared" si="162"/>
        <v>OK</v>
      </c>
      <c r="Q183" s="71">
        <f t="shared" si="163"/>
        <v>2.3611111111111138E-2</v>
      </c>
      <c r="R183" s="71">
        <f t="shared" si="164"/>
        <v>6.9444444444444198E-4</v>
      </c>
      <c r="S183" s="71">
        <f t="shared" si="165"/>
        <v>2.430555555555558E-2</v>
      </c>
      <c r="T183" s="71">
        <f t="shared" si="167"/>
        <v>6.9444444444449749E-4</v>
      </c>
      <c r="U183" s="44">
        <v>17.3</v>
      </c>
      <c r="V183" s="44">
        <f>INDEX('Počty dní'!A:E,MATCH(E183,'Počty dní'!C:C,0),4)</f>
        <v>205</v>
      </c>
      <c r="W183" s="115">
        <f t="shared" si="166"/>
        <v>3546.5</v>
      </c>
      <c r="X183" s="16"/>
    </row>
    <row r="184" spans="1:24" x14ac:dyDescent="0.3">
      <c r="A184" s="94">
        <v>311</v>
      </c>
      <c r="B184" s="44">
        <v>3011</v>
      </c>
      <c r="C184" s="44" t="s">
        <v>2</v>
      </c>
      <c r="D184" s="89"/>
      <c r="E184" s="67" t="str">
        <f t="shared" si="160"/>
        <v>X</v>
      </c>
      <c r="F184" s="44" t="s">
        <v>168</v>
      </c>
      <c r="G184" s="192">
        <v>7</v>
      </c>
      <c r="H184" s="44" t="str">
        <f t="shared" si="161"/>
        <v>XXX243/7</v>
      </c>
      <c r="I184" s="68" t="s">
        <v>5</v>
      </c>
      <c r="J184" s="68" t="s">
        <v>6</v>
      </c>
      <c r="K184" s="69">
        <v>0.51041666666666663</v>
      </c>
      <c r="L184" s="70">
        <v>0.51180555555555551</v>
      </c>
      <c r="M184" s="45" t="s">
        <v>71</v>
      </c>
      <c r="N184" s="70">
        <v>0.53402777777777777</v>
      </c>
      <c r="O184" s="45" t="s">
        <v>65</v>
      </c>
      <c r="P184" s="44" t="str">
        <f t="shared" si="162"/>
        <v>OK</v>
      </c>
      <c r="Q184" s="71">
        <f t="shared" si="163"/>
        <v>2.2222222222222254E-2</v>
      </c>
      <c r="R184" s="71">
        <f t="shared" si="164"/>
        <v>1.388888888888884E-3</v>
      </c>
      <c r="S184" s="71">
        <f t="shared" si="165"/>
        <v>2.3611111111111138E-2</v>
      </c>
      <c r="T184" s="71">
        <f t="shared" si="167"/>
        <v>6.9444444444444364E-2</v>
      </c>
      <c r="U184" s="44">
        <v>17.3</v>
      </c>
      <c r="V184" s="44">
        <f>INDEX('Počty dní'!A:E,MATCH(E184,'Počty dní'!C:C,0),4)</f>
        <v>205</v>
      </c>
      <c r="W184" s="115">
        <f t="shared" si="166"/>
        <v>3546.5</v>
      </c>
      <c r="X184" s="16"/>
    </row>
    <row r="185" spans="1:24" x14ac:dyDescent="0.3">
      <c r="A185" s="94">
        <v>311</v>
      </c>
      <c r="B185" s="44">
        <v>3011</v>
      </c>
      <c r="C185" s="44" t="s">
        <v>2</v>
      </c>
      <c r="D185" s="89"/>
      <c r="E185" s="67" t="str">
        <f t="shared" ref="E185:E186" si="168">CONCATENATE(C185,D185)</f>
        <v>X</v>
      </c>
      <c r="F185" s="44" t="s">
        <v>67</v>
      </c>
      <c r="G185" s="192">
        <v>3</v>
      </c>
      <c r="H185" s="44" t="str">
        <f t="shared" ref="H185:H186" si="169">CONCATENATE(F185,"/",G185)</f>
        <v>XXX228/3</v>
      </c>
      <c r="I185" s="68" t="s">
        <v>5</v>
      </c>
      <c r="J185" s="68" t="s">
        <v>6</v>
      </c>
      <c r="K185" s="69">
        <v>0.53402777777777777</v>
      </c>
      <c r="L185" s="70">
        <v>0.53541666666666665</v>
      </c>
      <c r="M185" s="45" t="s">
        <v>65</v>
      </c>
      <c r="N185" s="70">
        <v>0.54097222222222219</v>
      </c>
      <c r="O185" s="45" t="s">
        <v>68</v>
      </c>
      <c r="P185" s="44" t="str">
        <f t="shared" si="162"/>
        <v>OK</v>
      </c>
      <c r="Q185" s="71">
        <f t="shared" si="163"/>
        <v>5.5555555555555358E-3</v>
      </c>
      <c r="R185" s="71">
        <f t="shared" si="164"/>
        <v>1.388888888888884E-3</v>
      </c>
      <c r="S185" s="71">
        <f t="shared" si="165"/>
        <v>6.9444444444444198E-3</v>
      </c>
      <c r="T185" s="71">
        <f t="shared" si="167"/>
        <v>0</v>
      </c>
      <c r="U185" s="44">
        <v>4.8</v>
      </c>
      <c r="V185" s="44">
        <f>INDEX('Počty dní'!A:E,MATCH(E185,'Počty dní'!C:C,0),4)</f>
        <v>205</v>
      </c>
      <c r="W185" s="115">
        <f t="shared" ref="W185:W186" si="170">V185*U185</f>
        <v>984</v>
      </c>
      <c r="X185" s="16"/>
    </row>
    <row r="186" spans="1:24" x14ac:dyDescent="0.3">
      <c r="A186" s="94">
        <v>311</v>
      </c>
      <c r="B186" s="44">
        <v>3011</v>
      </c>
      <c r="C186" s="44" t="s">
        <v>2</v>
      </c>
      <c r="D186" s="89"/>
      <c r="E186" s="67" t="str">
        <f t="shared" si="168"/>
        <v>X</v>
      </c>
      <c r="F186" s="44" t="s">
        <v>67</v>
      </c>
      <c r="G186" s="192">
        <v>4</v>
      </c>
      <c r="H186" s="44" t="str">
        <f t="shared" si="169"/>
        <v>XXX228/4</v>
      </c>
      <c r="I186" s="68" t="s">
        <v>5</v>
      </c>
      <c r="J186" s="68" t="s">
        <v>6</v>
      </c>
      <c r="K186" s="69">
        <v>0.54097222222222219</v>
      </c>
      <c r="L186" s="70">
        <v>0.54166666666666663</v>
      </c>
      <c r="M186" s="45" t="s">
        <v>68</v>
      </c>
      <c r="N186" s="70">
        <v>0.54722222222222217</v>
      </c>
      <c r="O186" s="45" t="s">
        <v>65</v>
      </c>
      <c r="P186" s="44" t="str">
        <f t="shared" si="162"/>
        <v>OK</v>
      </c>
      <c r="Q186" s="71">
        <f t="shared" si="163"/>
        <v>5.5555555555555358E-3</v>
      </c>
      <c r="R186" s="71">
        <f t="shared" si="164"/>
        <v>6.9444444444444198E-4</v>
      </c>
      <c r="S186" s="71">
        <f t="shared" si="165"/>
        <v>6.2499999999999778E-3</v>
      </c>
      <c r="T186" s="71">
        <f t="shared" si="167"/>
        <v>0</v>
      </c>
      <c r="U186" s="44">
        <v>4.8</v>
      </c>
      <c r="V186" s="44">
        <f>INDEX('Počty dní'!A:E,MATCH(E186,'Počty dní'!C:C,0),4)</f>
        <v>205</v>
      </c>
      <c r="W186" s="115">
        <f t="shared" si="170"/>
        <v>984</v>
      </c>
      <c r="X186" s="16"/>
    </row>
    <row r="187" spans="1:24" x14ac:dyDescent="0.3">
      <c r="A187" s="94">
        <v>311</v>
      </c>
      <c r="B187" s="44">
        <v>3011</v>
      </c>
      <c r="C187" s="44" t="s">
        <v>2</v>
      </c>
      <c r="D187" s="89"/>
      <c r="E187" s="67" t="str">
        <f t="shared" ref="E187:E192" si="171">CONCATENATE(C187,D187)</f>
        <v>X</v>
      </c>
      <c r="F187" s="44" t="s">
        <v>78</v>
      </c>
      <c r="G187" s="192">
        <v>16</v>
      </c>
      <c r="H187" s="44" t="str">
        <f t="shared" ref="H187:H192" si="172">CONCATENATE(F187,"/",G187)</f>
        <v>XXX225/16</v>
      </c>
      <c r="I187" s="68" t="s">
        <v>5</v>
      </c>
      <c r="J187" s="68" t="s">
        <v>6</v>
      </c>
      <c r="K187" s="69">
        <v>0.54791666666666672</v>
      </c>
      <c r="L187" s="70">
        <v>0.5493055555555556</v>
      </c>
      <c r="M187" s="45" t="s">
        <v>65</v>
      </c>
      <c r="N187" s="70">
        <v>0.57291666666666663</v>
      </c>
      <c r="O187" s="45" t="s">
        <v>70</v>
      </c>
      <c r="P187" s="44" t="str">
        <f t="shared" si="162"/>
        <v>OK</v>
      </c>
      <c r="Q187" s="71">
        <f t="shared" si="163"/>
        <v>2.3611111111111027E-2</v>
      </c>
      <c r="R187" s="71">
        <f t="shared" si="164"/>
        <v>1.388888888888884E-3</v>
      </c>
      <c r="S187" s="71">
        <f t="shared" si="165"/>
        <v>2.4999999999999911E-2</v>
      </c>
      <c r="T187" s="71">
        <f t="shared" si="167"/>
        <v>6.94444444444553E-4</v>
      </c>
      <c r="U187" s="44">
        <v>22</v>
      </c>
      <c r="V187" s="44">
        <f>INDEX('Počty dní'!A:E,MATCH(E187,'Počty dní'!C:C,0),4)</f>
        <v>205</v>
      </c>
      <c r="W187" s="115">
        <f t="shared" ref="W187:W192" si="173">V187*U187</f>
        <v>4510</v>
      </c>
      <c r="X187" s="16"/>
    </row>
    <row r="188" spans="1:24" x14ac:dyDescent="0.3">
      <c r="A188" s="94">
        <v>311</v>
      </c>
      <c r="B188" s="44">
        <v>3011</v>
      </c>
      <c r="C188" s="44" t="s">
        <v>2</v>
      </c>
      <c r="D188" s="89"/>
      <c r="E188" s="67" t="str">
        <f t="shared" si="171"/>
        <v>X</v>
      </c>
      <c r="F188" s="44" t="s">
        <v>78</v>
      </c>
      <c r="G188" s="192">
        <v>17</v>
      </c>
      <c r="H188" s="44" t="str">
        <f t="shared" si="172"/>
        <v>XXX225/17</v>
      </c>
      <c r="I188" s="68" t="s">
        <v>6</v>
      </c>
      <c r="J188" s="68" t="s">
        <v>6</v>
      </c>
      <c r="K188" s="69">
        <v>0.59027777777777779</v>
      </c>
      <c r="L188" s="70">
        <v>0.59305555555555556</v>
      </c>
      <c r="M188" s="45" t="s">
        <v>70</v>
      </c>
      <c r="N188" s="70">
        <v>0.61736111111111114</v>
      </c>
      <c r="O188" s="45" t="s">
        <v>65</v>
      </c>
      <c r="P188" s="44" t="str">
        <f t="shared" si="162"/>
        <v>OK</v>
      </c>
      <c r="Q188" s="71">
        <f t="shared" si="163"/>
        <v>2.430555555555558E-2</v>
      </c>
      <c r="R188" s="71">
        <f t="shared" si="164"/>
        <v>2.7777777777777679E-3</v>
      </c>
      <c r="S188" s="71">
        <f t="shared" si="165"/>
        <v>2.7083333333333348E-2</v>
      </c>
      <c r="T188" s="71">
        <f t="shared" si="167"/>
        <v>1.736111111111116E-2</v>
      </c>
      <c r="U188" s="44">
        <v>22</v>
      </c>
      <c r="V188" s="44">
        <f>INDEX('Počty dní'!A:E,MATCH(E188,'Počty dní'!C:C,0),4)</f>
        <v>205</v>
      </c>
      <c r="W188" s="115">
        <f t="shared" si="173"/>
        <v>4510</v>
      </c>
      <c r="X188" s="16"/>
    </row>
    <row r="189" spans="1:24" x14ac:dyDescent="0.3">
      <c r="A189" s="94">
        <v>311</v>
      </c>
      <c r="B189" s="44">
        <v>3011</v>
      </c>
      <c r="C189" s="44" t="s">
        <v>2</v>
      </c>
      <c r="D189" s="89"/>
      <c r="E189" s="67" t="str">
        <f t="shared" si="171"/>
        <v>X</v>
      </c>
      <c r="F189" s="44" t="s">
        <v>81</v>
      </c>
      <c r="G189" s="192">
        <v>10</v>
      </c>
      <c r="H189" s="44" t="str">
        <f t="shared" si="172"/>
        <v>XXX224/10</v>
      </c>
      <c r="I189" s="68" t="s">
        <v>5</v>
      </c>
      <c r="J189" s="68" t="s">
        <v>6</v>
      </c>
      <c r="K189" s="69">
        <v>0.61805555555555558</v>
      </c>
      <c r="L189" s="70">
        <v>0.61944444444444446</v>
      </c>
      <c r="M189" s="45" t="s">
        <v>65</v>
      </c>
      <c r="N189" s="70">
        <v>0.65625</v>
      </c>
      <c r="O189" s="45" t="s">
        <v>48</v>
      </c>
      <c r="P189" s="44" t="str">
        <f t="shared" si="162"/>
        <v>OK</v>
      </c>
      <c r="Q189" s="71">
        <f t="shared" si="163"/>
        <v>3.6805555555555536E-2</v>
      </c>
      <c r="R189" s="71">
        <f t="shared" si="164"/>
        <v>1.388888888888884E-3</v>
      </c>
      <c r="S189" s="71">
        <f t="shared" si="165"/>
        <v>3.819444444444442E-2</v>
      </c>
      <c r="T189" s="71">
        <f t="shared" si="167"/>
        <v>6.9444444444444198E-4</v>
      </c>
      <c r="U189" s="44">
        <v>27.5</v>
      </c>
      <c r="V189" s="44">
        <f>INDEX('Počty dní'!A:E,MATCH(E189,'Počty dní'!C:C,0),4)</f>
        <v>205</v>
      </c>
      <c r="W189" s="115">
        <f t="shared" si="173"/>
        <v>5637.5</v>
      </c>
      <c r="X189" s="16"/>
    </row>
    <row r="190" spans="1:24" x14ac:dyDescent="0.3">
      <c r="A190" s="94">
        <v>311</v>
      </c>
      <c r="B190" s="44">
        <v>3011</v>
      </c>
      <c r="C190" s="44" t="s">
        <v>2</v>
      </c>
      <c r="D190" s="89"/>
      <c r="E190" s="67" t="str">
        <f t="shared" si="171"/>
        <v>X</v>
      </c>
      <c r="F190" s="44" t="s">
        <v>81</v>
      </c>
      <c r="G190" s="192">
        <v>9</v>
      </c>
      <c r="H190" s="44" t="str">
        <f t="shared" si="172"/>
        <v>XXX224/9</v>
      </c>
      <c r="I190" s="68" t="s">
        <v>5</v>
      </c>
      <c r="J190" s="68" t="s">
        <v>6</v>
      </c>
      <c r="K190" s="69">
        <v>0.67499999999999993</v>
      </c>
      <c r="L190" s="70">
        <v>0.67708333333333337</v>
      </c>
      <c r="M190" s="45" t="s">
        <v>48</v>
      </c>
      <c r="N190" s="70">
        <v>0.71250000000000002</v>
      </c>
      <c r="O190" s="45" t="s">
        <v>65</v>
      </c>
      <c r="P190" s="44" t="str">
        <f t="shared" si="162"/>
        <v>OK</v>
      </c>
      <c r="Q190" s="71">
        <f t="shared" si="163"/>
        <v>3.5416666666666652E-2</v>
      </c>
      <c r="R190" s="71">
        <f t="shared" si="164"/>
        <v>2.083333333333437E-3</v>
      </c>
      <c r="S190" s="71">
        <f t="shared" si="165"/>
        <v>3.7500000000000089E-2</v>
      </c>
      <c r="T190" s="71">
        <f t="shared" si="167"/>
        <v>1.8749999999999933E-2</v>
      </c>
      <c r="U190" s="44">
        <v>27.5</v>
      </c>
      <c r="V190" s="44">
        <f>INDEX('Počty dní'!A:E,MATCH(E190,'Počty dní'!C:C,0),4)</f>
        <v>205</v>
      </c>
      <c r="W190" s="115">
        <f t="shared" si="173"/>
        <v>5637.5</v>
      </c>
      <c r="X190" s="16"/>
    </row>
    <row r="191" spans="1:24" x14ac:dyDescent="0.3">
      <c r="A191" s="94">
        <v>311</v>
      </c>
      <c r="B191" s="44">
        <v>3011</v>
      </c>
      <c r="C191" s="44" t="s">
        <v>2</v>
      </c>
      <c r="D191" s="89"/>
      <c r="E191" s="67" t="str">
        <f t="shared" si="171"/>
        <v>X</v>
      </c>
      <c r="F191" s="44" t="s">
        <v>78</v>
      </c>
      <c r="G191" s="192">
        <v>26</v>
      </c>
      <c r="H191" s="44" t="str">
        <f t="shared" si="172"/>
        <v>XXX225/26</v>
      </c>
      <c r="I191" s="68" t="s">
        <v>5</v>
      </c>
      <c r="J191" s="68" t="s">
        <v>6</v>
      </c>
      <c r="K191" s="69">
        <v>0.71458333333333324</v>
      </c>
      <c r="L191" s="70">
        <v>0.71597222222222223</v>
      </c>
      <c r="M191" s="45" t="s">
        <v>65</v>
      </c>
      <c r="N191" s="70">
        <v>0.73958333333333337</v>
      </c>
      <c r="O191" s="45" t="s">
        <v>70</v>
      </c>
      <c r="P191" s="44" t="str">
        <f t="shared" si="162"/>
        <v>OK</v>
      </c>
      <c r="Q191" s="71">
        <f t="shared" ref="Q191" si="174">IF(ISNUMBER(G191),N191-L191,IF(F191="přejezd",N191-L191,0))</f>
        <v>2.3611111111111138E-2</v>
      </c>
      <c r="R191" s="71">
        <f t="shared" ref="R191" si="175">IF(ISNUMBER(G191),L191-K191,0)</f>
        <v>1.388888888888995E-3</v>
      </c>
      <c r="S191" s="71">
        <f t="shared" ref="S191" si="176">Q191+R191</f>
        <v>2.5000000000000133E-2</v>
      </c>
      <c r="T191" s="71">
        <f t="shared" ref="T191" si="177">K191-N190</f>
        <v>2.0833333333332149E-3</v>
      </c>
      <c r="U191" s="44">
        <v>22</v>
      </c>
      <c r="V191" s="44">
        <f>INDEX('Počty dní'!A:E,MATCH(E191,'Počty dní'!C:C,0),4)</f>
        <v>205</v>
      </c>
      <c r="W191" s="115">
        <f t="shared" si="173"/>
        <v>4510</v>
      </c>
      <c r="X191" s="16"/>
    </row>
    <row r="192" spans="1:24" ht="15" thickBot="1" x14ac:dyDescent="0.35">
      <c r="A192" s="94">
        <v>311</v>
      </c>
      <c r="B192" s="44">
        <v>3011</v>
      </c>
      <c r="C192" s="44" t="s">
        <v>2</v>
      </c>
      <c r="D192" s="89"/>
      <c r="E192" s="67" t="str">
        <f t="shared" si="171"/>
        <v>X</v>
      </c>
      <c r="F192" s="44" t="s">
        <v>78</v>
      </c>
      <c r="G192" s="192">
        <v>25</v>
      </c>
      <c r="H192" s="44" t="str">
        <f t="shared" si="172"/>
        <v>XXX225/25</v>
      </c>
      <c r="I192" s="68" t="s">
        <v>5</v>
      </c>
      <c r="J192" s="68" t="s">
        <v>6</v>
      </c>
      <c r="K192" s="69">
        <v>0.75694444444444453</v>
      </c>
      <c r="L192" s="70">
        <v>0.7597222222222223</v>
      </c>
      <c r="M192" s="45" t="s">
        <v>70</v>
      </c>
      <c r="N192" s="70">
        <v>0.78402777777777777</v>
      </c>
      <c r="O192" s="45" t="s">
        <v>65</v>
      </c>
      <c r="P192" s="44"/>
      <c r="Q192" s="71">
        <f t="shared" ref="Q192" si="178">IF(ISNUMBER(G192),N192-L192,IF(F192="přejezd",N192-L192,0))</f>
        <v>2.4305555555555469E-2</v>
      </c>
      <c r="R192" s="71">
        <f t="shared" ref="R192" si="179">IF(ISNUMBER(G192),L192-K192,0)</f>
        <v>2.7777777777777679E-3</v>
      </c>
      <c r="S192" s="71">
        <f t="shared" ref="S192" si="180">Q192+R192</f>
        <v>2.7083333333333237E-2</v>
      </c>
      <c r="T192" s="71">
        <f t="shared" ref="T192" si="181">K192-N191</f>
        <v>1.736111111111116E-2</v>
      </c>
      <c r="U192" s="44">
        <v>22</v>
      </c>
      <c r="V192" s="44">
        <f>INDEX('Počty dní'!A:E,MATCH(E192,'Počty dní'!C:C,0),4)</f>
        <v>205</v>
      </c>
      <c r="W192" s="115">
        <f t="shared" si="173"/>
        <v>4510</v>
      </c>
      <c r="X192" s="16"/>
    </row>
    <row r="193" spans="1:24" ht="15" thickBot="1" x14ac:dyDescent="0.35">
      <c r="A193" s="120" t="str">
        <f ca="1">CONCATENATE(INDIRECT("R[-3]C[0]",FALSE),"celkem")</f>
        <v>311celkem</v>
      </c>
      <c r="B193" s="121"/>
      <c r="C193" s="121" t="str">
        <f ca="1">INDIRECT("R[-1]C[12]",FALSE)</f>
        <v>Habry,,aut.st.</v>
      </c>
      <c r="D193" s="122"/>
      <c r="E193" s="121"/>
      <c r="F193" s="122"/>
      <c r="G193" s="121"/>
      <c r="H193" s="123"/>
      <c r="I193" s="132"/>
      <c r="J193" s="133" t="str">
        <f ca="1">INDIRECT("R[-2]C[0]",FALSE)</f>
        <v>V</v>
      </c>
      <c r="K193" s="124"/>
      <c r="L193" s="134"/>
      <c r="M193" s="125"/>
      <c r="N193" s="134"/>
      <c r="O193" s="126"/>
      <c r="P193" s="121"/>
      <c r="Q193" s="127">
        <f>SUM(Q179:Q192)</f>
        <v>0.31666666666666649</v>
      </c>
      <c r="R193" s="127">
        <f>SUM(R179:R192)</f>
        <v>2.0833333333333481E-2</v>
      </c>
      <c r="S193" s="127">
        <f>SUM(S179:S192)</f>
        <v>0.33749999999999997</v>
      </c>
      <c r="T193" s="127">
        <f>SUM(T179:T192)</f>
        <v>0.23819444444444446</v>
      </c>
      <c r="U193" s="128">
        <f>SUM(U179:U192)</f>
        <v>256.39999999999998</v>
      </c>
      <c r="V193" s="129"/>
      <c r="W193" s="130">
        <f>SUM(W179:W192)</f>
        <v>52562</v>
      </c>
      <c r="X193" s="41"/>
    </row>
    <row r="195" spans="1:24" ht="15" thickBot="1" x14ac:dyDescent="0.35">
      <c r="X195" s="16"/>
    </row>
    <row r="196" spans="1:24" x14ac:dyDescent="0.3">
      <c r="A196" s="93">
        <v>312</v>
      </c>
      <c r="B196" s="42">
        <v>3012</v>
      </c>
      <c r="C196" s="42" t="s">
        <v>2</v>
      </c>
      <c r="D196" s="109"/>
      <c r="E196" s="110" t="str">
        <f>CONCATENATE(C196,D196)</f>
        <v>X</v>
      </c>
      <c r="F196" s="42" t="s">
        <v>53</v>
      </c>
      <c r="G196" s="191">
        <v>1</v>
      </c>
      <c r="H196" s="42" t="str">
        <f>CONCATENATE(F196,"/",G196)</f>
        <v>XXX165/1</v>
      </c>
      <c r="I196" s="64" t="s">
        <v>5</v>
      </c>
      <c r="J196" s="64" t="s">
        <v>5</v>
      </c>
      <c r="K196" s="111">
        <v>0.19097222222222221</v>
      </c>
      <c r="L196" s="112">
        <v>0.19166666666666665</v>
      </c>
      <c r="M196" s="113" t="s">
        <v>48</v>
      </c>
      <c r="N196" s="112">
        <v>0.22361111111111109</v>
      </c>
      <c r="O196" s="113" t="s">
        <v>54</v>
      </c>
      <c r="P196" s="42" t="str">
        <f t="shared" ref="P196:P206" si="182">IF(M197=O196,"OK","POZOR")</f>
        <v>OK</v>
      </c>
      <c r="Q196" s="114">
        <f t="shared" ref="Q196:Q207" si="183">IF(ISNUMBER(G196),N196-L196,IF(F196="přejezd",N196-L196,0))</f>
        <v>3.1944444444444442E-2</v>
      </c>
      <c r="R196" s="114">
        <f t="shared" ref="R196:R207" si="184">IF(ISNUMBER(G196),L196-K196,0)</f>
        <v>6.9444444444444198E-4</v>
      </c>
      <c r="S196" s="114">
        <f t="shared" ref="S196:S207" si="185">Q196+R196</f>
        <v>3.2638888888888884E-2</v>
      </c>
      <c r="T196" s="114"/>
      <c r="U196" s="42">
        <v>26.3</v>
      </c>
      <c r="V196" s="42">
        <f>INDEX('Počty dní'!A:E,MATCH(E196,'Počty dní'!C:C,0),4)</f>
        <v>205</v>
      </c>
      <c r="W196" s="65">
        <f>V196*U196</f>
        <v>5391.5</v>
      </c>
      <c r="X196" s="16"/>
    </row>
    <row r="197" spans="1:24" x14ac:dyDescent="0.3">
      <c r="A197" s="94">
        <v>312</v>
      </c>
      <c r="B197" s="44">
        <v>3012</v>
      </c>
      <c r="C197" s="44" t="s">
        <v>2</v>
      </c>
      <c r="D197" s="89"/>
      <c r="E197" s="67" t="str">
        <f t="shared" ref="E197:E207" si="186">CONCATENATE(C197,D197)</f>
        <v>X</v>
      </c>
      <c r="F197" s="44" t="s">
        <v>53</v>
      </c>
      <c r="G197" s="192">
        <v>4</v>
      </c>
      <c r="H197" s="44" t="str">
        <f t="shared" ref="H197:H207" si="187">CONCATENATE(F197,"/",G197)</f>
        <v>XXX165/4</v>
      </c>
      <c r="I197" s="68" t="s">
        <v>5</v>
      </c>
      <c r="J197" s="68" t="s">
        <v>5</v>
      </c>
      <c r="K197" s="69">
        <v>0.22916666666666666</v>
      </c>
      <c r="L197" s="70">
        <v>0.23124999999999998</v>
      </c>
      <c r="M197" s="45" t="s">
        <v>54</v>
      </c>
      <c r="N197" s="70">
        <v>0.2638888888888889</v>
      </c>
      <c r="O197" s="45" t="s">
        <v>48</v>
      </c>
      <c r="P197" s="44" t="str">
        <f t="shared" si="182"/>
        <v>OK</v>
      </c>
      <c r="Q197" s="71">
        <f t="shared" si="183"/>
        <v>3.2638888888888912E-2</v>
      </c>
      <c r="R197" s="71">
        <f t="shared" si="184"/>
        <v>2.0833333333333259E-3</v>
      </c>
      <c r="S197" s="71">
        <f t="shared" si="185"/>
        <v>3.4722222222222238E-2</v>
      </c>
      <c r="T197" s="71">
        <f t="shared" ref="T197:T207" si="188">K197-N196</f>
        <v>5.5555555555555636E-3</v>
      </c>
      <c r="U197" s="44">
        <v>26.3</v>
      </c>
      <c r="V197" s="44">
        <f>INDEX('Počty dní'!A:E,MATCH(E197,'Počty dní'!C:C,0),4)</f>
        <v>205</v>
      </c>
      <c r="W197" s="115">
        <f t="shared" ref="W197:W207" si="189">V197*U197</f>
        <v>5391.5</v>
      </c>
      <c r="X197" s="16"/>
    </row>
    <row r="198" spans="1:24" x14ac:dyDescent="0.3">
      <c r="A198" s="94">
        <v>312</v>
      </c>
      <c r="B198" s="44">
        <v>3012</v>
      </c>
      <c r="C198" s="44" t="s">
        <v>2</v>
      </c>
      <c r="D198" s="89">
        <v>25</v>
      </c>
      <c r="E198" s="67" t="str">
        <f t="shared" si="186"/>
        <v>X25</v>
      </c>
      <c r="F198" s="44" t="s">
        <v>53</v>
      </c>
      <c r="G198" s="192">
        <v>5</v>
      </c>
      <c r="H198" s="44" t="str">
        <f t="shared" si="187"/>
        <v>XXX165/5</v>
      </c>
      <c r="I198" s="68" t="s">
        <v>5</v>
      </c>
      <c r="J198" s="68" t="s">
        <v>5</v>
      </c>
      <c r="K198" s="69">
        <v>0.28333333333333333</v>
      </c>
      <c r="L198" s="70">
        <v>0.28472222222222221</v>
      </c>
      <c r="M198" s="45" t="s">
        <v>48</v>
      </c>
      <c r="N198" s="70">
        <v>0.30138888888888887</v>
      </c>
      <c r="O198" s="45" t="s">
        <v>51</v>
      </c>
      <c r="P198" s="44" t="str">
        <f t="shared" si="182"/>
        <v>OK</v>
      </c>
      <c r="Q198" s="71">
        <f t="shared" si="183"/>
        <v>1.6666666666666663E-2</v>
      </c>
      <c r="R198" s="71">
        <f t="shared" si="184"/>
        <v>1.388888888888884E-3</v>
      </c>
      <c r="S198" s="71">
        <f t="shared" si="185"/>
        <v>1.8055555555555547E-2</v>
      </c>
      <c r="T198" s="71">
        <f t="shared" si="188"/>
        <v>1.9444444444444431E-2</v>
      </c>
      <c r="U198" s="44">
        <v>12.2</v>
      </c>
      <c r="V198" s="44">
        <f>INDEX('Počty dní'!A:E,MATCH(E198,'Počty dní'!C:C,0),4)</f>
        <v>205</v>
      </c>
      <c r="W198" s="115">
        <f t="shared" si="189"/>
        <v>2501</v>
      </c>
      <c r="X198" s="16"/>
    </row>
    <row r="199" spans="1:24" x14ac:dyDescent="0.3">
      <c r="A199" s="94">
        <v>312</v>
      </c>
      <c r="B199" s="44">
        <v>3012</v>
      </c>
      <c r="C199" s="44" t="s">
        <v>2</v>
      </c>
      <c r="D199" s="89">
        <v>10</v>
      </c>
      <c r="E199" s="67" t="str">
        <f t="shared" si="186"/>
        <v>X10</v>
      </c>
      <c r="F199" s="44" t="s">
        <v>47</v>
      </c>
      <c r="G199" s="192">
        <v>6</v>
      </c>
      <c r="H199" s="44" t="str">
        <f t="shared" si="187"/>
        <v>XXX166/6</v>
      </c>
      <c r="I199" s="68" t="s">
        <v>5</v>
      </c>
      <c r="J199" s="68" t="s">
        <v>5</v>
      </c>
      <c r="K199" s="69">
        <v>0.30277777777777776</v>
      </c>
      <c r="L199" s="70">
        <v>0.30277777777777776</v>
      </c>
      <c r="M199" s="45" t="s">
        <v>51</v>
      </c>
      <c r="N199" s="70">
        <v>0.30833333333333335</v>
      </c>
      <c r="O199" s="45" t="s">
        <v>50</v>
      </c>
      <c r="P199" s="44" t="str">
        <f t="shared" si="182"/>
        <v>OK</v>
      </c>
      <c r="Q199" s="71">
        <f t="shared" si="183"/>
        <v>5.5555555555555913E-3</v>
      </c>
      <c r="R199" s="71">
        <f t="shared" si="184"/>
        <v>0</v>
      </c>
      <c r="S199" s="71">
        <f t="shared" si="185"/>
        <v>5.5555555555555913E-3</v>
      </c>
      <c r="T199" s="71">
        <f t="shared" si="188"/>
        <v>1.388888888888884E-3</v>
      </c>
      <c r="U199" s="44">
        <v>3.8</v>
      </c>
      <c r="V199" s="44">
        <f>INDEX('Počty dní'!A:E,MATCH(E199,'Počty dní'!C:C,0),4)</f>
        <v>195</v>
      </c>
      <c r="W199" s="115">
        <f t="shared" si="189"/>
        <v>741</v>
      </c>
      <c r="X199" s="16"/>
    </row>
    <row r="200" spans="1:24" x14ac:dyDescent="0.3">
      <c r="A200" s="94">
        <v>312</v>
      </c>
      <c r="B200" s="44">
        <v>3012</v>
      </c>
      <c r="C200" s="44" t="s">
        <v>2</v>
      </c>
      <c r="D200" s="89">
        <v>10</v>
      </c>
      <c r="E200" s="67" t="str">
        <f t="shared" si="186"/>
        <v>X10</v>
      </c>
      <c r="F200" s="44" t="s">
        <v>47</v>
      </c>
      <c r="G200" s="192">
        <v>3</v>
      </c>
      <c r="H200" s="44" t="str">
        <f t="shared" si="187"/>
        <v>XXX166/3</v>
      </c>
      <c r="I200" s="68" t="s">
        <v>5</v>
      </c>
      <c r="J200" s="68" t="s">
        <v>5</v>
      </c>
      <c r="K200" s="69">
        <v>0.30902777777777779</v>
      </c>
      <c r="L200" s="70">
        <v>0.30972222222222223</v>
      </c>
      <c r="M200" s="45" t="s">
        <v>50</v>
      </c>
      <c r="N200" s="70">
        <v>0.31458333333333333</v>
      </c>
      <c r="O200" s="45" t="s">
        <v>51</v>
      </c>
      <c r="P200" s="44" t="str">
        <f t="shared" si="182"/>
        <v>OK</v>
      </c>
      <c r="Q200" s="71">
        <f t="shared" si="183"/>
        <v>4.8611111111110938E-3</v>
      </c>
      <c r="R200" s="71">
        <f t="shared" si="184"/>
        <v>6.9444444444444198E-4</v>
      </c>
      <c r="S200" s="71">
        <f t="shared" si="185"/>
        <v>5.5555555555555358E-3</v>
      </c>
      <c r="T200" s="71">
        <f t="shared" si="188"/>
        <v>6.9444444444444198E-4</v>
      </c>
      <c r="U200" s="44">
        <v>3.8</v>
      </c>
      <c r="V200" s="44">
        <f>INDEX('Počty dní'!A:E,MATCH(E200,'Počty dní'!C:C,0),4)</f>
        <v>195</v>
      </c>
      <c r="W200" s="115">
        <f t="shared" si="189"/>
        <v>741</v>
      </c>
      <c r="X200" s="16"/>
    </row>
    <row r="201" spans="1:24" x14ac:dyDescent="0.3">
      <c r="A201" s="94">
        <v>312</v>
      </c>
      <c r="B201" s="44">
        <v>3012</v>
      </c>
      <c r="C201" s="44" t="s">
        <v>2</v>
      </c>
      <c r="D201" s="89">
        <v>25</v>
      </c>
      <c r="E201" s="67" t="str">
        <f t="shared" si="186"/>
        <v>X25</v>
      </c>
      <c r="F201" s="44" t="s">
        <v>53</v>
      </c>
      <c r="G201" s="192">
        <v>10</v>
      </c>
      <c r="H201" s="44" t="str">
        <f t="shared" si="187"/>
        <v>XXX165/10</v>
      </c>
      <c r="I201" s="68" t="s">
        <v>5</v>
      </c>
      <c r="J201" s="68" t="s">
        <v>5</v>
      </c>
      <c r="K201" s="69">
        <v>0.37152777777777773</v>
      </c>
      <c r="L201" s="70">
        <v>0.37222222222222223</v>
      </c>
      <c r="M201" s="45" t="s">
        <v>51</v>
      </c>
      <c r="N201" s="70">
        <v>0.3888888888888889</v>
      </c>
      <c r="O201" s="45" t="s">
        <v>48</v>
      </c>
      <c r="P201" s="44" t="str">
        <f t="shared" si="182"/>
        <v>OK</v>
      </c>
      <c r="Q201" s="71">
        <f t="shared" si="183"/>
        <v>1.6666666666666663E-2</v>
      </c>
      <c r="R201" s="71">
        <f t="shared" si="184"/>
        <v>6.9444444444449749E-4</v>
      </c>
      <c r="S201" s="71">
        <f t="shared" si="185"/>
        <v>1.736111111111116E-2</v>
      </c>
      <c r="T201" s="71">
        <f t="shared" si="188"/>
        <v>5.6944444444444409E-2</v>
      </c>
      <c r="U201" s="44">
        <v>12.2</v>
      </c>
      <c r="V201" s="44">
        <f>INDEX('Počty dní'!A:E,MATCH(E201,'Počty dní'!C:C,0),4)</f>
        <v>205</v>
      </c>
      <c r="W201" s="115">
        <f t="shared" si="189"/>
        <v>2501</v>
      </c>
      <c r="X201" s="16"/>
    </row>
    <row r="202" spans="1:24" x14ac:dyDescent="0.3">
      <c r="A202" s="94">
        <v>312</v>
      </c>
      <c r="B202" s="44">
        <v>3012</v>
      </c>
      <c r="C202" s="44" t="s">
        <v>2</v>
      </c>
      <c r="D202" s="91"/>
      <c r="E202" s="67" t="str">
        <f t="shared" si="186"/>
        <v>X</v>
      </c>
      <c r="F202" s="44" t="s">
        <v>53</v>
      </c>
      <c r="G202" s="192">
        <v>9</v>
      </c>
      <c r="H202" s="44" t="str">
        <f t="shared" si="187"/>
        <v>XXX165/9</v>
      </c>
      <c r="I202" s="68" t="s">
        <v>5</v>
      </c>
      <c r="J202" s="68" t="s">
        <v>5</v>
      </c>
      <c r="K202" s="69">
        <v>0.44236111111111115</v>
      </c>
      <c r="L202" s="70">
        <v>0.44444444444444442</v>
      </c>
      <c r="M202" s="45" t="s">
        <v>48</v>
      </c>
      <c r="N202" s="70">
        <v>0.47361111111111115</v>
      </c>
      <c r="O202" s="45" t="s">
        <v>54</v>
      </c>
      <c r="P202" s="44" t="str">
        <f t="shared" si="182"/>
        <v>OK</v>
      </c>
      <c r="Q202" s="71">
        <f t="shared" si="183"/>
        <v>2.916666666666673E-2</v>
      </c>
      <c r="R202" s="71">
        <f t="shared" si="184"/>
        <v>2.0833333333332704E-3</v>
      </c>
      <c r="S202" s="71">
        <f t="shared" si="185"/>
        <v>3.125E-2</v>
      </c>
      <c r="T202" s="71">
        <f t="shared" si="188"/>
        <v>5.3472222222222254E-2</v>
      </c>
      <c r="U202" s="44">
        <v>23.6</v>
      </c>
      <c r="V202" s="44">
        <f>INDEX('Počty dní'!A:E,MATCH(E202,'Počty dní'!C:C,0),4)</f>
        <v>205</v>
      </c>
      <c r="W202" s="115">
        <f t="shared" si="189"/>
        <v>4838</v>
      </c>
      <c r="X202" s="16"/>
    </row>
    <row r="203" spans="1:24" x14ac:dyDescent="0.3">
      <c r="A203" s="94">
        <v>312</v>
      </c>
      <c r="B203" s="44">
        <v>3012</v>
      </c>
      <c r="C203" s="44" t="s">
        <v>2</v>
      </c>
      <c r="D203" s="89"/>
      <c r="E203" s="67" t="str">
        <f t="shared" si="186"/>
        <v>X</v>
      </c>
      <c r="F203" s="44" t="s">
        <v>53</v>
      </c>
      <c r="G203" s="192">
        <v>14</v>
      </c>
      <c r="H203" s="44" t="str">
        <f t="shared" si="187"/>
        <v>XXX165/14</v>
      </c>
      <c r="I203" s="68" t="s">
        <v>5</v>
      </c>
      <c r="J203" s="68" t="s">
        <v>5</v>
      </c>
      <c r="K203" s="69">
        <v>0.52083333333333337</v>
      </c>
      <c r="L203" s="70">
        <v>0.5229166666666667</v>
      </c>
      <c r="M203" s="45" t="s">
        <v>54</v>
      </c>
      <c r="N203" s="70">
        <v>0.55555555555555558</v>
      </c>
      <c r="O203" s="45" t="s">
        <v>48</v>
      </c>
      <c r="P203" s="44" t="str">
        <f t="shared" si="182"/>
        <v>OK</v>
      </c>
      <c r="Q203" s="71">
        <f t="shared" si="183"/>
        <v>3.2638888888888884E-2</v>
      </c>
      <c r="R203" s="71">
        <f t="shared" si="184"/>
        <v>2.0833333333333259E-3</v>
      </c>
      <c r="S203" s="71">
        <f t="shared" si="185"/>
        <v>3.472222222222221E-2</v>
      </c>
      <c r="T203" s="71">
        <f t="shared" si="188"/>
        <v>4.7222222222222221E-2</v>
      </c>
      <c r="U203" s="44">
        <v>26.3</v>
      </c>
      <c r="V203" s="44">
        <f>INDEX('Počty dní'!A:E,MATCH(E203,'Počty dní'!C:C,0),4)</f>
        <v>205</v>
      </c>
      <c r="W203" s="115">
        <f t="shared" si="189"/>
        <v>5391.5</v>
      </c>
      <c r="X203" s="16"/>
    </row>
    <row r="204" spans="1:24" x14ac:dyDescent="0.3">
      <c r="A204" s="94">
        <v>312</v>
      </c>
      <c r="B204" s="44">
        <v>3012</v>
      </c>
      <c r="C204" s="44" t="s">
        <v>2</v>
      </c>
      <c r="D204" s="89"/>
      <c r="E204" s="67" t="str">
        <f t="shared" si="186"/>
        <v>X</v>
      </c>
      <c r="F204" s="44" t="s">
        <v>53</v>
      </c>
      <c r="G204" s="192">
        <v>13</v>
      </c>
      <c r="H204" s="44" t="str">
        <f t="shared" si="187"/>
        <v>XXX165/13</v>
      </c>
      <c r="I204" s="68" t="s">
        <v>5</v>
      </c>
      <c r="J204" s="68" t="s">
        <v>5</v>
      </c>
      <c r="K204" s="69">
        <v>0.56736111111111109</v>
      </c>
      <c r="L204" s="70">
        <v>0.56944444444444442</v>
      </c>
      <c r="M204" s="45" t="s">
        <v>48</v>
      </c>
      <c r="N204" s="70">
        <v>0.6020833333333333</v>
      </c>
      <c r="O204" s="45" t="s">
        <v>54</v>
      </c>
      <c r="P204" s="44" t="str">
        <f t="shared" si="182"/>
        <v>OK</v>
      </c>
      <c r="Q204" s="71">
        <f t="shared" si="183"/>
        <v>3.2638888888888884E-2</v>
      </c>
      <c r="R204" s="71">
        <f t="shared" si="184"/>
        <v>2.0833333333333259E-3</v>
      </c>
      <c r="S204" s="71">
        <f t="shared" si="185"/>
        <v>3.472222222222221E-2</v>
      </c>
      <c r="T204" s="71">
        <f t="shared" si="188"/>
        <v>1.1805555555555514E-2</v>
      </c>
      <c r="U204" s="44">
        <v>26.3</v>
      </c>
      <c r="V204" s="44">
        <f>INDEX('Počty dní'!A:E,MATCH(E204,'Počty dní'!C:C,0),4)</f>
        <v>205</v>
      </c>
      <c r="W204" s="115">
        <f t="shared" si="189"/>
        <v>5391.5</v>
      </c>
      <c r="X204" s="16"/>
    </row>
    <row r="205" spans="1:24" x14ac:dyDescent="0.3">
      <c r="A205" s="94">
        <v>312</v>
      </c>
      <c r="B205" s="44">
        <v>3012</v>
      </c>
      <c r="C205" s="44" t="s">
        <v>2</v>
      </c>
      <c r="D205" s="89"/>
      <c r="E205" s="67" t="str">
        <f t="shared" si="186"/>
        <v>X</v>
      </c>
      <c r="F205" s="44" t="s">
        <v>53</v>
      </c>
      <c r="G205" s="192">
        <v>18</v>
      </c>
      <c r="H205" s="44" t="str">
        <f t="shared" si="187"/>
        <v>XXX165/18</v>
      </c>
      <c r="I205" s="68" t="s">
        <v>5</v>
      </c>
      <c r="J205" s="68" t="s">
        <v>5</v>
      </c>
      <c r="K205" s="69">
        <v>0.60416666666666663</v>
      </c>
      <c r="L205" s="70">
        <v>0.60625000000000007</v>
      </c>
      <c r="M205" s="45" t="s">
        <v>54</v>
      </c>
      <c r="N205" s="70">
        <v>0.63888888888888895</v>
      </c>
      <c r="O205" s="45" t="s">
        <v>48</v>
      </c>
      <c r="P205" s="44" t="str">
        <f t="shared" si="182"/>
        <v>OK</v>
      </c>
      <c r="Q205" s="71">
        <f t="shared" si="183"/>
        <v>3.2638888888888884E-2</v>
      </c>
      <c r="R205" s="71">
        <f t="shared" si="184"/>
        <v>2.083333333333437E-3</v>
      </c>
      <c r="S205" s="71">
        <f t="shared" si="185"/>
        <v>3.4722222222222321E-2</v>
      </c>
      <c r="T205" s="71">
        <f t="shared" si="188"/>
        <v>2.0833333333333259E-3</v>
      </c>
      <c r="U205" s="44">
        <v>26.3</v>
      </c>
      <c r="V205" s="44">
        <f>INDEX('Počty dní'!A:E,MATCH(E205,'Počty dní'!C:C,0),4)</f>
        <v>205</v>
      </c>
      <c r="W205" s="115">
        <f t="shared" si="189"/>
        <v>5391.5</v>
      </c>
      <c r="X205" s="16"/>
    </row>
    <row r="206" spans="1:24" x14ac:dyDescent="0.3">
      <c r="A206" s="94">
        <v>312</v>
      </c>
      <c r="B206" s="44">
        <v>3012</v>
      </c>
      <c r="C206" s="44" t="s">
        <v>2</v>
      </c>
      <c r="D206" s="89"/>
      <c r="E206" s="67" t="str">
        <f t="shared" si="186"/>
        <v>X</v>
      </c>
      <c r="F206" s="44" t="s">
        <v>53</v>
      </c>
      <c r="G206" s="192">
        <v>17</v>
      </c>
      <c r="H206" s="44" t="str">
        <f t="shared" si="187"/>
        <v>XXX165/17</v>
      </c>
      <c r="I206" s="68" t="s">
        <v>5</v>
      </c>
      <c r="J206" s="68" t="s">
        <v>5</v>
      </c>
      <c r="K206" s="69">
        <v>0.65069444444444446</v>
      </c>
      <c r="L206" s="70">
        <v>0.65277777777777779</v>
      </c>
      <c r="M206" s="45" t="s">
        <v>48</v>
      </c>
      <c r="N206" s="70">
        <v>0.68541666666666667</v>
      </c>
      <c r="O206" s="45" t="s">
        <v>54</v>
      </c>
      <c r="P206" s="44" t="str">
        <f t="shared" si="182"/>
        <v>OK</v>
      </c>
      <c r="Q206" s="71">
        <f t="shared" si="183"/>
        <v>3.2638888888888884E-2</v>
      </c>
      <c r="R206" s="71">
        <f t="shared" si="184"/>
        <v>2.0833333333333259E-3</v>
      </c>
      <c r="S206" s="71">
        <f t="shared" si="185"/>
        <v>3.472222222222221E-2</v>
      </c>
      <c r="T206" s="71">
        <f t="shared" si="188"/>
        <v>1.1805555555555514E-2</v>
      </c>
      <c r="U206" s="44">
        <v>26.3</v>
      </c>
      <c r="V206" s="44">
        <f>INDEX('Počty dní'!A:E,MATCH(E206,'Počty dní'!C:C,0),4)</f>
        <v>205</v>
      </c>
      <c r="W206" s="115">
        <f t="shared" si="189"/>
        <v>5391.5</v>
      </c>
      <c r="X206" s="16"/>
    </row>
    <row r="207" spans="1:24" ht="15" thickBot="1" x14ac:dyDescent="0.35">
      <c r="A207" s="94">
        <v>312</v>
      </c>
      <c r="B207" s="44">
        <v>3012</v>
      </c>
      <c r="C207" s="44" t="s">
        <v>2</v>
      </c>
      <c r="D207" s="89"/>
      <c r="E207" s="67" t="str">
        <f t="shared" si="186"/>
        <v>X</v>
      </c>
      <c r="F207" s="44" t="s">
        <v>53</v>
      </c>
      <c r="G207" s="192">
        <v>20</v>
      </c>
      <c r="H207" s="44" t="str">
        <f t="shared" si="187"/>
        <v>XXX165/20</v>
      </c>
      <c r="I207" s="68" t="s">
        <v>5</v>
      </c>
      <c r="J207" s="68" t="s">
        <v>5</v>
      </c>
      <c r="K207" s="69">
        <v>0.6875</v>
      </c>
      <c r="L207" s="70">
        <v>0.68958333333333333</v>
      </c>
      <c r="M207" s="45" t="s">
        <v>54</v>
      </c>
      <c r="N207" s="70">
        <v>0.72222222222222221</v>
      </c>
      <c r="O207" s="45" t="s">
        <v>48</v>
      </c>
      <c r="P207" s="44"/>
      <c r="Q207" s="71">
        <f t="shared" si="183"/>
        <v>3.2638888888888884E-2</v>
      </c>
      <c r="R207" s="71">
        <f t="shared" si="184"/>
        <v>2.0833333333333259E-3</v>
      </c>
      <c r="S207" s="71">
        <f t="shared" si="185"/>
        <v>3.472222222222221E-2</v>
      </c>
      <c r="T207" s="71">
        <f t="shared" si="188"/>
        <v>2.0833333333333259E-3</v>
      </c>
      <c r="U207" s="44">
        <v>26.3</v>
      </c>
      <c r="V207" s="44">
        <f>INDEX('Počty dní'!A:E,MATCH(E207,'Počty dní'!C:C,0),4)</f>
        <v>205</v>
      </c>
      <c r="W207" s="115">
        <f t="shared" si="189"/>
        <v>5391.5</v>
      </c>
      <c r="X207" s="16"/>
    </row>
    <row r="208" spans="1:24" ht="15" thickBot="1" x14ac:dyDescent="0.35">
      <c r="A208" s="120" t="str">
        <f ca="1">CONCATENATE(INDIRECT("R[-3]C[0]",FALSE),"celkem")</f>
        <v>312celkem</v>
      </c>
      <c r="B208" s="121"/>
      <c r="C208" s="121" t="str">
        <f ca="1">INDIRECT("R[-1]C[12]",FALSE)</f>
        <v>Chotěboř,,žel.st.</v>
      </c>
      <c r="D208" s="122"/>
      <c r="E208" s="121"/>
      <c r="F208" s="122"/>
      <c r="G208" s="121"/>
      <c r="H208" s="123"/>
      <c r="I208" s="132"/>
      <c r="J208" s="133" t="str">
        <f ca="1">INDIRECT("R[-2]C[0]",FALSE)</f>
        <v>S</v>
      </c>
      <c r="K208" s="124"/>
      <c r="L208" s="134"/>
      <c r="M208" s="125"/>
      <c r="N208" s="134"/>
      <c r="O208" s="126"/>
      <c r="P208" s="121"/>
      <c r="Q208" s="127">
        <f>SUM(Q196:Q207)</f>
        <v>0.30069444444444449</v>
      </c>
      <c r="R208" s="127">
        <f t="shared" ref="R208" si="190">SUM(R196:R207)</f>
        <v>1.8055555555555602E-2</v>
      </c>
      <c r="S208" s="127">
        <f t="shared" ref="S208" si="191">SUM(S196:S207)</f>
        <v>0.31875000000000009</v>
      </c>
      <c r="T208" s="127">
        <f t="shared" ref="T208" si="192">SUM(T196:T207)</f>
        <v>0.21249999999999988</v>
      </c>
      <c r="U208" s="128">
        <f>SUM(U196:U207)</f>
        <v>239.70000000000005</v>
      </c>
      <c r="V208" s="129"/>
      <c r="W208" s="130">
        <f>SUM(W196:W207)</f>
        <v>49062.5</v>
      </c>
      <c r="X208" s="41"/>
    </row>
    <row r="209" spans="1:24" x14ac:dyDescent="0.3">
      <c r="A209" s="16"/>
      <c r="B209" s="16"/>
      <c r="C209" s="16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  <c r="P209" s="16"/>
      <c r="Q209" s="16"/>
      <c r="R209" s="16"/>
      <c r="S209" s="16"/>
      <c r="T209" s="16"/>
      <c r="U209" s="16"/>
      <c r="V209" s="16"/>
      <c r="W209" s="16"/>
      <c r="X209" s="16"/>
    </row>
    <row r="210" spans="1:24" ht="15" thickBot="1" x14ac:dyDescent="0.35">
      <c r="A210" s="16"/>
      <c r="B210" s="16"/>
      <c r="C210" s="16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  <c r="P210" s="16"/>
      <c r="Q210" s="16"/>
      <c r="R210" s="16"/>
      <c r="S210" s="16"/>
      <c r="T210" s="16"/>
      <c r="U210" s="16"/>
      <c r="V210" s="16"/>
      <c r="W210" s="16"/>
      <c r="X210" s="16"/>
    </row>
    <row r="211" spans="1:24" x14ac:dyDescent="0.3">
      <c r="A211" s="93">
        <v>313</v>
      </c>
      <c r="B211" s="42">
        <v>3013</v>
      </c>
      <c r="C211" s="42" t="s">
        <v>2</v>
      </c>
      <c r="D211" s="109"/>
      <c r="E211" s="110" t="str">
        <f>CONCATENATE(C211,D211)</f>
        <v>X</v>
      </c>
      <c r="F211" s="42" t="s">
        <v>56</v>
      </c>
      <c r="G211" s="191">
        <v>1</v>
      </c>
      <c r="H211" s="42" t="str">
        <f>CONCATENATE(F211,"/",G211)</f>
        <v>XXX170/1</v>
      </c>
      <c r="I211" s="64" t="s">
        <v>5</v>
      </c>
      <c r="J211" s="64" t="s">
        <v>5</v>
      </c>
      <c r="K211" s="111">
        <v>0.20277777777777781</v>
      </c>
      <c r="L211" s="112">
        <v>0.20486111111111113</v>
      </c>
      <c r="M211" s="113" t="s">
        <v>48</v>
      </c>
      <c r="N211" s="112">
        <v>0.22777777777777777</v>
      </c>
      <c r="O211" s="113" t="s">
        <v>57</v>
      </c>
      <c r="P211" s="42" t="str">
        <f t="shared" ref="P211:P223" si="193">IF(M212=O211,"OK","POZOR")</f>
        <v>OK</v>
      </c>
      <c r="Q211" s="114">
        <f t="shared" ref="Q211:Q217" si="194">IF(ISNUMBER(G211),N211-L211,IF(F211="přejezd",N211-L211,0))</f>
        <v>2.2916666666666641E-2</v>
      </c>
      <c r="R211" s="114">
        <f t="shared" ref="R211:R217" si="195">IF(ISNUMBER(G211),L211-K211,0)</f>
        <v>2.0833333333333259E-3</v>
      </c>
      <c r="S211" s="114">
        <f t="shared" ref="S211:S217" si="196">Q211+R211</f>
        <v>2.4999999999999967E-2</v>
      </c>
      <c r="T211" s="114"/>
      <c r="U211" s="42">
        <v>23.1</v>
      </c>
      <c r="V211" s="42">
        <f>INDEX('Počty dní'!A:E,MATCH(E211,'Počty dní'!C:C,0),4)</f>
        <v>205</v>
      </c>
      <c r="W211" s="65">
        <f>V211*U211</f>
        <v>4735.5</v>
      </c>
      <c r="X211" s="16"/>
    </row>
    <row r="212" spans="1:24" x14ac:dyDescent="0.3">
      <c r="A212" s="94">
        <v>313</v>
      </c>
      <c r="B212" s="44">
        <v>3013</v>
      </c>
      <c r="C212" s="44" t="s">
        <v>2</v>
      </c>
      <c r="D212" s="89"/>
      <c r="E212" s="67" t="str">
        <f t="shared" ref="E212" si="197">CONCATENATE(C212,D212)</f>
        <v>X</v>
      </c>
      <c r="F212" s="43" t="s">
        <v>29</v>
      </c>
      <c r="G212" s="195"/>
      <c r="H212" s="44" t="str">
        <f t="shared" ref="H212:H221" si="198">CONCATENATE(F212,"/",G212)</f>
        <v>přejezd/</v>
      </c>
      <c r="I212" s="66"/>
      <c r="J212" s="68" t="s">
        <v>5</v>
      </c>
      <c r="K212" s="86">
        <v>0.22777777777777777</v>
      </c>
      <c r="L212" s="87">
        <v>0.22777777777777777</v>
      </c>
      <c r="M212" s="146" t="s">
        <v>57</v>
      </c>
      <c r="N212" s="87">
        <v>0.22916666666666666</v>
      </c>
      <c r="O212" s="45" t="s">
        <v>60</v>
      </c>
      <c r="P212" s="43" t="str">
        <f t="shared" si="193"/>
        <v>OK</v>
      </c>
      <c r="Q212" s="71">
        <f t="shared" ref="Q212:Q216" si="199">IF(ISNUMBER(G212),N212-L212,IF(F212="přejezd",N212-L212,0))</f>
        <v>1.388888888888884E-3</v>
      </c>
      <c r="R212" s="71">
        <f t="shared" ref="R212:R216" si="200">IF(ISNUMBER(G212),L212-K212,0)</f>
        <v>0</v>
      </c>
      <c r="S212" s="71">
        <f t="shared" ref="S212:S216" si="201">Q212+R212</f>
        <v>1.388888888888884E-3</v>
      </c>
      <c r="T212" s="71">
        <f t="shared" ref="T212:T216" si="202">K212-N211</f>
        <v>0</v>
      </c>
      <c r="U212" s="43">
        <v>0</v>
      </c>
      <c r="V212" s="44">
        <f>INDEX('Počty dní'!A:E,MATCH(E212,'Počty dní'!C:C,0),4)</f>
        <v>205</v>
      </c>
      <c r="W212" s="115">
        <f t="shared" ref="W212:W221" si="203">V212*U212</f>
        <v>0</v>
      </c>
      <c r="X212" s="16"/>
    </row>
    <row r="213" spans="1:24" x14ac:dyDescent="0.3">
      <c r="A213" s="94">
        <v>313</v>
      </c>
      <c r="B213" s="44">
        <v>3013</v>
      </c>
      <c r="C213" s="44" t="s">
        <v>2</v>
      </c>
      <c r="D213" s="89"/>
      <c r="E213" s="67" t="str">
        <f t="shared" ref="E213:E221" si="204">CONCATENATE(C213,D213)</f>
        <v>X</v>
      </c>
      <c r="F213" s="44" t="s">
        <v>59</v>
      </c>
      <c r="G213" s="192">
        <v>5</v>
      </c>
      <c r="H213" s="44" t="str">
        <f t="shared" si="198"/>
        <v>XXX171/5</v>
      </c>
      <c r="I213" s="68" t="s">
        <v>5</v>
      </c>
      <c r="J213" s="68" t="s">
        <v>5</v>
      </c>
      <c r="K213" s="69">
        <v>0.25555555555555559</v>
      </c>
      <c r="L213" s="70">
        <v>0.25694444444444448</v>
      </c>
      <c r="M213" s="45" t="s">
        <v>60</v>
      </c>
      <c r="N213" s="70">
        <v>0.27430555555555552</v>
      </c>
      <c r="O213" s="45" t="s">
        <v>54</v>
      </c>
      <c r="P213" s="44" t="str">
        <f t="shared" si="193"/>
        <v>OK</v>
      </c>
      <c r="Q213" s="71">
        <f t="shared" si="199"/>
        <v>1.7361111111111049E-2</v>
      </c>
      <c r="R213" s="71">
        <f t="shared" si="200"/>
        <v>1.388888888888884E-3</v>
      </c>
      <c r="S213" s="71">
        <f t="shared" si="201"/>
        <v>1.8749999999999933E-2</v>
      </c>
      <c r="T213" s="71">
        <f t="shared" si="202"/>
        <v>2.6388888888888934E-2</v>
      </c>
      <c r="U213" s="44">
        <v>15.3</v>
      </c>
      <c r="V213" s="44">
        <f>INDEX('Počty dní'!A:E,MATCH(E213,'Počty dní'!C:C,0),4)</f>
        <v>205</v>
      </c>
      <c r="W213" s="115">
        <f t="shared" si="203"/>
        <v>3136.5</v>
      </c>
      <c r="X213" s="16"/>
    </row>
    <row r="214" spans="1:24" x14ac:dyDescent="0.3">
      <c r="A214" s="94">
        <v>313</v>
      </c>
      <c r="B214" s="44">
        <v>3013</v>
      </c>
      <c r="C214" s="44" t="s">
        <v>2</v>
      </c>
      <c r="D214" s="89"/>
      <c r="E214" s="67" t="str">
        <f>CONCATENATE(C214,D214)</f>
        <v>X</v>
      </c>
      <c r="F214" s="44" t="s">
        <v>59</v>
      </c>
      <c r="G214" s="192">
        <v>6</v>
      </c>
      <c r="H214" s="44" t="str">
        <f>CONCATENATE(F214,"/",G214)</f>
        <v>XXX171/6</v>
      </c>
      <c r="I214" s="68" t="s">
        <v>5</v>
      </c>
      <c r="J214" s="68" t="s">
        <v>5</v>
      </c>
      <c r="K214" s="69">
        <v>0.27499999999999997</v>
      </c>
      <c r="L214" s="70">
        <v>0.27638888888888885</v>
      </c>
      <c r="M214" s="45" t="s">
        <v>54</v>
      </c>
      <c r="N214" s="70">
        <v>0.30138888888888887</v>
      </c>
      <c r="O214" s="45" t="s">
        <v>60</v>
      </c>
      <c r="P214" s="44" t="str">
        <f t="shared" si="193"/>
        <v>OK</v>
      </c>
      <c r="Q214" s="71">
        <f t="shared" si="199"/>
        <v>2.5000000000000022E-2</v>
      </c>
      <c r="R214" s="71">
        <f t="shared" si="200"/>
        <v>1.388888888888884E-3</v>
      </c>
      <c r="S214" s="71">
        <f t="shared" si="201"/>
        <v>2.6388888888888906E-2</v>
      </c>
      <c r="T214" s="71">
        <f t="shared" si="202"/>
        <v>6.9444444444444198E-4</v>
      </c>
      <c r="U214" s="44">
        <v>19.2</v>
      </c>
      <c r="V214" s="44">
        <f>INDEX('Počty dní'!A:E,MATCH(E214,'Počty dní'!C:C,0),4)</f>
        <v>205</v>
      </c>
      <c r="W214" s="115">
        <f>V214*U214</f>
        <v>3936</v>
      </c>
      <c r="X214" s="16"/>
    </row>
    <row r="215" spans="1:24" x14ac:dyDescent="0.3">
      <c r="A215" s="94">
        <v>313</v>
      </c>
      <c r="B215" s="44">
        <v>3013</v>
      </c>
      <c r="C215" s="44" t="s">
        <v>2</v>
      </c>
      <c r="D215" s="89"/>
      <c r="E215" s="67" t="str">
        <f t="shared" si="204"/>
        <v>X</v>
      </c>
      <c r="F215" s="44" t="s">
        <v>59</v>
      </c>
      <c r="G215" s="192">
        <v>7</v>
      </c>
      <c r="H215" s="44" t="str">
        <f t="shared" si="198"/>
        <v>XXX171/7</v>
      </c>
      <c r="I215" s="68" t="s">
        <v>5</v>
      </c>
      <c r="J215" s="68" t="s">
        <v>5</v>
      </c>
      <c r="K215" s="69">
        <v>0.3923611111111111</v>
      </c>
      <c r="L215" s="70">
        <v>0.39374999999999999</v>
      </c>
      <c r="M215" s="45" t="s">
        <v>60</v>
      </c>
      <c r="N215" s="70">
        <v>0.41597222222222219</v>
      </c>
      <c r="O215" s="45" t="s">
        <v>54</v>
      </c>
      <c r="P215" s="44" t="str">
        <f t="shared" si="193"/>
        <v>OK</v>
      </c>
      <c r="Q215" s="71">
        <f t="shared" si="199"/>
        <v>2.2222222222222199E-2</v>
      </c>
      <c r="R215" s="71">
        <f t="shared" si="200"/>
        <v>1.388888888888884E-3</v>
      </c>
      <c r="S215" s="71">
        <f t="shared" si="201"/>
        <v>2.3611111111111083E-2</v>
      </c>
      <c r="T215" s="71">
        <f t="shared" si="202"/>
        <v>9.0972222222222232E-2</v>
      </c>
      <c r="U215" s="44">
        <v>19.2</v>
      </c>
      <c r="V215" s="44">
        <f>INDEX('Počty dní'!A:E,MATCH(E215,'Počty dní'!C:C,0),4)</f>
        <v>205</v>
      </c>
      <c r="W215" s="115">
        <f t="shared" si="203"/>
        <v>3936</v>
      </c>
      <c r="X215" s="16"/>
    </row>
    <row r="216" spans="1:24" x14ac:dyDescent="0.3">
      <c r="A216" s="94">
        <v>313</v>
      </c>
      <c r="B216" s="44">
        <v>3013</v>
      </c>
      <c r="C216" s="44" t="s">
        <v>2</v>
      </c>
      <c r="D216" s="89"/>
      <c r="E216" s="67" t="str">
        <f>CONCATENATE(C216,D216)</f>
        <v>X</v>
      </c>
      <c r="F216" s="44" t="s">
        <v>59</v>
      </c>
      <c r="G216" s="192">
        <v>8</v>
      </c>
      <c r="H216" s="44" t="str">
        <f>CONCATENATE(F216,"/",G216)</f>
        <v>XXX171/8</v>
      </c>
      <c r="I216" s="68" t="s">
        <v>5</v>
      </c>
      <c r="J216" s="68" t="s">
        <v>5</v>
      </c>
      <c r="K216" s="69">
        <v>0.41666666666666669</v>
      </c>
      <c r="L216" s="70">
        <v>0.41736111111111113</v>
      </c>
      <c r="M216" s="45" t="s">
        <v>54</v>
      </c>
      <c r="N216" s="70">
        <v>0.43958333333333338</v>
      </c>
      <c r="O216" s="45" t="s">
        <v>60</v>
      </c>
      <c r="P216" s="44" t="str">
        <f t="shared" si="193"/>
        <v>OK</v>
      </c>
      <c r="Q216" s="71">
        <f t="shared" si="199"/>
        <v>2.2222222222222254E-2</v>
      </c>
      <c r="R216" s="71">
        <f t="shared" si="200"/>
        <v>6.9444444444444198E-4</v>
      </c>
      <c r="S216" s="71">
        <f t="shared" si="201"/>
        <v>2.2916666666666696E-2</v>
      </c>
      <c r="T216" s="71">
        <f t="shared" si="202"/>
        <v>6.9444444444449749E-4</v>
      </c>
      <c r="U216" s="44">
        <v>19.2</v>
      </c>
      <c r="V216" s="44">
        <f>INDEX('Počty dní'!A:E,MATCH(E216,'Počty dní'!C:C,0),4)</f>
        <v>205</v>
      </c>
      <c r="W216" s="115">
        <f>V216*U216</f>
        <v>3936</v>
      </c>
      <c r="X216" s="16"/>
    </row>
    <row r="217" spans="1:24" x14ac:dyDescent="0.3">
      <c r="A217" s="94">
        <v>313</v>
      </c>
      <c r="B217" s="44">
        <v>3013</v>
      </c>
      <c r="C217" s="44" t="s">
        <v>2</v>
      </c>
      <c r="D217" s="89"/>
      <c r="E217" s="67" t="str">
        <f>CONCATENATE(C217,D217)</f>
        <v>X</v>
      </c>
      <c r="F217" s="44" t="s">
        <v>63</v>
      </c>
      <c r="G217" s="192">
        <v>3</v>
      </c>
      <c r="H217" s="44" t="str">
        <f>CONCATENATE(F217,"/",G217)</f>
        <v>XXX173/3</v>
      </c>
      <c r="I217" s="68" t="s">
        <v>5</v>
      </c>
      <c r="J217" s="68" t="s">
        <v>5</v>
      </c>
      <c r="K217" s="69">
        <v>0.5395833333333333</v>
      </c>
      <c r="L217" s="70">
        <v>0.54166666666666663</v>
      </c>
      <c r="M217" s="45" t="s">
        <v>60</v>
      </c>
      <c r="N217" s="70">
        <v>0.55902777777777779</v>
      </c>
      <c r="O217" s="45" t="s">
        <v>60</v>
      </c>
      <c r="P217" s="44" t="str">
        <f t="shared" si="193"/>
        <v>OK</v>
      </c>
      <c r="Q217" s="71">
        <f t="shared" si="194"/>
        <v>1.736111111111116E-2</v>
      </c>
      <c r="R217" s="71">
        <f t="shared" si="195"/>
        <v>2.0833333333333259E-3</v>
      </c>
      <c r="S217" s="71">
        <f t="shared" si="196"/>
        <v>1.9444444444444486E-2</v>
      </c>
      <c r="T217" s="71">
        <f t="shared" ref="T217" si="205">K217-N216</f>
        <v>9.9999999999999922E-2</v>
      </c>
      <c r="U217" s="44">
        <v>16</v>
      </c>
      <c r="V217" s="44">
        <f>INDEX('Počty dní'!A:E,MATCH(E217,'Počty dní'!C:C,0),4)</f>
        <v>205</v>
      </c>
      <c r="W217" s="115">
        <f>V217*U217</f>
        <v>3280</v>
      </c>
      <c r="X217" s="16"/>
    </row>
    <row r="218" spans="1:24" x14ac:dyDescent="0.3">
      <c r="A218" s="94">
        <v>313</v>
      </c>
      <c r="B218" s="44">
        <v>3013</v>
      </c>
      <c r="C218" s="44" t="s">
        <v>2</v>
      </c>
      <c r="D218" s="89"/>
      <c r="E218" s="67" t="str">
        <f t="shared" si="204"/>
        <v>X</v>
      </c>
      <c r="F218" s="44" t="s">
        <v>59</v>
      </c>
      <c r="G218" s="192">
        <v>9</v>
      </c>
      <c r="H218" s="44" t="str">
        <f t="shared" si="198"/>
        <v>XXX171/9</v>
      </c>
      <c r="I218" s="68" t="s">
        <v>5</v>
      </c>
      <c r="J218" s="68" t="s">
        <v>5</v>
      </c>
      <c r="K218" s="69">
        <v>0.55902777777777779</v>
      </c>
      <c r="L218" s="70">
        <v>0.56041666666666667</v>
      </c>
      <c r="M218" s="45" t="s">
        <v>60</v>
      </c>
      <c r="N218" s="70">
        <v>0.58263888888888882</v>
      </c>
      <c r="O218" s="45" t="s">
        <v>54</v>
      </c>
      <c r="P218" s="44" t="str">
        <f t="shared" si="193"/>
        <v>OK</v>
      </c>
      <c r="Q218" s="71">
        <f t="shared" ref="Q218:Q224" si="206">IF(ISNUMBER(G218),N218-L218,IF(F218="přejezd",N218-L218,0))</f>
        <v>2.2222222222222143E-2</v>
      </c>
      <c r="R218" s="71">
        <f t="shared" ref="R218:R224" si="207">IF(ISNUMBER(G218),L218-K218,0)</f>
        <v>1.388888888888884E-3</v>
      </c>
      <c r="S218" s="71">
        <f t="shared" ref="S218:S224" si="208">Q218+R218</f>
        <v>2.3611111111111027E-2</v>
      </c>
      <c r="T218" s="71">
        <f t="shared" ref="T218:T224" si="209">K218-N217</f>
        <v>0</v>
      </c>
      <c r="U218" s="44">
        <v>19.2</v>
      </c>
      <c r="V218" s="44">
        <f>INDEX('Počty dní'!A:E,MATCH(E218,'Počty dní'!C:C,0),4)</f>
        <v>205</v>
      </c>
      <c r="W218" s="115">
        <f t="shared" si="203"/>
        <v>3936</v>
      </c>
      <c r="X218" s="16"/>
    </row>
    <row r="219" spans="1:24" x14ac:dyDescent="0.3">
      <c r="A219" s="94">
        <v>313</v>
      </c>
      <c r="B219" s="44">
        <v>3013</v>
      </c>
      <c r="C219" s="44" t="s">
        <v>2</v>
      </c>
      <c r="D219" s="89"/>
      <c r="E219" s="67" t="str">
        <f>CONCATENATE(C219,D219)</f>
        <v>X</v>
      </c>
      <c r="F219" s="44" t="s">
        <v>59</v>
      </c>
      <c r="G219" s="192">
        <v>10</v>
      </c>
      <c r="H219" s="44" t="str">
        <f>CONCATENATE(F219,"/",G219)</f>
        <v>XXX171/10</v>
      </c>
      <c r="I219" s="68" t="s">
        <v>5</v>
      </c>
      <c r="J219" s="68" t="s">
        <v>5</v>
      </c>
      <c r="K219" s="69">
        <v>0.59513888888888888</v>
      </c>
      <c r="L219" s="70">
        <v>0.59791666666666665</v>
      </c>
      <c r="M219" s="45" t="s">
        <v>54</v>
      </c>
      <c r="N219" s="70">
        <v>0.62013888888888891</v>
      </c>
      <c r="O219" s="45" t="s">
        <v>60</v>
      </c>
      <c r="P219" s="44" t="str">
        <f t="shared" si="193"/>
        <v>OK</v>
      </c>
      <c r="Q219" s="71">
        <f t="shared" si="206"/>
        <v>2.2222222222222254E-2</v>
      </c>
      <c r="R219" s="71">
        <f t="shared" si="207"/>
        <v>2.7777777777777679E-3</v>
      </c>
      <c r="S219" s="71">
        <f t="shared" si="208"/>
        <v>2.5000000000000022E-2</v>
      </c>
      <c r="T219" s="71">
        <f t="shared" si="209"/>
        <v>1.2500000000000067E-2</v>
      </c>
      <c r="U219" s="44">
        <v>19.2</v>
      </c>
      <c r="V219" s="44">
        <f>INDEX('Počty dní'!A:E,MATCH(E219,'Počty dní'!C:C,0),4)</f>
        <v>205</v>
      </c>
      <c r="W219" s="115">
        <f>V219*U219</f>
        <v>3936</v>
      </c>
      <c r="X219" s="16"/>
    </row>
    <row r="220" spans="1:24" x14ac:dyDescent="0.3">
      <c r="A220" s="94">
        <v>313</v>
      </c>
      <c r="B220" s="44">
        <v>3013</v>
      </c>
      <c r="C220" s="44" t="s">
        <v>2</v>
      </c>
      <c r="D220" s="89"/>
      <c r="E220" s="67" t="str">
        <f t="shared" ref="E220" si="210">CONCATENATE(C220,D220)</f>
        <v>X</v>
      </c>
      <c r="F220" s="44" t="s">
        <v>63</v>
      </c>
      <c r="G220" s="192">
        <v>5</v>
      </c>
      <c r="H220" s="44" t="str">
        <f t="shared" ref="H220" si="211">CONCATENATE(F220,"/",G220)</f>
        <v>XXX173/5</v>
      </c>
      <c r="I220" s="68" t="s">
        <v>5</v>
      </c>
      <c r="J220" s="68" t="s">
        <v>5</v>
      </c>
      <c r="K220" s="69">
        <v>0.62291666666666667</v>
      </c>
      <c r="L220" s="70">
        <v>0.625</v>
      </c>
      <c r="M220" s="45" t="s">
        <v>60</v>
      </c>
      <c r="N220" s="70">
        <v>0.64236111111111105</v>
      </c>
      <c r="O220" s="45" t="s">
        <v>60</v>
      </c>
      <c r="P220" s="44" t="str">
        <f t="shared" si="193"/>
        <v>OK</v>
      </c>
      <c r="Q220" s="71">
        <f t="shared" si="206"/>
        <v>1.7361111111111049E-2</v>
      </c>
      <c r="R220" s="71">
        <f t="shared" si="207"/>
        <v>2.0833333333333259E-3</v>
      </c>
      <c r="S220" s="71">
        <f t="shared" si="208"/>
        <v>1.9444444444444375E-2</v>
      </c>
      <c r="T220" s="71">
        <f t="shared" si="209"/>
        <v>2.7777777777777679E-3</v>
      </c>
      <c r="U220" s="44">
        <v>16</v>
      </c>
      <c r="V220" s="44">
        <f>INDEX('Počty dní'!A:E,MATCH(E220,'Počty dní'!C:C,0),4)</f>
        <v>205</v>
      </c>
      <c r="W220" s="115">
        <f t="shared" ref="W220" si="212">V220*U220</f>
        <v>3280</v>
      </c>
      <c r="X220" s="16"/>
    </row>
    <row r="221" spans="1:24" x14ac:dyDescent="0.3">
      <c r="A221" s="94">
        <v>313</v>
      </c>
      <c r="B221" s="44">
        <v>3013</v>
      </c>
      <c r="C221" s="44" t="s">
        <v>2</v>
      </c>
      <c r="D221" s="89"/>
      <c r="E221" s="67" t="str">
        <f t="shared" si="204"/>
        <v>X</v>
      </c>
      <c r="F221" s="44" t="s">
        <v>59</v>
      </c>
      <c r="G221" s="192">
        <v>11</v>
      </c>
      <c r="H221" s="44" t="str">
        <f t="shared" si="198"/>
        <v>XXX171/11</v>
      </c>
      <c r="I221" s="68" t="s">
        <v>5</v>
      </c>
      <c r="J221" s="68" t="s">
        <v>5</v>
      </c>
      <c r="K221" s="69">
        <v>0.64236111111111105</v>
      </c>
      <c r="L221" s="70">
        <v>0.64374999999999993</v>
      </c>
      <c r="M221" s="45" t="s">
        <v>60</v>
      </c>
      <c r="N221" s="70">
        <v>0.66597222222222219</v>
      </c>
      <c r="O221" s="45" t="s">
        <v>54</v>
      </c>
      <c r="P221" s="44" t="str">
        <f t="shared" si="193"/>
        <v>OK</v>
      </c>
      <c r="Q221" s="71">
        <f t="shared" si="206"/>
        <v>2.2222222222222254E-2</v>
      </c>
      <c r="R221" s="71">
        <f t="shared" si="207"/>
        <v>1.388888888888884E-3</v>
      </c>
      <c r="S221" s="71">
        <f t="shared" si="208"/>
        <v>2.3611111111111138E-2</v>
      </c>
      <c r="T221" s="71">
        <f t="shared" si="209"/>
        <v>0</v>
      </c>
      <c r="U221" s="44">
        <v>19.2</v>
      </c>
      <c r="V221" s="44">
        <f>INDEX('Počty dní'!A:E,MATCH(E221,'Počty dní'!C:C,0),4)</f>
        <v>205</v>
      </c>
      <c r="W221" s="115">
        <f t="shared" si="203"/>
        <v>3936</v>
      </c>
      <c r="X221" s="16"/>
    </row>
    <row r="222" spans="1:24" x14ac:dyDescent="0.3">
      <c r="A222" s="94">
        <v>313</v>
      </c>
      <c r="B222" s="44">
        <v>3013</v>
      </c>
      <c r="C222" s="44" t="s">
        <v>2</v>
      </c>
      <c r="D222" s="89"/>
      <c r="E222" s="67" t="str">
        <f>CONCATENATE(C222,D222)</f>
        <v>X</v>
      </c>
      <c r="F222" s="44" t="s">
        <v>59</v>
      </c>
      <c r="G222" s="192">
        <v>12</v>
      </c>
      <c r="H222" s="44" t="str">
        <f>CONCATENATE(F222,"/",G222)</f>
        <v>XXX171/12</v>
      </c>
      <c r="I222" s="68" t="s">
        <v>5</v>
      </c>
      <c r="J222" s="68" t="s">
        <v>5</v>
      </c>
      <c r="K222" s="69">
        <v>0.66666666666666663</v>
      </c>
      <c r="L222" s="70">
        <v>0.66736111111111107</v>
      </c>
      <c r="M222" s="45" t="s">
        <v>54</v>
      </c>
      <c r="N222" s="70">
        <v>0.68958333333333333</v>
      </c>
      <c r="O222" s="45" t="s">
        <v>60</v>
      </c>
      <c r="P222" s="44" t="str">
        <f t="shared" si="193"/>
        <v>OK</v>
      </c>
      <c r="Q222" s="71">
        <f t="shared" si="206"/>
        <v>2.2222222222222254E-2</v>
      </c>
      <c r="R222" s="71">
        <f t="shared" si="207"/>
        <v>6.9444444444444198E-4</v>
      </c>
      <c r="S222" s="71">
        <f t="shared" si="208"/>
        <v>2.2916666666666696E-2</v>
      </c>
      <c r="T222" s="71">
        <f t="shared" si="209"/>
        <v>6.9444444444444198E-4</v>
      </c>
      <c r="U222" s="44">
        <v>19.2</v>
      </c>
      <c r="V222" s="44">
        <f>INDEX('Počty dní'!A:E,MATCH(E222,'Počty dní'!C:C,0),4)</f>
        <v>205</v>
      </c>
      <c r="W222" s="115">
        <f>V222*U222</f>
        <v>3936</v>
      </c>
      <c r="X222" s="16"/>
    </row>
    <row r="223" spans="1:24" x14ac:dyDescent="0.3">
      <c r="A223" s="94">
        <v>313</v>
      </c>
      <c r="B223" s="44">
        <v>3013</v>
      </c>
      <c r="C223" s="44" t="s">
        <v>2</v>
      </c>
      <c r="D223" s="89"/>
      <c r="E223" s="67" t="str">
        <f t="shared" ref="E223" si="213">CONCATENATE(C223,D223)</f>
        <v>X</v>
      </c>
      <c r="F223" s="44" t="s">
        <v>29</v>
      </c>
      <c r="G223" s="192"/>
      <c r="H223" s="44" t="str">
        <f>CONCATENATE(F223,"/",G223)</f>
        <v>přejezd/</v>
      </c>
      <c r="I223" s="68"/>
      <c r="J223" s="68" t="s">
        <v>5</v>
      </c>
      <c r="K223" s="69">
        <v>0.72430555555555554</v>
      </c>
      <c r="L223" s="70">
        <v>0.72430555555555554</v>
      </c>
      <c r="M223" s="45" t="s">
        <v>60</v>
      </c>
      <c r="N223" s="70">
        <v>0.72569444444444453</v>
      </c>
      <c r="O223" s="146" t="s">
        <v>57</v>
      </c>
      <c r="P223" s="44" t="str">
        <f t="shared" si="193"/>
        <v>OK</v>
      </c>
      <c r="Q223" s="71">
        <f t="shared" si="206"/>
        <v>1.388888888888995E-3</v>
      </c>
      <c r="R223" s="71">
        <f t="shared" si="207"/>
        <v>0</v>
      </c>
      <c r="S223" s="71">
        <f t="shared" si="208"/>
        <v>1.388888888888995E-3</v>
      </c>
      <c r="T223" s="71">
        <f t="shared" si="209"/>
        <v>3.472222222222221E-2</v>
      </c>
      <c r="U223" s="44">
        <v>0</v>
      </c>
      <c r="V223" s="44">
        <f>INDEX('Počty dní'!A:E,MATCH(E223,'Počty dní'!C:C,0),4)</f>
        <v>205</v>
      </c>
      <c r="W223" s="115">
        <f>V223*U223</f>
        <v>0</v>
      </c>
      <c r="X223" s="16"/>
    </row>
    <row r="224" spans="1:24" ht="15" thickBot="1" x14ac:dyDescent="0.35">
      <c r="A224" s="94">
        <v>313</v>
      </c>
      <c r="B224" s="44">
        <v>3013</v>
      </c>
      <c r="C224" s="44" t="s">
        <v>2</v>
      </c>
      <c r="D224" s="89"/>
      <c r="E224" s="67" t="str">
        <f>CONCATENATE(C224,D224)</f>
        <v>X</v>
      </c>
      <c r="F224" s="44" t="s">
        <v>56</v>
      </c>
      <c r="G224" s="192">
        <v>20</v>
      </c>
      <c r="H224" s="44" t="str">
        <f>CONCATENATE(F224,"/",G224)</f>
        <v>XXX170/20</v>
      </c>
      <c r="I224" s="68" t="s">
        <v>5</v>
      </c>
      <c r="J224" s="68" t="s">
        <v>5</v>
      </c>
      <c r="K224" s="69">
        <v>0.7284722222222223</v>
      </c>
      <c r="L224" s="70">
        <v>0.72916666666666663</v>
      </c>
      <c r="M224" s="45" t="s">
        <v>57</v>
      </c>
      <c r="N224" s="70">
        <v>0.75347222222222221</v>
      </c>
      <c r="O224" s="45" t="s">
        <v>48</v>
      </c>
      <c r="P224" s="44"/>
      <c r="Q224" s="71">
        <f t="shared" si="206"/>
        <v>2.430555555555558E-2</v>
      </c>
      <c r="R224" s="71">
        <f t="shared" si="207"/>
        <v>6.9444444444433095E-4</v>
      </c>
      <c r="S224" s="71">
        <f t="shared" si="208"/>
        <v>2.4999999999999911E-2</v>
      </c>
      <c r="T224" s="71">
        <f t="shared" si="209"/>
        <v>2.7777777777777679E-3</v>
      </c>
      <c r="U224" s="44">
        <v>23.1</v>
      </c>
      <c r="V224" s="44">
        <f>INDEX('Počty dní'!A:E,MATCH(E224,'Počty dní'!C:C,0),4)</f>
        <v>205</v>
      </c>
      <c r="W224" s="115">
        <f>V224*U224</f>
        <v>4735.5</v>
      </c>
      <c r="X224" s="16"/>
    </row>
    <row r="225" spans="1:24" ht="15" thickBot="1" x14ac:dyDescent="0.35">
      <c r="A225" s="120" t="str">
        <f ca="1">CONCATENATE(INDIRECT("R[-3]C[0]",FALSE),"celkem")</f>
        <v>313celkem</v>
      </c>
      <c r="B225" s="121"/>
      <c r="C225" s="121" t="str">
        <f ca="1">INDIRECT("R[-1]C[12]",FALSE)</f>
        <v>Chotěboř,,žel.st.</v>
      </c>
      <c r="D225" s="122"/>
      <c r="E225" s="121"/>
      <c r="F225" s="122"/>
      <c r="G225" s="121"/>
      <c r="H225" s="123"/>
      <c r="I225" s="132"/>
      <c r="J225" s="133" t="str">
        <f ca="1">INDIRECT("R[-2]C[0]",FALSE)</f>
        <v>S</v>
      </c>
      <c r="K225" s="124"/>
      <c r="L225" s="134"/>
      <c r="M225" s="125"/>
      <c r="N225" s="134"/>
      <c r="O225" s="126"/>
      <c r="P225" s="121"/>
      <c r="Q225" s="127">
        <f>SUM(Q211:Q224)</f>
        <v>0.26041666666666674</v>
      </c>
      <c r="R225" s="127">
        <f t="shared" ref="R225" si="214">SUM(R211:R224)</f>
        <v>1.805555555555538E-2</v>
      </c>
      <c r="S225" s="127">
        <f t="shared" ref="S225" si="215">SUM(S211:S224)</f>
        <v>0.27847222222222212</v>
      </c>
      <c r="T225" s="127">
        <f t="shared" ref="T225" si="216">SUM(T211:T224)</f>
        <v>0.27222222222222225</v>
      </c>
      <c r="U225" s="128">
        <f>SUM(U211:U224)</f>
        <v>227.89999999999998</v>
      </c>
      <c r="V225" s="129"/>
      <c r="W225" s="130">
        <f>SUM(W211:W224)</f>
        <v>46719.5</v>
      </c>
      <c r="X225" s="41"/>
    </row>
    <row r="226" spans="1:24" x14ac:dyDescent="0.3">
      <c r="D226" s="90"/>
      <c r="E226" s="82"/>
      <c r="G226" s="193"/>
      <c r="I226" s="63"/>
      <c r="K226" s="83"/>
      <c r="L226" s="84"/>
      <c r="M226" s="49"/>
      <c r="N226" s="84"/>
      <c r="O226" s="49"/>
      <c r="Q226" s="136"/>
      <c r="R226" s="136"/>
      <c r="S226" s="136"/>
      <c r="T226" s="136"/>
      <c r="X226" s="16"/>
    </row>
    <row r="227" spans="1:24" ht="15" thickBot="1" x14ac:dyDescent="0.35"/>
    <row r="228" spans="1:24" x14ac:dyDescent="0.3">
      <c r="A228" s="93">
        <v>314</v>
      </c>
      <c r="B228" s="42">
        <v>3014</v>
      </c>
      <c r="C228" s="42" t="s">
        <v>2</v>
      </c>
      <c r="D228" s="109"/>
      <c r="E228" s="110" t="str">
        <f t="shared" ref="E228:E232" si="217">CONCATENATE(C228,D228)</f>
        <v>X</v>
      </c>
      <c r="F228" s="42" t="s">
        <v>131</v>
      </c>
      <c r="G228" s="191">
        <v>2</v>
      </c>
      <c r="H228" s="42" t="str">
        <f t="shared" ref="H228:H232" si="218">CONCATENATE(F228,"/",G228)</f>
        <v>XXX222/2</v>
      </c>
      <c r="I228" s="64" t="s">
        <v>5</v>
      </c>
      <c r="J228" s="64" t="s">
        <v>5</v>
      </c>
      <c r="K228" s="111">
        <v>0.16805555555555554</v>
      </c>
      <c r="L228" s="112">
        <v>0.16944444444444443</v>
      </c>
      <c r="M228" s="113" t="s">
        <v>48</v>
      </c>
      <c r="N228" s="112">
        <v>0.20138888888888887</v>
      </c>
      <c r="O228" s="113" t="s">
        <v>70</v>
      </c>
      <c r="P228" s="42" t="str">
        <f t="shared" ref="P228:P238" si="219">IF(M229=O228,"OK","POZOR")</f>
        <v>OK</v>
      </c>
      <c r="Q228" s="114">
        <f t="shared" ref="Q228:Q239" si="220">IF(ISNUMBER(G228),N228-L228,IF(F228="přejezd",N228-L228,0))</f>
        <v>3.1944444444444442E-2</v>
      </c>
      <c r="R228" s="114">
        <f t="shared" ref="R228:R239" si="221">IF(ISNUMBER(G228),L228-K228,0)</f>
        <v>1.388888888888884E-3</v>
      </c>
      <c r="S228" s="114">
        <f t="shared" ref="S228:S239" si="222">Q228+R228</f>
        <v>3.3333333333333326E-2</v>
      </c>
      <c r="T228" s="114"/>
      <c r="U228" s="42">
        <v>26.4</v>
      </c>
      <c r="V228" s="42">
        <f>INDEX('Počty dní'!A:E,MATCH(E228,'Počty dní'!C:C,0),4)</f>
        <v>205</v>
      </c>
      <c r="W228" s="65">
        <f t="shared" ref="W228:W232" si="223">V228*U228</f>
        <v>5412</v>
      </c>
      <c r="X228" s="16"/>
    </row>
    <row r="229" spans="1:24" x14ac:dyDescent="0.3">
      <c r="A229" s="94">
        <v>314</v>
      </c>
      <c r="B229" s="44">
        <v>3014</v>
      </c>
      <c r="C229" s="44" t="s">
        <v>2</v>
      </c>
      <c r="D229" s="89"/>
      <c r="E229" s="67" t="str">
        <f t="shared" si="217"/>
        <v>X</v>
      </c>
      <c r="F229" s="44" t="s">
        <v>131</v>
      </c>
      <c r="G229" s="192">
        <v>1</v>
      </c>
      <c r="H229" s="44" t="str">
        <f t="shared" si="218"/>
        <v>XXX222/1</v>
      </c>
      <c r="I229" s="68" t="s">
        <v>5</v>
      </c>
      <c r="J229" s="68" t="s">
        <v>5</v>
      </c>
      <c r="K229" s="69">
        <v>0.20208333333333331</v>
      </c>
      <c r="L229" s="70">
        <v>0.20277777777777781</v>
      </c>
      <c r="M229" s="45" t="s">
        <v>70</v>
      </c>
      <c r="N229" s="70">
        <v>0.23194444444444443</v>
      </c>
      <c r="O229" s="143" t="s">
        <v>79</v>
      </c>
      <c r="P229" s="44" t="str">
        <f t="shared" si="219"/>
        <v>OK</v>
      </c>
      <c r="Q229" s="71">
        <f t="shared" si="220"/>
        <v>2.9166666666666619E-2</v>
      </c>
      <c r="R229" s="71">
        <f t="shared" si="221"/>
        <v>6.9444444444449749E-4</v>
      </c>
      <c r="S229" s="71">
        <f t="shared" si="222"/>
        <v>2.9861111111111116E-2</v>
      </c>
      <c r="T229" s="71">
        <f t="shared" ref="T229:T239" si="224">K229-N228</f>
        <v>6.9444444444444198E-4</v>
      </c>
      <c r="U229" s="44">
        <v>23.8</v>
      </c>
      <c r="V229" s="44">
        <f>INDEX('Počty dní'!A:E,MATCH(E229,'Počty dní'!C:C,0),4)</f>
        <v>205</v>
      </c>
      <c r="W229" s="115">
        <f t="shared" si="223"/>
        <v>4879</v>
      </c>
      <c r="X229" s="16"/>
    </row>
    <row r="230" spans="1:24" x14ac:dyDescent="0.3">
      <c r="A230" s="94">
        <v>314</v>
      </c>
      <c r="B230" s="44">
        <v>3014</v>
      </c>
      <c r="C230" s="44" t="s">
        <v>2</v>
      </c>
      <c r="D230" s="89"/>
      <c r="E230" s="67" t="str">
        <f t="shared" si="217"/>
        <v>X</v>
      </c>
      <c r="F230" s="44" t="s">
        <v>131</v>
      </c>
      <c r="G230" s="192">
        <v>4</v>
      </c>
      <c r="H230" s="44" t="str">
        <f t="shared" si="218"/>
        <v>XXX222/4</v>
      </c>
      <c r="I230" s="68" t="s">
        <v>5</v>
      </c>
      <c r="J230" s="68" t="s">
        <v>5</v>
      </c>
      <c r="K230" s="69">
        <v>0.23263888888888887</v>
      </c>
      <c r="L230" s="70">
        <v>0.23333333333333331</v>
      </c>
      <c r="M230" s="143" t="s">
        <v>79</v>
      </c>
      <c r="N230" s="70">
        <v>0.26180555555555557</v>
      </c>
      <c r="O230" s="45" t="s">
        <v>70</v>
      </c>
      <c r="P230" s="44" t="str">
        <f t="shared" si="219"/>
        <v>OK</v>
      </c>
      <c r="Q230" s="71">
        <f t="shared" si="220"/>
        <v>2.847222222222226E-2</v>
      </c>
      <c r="R230" s="71">
        <f t="shared" si="221"/>
        <v>6.9444444444444198E-4</v>
      </c>
      <c r="S230" s="71">
        <f t="shared" si="222"/>
        <v>2.9166666666666702E-2</v>
      </c>
      <c r="T230" s="71">
        <f t="shared" si="224"/>
        <v>6.9444444444444198E-4</v>
      </c>
      <c r="U230" s="44">
        <v>23.8</v>
      </c>
      <c r="V230" s="44">
        <f>INDEX('Počty dní'!A:E,MATCH(E230,'Počty dní'!C:C,0),4)</f>
        <v>205</v>
      </c>
      <c r="W230" s="115">
        <f t="shared" si="223"/>
        <v>4879</v>
      </c>
      <c r="X230" s="16"/>
    </row>
    <row r="231" spans="1:24" x14ac:dyDescent="0.3">
      <c r="A231" s="94">
        <v>314</v>
      </c>
      <c r="B231" s="44">
        <v>3014</v>
      </c>
      <c r="C231" s="44" t="s">
        <v>2</v>
      </c>
      <c r="D231" s="89"/>
      <c r="E231" s="67" t="str">
        <f t="shared" si="217"/>
        <v>X</v>
      </c>
      <c r="F231" s="44" t="s">
        <v>131</v>
      </c>
      <c r="G231" s="192">
        <v>3</v>
      </c>
      <c r="H231" s="44" t="str">
        <f t="shared" si="218"/>
        <v>XXX222/3</v>
      </c>
      <c r="I231" s="68" t="s">
        <v>5</v>
      </c>
      <c r="J231" s="68" t="s">
        <v>5</v>
      </c>
      <c r="K231" s="69">
        <v>0.26250000000000001</v>
      </c>
      <c r="L231" s="70">
        <v>0.2638888888888889</v>
      </c>
      <c r="M231" s="45" t="s">
        <v>70</v>
      </c>
      <c r="N231" s="70">
        <v>0.2951388888888889</v>
      </c>
      <c r="O231" s="143" t="s">
        <v>103</v>
      </c>
      <c r="P231" s="44" t="str">
        <f t="shared" si="219"/>
        <v>OK</v>
      </c>
      <c r="Q231" s="71">
        <f t="shared" si="220"/>
        <v>3.125E-2</v>
      </c>
      <c r="R231" s="71">
        <f t="shared" si="221"/>
        <v>1.388888888888884E-3</v>
      </c>
      <c r="S231" s="71">
        <f t="shared" si="222"/>
        <v>3.2638888888888884E-2</v>
      </c>
      <c r="T231" s="71">
        <f t="shared" si="224"/>
        <v>6.9444444444444198E-4</v>
      </c>
      <c r="U231" s="44">
        <v>24.8</v>
      </c>
      <c r="V231" s="44">
        <f>INDEX('Počty dní'!A:E,MATCH(E231,'Počty dní'!C:C,0),4)</f>
        <v>205</v>
      </c>
      <c r="W231" s="115">
        <f t="shared" si="223"/>
        <v>5084</v>
      </c>
      <c r="X231" s="16"/>
    </row>
    <row r="232" spans="1:24" x14ac:dyDescent="0.3">
      <c r="A232" s="94">
        <v>314</v>
      </c>
      <c r="B232" s="44">
        <v>3014</v>
      </c>
      <c r="C232" s="44" t="s">
        <v>2</v>
      </c>
      <c r="D232" s="89"/>
      <c r="E232" s="67" t="str">
        <f t="shared" si="217"/>
        <v>X</v>
      </c>
      <c r="F232" s="44" t="s">
        <v>131</v>
      </c>
      <c r="G232" s="192">
        <v>6</v>
      </c>
      <c r="H232" s="44" t="str">
        <f t="shared" si="218"/>
        <v>XXX222/6</v>
      </c>
      <c r="I232" s="68" t="s">
        <v>5</v>
      </c>
      <c r="J232" s="68" t="s">
        <v>5</v>
      </c>
      <c r="K232" s="69">
        <v>0.29583333333333334</v>
      </c>
      <c r="L232" s="70">
        <v>0.29652777777777778</v>
      </c>
      <c r="M232" s="143" t="s">
        <v>103</v>
      </c>
      <c r="N232" s="70">
        <v>0.3263888888888889</v>
      </c>
      <c r="O232" s="45" t="s">
        <v>70</v>
      </c>
      <c r="P232" s="44" t="str">
        <f t="shared" si="219"/>
        <v>OK</v>
      </c>
      <c r="Q232" s="71">
        <f t="shared" si="220"/>
        <v>2.9861111111111116E-2</v>
      </c>
      <c r="R232" s="71">
        <f t="shared" si="221"/>
        <v>6.9444444444444198E-4</v>
      </c>
      <c r="S232" s="71">
        <f t="shared" si="222"/>
        <v>3.0555555555555558E-2</v>
      </c>
      <c r="T232" s="71">
        <f t="shared" si="224"/>
        <v>6.9444444444444198E-4</v>
      </c>
      <c r="U232" s="44">
        <v>24.8</v>
      </c>
      <c r="V232" s="44">
        <f>INDEX('Počty dní'!A:E,MATCH(E232,'Počty dní'!C:C,0),4)</f>
        <v>205</v>
      </c>
      <c r="W232" s="115">
        <f t="shared" si="223"/>
        <v>5084</v>
      </c>
      <c r="X232" s="16"/>
    </row>
    <row r="233" spans="1:24" x14ac:dyDescent="0.3">
      <c r="A233" s="94">
        <v>314</v>
      </c>
      <c r="B233" s="44">
        <v>3014</v>
      </c>
      <c r="C233" s="44" t="s">
        <v>2</v>
      </c>
      <c r="D233" s="89"/>
      <c r="E233" s="67" t="str">
        <f t="shared" ref="E233:E239" si="225">CONCATENATE(C233,D233)</f>
        <v>X</v>
      </c>
      <c r="F233" s="44" t="s">
        <v>78</v>
      </c>
      <c r="G233" s="192">
        <v>9</v>
      </c>
      <c r="H233" s="44" t="str">
        <f t="shared" ref="H233:H239" si="226">CONCATENATE(F233,"/",G233)</f>
        <v>XXX225/9</v>
      </c>
      <c r="I233" s="68" t="s">
        <v>5</v>
      </c>
      <c r="J233" s="68" t="s">
        <v>5</v>
      </c>
      <c r="K233" s="69">
        <v>0.4236111111111111</v>
      </c>
      <c r="L233" s="70">
        <v>0.42638888888888887</v>
      </c>
      <c r="M233" s="45" t="s">
        <v>70</v>
      </c>
      <c r="N233" s="70">
        <v>0.45069444444444445</v>
      </c>
      <c r="O233" s="45" t="s">
        <v>65</v>
      </c>
      <c r="P233" s="44" t="str">
        <f t="shared" si="219"/>
        <v>OK</v>
      </c>
      <c r="Q233" s="71">
        <f t="shared" si="220"/>
        <v>2.430555555555558E-2</v>
      </c>
      <c r="R233" s="71">
        <f t="shared" si="221"/>
        <v>2.7777777777777679E-3</v>
      </c>
      <c r="S233" s="71">
        <f t="shared" si="222"/>
        <v>2.7083333333333348E-2</v>
      </c>
      <c r="T233" s="71">
        <f t="shared" si="224"/>
        <v>9.722222222222221E-2</v>
      </c>
      <c r="U233" s="44">
        <v>22</v>
      </c>
      <c r="V233" s="44">
        <f>INDEX('Počty dní'!A:E,MATCH(E233,'Počty dní'!C:C,0),4)</f>
        <v>205</v>
      </c>
      <c r="W233" s="115">
        <f t="shared" ref="W233:W239" si="227">V233*U233</f>
        <v>4510</v>
      </c>
      <c r="X233" s="16"/>
    </row>
    <row r="234" spans="1:24" x14ac:dyDescent="0.3">
      <c r="A234" s="94">
        <v>314</v>
      </c>
      <c r="B234" s="44">
        <v>3014</v>
      </c>
      <c r="C234" s="44" t="s">
        <v>2</v>
      </c>
      <c r="D234" s="89"/>
      <c r="E234" s="67" t="str">
        <f t="shared" si="225"/>
        <v>X</v>
      </c>
      <c r="F234" s="44" t="s">
        <v>78</v>
      </c>
      <c r="G234" s="192">
        <v>14</v>
      </c>
      <c r="H234" s="44" t="str">
        <f t="shared" si="226"/>
        <v>XXX225/14</v>
      </c>
      <c r="I234" s="68" t="s">
        <v>5</v>
      </c>
      <c r="J234" s="68" t="s">
        <v>5</v>
      </c>
      <c r="K234" s="69">
        <v>0.50624999999999998</v>
      </c>
      <c r="L234" s="70">
        <v>0.50763888888888886</v>
      </c>
      <c r="M234" s="45" t="s">
        <v>65</v>
      </c>
      <c r="N234" s="70">
        <v>0.53125</v>
      </c>
      <c r="O234" s="45" t="s">
        <v>70</v>
      </c>
      <c r="P234" s="44" t="str">
        <f t="shared" si="219"/>
        <v>OK</v>
      </c>
      <c r="Q234" s="71">
        <f t="shared" si="220"/>
        <v>2.3611111111111138E-2</v>
      </c>
      <c r="R234" s="71">
        <f t="shared" si="221"/>
        <v>1.388888888888884E-3</v>
      </c>
      <c r="S234" s="71">
        <f t="shared" si="222"/>
        <v>2.5000000000000022E-2</v>
      </c>
      <c r="T234" s="71">
        <f t="shared" si="224"/>
        <v>5.5555555555555525E-2</v>
      </c>
      <c r="U234" s="44">
        <v>22</v>
      </c>
      <c r="V234" s="44">
        <f>INDEX('Počty dní'!A:E,MATCH(E234,'Počty dní'!C:C,0),4)</f>
        <v>205</v>
      </c>
      <c r="W234" s="115">
        <f t="shared" si="227"/>
        <v>4510</v>
      </c>
      <c r="X234" s="16"/>
    </row>
    <row r="235" spans="1:24" x14ac:dyDescent="0.3">
      <c r="A235" s="94">
        <v>314</v>
      </c>
      <c r="B235" s="44">
        <v>3014</v>
      </c>
      <c r="C235" s="44" t="s">
        <v>2</v>
      </c>
      <c r="D235" s="89">
        <v>25</v>
      </c>
      <c r="E235" s="67" t="str">
        <f t="shared" si="225"/>
        <v>X25</v>
      </c>
      <c r="F235" s="44" t="s">
        <v>78</v>
      </c>
      <c r="G235" s="192">
        <v>13</v>
      </c>
      <c r="H235" s="44" t="str">
        <f t="shared" si="226"/>
        <v>XXX225/13</v>
      </c>
      <c r="I235" s="68" t="s">
        <v>5</v>
      </c>
      <c r="J235" s="68" t="s">
        <v>5</v>
      </c>
      <c r="K235" s="69">
        <v>0.54861111111111105</v>
      </c>
      <c r="L235" s="70">
        <v>0.55138888888888882</v>
      </c>
      <c r="M235" s="45" t="s">
        <v>70</v>
      </c>
      <c r="N235" s="70">
        <v>0.5756944444444444</v>
      </c>
      <c r="O235" s="45" t="s">
        <v>65</v>
      </c>
      <c r="P235" s="44" t="str">
        <f t="shared" si="219"/>
        <v>OK</v>
      </c>
      <c r="Q235" s="71">
        <f t="shared" si="220"/>
        <v>2.430555555555558E-2</v>
      </c>
      <c r="R235" s="71">
        <f t="shared" si="221"/>
        <v>2.7777777777777679E-3</v>
      </c>
      <c r="S235" s="71">
        <f t="shared" si="222"/>
        <v>2.7083333333333348E-2</v>
      </c>
      <c r="T235" s="71">
        <f t="shared" si="224"/>
        <v>1.7361111111111049E-2</v>
      </c>
      <c r="U235" s="44">
        <v>22</v>
      </c>
      <c r="V235" s="44">
        <f>INDEX('Počty dní'!A:E,MATCH(E235,'Počty dní'!C:C,0),4)</f>
        <v>205</v>
      </c>
      <c r="W235" s="115">
        <f t="shared" si="227"/>
        <v>4510</v>
      </c>
      <c r="X235" s="16"/>
    </row>
    <row r="236" spans="1:24" x14ac:dyDescent="0.3">
      <c r="A236" s="94">
        <v>314</v>
      </c>
      <c r="B236" s="44">
        <v>3014</v>
      </c>
      <c r="C236" s="44" t="s">
        <v>2</v>
      </c>
      <c r="D236" s="89">
        <v>25</v>
      </c>
      <c r="E236" s="67" t="str">
        <f t="shared" si="225"/>
        <v>X25</v>
      </c>
      <c r="F236" s="44" t="s">
        <v>78</v>
      </c>
      <c r="G236" s="192">
        <v>18</v>
      </c>
      <c r="H236" s="44" t="str">
        <f t="shared" si="226"/>
        <v>XXX225/18</v>
      </c>
      <c r="I236" s="68" t="s">
        <v>5</v>
      </c>
      <c r="J236" s="68" t="s">
        <v>5</v>
      </c>
      <c r="K236" s="69">
        <v>0.5756944444444444</v>
      </c>
      <c r="L236" s="70">
        <v>0.57708333333333328</v>
      </c>
      <c r="M236" s="45" t="s">
        <v>65</v>
      </c>
      <c r="N236" s="70">
        <v>0.60069444444444442</v>
      </c>
      <c r="O236" s="45" t="s">
        <v>70</v>
      </c>
      <c r="P236" s="44" t="str">
        <f t="shared" si="219"/>
        <v>OK</v>
      </c>
      <c r="Q236" s="71">
        <f t="shared" si="220"/>
        <v>2.3611111111111138E-2</v>
      </c>
      <c r="R236" s="71">
        <f t="shared" si="221"/>
        <v>1.388888888888884E-3</v>
      </c>
      <c r="S236" s="71">
        <f t="shared" si="222"/>
        <v>2.5000000000000022E-2</v>
      </c>
      <c r="T236" s="71">
        <f t="shared" si="224"/>
        <v>0</v>
      </c>
      <c r="U236" s="44">
        <v>22</v>
      </c>
      <c r="V236" s="44">
        <f>INDEX('Počty dní'!A:E,MATCH(E236,'Počty dní'!C:C,0),4)</f>
        <v>205</v>
      </c>
      <c r="W236" s="115">
        <f t="shared" si="227"/>
        <v>4510</v>
      </c>
      <c r="X236" s="16"/>
    </row>
    <row r="237" spans="1:24" x14ac:dyDescent="0.3">
      <c r="A237" s="94">
        <v>314</v>
      </c>
      <c r="B237" s="44">
        <v>3014</v>
      </c>
      <c r="C237" s="44" t="s">
        <v>2</v>
      </c>
      <c r="D237" s="89"/>
      <c r="E237" s="67" t="str">
        <f t="shared" si="225"/>
        <v>X</v>
      </c>
      <c r="F237" s="44" t="s">
        <v>131</v>
      </c>
      <c r="G237" s="192">
        <v>9</v>
      </c>
      <c r="H237" s="44" t="str">
        <f t="shared" si="226"/>
        <v>XXX222/9</v>
      </c>
      <c r="I237" s="68" t="s">
        <v>5</v>
      </c>
      <c r="J237" s="68" t="s">
        <v>5</v>
      </c>
      <c r="K237" s="69">
        <v>0.61249999999999993</v>
      </c>
      <c r="L237" s="70">
        <v>0.61458333333333337</v>
      </c>
      <c r="M237" s="45" t="s">
        <v>70</v>
      </c>
      <c r="N237" s="70">
        <v>0.64930555555555558</v>
      </c>
      <c r="O237" s="143" t="s">
        <v>48</v>
      </c>
      <c r="P237" s="44" t="str">
        <f t="shared" si="219"/>
        <v>OK</v>
      </c>
      <c r="Q237" s="71">
        <f t="shared" si="220"/>
        <v>3.472222222222221E-2</v>
      </c>
      <c r="R237" s="71">
        <f t="shared" si="221"/>
        <v>2.083333333333437E-3</v>
      </c>
      <c r="S237" s="71">
        <f t="shared" si="222"/>
        <v>3.6805555555555647E-2</v>
      </c>
      <c r="T237" s="71">
        <f t="shared" si="224"/>
        <v>1.1805555555555514E-2</v>
      </c>
      <c r="U237" s="44">
        <v>26.4</v>
      </c>
      <c r="V237" s="44">
        <f>INDEX('Počty dní'!A:E,MATCH(E237,'Počty dní'!C:C,0),4)</f>
        <v>205</v>
      </c>
      <c r="W237" s="115">
        <f t="shared" si="227"/>
        <v>5412</v>
      </c>
      <c r="X237" s="16"/>
    </row>
    <row r="238" spans="1:24" x14ac:dyDescent="0.3">
      <c r="A238" s="94">
        <v>314</v>
      </c>
      <c r="B238" s="44">
        <v>3014</v>
      </c>
      <c r="C238" s="44" t="s">
        <v>2</v>
      </c>
      <c r="D238" s="89"/>
      <c r="E238" s="67" t="str">
        <f t="shared" si="225"/>
        <v>X</v>
      </c>
      <c r="F238" s="44" t="s">
        <v>56</v>
      </c>
      <c r="G238" s="192">
        <v>17</v>
      </c>
      <c r="H238" s="44" t="str">
        <f t="shared" si="226"/>
        <v>XXX170/17</v>
      </c>
      <c r="I238" s="68" t="s">
        <v>5</v>
      </c>
      <c r="J238" s="68" t="s">
        <v>5</v>
      </c>
      <c r="K238" s="69">
        <v>0.66111111111111109</v>
      </c>
      <c r="L238" s="70">
        <v>0.66319444444444442</v>
      </c>
      <c r="M238" s="45" t="s">
        <v>48</v>
      </c>
      <c r="N238" s="70">
        <v>0.68611111111111101</v>
      </c>
      <c r="O238" s="45" t="s">
        <v>57</v>
      </c>
      <c r="P238" s="44" t="str">
        <f t="shared" si="219"/>
        <v>OK</v>
      </c>
      <c r="Q238" s="71">
        <f t="shared" si="220"/>
        <v>2.2916666666666585E-2</v>
      </c>
      <c r="R238" s="71">
        <f t="shared" si="221"/>
        <v>2.0833333333333259E-3</v>
      </c>
      <c r="S238" s="71">
        <f t="shared" si="222"/>
        <v>2.4999999999999911E-2</v>
      </c>
      <c r="T238" s="71">
        <f t="shared" si="224"/>
        <v>1.1805555555555514E-2</v>
      </c>
      <c r="U238" s="44">
        <v>23.1</v>
      </c>
      <c r="V238" s="44">
        <f>INDEX('Počty dní'!A:E,MATCH(E238,'Počty dní'!C:C,0),4)</f>
        <v>205</v>
      </c>
      <c r="W238" s="115">
        <f t="shared" si="227"/>
        <v>4735.5</v>
      </c>
      <c r="X238" s="16"/>
    </row>
    <row r="239" spans="1:24" ht="15" thickBot="1" x14ac:dyDescent="0.35">
      <c r="A239" s="94">
        <v>314</v>
      </c>
      <c r="B239" s="44">
        <v>3014</v>
      </c>
      <c r="C239" s="44" t="s">
        <v>2</v>
      </c>
      <c r="D239" s="89"/>
      <c r="E239" s="67" t="str">
        <f t="shared" si="225"/>
        <v>X</v>
      </c>
      <c r="F239" s="44" t="s">
        <v>56</v>
      </c>
      <c r="G239" s="192">
        <v>18</v>
      </c>
      <c r="H239" s="44" t="str">
        <f t="shared" si="226"/>
        <v>XXX170/18</v>
      </c>
      <c r="I239" s="68" t="s">
        <v>5</v>
      </c>
      <c r="J239" s="68" t="s">
        <v>5</v>
      </c>
      <c r="K239" s="69">
        <v>0.68680555555555556</v>
      </c>
      <c r="L239" s="70">
        <v>0.6875</v>
      </c>
      <c r="M239" s="45" t="s">
        <v>57</v>
      </c>
      <c r="N239" s="70">
        <v>0.71180555555555547</v>
      </c>
      <c r="O239" s="45" t="s">
        <v>48</v>
      </c>
      <c r="P239" s="44"/>
      <c r="Q239" s="71">
        <f t="shared" si="220"/>
        <v>2.4305555555555469E-2</v>
      </c>
      <c r="R239" s="71">
        <f t="shared" si="221"/>
        <v>6.9444444444444198E-4</v>
      </c>
      <c r="S239" s="71">
        <f t="shared" si="222"/>
        <v>2.4999999999999911E-2</v>
      </c>
      <c r="T239" s="71">
        <f t="shared" si="224"/>
        <v>6.94444444444553E-4</v>
      </c>
      <c r="U239" s="44">
        <v>23.1</v>
      </c>
      <c r="V239" s="44">
        <f>INDEX('Počty dní'!A:E,MATCH(E239,'Počty dní'!C:C,0),4)</f>
        <v>205</v>
      </c>
      <c r="W239" s="115">
        <f t="shared" si="227"/>
        <v>4735.5</v>
      </c>
      <c r="X239" s="16"/>
    </row>
    <row r="240" spans="1:24" ht="15" thickBot="1" x14ac:dyDescent="0.35">
      <c r="A240" s="120" t="str">
        <f ca="1">CONCATENATE(INDIRECT("R[-3]C[0]",FALSE),"celkem")</f>
        <v>314celkem</v>
      </c>
      <c r="B240" s="121"/>
      <c r="C240" s="121" t="str">
        <f ca="1">INDIRECT("R[-1]C[12]",FALSE)</f>
        <v>Chotěboř,,žel.st.</v>
      </c>
      <c r="D240" s="122"/>
      <c r="E240" s="121"/>
      <c r="F240" s="122"/>
      <c r="G240" s="121"/>
      <c r="H240" s="123"/>
      <c r="I240" s="132"/>
      <c r="J240" s="133" t="str">
        <f ca="1">INDIRECT("R[-2]C[0]",FALSE)</f>
        <v>S</v>
      </c>
      <c r="K240" s="124"/>
      <c r="L240" s="134"/>
      <c r="M240" s="125"/>
      <c r="N240" s="134"/>
      <c r="O240" s="126"/>
      <c r="P240" s="121"/>
      <c r="Q240" s="127">
        <f>SUM(Q228:Q239)</f>
        <v>0.32847222222222217</v>
      </c>
      <c r="R240" s="127">
        <f t="shared" ref="R240:T240" si="228">SUM(R228:R239)</f>
        <v>1.8055555555555658E-2</v>
      </c>
      <c r="S240" s="127">
        <f t="shared" si="228"/>
        <v>0.34652777777777777</v>
      </c>
      <c r="T240" s="127">
        <f t="shared" si="228"/>
        <v>0.19722222222222213</v>
      </c>
      <c r="U240" s="128">
        <f>SUM(U228:U239)</f>
        <v>284.20000000000005</v>
      </c>
      <c r="V240" s="129"/>
      <c r="W240" s="130">
        <f>SUM(W228:W239)</f>
        <v>58261</v>
      </c>
      <c r="X240" s="41"/>
    </row>
    <row r="242" spans="1:24" ht="15" thickBot="1" x14ac:dyDescent="0.35">
      <c r="A242" s="16"/>
      <c r="B242" s="16"/>
      <c r="C242" s="16"/>
      <c r="D242" s="16"/>
      <c r="E242" s="16"/>
      <c r="F242" s="16"/>
      <c r="G242" s="16"/>
      <c r="H242" s="16"/>
      <c r="I242" s="16"/>
      <c r="J242" s="16"/>
      <c r="K242" s="16"/>
      <c r="L242" s="16"/>
      <c r="M242" s="16"/>
      <c r="N242" s="16"/>
      <c r="O242" s="16"/>
      <c r="P242" s="16"/>
      <c r="Q242" s="16"/>
      <c r="R242" s="16"/>
      <c r="S242" s="16"/>
      <c r="T242" s="16"/>
      <c r="U242" s="16"/>
      <c r="V242" s="16"/>
      <c r="W242" s="16"/>
      <c r="X242" s="16"/>
    </row>
    <row r="243" spans="1:24" x14ac:dyDescent="0.3">
      <c r="A243" s="93">
        <v>315</v>
      </c>
      <c r="B243" s="42">
        <v>3015</v>
      </c>
      <c r="C243" s="42" t="s">
        <v>2</v>
      </c>
      <c r="D243" s="109"/>
      <c r="E243" s="110" t="str">
        <f t="shared" ref="E243:E248" si="229">CONCATENATE(C243,D243)</f>
        <v>X</v>
      </c>
      <c r="F243" s="42" t="s">
        <v>69</v>
      </c>
      <c r="G243" s="191">
        <v>1</v>
      </c>
      <c r="H243" s="42" t="str">
        <f t="shared" ref="H243:H248" si="230">CONCATENATE(F243,"/",G243)</f>
        <v>XXX220/1</v>
      </c>
      <c r="I243" s="64" t="s">
        <v>6</v>
      </c>
      <c r="J243" s="64" t="s">
        <v>6</v>
      </c>
      <c r="K243" s="111">
        <v>0.21527777777777779</v>
      </c>
      <c r="L243" s="112">
        <v>0.21666666666666667</v>
      </c>
      <c r="M243" s="113" t="s">
        <v>48</v>
      </c>
      <c r="N243" s="112">
        <v>0.24305555555555555</v>
      </c>
      <c r="O243" s="113" t="s">
        <v>70</v>
      </c>
      <c r="P243" s="42" t="str">
        <f t="shared" ref="P243:P245" si="231">IF(M244=O243,"OK","POZOR")</f>
        <v>OK</v>
      </c>
      <c r="Q243" s="114">
        <f t="shared" ref="Q243:Q245" si="232">IF(ISNUMBER(G243),N243-L243,IF(F243="přejezd",N243-L243,0))</f>
        <v>2.6388888888888878E-2</v>
      </c>
      <c r="R243" s="114">
        <f t="shared" ref="R243:R245" si="233">IF(ISNUMBER(G243),L243-K243,0)</f>
        <v>1.388888888888884E-3</v>
      </c>
      <c r="S243" s="114">
        <f t="shared" ref="S243:S245" si="234">Q243+R243</f>
        <v>2.7777777777777762E-2</v>
      </c>
      <c r="T243" s="114"/>
      <c r="U243" s="42">
        <v>19.2</v>
      </c>
      <c r="V243" s="42">
        <f>INDEX('Počty dní'!A:E,MATCH(E243,'Počty dní'!C:C,0),4)</f>
        <v>205</v>
      </c>
      <c r="W243" s="65">
        <f t="shared" ref="W243:W248" si="235">V243*U243</f>
        <v>3936</v>
      </c>
      <c r="X243" s="16"/>
    </row>
    <row r="244" spans="1:24" x14ac:dyDescent="0.3">
      <c r="A244" s="94">
        <v>315</v>
      </c>
      <c r="B244" s="44">
        <v>3015</v>
      </c>
      <c r="C244" s="44" t="s">
        <v>2</v>
      </c>
      <c r="D244" s="89"/>
      <c r="E244" s="67" t="str">
        <f t="shared" si="229"/>
        <v>X</v>
      </c>
      <c r="F244" s="44" t="s">
        <v>69</v>
      </c>
      <c r="G244" s="192">
        <v>4</v>
      </c>
      <c r="H244" s="44" t="str">
        <f t="shared" si="230"/>
        <v>XXX220/4</v>
      </c>
      <c r="I244" s="68" t="s">
        <v>5</v>
      </c>
      <c r="J244" s="68" t="s">
        <v>6</v>
      </c>
      <c r="K244" s="69">
        <v>0.25347222222222221</v>
      </c>
      <c r="L244" s="70">
        <v>0.25694444444444448</v>
      </c>
      <c r="M244" s="45" t="s">
        <v>70</v>
      </c>
      <c r="N244" s="70">
        <v>0.27777777777777779</v>
      </c>
      <c r="O244" s="144" t="s">
        <v>103</v>
      </c>
      <c r="P244" s="44" t="str">
        <f t="shared" ref="P244" si="236">IF(M245=O244,"OK","POZOR")</f>
        <v>OK</v>
      </c>
      <c r="Q244" s="71">
        <f t="shared" ref="Q244" si="237">IF(ISNUMBER(G244),N244-L244,IF(F244="přejezd",N244-L244,0))</f>
        <v>2.0833333333333315E-2</v>
      </c>
      <c r="R244" s="71">
        <f t="shared" ref="R244" si="238">IF(ISNUMBER(G244),L244-K244,0)</f>
        <v>3.4722222222222654E-3</v>
      </c>
      <c r="S244" s="71">
        <f t="shared" ref="S244" si="239">Q244+R244</f>
        <v>2.430555555555558E-2</v>
      </c>
      <c r="T244" s="71">
        <f t="shared" ref="T244" si="240">K244-N243</f>
        <v>1.0416666666666657E-2</v>
      </c>
      <c r="U244" s="44">
        <v>17.7</v>
      </c>
      <c r="V244" s="44">
        <f>INDEX('Počty dní'!A:E,MATCH(E244,'Počty dní'!C:C,0),4)</f>
        <v>205</v>
      </c>
      <c r="W244" s="115">
        <f t="shared" si="235"/>
        <v>3628.5</v>
      </c>
      <c r="X244" s="16"/>
    </row>
    <row r="245" spans="1:24" x14ac:dyDescent="0.3">
      <c r="A245" s="94">
        <v>315</v>
      </c>
      <c r="B245" s="44">
        <v>3015</v>
      </c>
      <c r="C245" s="44" t="s">
        <v>2</v>
      </c>
      <c r="D245" s="89">
        <v>25</v>
      </c>
      <c r="E245" s="67" t="str">
        <f t="shared" si="229"/>
        <v>X25</v>
      </c>
      <c r="F245" s="44" t="s">
        <v>129</v>
      </c>
      <c r="G245" s="192">
        <v>8</v>
      </c>
      <c r="H245" s="44" t="str">
        <f t="shared" si="230"/>
        <v>XXX160/8</v>
      </c>
      <c r="I245" s="68" t="s">
        <v>6</v>
      </c>
      <c r="J245" s="68" t="s">
        <v>6</v>
      </c>
      <c r="K245" s="69">
        <v>0.27916666666666667</v>
      </c>
      <c r="L245" s="70">
        <v>0.28125</v>
      </c>
      <c r="M245" s="144" t="s">
        <v>103</v>
      </c>
      <c r="N245" s="70">
        <v>0.32291666666666669</v>
      </c>
      <c r="O245" s="143" t="s">
        <v>46</v>
      </c>
      <c r="P245" s="44" t="str">
        <f t="shared" si="231"/>
        <v>OK</v>
      </c>
      <c r="Q245" s="71">
        <f t="shared" si="232"/>
        <v>4.1666666666666685E-2</v>
      </c>
      <c r="R245" s="71">
        <f t="shared" si="233"/>
        <v>2.0833333333333259E-3</v>
      </c>
      <c r="S245" s="71">
        <f t="shared" si="234"/>
        <v>4.3750000000000011E-2</v>
      </c>
      <c r="T245" s="71">
        <f t="shared" ref="T245" si="241">K245-N244</f>
        <v>1.388888888888884E-3</v>
      </c>
      <c r="U245" s="44">
        <v>33.9</v>
      </c>
      <c r="V245" s="44">
        <f>INDEX('Počty dní'!A:E,MATCH(E245,'Počty dní'!C:C,0),4)</f>
        <v>205</v>
      </c>
      <c r="W245" s="115">
        <f t="shared" si="235"/>
        <v>6949.5</v>
      </c>
      <c r="X245" s="16"/>
    </row>
    <row r="246" spans="1:24" x14ac:dyDescent="0.3">
      <c r="A246" s="94">
        <v>315</v>
      </c>
      <c r="B246" s="44">
        <v>3015</v>
      </c>
      <c r="C246" s="44" t="s">
        <v>2</v>
      </c>
      <c r="D246" s="89"/>
      <c r="E246" s="67" t="str">
        <f t="shared" si="229"/>
        <v>X</v>
      </c>
      <c r="F246" s="44" t="s">
        <v>129</v>
      </c>
      <c r="G246" s="192">
        <v>7</v>
      </c>
      <c r="H246" s="44" t="str">
        <f t="shared" si="230"/>
        <v>XXX160/7</v>
      </c>
      <c r="I246" s="68" t="s">
        <v>6</v>
      </c>
      <c r="J246" s="68" t="s">
        <v>6</v>
      </c>
      <c r="K246" s="69">
        <v>0.40416666666666662</v>
      </c>
      <c r="L246" s="70">
        <v>0.40625</v>
      </c>
      <c r="M246" s="143" t="s">
        <v>46</v>
      </c>
      <c r="N246" s="70">
        <v>0.44791666666666669</v>
      </c>
      <c r="O246" s="144" t="s">
        <v>103</v>
      </c>
      <c r="P246" s="44" t="str">
        <f t="shared" ref="P246:P249" si="242">IF(M247=O246,"OK","POZOR")</f>
        <v>OK</v>
      </c>
      <c r="Q246" s="71">
        <f t="shared" ref="Q246:Q250" si="243">IF(ISNUMBER(G246),N246-L246,IF(F246="přejezd",N246-L246,0))</f>
        <v>4.1666666666666685E-2</v>
      </c>
      <c r="R246" s="71">
        <f t="shared" ref="R246:R250" si="244">IF(ISNUMBER(G246),L246-K246,0)</f>
        <v>2.0833333333333814E-3</v>
      </c>
      <c r="S246" s="71">
        <f t="shared" ref="S246:S250" si="245">Q246+R246</f>
        <v>4.3750000000000067E-2</v>
      </c>
      <c r="T246" s="71">
        <f t="shared" ref="T246:T250" si="246">K246-N245</f>
        <v>8.1249999999999933E-2</v>
      </c>
      <c r="U246" s="44">
        <v>36.5</v>
      </c>
      <c r="V246" s="44">
        <f>INDEX('Počty dní'!A:E,MATCH(E246,'Počty dní'!C:C,0),4)</f>
        <v>205</v>
      </c>
      <c r="W246" s="115">
        <f t="shared" si="235"/>
        <v>7482.5</v>
      </c>
      <c r="X246" s="16"/>
    </row>
    <row r="247" spans="1:24" x14ac:dyDescent="0.3">
      <c r="A247" s="94">
        <v>315</v>
      </c>
      <c r="B247" s="44">
        <v>3015</v>
      </c>
      <c r="C247" s="44" t="s">
        <v>2</v>
      </c>
      <c r="D247" s="89"/>
      <c r="E247" s="67" t="str">
        <f t="shared" si="229"/>
        <v>X</v>
      </c>
      <c r="F247" s="44" t="s">
        <v>129</v>
      </c>
      <c r="G247" s="192">
        <v>14</v>
      </c>
      <c r="H247" s="44" t="str">
        <f t="shared" si="230"/>
        <v>XXX160/14</v>
      </c>
      <c r="I247" s="68" t="s">
        <v>6</v>
      </c>
      <c r="J247" s="68" t="s">
        <v>6</v>
      </c>
      <c r="K247" s="69">
        <v>0.46527777777777773</v>
      </c>
      <c r="L247" s="70">
        <v>0.46875</v>
      </c>
      <c r="M247" s="145" t="s">
        <v>103</v>
      </c>
      <c r="N247" s="70">
        <v>0.51041666666666663</v>
      </c>
      <c r="O247" s="138" t="s">
        <v>46</v>
      </c>
      <c r="P247" s="44" t="str">
        <f t="shared" si="242"/>
        <v>OK</v>
      </c>
      <c r="Q247" s="71">
        <f t="shared" si="243"/>
        <v>4.166666666666663E-2</v>
      </c>
      <c r="R247" s="71">
        <f t="shared" si="244"/>
        <v>3.4722222222222654E-3</v>
      </c>
      <c r="S247" s="71">
        <f t="shared" si="245"/>
        <v>4.5138888888888895E-2</v>
      </c>
      <c r="T247" s="71">
        <f t="shared" si="246"/>
        <v>1.7361111111111049E-2</v>
      </c>
      <c r="U247" s="44">
        <v>34.799999999999997</v>
      </c>
      <c r="V247" s="44">
        <f>INDEX('Počty dní'!A:E,MATCH(E247,'Počty dní'!C:C,0),4)</f>
        <v>205</v>
      </c>
      <c r="W247" s="115">
        <f t="shared" si="235"/>
        <v>7133.9999999999991</v>
      </c>
      <c r="X247" s="16"/>
    </row>
    <row r="248" spans="1:24" x14ac:dyDescent="0.3">
      <c r="A248" s="94">
        <v>315</v>
      </c>
      <c r="B248" s="44">
        <v>3015</v>
      </c>
      <c r="C248" s="44" t="s">
        <v>2</v>
      </c>
      <c r="D248" s="89">
        <v>25</v>
      </c>
      <c r="E248" s="67" t="str">
        <f t="shared" si="229"/>
        <v>X25</v>
      </c>
      <c r="F248" s="44" t="s">
        <v>129</v>
      </c>
      <c r="G248" s="192">
        <v>15</v>
      </c>
      <c r="H248" s="44" t="str">
        <f t="shared" si="230"/>
        <v>XXX160/15</v>
      </c>
      <c r="I248" s="68" t="s">
        <v>6</v>
      </c>
      <c r="J248" s="68" t="s">
        <v>6</v>
      </c>
      <c r="K248" s="69">
        <v>0.59166666666666667</v>
      </c>
      <c r="L248" s="70">
        <v>0.59375</v>
      </c>
      <c r="M248" s="143" t="s">
        <v>46</v>
      </c>
      <c r="N248" s="70">
        <v>0.62152777777777779</v>
      </c>
      <c r="O248" s="142" t="s">
        <v>106</v>
      </c>
      <c r="P248" s="44" t="str">
        <f t="shared" si="242"/>
        <v>OK</v>
      </c>
      <c r="Q248" s="71">
        <f t="shared" si="243"/>
        <v>2.777777777777779E-2</v>
      </c>
      <c r="R248" s="71">
        <f t="shared" si="244"/>
        <v>2.0833333333333259E-3</v>
      </c>
      <c r="S248" s="71">
        <f t="shared" si="245"/>
        <v>2.9861111111111116E-2</v>
      </c>
      <c r="T248" s="71">
        <f t="shared" si="246"/>
        <v>8.1250000000000044E-2</v>
      </c>
      <c r="U248" s="44">
        <v>24.8</v>
      </c>
      <c r="V248" s="44">
        <f>INDEX('Počty dní'!A:E,MATCH(E248,'Počty dní'!C:C,0),4)</f>
        <v>205</v>
      </c>
      <c r="W248" s="115">
        <f t="shared" si="235"/>
        <v>5084</v>
      </c>
      <c r="X248" s="16"/>
    </row>
    <row r="249" spans="1:24" x14ac:dyDescent="0.3">
      <c r="A249" s="94">
        <v>315</v>
      </c>
      <c r="B249" s="44">
        <v>3015</v>
      </c>
      <c r="C249" s="44" t="s">
        <v>2</v>
      </c>
      <c r="D249" s="89"/>
      <c r="E249" s="67" t="str">
        <f>CONCATENATE(C249,D249)</f>
        <v>X</v>
      </c>
      <c r="F249" s="44" t="s">
        <v>129</v>
      </c>
      <c r="G249" s="192">
        <v>22</v>
      </c>
      <c r="H249" s="44" t="str">
        <f>CONCATENATE(F249,"/",G249)</f>
        <v>XXX160/22</v>
      </c>
      <c r="I249" s="68" t="s">
        <v>5</v>
      </c>
      <c r="J249" s="68" t="s">
        <v>6</v>
      </c>
      <c r="K249" s="69">
        <v>0.64027777777777783</v>
      </c>
      <c r="L249" s="70">
        <v>0.64236111111111105</v>
      </c>
      <c r="M249" s="142" t="s">
        <v>106</v>
      </c>
      <c r="N249" s="70">
        <v>0.67013888888888884</v>
      </c>
      <c r="O249" s="198" t="s">
        <v>46</v>
      </c>
      <c r="P249" s="44" t="str">
        <f t="shared" si="242"/>
        <v>OK</v>
      </c>
      <c r="Q249" s="71">
        <f t="shared" si="243"/>
        <v>2.777777777777779E-2</v>
      </c>
      <c r="R249" s="71">
        <f t="shared" si="244"/>
        <v>2.0833333333332149E-3</v>
      </c>
      <c r="S249" s="71">
        <f t="shared" si="245"/>
        <v>2.9861111111111005E-2</v>
      </c>
      <c r="T249" s="71">
        <f t="shared" si="246"/>
        <v>1.8750000000000044E-2</v>
      </c>
      <c r="U249" s="44">
        <v>24.8</v>
      </c>
      <c r="V249" s="44">
        <f>INDEX('Počty dní'!A:E,MATCH(E249,'Počty dní'!C:C,0),4)</f>
        <v>205</v>
      </c>
      <c r="W249" s="115">
        <f>V249*U249</f>
        <v>5084</v>
      </c>
      <c r="X249" s="16"/>
    </row>
    <row r="250" spans="1:24" ht="15" thickBot="1" x14ac:dyDescent="0.35">
      <c r="A250" s="94">
        <v>315</v>
      </c>
      <c r="B250" s="44">
        <v>3015</v>
      </c>
      <c r="C250" s="44" t="s">
        <v>2</v>
      </c>
      <c r="D250" s="89"/>
      <c r="E250" s="67" t="str">
        <f>CONCATENATE(C250,D250)</f>
        <v>X</v>
      </c>
      <c r="F250" s="44" t="s">
        <v>129</v>
      </c>
      <c r="G250" s="192">
        <v>21</v>
      </c>
      <c r="H250" s="44" t="str">
        <f>CONCATENATE(F250,"/",G250)</f>
        <v>XXX160/21</v>
      </c>
      <c r="I250" s="68" t="s">
        <v>6</v>
      </c>
      <c r="J250" s="68" t="s">
        <v>6</v>
      </c>
      <c r="K250" s="69">
        <v>0.6958333333333333</v>
      </c>
      <c r="L250" s="70">
        <v>0.69791666666666663</v>
      </c>
      <c r="M250" s="143" t="s">
        <v>46</v>
      </c>
      <c r="N250" s="70">
        <v>0.73958333333333337</v>
      </c>
      <c r="O250" s="144" t="s">
        <v>103</v>
      </c>
      <c r="P250" s="44"/>
      <c r="Q250" s="71">
        <f t="shared" si="243"/>
        <v>4.1666666666666741E-2</v>
      </c>
      <c r="R250" s="71">
        <f t="shared" si="244"/>
        <v>2.0833333333333259E-3</v>
      </c>
      <c r="S250" s="71">
        <f t="shared" si="245"/>
        <v>4.3750000000000067E-2</v>
      </c>
      <c r="T250" s="71">
        <f t="shared" si="246"/>
        <v>2.5694444444444464E-2</v>
      </c>
      <c r="U250" s="44">
        <v>34.799999999999997</v>
      </c>
      <c r="V250" s="44">
        <f>INDEX('Počty dní'!A:E,MATCH(E250,'Počty dní'!C:C,0),4)</f>
        <v>205</v>
      </c>
      <c r="W250" s="115">
        <f>V250*U250</f>
        <v>7133.9999999999991</v>
      </c>
      <c r="X250" s="16"/>
    </row>
    <row r="251" spans="1:24" ht="15" thickBot="1" x14ac:dyDescent="0.35">
      <c r="A251" s="120" t="str">
        <f ca="1">CONCATENATE(INDIRECT("R[-3]C[0]",FALSE),"celkem")</f>
        <v>315celkem</v>
      </c>
      <c r="B251" s="121"/>
      <c r="C251" s="121" t="str">
        <f ca="1">INDIRECT("R[-1]C[12]",FALSE)</f>
        <v>Chotěboř,,nám.TGM</v>
      </c>
      <c r="D251" s="122"/>
      <c r="E251" s="121"/>
      <c r="F251" s="122"/>
      <c r="G251" s="121"/>
      <c r="H251" s="123"/>
      <c r="I251" s="132"/>
      <c r="J251" s="133" t="str">
        <f ca="1">INDIRECT("R[-2]C[0]",FALSE)</f>
        <v>V</v>
      </c>
      <c r="K251" s="124"/>
      <c r="L251" s="134"/>
      <c r="M251" s="125"/>
      <c r="N251" s="134"/>
      <c r="O251" s="126"/>
      <c r="P251" s="121"/>
      <c r="Q251" s="127">
        <f>SUM(Q243:Q250)</f>
        <v>0.26944444444444449</v>
      </c>
      <c r="R251" s="127">
        <f t="shared" ref="R251:T251" si="247">SUM(R243:R250)</f>
        <v>1.8749999999999989E-2</v>
      </c>
      <c r="S251" s="127">
        <f t="shared" si="247"/>
        <v>0.28819444444444453</v>
      </c>
      <c r="T251" s="127">
        <f t="shared" si="247"/>
        <v>0.23611111111111108</v>
      </c>
      <c r="U251" s="128">
        <f>SUM(U243:U250)</f>
        <v>226.5</v>
      </c>
      <c r="V251" s="129"/>
      <c r="W251" s="130">
        <f>SUM(W243:W250)</f>
        <v>46432.5</v>
      </c>
      <c r="X251" s="41"/>
    </row>
    <row r="252" spans="1:24" x14ac:dyDescent="0.3">
      <c r="D252" s="90"/>
      <c r="E252" s="82"/>
      <c r="G252" s="193"/>
      <c r="I252" s="63"/>
      <c r="K252" s="83"/>
      <c r="L252" s="84"/>
      <c r="M252" s="49"/>
      <c r="N252" s="84"/>
      <c r="O252" s="49"/>
      <c r="Q252" s="136"/>
      <c r="R252" s="136"/>
      <c r="S252" s="136"/>
      <c r="T252" s="136"/>
      <c r="X252" s="16"/>
    </row>
    <row r="253" spans="1:24" ht="15" thickBot="1" x14ac:dyDescent="0.3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16"/>
      <c r="P253" s="16"/>
      <c r="Q253" s="16"/>
      <c r="R253" s="16"/>
      <c r="S253" s="16"/>
      <c r="T253" s="16"/>
      <c r="U253" s="16"/>
      <c r="V253" s="16"/>
      <c r="W253" s="16"/>
      <c r="X253" s="16"/>
    </row>
    <row r="254" spans="1:24" x14ac:dyDescent="0.3">
      <c r="A254" s="93">
        <v>316</v>
      </c>
      <c r="B254" s="42">
        <v>3016</v>
      </c>
      <c r="C254" s="42" t="s">
        <v>2</v>
      </c>
      <c r="D254" s="109"/>
      <c r="E254" s="110" t="str">
        <f t="shared" ref="E254:E259" si="248">CONCATENATE(C254,D254)</f>
        <v>X</v>
      </c>
      <c r="F254" s="42" t="s">
        <v>99</v>
      </c>
      <c r="G254" s="191">
        <v>1</v>
      </c>
      <c r="H254" s="42" t="str">
        <f t="shared" ref="H254:H260" si="249">CONCATENATE(F254,"/",G254)</f>
        <v>XXX227/1</v>
      </c>
      <c r="I254" s="64" t="s">
        <v>5</v>
      </c>
      <c r="J254" s="64" t="s">
        <v>6</v>
      </c>
      <c r="K254" s="111">
        <v>0.21388888888888891</v>
      </c>
      <c r="L254" s="112">
        <v>0.21527777777777779</v>
      </c>
      <c r="M254" s="113" t="s">
        <v>48</v>
      </c>
      <c r="N254" s="112">
        <v>0.22916666666666666</v>
      </c>
      <c r="O254" s="113" t="s">
        <v>77</v>
      </c>
      <c r="P254" s="42" t="str">
        <f t="shared" ref="P254:P265" si="250">IF(M255=O254,"OK","POZOR")</f>
        <v>OK</v>
      </c>
      <c r="Q254" s="114">
        <f t="shared" ref="Q254:Q266" si="251">IF(ISNUMBER(G254),N254-L254,IF(F254="přejezd",N254-L254,0))</f>
        <v>1.3888888888888867E-2</v>
      </c>
      <c r="R254" s="114">
        <f t="shared" ref="R254:R266" si="252">IF(ISNUMBER(G254),L254-K254,0)</f>
        <v>1.388888888888884E-3</v>
      </c>
      <c r="S254" s="114">
        <f t="shared" ref="S254:S266" si="253">Q254+R254</f>
        <v>1.5277777777777751E-2</v>
      </c>
      <c r="T254" s="114"/>
      <c r="U254" s="42">
        <v>11.9</v>
      </c>
      <c r="V254" s="42">
        <f>INDEX('Počty dní'!A:E,MATCH(E254,'Počty dní'!C:C,0),4)</f>
        <v>205</v>
      </c>
      <c r="W254" s="65">
        <f t="shared" ref="W254:W260" si="254">V254*U254</f>
        <v>2439.5</v>
      </c>
      <c r="X254" s="16"/>
    </row>
    <row r="255" spans="1:24" x14ac:dyDescent="0.3">
      <c r="A255" s="94">
        <v>316</v>
      </c>
      <c r="B255" s="44">
        <v>3016</v>
      </c>
      <c r="C255" s="44" t="s">
        <v>2</v>
      </c>
      <c r="D255" s="89"/>
      <c r="E255" s="67" t="str">
        <f t="shared" si="248"/>
        <v>X</v>
      </c>
      <c r="F255" s="44" t="s">
        <v>73</v>
      </c>
      <c r="G255" s="192">
        <v>2</v>
      </c>
      <c r="H255" s="44" t="str">
        <f t="shared" si="249"/>
        <v>XXX226/2</v>
      </c>
      <c r="I255" s="68" t="s">
        <v>5</v>
      </c>
      <c r="J255" s="68" t="s">
        <v>6</v>
      </c>
      <c r="K255" s="69">
        <v>0.22916666666666666</v>
      </c>
      <c r="L255" s="70">
        <v>0.2298611111111111</v>
      </c>
      <c r="M255" s="45" t="s">
        <v>77</v>
      </c>
      <c r="N255" s="70">
        <v>0.23819444444444446</v>
      </c>
      <c r="O255" s="45" t="s">
        <v>58</v>
      </c>
      <c r="P255" s="44" t="str">
        <f t="shared" si="250"/>
        <v>OK</v>
      </c>
      <c r="Q255" s="71">
        <f t="shared" si="251"/>
        <v>8.3333333333333592E-3</v>
      </c>
      <c r="R255" s="71">
        <f t="shared" si="252"/>
        <v>6.9444444444444198E-4</v>
      </c>
      <c r="S255" s="71">
        <f t="shared" si="253"/>
        <v>9.0277777777778012E-3</v>
      </c>
      <c r="T255" s="71">
        <f t="shared" ref="T255:T266" si="255">K255-N254</f>
        <v>0</v>
      </c>
      <c r="U255" s="44">
        <v>7.5</v>
      </c>
      <c r="V255" s="44">
        <f>INDEX('Počty dní'!A:E,MATCH(E255,'Počty dní'!C:C,0),4)</f>
        <v>205</v>
      </c>
      <c r="W255" s="115">
        <f t="shared" si="254"/>
        <v>1537.5</v>
      </c>
      <c r="X255" s="16"/>
    </row>
    <row r="256" spans="1:24" x14ac:dyDescent="0.3">
      <c r="A256" s="94">
        <v>316</v>
      </c>
      <c r="B256" s="44">
        <v>3016</v>
      </c>
      <c r="C256" s="44" t="s">
        <v>2</v>
      </c>
      <c r="D256" s="89"/>
      <c r="E256" s="67" t="str">
        <f t="shared" si="248"/>
        <v>X</v>
      </c>
      <c r="F256" s="44" t="s">
        <v>73</v>
      </c>
      <c r="G256" s="192">
        <v>1</v>
      </c>
      <c r="H256" s="44" t="str">
        <f t="shared" si="249"/>
        <v>XXX226/1</v>
      </c>
      <c r="I256" s="68" t="s">
        <v>5</v>
      </c>
      <c r="J256" s="68" t="s">
        <v>6</v>
      </c>
      <c r="K256" s="69">
        <v>0.2388888888888889</v>
      </c>
      <c r="L256" s="70">
        <v>0.2388888888888889</v>
      </c>
      <c r="M256" s="45" t="s">
        <v>58</v>
      </c>
      <c r="N256" s="70">
        <v>0.24652777777777779</v>
      </c>
      <c r="O256" s="45" t="s">
        <v>77</v>
      </c>
      <c r="P256" s="44" t="str">
        <f t="shared" si="250"/>
        <v>OK</v>
      </c>
      <c r="Q256" s="71">
        <f t="shared" si="251"/>
        <v>7.6388888888888895E-3</v>
      </c>
      <c r="R256" s="71">
        <f t="shared" si="252"/>
        <v>0</v>
      </c>
      <c r="S256" s="71">
        <f t="shared" si="253"/>
        <v>7.6388888888888895E-3</v>
      </c>
      <c r="T256" s="71">
        <f t="shared" si="255"/>
        <v>6.9444444444444198E-4</v>
      </c>
      <c r="U256" s="44">
        <v>7.5</v>
      </c>
      <c r="V256" s="44">
        <f>INDEX('Počty dní'!A:E,MATCH(E256,'Počty dní'!C:C,0),4)</f>
        <v>205</v>
      </c>
      <c r="W256" s="115">
        <f t="shared" si="254"/>
        <v>1537.5</v>
      </c>
      <c r="X256" s="16"/>
    </row>
    <row r="257" spans="1:24" x14ac:dyDescent="0.3">
      <c r="A257" s="94">
        <v>316</v>
      </c>
      <c r="B257" s="44">
        <v>3016</v>
      </c>
      <c r="C257" s="44" t="s">
        <v>2</v>
      </c>
      <c r="D257" s="89"/>
      <c r="E257" s="67" t="str">
        <f t="shared" si="248"/>
        <v>X</v>
      </c>
      <c r="F257" s="44" t="s">
        <v>99</v>
      </c>
      <c r="G257" s="192">
        <v>4</v>
      </c>
      <c r="H257" s="44" t="str">
        <f t="shared" si="249"/>
        <v>XXX227/4</v>
      </c>
      <c r="I257" s="68" t="s">
        <v>5</v>
      </c>
      <c r="J257" s="68" t="s">
        <v>6</v>
      </c>
      <c r="K257" s="69">
        <v>0.24652777777777779</v>
      </c>
      <c r="L257" s="70">
        <v>0.24722222222222223</v>
      </c>
      <c r="M257" s="45" t="s">
        <v>77</v>
      </c>
      <c r="N257" s="70">
        <v>0.2638888888888889</v>
      </c>
      <c r="O257" s="45" t="s">
        <v>48</v>
      </c>
      <c r="P257" s="44" t="str">
        <f t="shared" si="250"/>
        <v>OK</v>
      </c>
      <c r="Q257" s="71">
        <f t="shared" si="251"/>
        <v>1.6666666666666663E-2</v>
      </c>
      <c r="R257" s="71">
        <f t="shared" si="252"/>
        <v>6.9444444444444198E-4</v>
      </c>
      <c r="S257" s="71">
        <f t="shared" si="253"/>
        <v>1.7361111111111105E-2</v>
      </c>
      <c r="T257" s="71">
        <f t="shared" si="255"/>
        <v>0</v>
      </c>
      <c r="U257" s="44">
        <v>13.9</v>
      </c>
      <c r="V257" s="44">
        <f>INDEX('Počty dní'!A:E,MATCH(E257,'Počty dní'!C:C,0),4)</f>
        <v>205</v>
      </c>
      <c r="W257" s="115">
        <f t="shared" si="254"/>
        <v>2849.5</v>
      </c>
      <c r="X257" s="16"/>
    </row>
    <row r="258" spans="1:24" x14ac:dyDescent="0.3">
      <c r="A258" s="94">
        <v>316</v>
      </c>
      <c r="B258" s="44">
        <v>3016</v>
      </c>
      <c r="C258" s="44" t="s">
        <v>2</v>
      </c>
      <c r="D258" s="89"/>
      <c r="E258" s="67" t="str">
        <f t="shared" si="248"/>
        <v>X</v>
      </c>
      <c r="F258" s="44" t="s">
        <v>99</v>
      </c>
      <c r="G258" s="192">
        <v>3</v>
      </c>
      <c r="H258" s="44" t="str">
        <f t="shared" si="249"/>
        <v>XXX227/3</v>
      </c>
      <c r="I258" s="68" t="s">
        <v>5</v>
      </c>
      <c r="J258" s="68" t="s">
        <v>6</v>
      </c>
      <c r="K258" s="69">
        <v>0.26458333333333334</v>
      </c>
      <c r="L258" s="70">
        <v>0.26527777777777778</v>
      </c>
      <c r="M258" s="45" t="s">
        <v>48</v>
      </c>
      <c r="N258" s="70">
        <v>0.29305555555555557</v>
      </c>
      <c r="O258" s="45" t="s">
        <v>65</v>
      </c>
      <c r="P258" s="44" t="str">
        <f t="shared" si="250"/>
        <v>OK</v>
      </c>
      <c r="Q258" s="71">
        <f t="shared" si="251"/>
        <v>2.777777777777779E-2</v>
      </c>
      <c r="R258" s="71">
        <f t="shared" si="252"/>
        <v>6.9444444444444198E-4</v>
      </c>
      <c r="S258" s="71">
        <f t="shared" si="253"/>
        <v>2.8472222222222232E-2</v>
      </c>
      <c r="T258" s="71">
        <f t="shared" si="255"/>
        <v>6.9444444444444198E-4</v>
      </c>
      <c r="U258" s="44">
        <v>22</v>
      </c>
      <c r="V258" s="44">
        <f>INDEX('Počty dní'!A:E,MATCH(E258,'Počty dní'!C:C,0),4)</f>
        <v>205</v>
      </c>
      <c r="W258" s="115">
        <f t="shared" si="254"/>
        <v>4510</v>
      </c>
      <c r="X258" s="16"/>
    </row>
    <row r="259" spans="1:24" x14ac:dyDescent="0.3">
      <c r="A259" s="94">
        <v>316</v>
      </c>
      <c r="B259" s="44">
        <v>3016</v>
      </c>
      <c r="C259" s="44" t="s">
        <v>2</v>
      </c>
      <c r="D259" s="89"/>
      <c r="E259" s="67" t="str">
        <f t="shared" si="248"/>
        <v>X</v>
      </c>
      <c r="F259" s="44" t="s">
        <v>99</v>
      </c>
      <c r="G259" s="192">
        <v>6</v>
      </c>
      <c r="H259" s="44" t="str">
        <f t="shared" si="249"/>
        <v>XXX227/6</v>
      </c>
      <c r="I259" s="68" t="s">
        <v>6</v>
      </c>
      <c r="J259" s="68" t="s">
        <v>6</v>
      </c>
      <c r="K259" s="69">
        <v>0.29375000000000001</v>
      </c>
      <c r="L259" s="70">
        <v>0.2951388888888889</v>
      </c>
      <c r="M259" s="45" t="s">
        <v>65</v>
      </c>
      <c r="N259" s="70">
        <v>0.32430555555555557</v>
      </c>
      <c r="O259" s="45" t="s">
        <v>48</v>
      </c>
      <c r="P259" s="44" t="str">
        <f t="shared" si="250"/>
        <v>OK</v>
      </c>
      <c r="Q259" s="71">
        <f t="shared" ref="Q259:Q262" si="256">IF(ISNUMBER(G259),N259-L259,IF(F259="přejezd",N259-L259,0))</f>
        <v>2.9166666666666674E-2</v>
      </c>
      <c r="R259" s="71">
        <f t="shared" ref="R259:R262" si="257">IF(ISNUMBER(G259),L259-K259,0)</f>
        <v>1.388888888888884E-3</v>
      </c>
      <c r="S259" s="71">
        <f t="shared" ref="S259:S262" si="258">Q259+R259</f>
        <v>3.0555555555555558E-2</v>
      </c>
      <c r="T259" s="71">
        <f t="shared" ref="T259:T262" si="259">K259-N258</f>
        <v>6.9444444444444198E-4</v>
      </c>
      <c r="U259" s="44">
        <v>22.4</v>
      </c>
      <c r="V259" s="44">
        <f>INDEX('Počty dní'!A:E,MATCH(E259,'Počty dní'!C:C,0),4)</f>
        <v>205</v>
      </c>
      <c r="W259" s="115">
        <f t="shared" si="254"/>
        <v>4592</v>
      </c>
      <c r="X259" s="16"/>
    </row>
    <row r="260" spans="1:24" x14ac:dyDescent="0.3">
      <c r="A260" s="94">
        <v>316</v>
      </c>
      <c r="B260" s="44">
        <v>3016</v>
      </c>
      <c r="C260" s="44" t="s">
        <v>2</v>
      </c>
      <c r="D260" s="89"/>
      <c r="E260" s="67" t="str">
        <f t="shared" ref="E260:E261" si="260">CONCATENATE(C260,D260)</f>
        <v>X</v>
      </c>
      <c r="F260" s="44" t="s">
        <v>29</v>
      </c>
      <c r="G260" s="192"/>
      <c r="H260" s="44" t="str">
        <f t="shared" si="249"/>
        <v>přejezd/</v>
      </c>
      <c r="I260" s="68"/>
      <c r="J260" s="68" t="s">
        <v>6</v>
      </c>
      <c r="K260" s="69">
        <v>0.50416666666666665</v>
      </c>
      <c r="L260" s="70">
        <v>0.50416666666666665</v>
      </c>
      <c r="M260" s="45" t="s">
        <v>48</v>
      </c>
      <c r="N260" s="70">
        <v>0.50694444444444442</v>
      </c>
      <c r="O260" s="144" t="s">
        <v>103</v>
      </c>
      <c r="P260" s="44" t="str">
        <f t="shared" si="250"/>
        <v>OK</v>
      </c>
      <c r="Q260" s="71">
        <f t="shared" si="256"/>
        <v>2.7777777777777679E-3</v>
      </c>
      <c r="R260" s="71">
        <f t="shared" si="257"/>
        <v>0</v>
      </c>
      <c r="S260" s="71">
        <f t="shared" si="258"/>
        <v>2.7777777777777679E-3</v>
      </c>
      <c r="T260" s="71">
        <f t="shared" si="259"/>
        <v>0.17986111111111108</v>
      </c>
      <c r="U260" s="44">
        <v>0</v>
      </c>
      <c r="V260" s="44">
        <f>INDEX('Počty dní'!A:E,MATCH(E260,'Počty dní'!C:C,0),4)</f>
        <v>205</v>
      </c>
      <c r="W260" s="115">
        <f t="shared" si="254"/>
        <v>0</v>
      </c>
      <c r="X260" s="16"/>
    </row>
    <row r="261" spans="1:24" x14ac:dyDescent="0.3">
      <c r="A261" s="94">
        <v>316</v>
      </c>
      <c r="B261" s="44">
        <v>3016</v>
      </c>
      <c r="C261" s="44" t="s">
        <v>2</v>
      </c>
      <c r="D261" s="89"/>
      <c r="E261" s="67" t="str">
        <f t="shared" si="260"/>
        <v>X</v>
      </c>
      <c r="F261" s="44" t="s">
        <v>129</v>
      </c>
      <c r="G261" s="192">
        <v>16</v>
      </c>
      <c r="H261" s="44" t="str">
        <f t="shared" ref="H261:H262" si="261">CONCATENATE(F261,"/",G261)</f>
        <v>XXX160/16</v>
      </c>
      <c r="I261" s="68" t="s">
        <v>6</v>
      </c>
      <c r="J261" s="68" t="s">
        <v>6</v>
      </c>
      <c r="K261" s="69">
        <v>0.50694444444444442</v>
      </c>
      <c r="L261" s="70">
        <v>0.51041666666666663</v>
      </c>
      <c r="M261" s="144" t="s">
        <v>103</v>
      </c>
      <c r="N261" s="70">
        <v>0.55208333333333337</v>
      </c>
      <c r="O261" s="143" t="s">
        <v>46</v>
      </c>
      <c r="P261" s="44" t="str">
        <f t="shared" si="250"/>
        <v>OK</v>
      </c>
      <c r="Q261" s="71">
        <f t="shared" si="256"/>
        <v>4.1666666666666741E-2</v>
      </c>
      <c r="R261" s="71">
        <f t="shared" si="257"/>
        <v>3.4722222222222099E-3</v>
      </c>
      <c r="S261" s="71">
        <f t="shared" si="258"/>
        <v>4.5138888888888951E-2</v>
      </c>
      <c r="T261" s="71">
        <f t="shared" si="259"/>
        <v>0</v>
      </c>
      <c r="U261" s="44">
        <v>34.799999999999997</v>
      </c>
      <c r="V261" s="44">
        <f>INDEX('Počty dní'!A:E,MATCH(E261,'Počty dní'!C:C,0),4)</f>
        <v>205</v>
      </c>
      <c r="W261" s="115">
        <f t="shared" ref="W261:W262" si="262">V261*U261</f>
        <v>7133.9999999999991</v>
      </c>
      <c r="X261" s="16"/>
    </row>
    <row r="262" spans="1:24" x14ac:dyDescent="0.3">
      <c r="A262" s="94">
        <v>316</v>
      </c>
      <c r="B262" s="44">
        <v>3016</v>
      </c>
      <c r="C262" s="44" t="s">
        <v>2</v>
      </c>
      <c r="D262" s="89"/>
      <c r="E262" s="67" t="str">
        <f t="shared" ref="E262" si="263">CONCATENATE(C262,D262)</f>
        <v>X</v>
      </c>
      <c r="F262" s="44" t="s">
        <v>129</v>
      </c>
      <c r="G262" s="192">
        <v>13</v>
      </c>
      <c r="H262" s="44" t="str">
        <f t="shared" si="261"/>
        <v>XXX160/13</v>
      </c>
      <c r="I262" s="68" t="s">
        <v>6</v>
      </c>
      <c r="J262" s="68" t="s">
        <v>6</v>
      </c>
      <c r="K262" s="69">
        <v>0.5708333333333333</v>
      </c>
      <c r="L262" s="70">
        <v>0.57291666666666663</v>
      </c>
      <c r="M262" s="143" t="s">
        <v>46</v>
      </c>
      <c r="N262" s="70">
        <v>0.60972222222222217</v>
      </c>
      <c r="O262" s="144" t="s">
        <v>48</v>
      </c>
      <c r="P262" s="44" t="str">
        <f t="shared" si="250"/>
        <v>OK</v>
      </c>
      <c r="Q262" s="71">
        <f t="shared" si="256"/>
        <v>3.6805555555555536E-2</v>
      </c>
      <c r="R262" s="71">
        <f t="shared" si="257"/>
        <v>2.0833333333333259E-3</v>
      </c>
      <c r="S262" s="71">
        <f t="shared" si="258"/>
        <v>3.8888888888888862E-2</v>
      </c>
      <c r="T262" s="71">
        <f t="shared" si="259"/>
        <v>1.8749999999999933E-2</v>
      </c>
      <c r="U262" s="44">
        <v>32.4</v>
      </c>
      <c r="V262" s="44">
        <f>INDEX('Počty dní'!A:E,MATCH(E262,'Počty dní'!C:C,0),4)</f>
        <v>205</v>
      </c>
      <c r="W262" s="115">
        <f t="shared" si="262"/>
        <v>6642</v>
      </c>
      <c r="X262" s="16"/>
    </row>
    <row r="263" spans="1:24" x14ac:dyDescent="0.3">
      <c r="A263" s="94">
        <v>316</v>
      </c>
      <c r="B263" s="44">
        <v>3016</v>
      </c>
      <c r="C263" s="44" t="s">
        <v>2</v>
      </c>
      <c r="D263" s="89"/>
      <c r="E263" s="67" t="str">
        <f>CONCATENATE(C263,D263)</f>
        <v>X</v>
      </c>
      <c r="F263" s="44" t="s">
        <v>53</v>
      </c>
      <c r="G263" s="192">
        <v>15</v>
      </c>
      <c r="H263" s="44" t="str">
        <f>CONCATENATE(F263,"/",G263)</f>
        <v>XXX165/15</v>
      </c>
      <c r="I263" s="68" t="s">
        <v>5</v>
      </c>
      <c r="J263" s="68" t="s">
        <v>6</v>
      </c>
      <c r="K263" s="69">
        <v>0.61041666666666672</v>
      </c>
      <c r="L263" s="70">
        <v>0.61111111111111105</v>
      </c>
      <c r="M263" s="45" t="s">
        <v>48</v>
      </c>
      <c r="N263" s="70">
        <v>0.64027777777777783</v>
      </c>
      <c r="O263" s="45" t="s">
        <v>54</v>
      </c>
      <c r="P263" s="44" t="str">
        <f t="shared" si="250"/>
        <v>OK</v>
      </c>
      <c r="Q263" s="71">
        <f t="shared" si="251"/>
        <v>2.9166666666666785E-2</v>
      </c>
      <c r="R263" s="71">
        <f t="shared" si="252"/>
        <v>6.9444444444433095E-4</v>
      </c>
      <c r="S263" s="71">
        <f t="shared" si="253"/>
        <v>2.9861111111111116E-2</v>
      </c>
      <c r="T263" s="71">
        <f t="shared" si="255"/>
        <v>6.94444444444553E-4</v>
      </c>
      <c r="U263" s="44">
        <v>23.6</v>
      </c>
      <c r="V263" s="44">
        <f>INDEX('Počty dní'!A:E,MATCH(E263,'Počty dní'!C:C,0),4)</f>
        <v>205</v>
      </c>
      <c r="W263" s="115">
        <f>V263*U263</f>
        <v>4838</v>
      </c>
      <c r="X263" s="16"/>
    </row>
    <row r="264" spans="1:24" x14ac:dyDescent="0.3">
      <c r="A264" s="94">
        <v>316</v>
      </c>
      <c r="B264" s="44">
        <v>3016</v>
      </c>
      <c r="C264" s="44" t="s">
        <v>2</v>
      </c>
      <c r="D264" s="89"/>
      <c r="E264" s="67" t="str">
        <f>CONCATENATE(C264,D264)</f>
        <v>X</v>
      </c>
      <c r="F264" s="44" t="s">
        <v>137</v>
      </c>
      <c r="G264" s="192">
        <v>4</v>
      </c>
      <c r="H264" s="44" t="str">
        <f>CONCATENATE(F264,"/",G264)</f>
        <v>XXX174/4</v>
      </c>
      <c r="I264" s="68" t="s">
        <v>5</v>
      </c>
      <c r="J264" s="68" t="s">
        <v>6</v>
      </c>
      <c r="K264" s="69">
        <v>0.64583333333333337</v>
      </c>
      <c r="L264" s="70">
        <v>0.6479166666666667</v>
      </c>
      <c r="M264" s="45" t="s">
        <v>54</v>
      </c>
      <c r="N264" s="70">
        <v>0.68055555555555547</v>
      </c>
      <c r="O264" s="45" t="s">
        <v>48</v>
      </c>
      <c r="P264" s="44" t="str">
        <f t="shared" si="250"/>
        <v>OK</v>
      </c>
      <c r="Q264" s="71">
        <f t="shared" si="251"/>
        <v>3.2638888888888773E-2</v>
      </c>
      <c r="R264" s="71">
        <f t="shared" si="252"/>
        <v>2.0833333333333259E-3</v>
      </c>
      <c r="S264" s="71">
        <f t="shared" si="253"/>
        <v>3.4722222222222099E-2</v>
      </c>
      <c r="T264" s="71">
        <f t="shared" si="255"/>
        <v>5.5555555555555358E-3</v>
      </c>
      <c r="U264" s="44">
        <v>29.2</v>
      </c>
      <c r="V264" s="44">
        <f>INDEX('Počty dní'!A:E,MATCH(E264,'Počty dní'!C:C,0),4)</f>
        <v>205</v>
      </c>
      <c r="W264" s="115">
        <f>V264*U264</f>
        <v>5986</v>
      </c>
      <c r="X264" s="16"/>
    </row>
    <row r="265" spans="1:24" x14ac:dyDescent="0.3">
      <c r="A265" s="94">
        <v>316</v>
      </c>
      <c r="B265" s="44">
        <v>3016</v>
      </c>
      <c r="C265" s="44" t="s">
        <v>2</v>
      </c>
      <c r="D265" s="89"/>
      <c r="E265" s="67" t="str">
        <f>CONCATENATE(C265,D265)</f>
        <v>X</v>
      </c>
      <c r="F265" s="44" t="s">
        <v>69</v>
      </c>
      <c r="G265" s="192">
        <v>19</v>
      </c>
      <c r="H265" s="44" t="str">
        <f>CONCATENATE(F265,"/",G265)</f>
        <v>XXX220/19</v>
      </c>
      <c r="I265" s="68" t="s">
        <v>5</v>
      </c>
      <c r="J265" s="68" t="s">
        <v>6</v>
      </c>
      <c r="K265" s="69">
        <v>0.71527777777777779</v>
      </c>
      <c r="L265" s="70">
        <v>0.71666666666666667</v>
      </c>
      <c r="M265" s="45" t="s">
        <v>48</v>
      </c>
      <c r="N265" s="70">
        <v>0.74305555555555547</v>
      </c>
      <c r="O265" s="45" t="s">
        <v>70</v>
      </c>
      <c r="P265" s="44" t="str">
        <f t="shared" si="250"/>
        <v>OK</v>
      </c>
      <c r="Q265" s="71">
        <f t="shared" si="251"/>
        <v>2.6388888888888795E-2</v>
      </c>
      <c r="R265" s="71">
        <f t="shared" si="252"/>
        <v>1.388888888888884E-3</v>
      </c>
      <c r="S265" s="71">
        <f t="shared" si="253"/>
        <v>2.7777777777777679E-2</v>
      </c>
      <c r="T265" s="71">
        <f t="shared" si="255"/>
        <v>3.4722222222222321E-2</v>
      </c>
      <c r="U265" s="44">
        <v>19.2</v>
      </c>
      <c r="V265" s="44">
        <f>INDEX('Počty dní'!A:E,MATCH(E265,'Počty dní'!C:C,0),4)</f>
        <v>205</v>
      </c>
      <c r="W265" s="115">
        <f>V265*U265</f>
        <v>3936</v>
      </c>
      <c r="X265" s="16"/>
    </row>
    <row r="266" spans="1:24" ht="15" thickBot="1" x14ac:dyDescent="0.35">
      <c r="A266" s="94">
        <v>316</v>
      </c>
      <c r="B266" s="44">
        <v>3016</v>
      </c>
      <c r="C266" s="44" t="s">
        <v>2</v>
      </c>
      <c r="D266" s="89"/>
      <c r="E266" s="67" t="str">
        <f>CONCATENATE(C266,D266)</f>
        <v>X</v>
      </c>
      <c r="F266" s="44" t="s">
        <v>69</v>
      </c>
      <c r="G266" s="192">
        <v>24</v>
      </c>
      <c r="H266" s="44" t="str">
        <f>CONCATENATE(F266,"/",G266)</f>
        <v>XXX220/24</v>
      </c>
      <c r="I266" s="68" t="s">
        <v>5</v>
      </c>
      <c r="J266" s="68" t="s">
        <v>6</v>
      </c>
      <c r="K266" s="69">
        <v>0.75347222222222221</v>
      </c>
      <c r="L266" s="70">
        <v>0.75694444444444453</v>
      </c>
      <c r="M266" s="45" t="s">
        <v>70</v>
      </c>
      <c r="N266" s="70">
        <v>0.78125</v>
      </c>
      <c r="O266" s="45" t="s">
        <v>48</v>
      </c>
      <c r="P266" s="44"/>
      <c r="Q266" s="71">
        <f t="shared" si="251"/>
        <v>2.4305555555555469E-2</v>
      </c>
      <c r="R266" s="71">
        <f t="shared" si="252"/>
        <v>3.4722222222223209E-3</v>
      </c>
      <c r="S266" s="71">
        <f t="shared" si="253"/>
        <v>2.777777777777779E-2</v>
      </c>
      <c r="T266" s="71">
        <f t="shared" si="255"/>
        <v>1.0416666666666741E-2</v>
      </c>
      <c r="U266" s="44">
        <v>19.2</v>
      </c>
      <c r="V266" s="44">
        <f>INDEX('Počty dní'!A:E,MATCH(E266,'Počty dní'!C:C,0),4)</f>
        <v>205</v>
      </c>
      <c r="W266" s="115">
        <f>V266*U266</f>
        <v>3936</v>
      </c>
      <c r="X266" s="16"/>
    </row>
    <row r="267" spans="1:24" ht="15" thickBot="1" x14ac:dyDescent="0.35">
      <c r="A267" s="120" t="str">
        <f ca="1">CONCATENATE(INDIRECT("R[-3]C[0]",FALSE),"celkem")</f>
        <v>316celkem</v>
      </c>
      <c r="B267" s="121"/>
      <c r="C267" s="121" t="str">
        <f ca="1">INDIRECT("R[-1]C[12]",FALSE)</f>
        <v>Chotěboř,,žel.st.</v>
      </c>
      <c r="D267" s="122"/>
      <c r="E267" s="121"/>
      <c r="F267" s="122"/>
      <c r="G267" s="121"/>
      <c r="H267" s="123"/>
      <c r="I267" s="132"/>
      <c r="J267" s="133" t="str">
        <f ca="1">INDIRECT("R[-2]C[0]",FALSE)</f>
        <v>V</v>
      </c>
      <c r="K267" s="124"/>
      <c r="L267" s="134"/>
      <c r="M267" s="125"/>
      <c r="N267" s="134"/>
      <c r="O267" s="126"/>
      <c r="P267" s="121"/>
      <c r="Q267" s="127">
        <f>SUM(Q254:Q266)</f>
        <v>0.29722222222222211</v>
      </c>
      <c r="R267" s="127">
        <f t="shared" ref="R267" si="264">SUM(R254:R266)</f>
        <v>1.8055555555555491E-2</v>
      </c>
      <c r="S267" s="127">
        <f t="shared" ref="S267" si="265">SUM(S254:S266)</f>
        <v>0.3152777777777776</v>
      </c>
      <c r="T267" s="127">
        <f t="shared" ref="T267" si="266">SUM(T254:T266)</f>
        <v>0.25208333333333349</v>
      </c>
      <c r="U267" s="128">
        <f>SUM(U254:U266)</f>
        <v>243.59999999999994</v>
      </c>
      <c r="V267" s="129"/>
      <c r="W267" s="130">
        <f>SUM(W254:W266)</f>
        <v>49938</v>
      </c>
      <c r="X267" s="41"/>
    </row>
    <row r="268" spans="1:24" x14ac:dyDescent="0.3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16"/>
      <c r="P268" s="16"/>
      <c r="Q268" s="16"/>
      <c r="R268" s="16"/>
      <c r="S268" s="16"/>
      <c r="T268" s="16"/>
      <c r="U268" s="16"/>
      <c r="V268" s="16"/>
      <c r="W268" s="16"/>
      <c r="X268" s="16"/>
    </row>
    <row r="269" spans="1:24" ht="15" thickBot="1" x14ac:dyDescent="0.35">
      <c r="K269" s="63"/>
      <c r="L269" s="63"/>
      <c r="M269" s="63"/>
    </row>
    <row r="270" spans="1:24" x14ac:dyDescent="0.3">
      <c r="A270" s="93">
        <v>317</v>
      </c>
      <c r="B270" s="42">
        <v>3017</v>
      </c>
      <c r="C270" s="42" t="s">
        <v>2</v>
      </c>
      <c r="D270" s="109"/>
      <c r="E270" s="110" t="str">
        <f>CONCATENATE(C270,D270)</f>
        <v>X</v>
      </c>
      <c r="F270" s="42" t="s">
        <v>129</v>
      </c>
      <c r="G270" s="191">
        <v>6</v>
      </c>
      <c r="H270" s="42" t="str">
        <f>CONCATENATE(F270,"/",G270)</f>
        <v>XXX160/6</v>
      </c>
      <c r="I270" s="64" t="s">
        <v>6</v>
      </c>
      <c r="J270" s="64" t="s">
        <v>6</v>
      </c>
      <c r="K270" s="111">
        <v>0.25486111111111109</v>
      </c>
      <c r="L270" s="112">
        <v>0.25694444444444448</v>
      </c>
      <c r="M270" s="153" t="s">
        <v>103</v>
      </c>
      <c r="N270" s="112">
        <v>0.30902777777777779</v>
      </c>
      <c r="O270" s="154" t="s">
        <v>46</v>
      </c>
      <c r="P270" s="42" t="str">
        <f t="shared" ref="P270:P277" si="267">IF(M271=O270,"OK","POZOR")</f>
        <v>OK</v>
      </c>
      <c r="Q270" s="114">
        <f t="shared" ref="Q270:Q278" si="268">IF(ISNUMBER(G270),N270-L270,IF(F270="přejezd",N270-L270,0))</f>
        <v>5.2083333333333315E-2</v>
      </c>
      <c r="R270" s="114">
        <f t="shared" ref="R270:R278" si="269">IF(ISNUMBER(G270),L270-K270,0)</f>
        <v>2.0833333333333814E-3</v>
      </c>
      <c r="S270" s="114">
        <f t="shared" ref="S270:S278" si="270">Q270+R270</f>
        <v>5.4166666666666696E-2</v>
      </c>
      <c r="T270" s="114"/>
      <c r="U270" s="42">
        <v>41.4</v>
      </c>
      <c r="V270" s="42">
        <f>INDEX('Počty dní'!A:E,MATCH(E270,'Počty dní'!C:C,0),4)</f>
        <v>205</v>
      </c>
      <c r="W270" s="65">
        <f>V270*U270</f>
        <v>8487</v>
      </c>
      <c r="X270" s="16"/>
    </row>
    <row r="271" spans="1:24" x14ac:dyDescent="0.3">
      <c r="A271" s="94">
        <v>317</v>
      </c>
      <c r="B271" s="44">
        <v>3017</v>
      </c>
      <c r="C271" s="44" t="s">
        <v>2</v>
      </c>
      <c r="D271" s="89"/>
      <c r="E271" s="67" t="str">
        <f t="shared" ref="E271" si="271">CONCATENATE(C271,D271)</f>
        <v>X</v>
      </c>
      <c r="F271" s="44" t="s">
        <v>129</v>
      </c>
      <c r="G271" s="192">
        <v>5</v>
      </c>
      <c r="H271" s="44" t="str">
        <f t="shared" ref="H271" si="272">CONCATENATE(F271,"/",G271)</f>
        <v>XXX160/5</v>
      </c>
      <c r="I271" s="68" t="s">
        <v>5</v>
      </c>
      <c r="J271" s="68" t="s">
        <v>6</v>
      </c>
      <c r="K271" s="69">
        <v>0.32291666666666669</v>
      </c>
      <c r="L271" s="70">
        <v>0.3263888888888889</v>
      </c>
      <c r="M271" s="45" t="s">
        <v>46</v>
      </c>
      <c r="N271" s="70">
        <v>0.35416666666666669</v>
      </c>
      <c r="O271" s="142" t="s">
        <v>106</v>
      </c>
      <c r="P271" s="44" t="str">
        <f t="shared" si="267"/>
        <v>OK</v>
      </c>
      <c r="Q271" s="71">
        <f t="shared" si="268"/>
        <v>2.777777777777779E-2</v>
      </c>
      <c r="R271" s="71">
        <f t="shared" si="269"/>
        <v>3.4722222222222099E-3</v>
      </c>
      <c r="S271" s="71">
        <f t="shared" si="270"/>
        <v>3.125E-2</v>
      </c>
      <c r="T271" s="71">
        <f t="shared" ref="T271:T278" si="273">K271-N270</f>
        <v>1.3888888888888895E-2</v>
      </c>
      <c r="U271" s="44">
        <v>24.8</v>
      </c>
      <c r="V271" s="44">
        <f>INDEX('Počty dní'!A:E,MATCH(E271,'Počty dní'!C:C,0),4)</f>
        <v>205</v>
      </c>
      <c r="W271" s="115">
        <f t="shared" ref="W271" si="274">V271*U271</f>
        <v>5084</v>
      </c>
      <c r="X271" s="16"/>
    </row>
    <row r="272" spans="1:24" x14ac:dyDescent="0.3">
      <c r="A272" s="94">
        <v>317</v>
      </c>
      <c r="B272" s="44">
        <v>3017</v>
      </c>
      <c r="C272" s="44" t="s">
        <v>2</v>
      </c>
      <c r="D272" s="89"/>
      <c r="E272" s="67" t="str">
        <f>CONCATENATE(C272,D272)</f>
        <v>X</v>
      </c>
      <c r="F272" s="44" t="s">
        <v>122</v>
      </c>
      <c r="G272" s="192">
        <v>56</v>
      </c>
      <c r="H272" s="44" t="str">
        <f>CONCATENATE(F272,"/",G272)</f>
        <v>XXX161/56</v>
      </c>
      <c r="I272" s="68" t="s">
        <v>5</v>
      </c>
      <c r="J272" s="68" t="s">
        <v>6</v>
      </c>
      <c r="K272" s="69">
        <v>0.62638888888888888</v>
      </c>
      <c r="L272" s="70">
        <v>0.62777777777777777</v>
      </c>
      <c r="M272" s="142" t="s">
        <v>106</v>
      </c>
      <c r="N272" s="70">
        <v>0.63958333333333328</v>
      </c>
      <c r="O272" s="45" t="s">
        <v>136</v>
      </c>
      <c r="P272" s="44" t="str">
        <f t="shared" si="267"/>
        <v>OK</v>
      </c>
      <c r="Q272" s="71">
        <f t="shared" si="268"/>
        <v>1.1805555555555514E-2</v>
      </c>
      <c r="R272" s="71">
        <f t="shared" si="269"/>
        <v>1.388888888888884E-3</v>
      </c>
      <c r="S272" s="71">
        <f t="shared" si="270"/>
        <v>1.3194444444444398E-2</v>
      </c>
      <c r="T272" s="71">
        <f t="shared" si="273"/>
        <v>0.2722222222222222</v>
      </c>
      <c r="U272" s="44">
        <v>9.8000000000000007</v>
      </c>
      <c r="V272" s="44">
        <f>INDEX('Počty dní'!A:E,MATCH(E272,'Počty dní'!C:C,0),4)</f>
        <v>205</v>
      </c>
      <c r="W272" s="115">
        <f>V272*U272</f>
        <v>2009.0000000000002</v>
      </c>
      <c r="X272" s="16"/>
    </row>
    <row r="273" spans="1:24" x14ac:dyDescent="0.3">
      <c r="A273" s="94">
        <v>317</v>
      </c>
      <c r="B273" s="44">
        <v>3017</v>
      </c>
      <c r="C273" s="44" t="s">
        <v>2</v>
      </c>
      <c r="D273" s="89"/>
      <c r="E273" s="67" t="str">
        <f>CONCATENATE(C273,D273)</f>
        <v>X</v>
      </c>
      <c r="F273" s="44" t="s">
        <v>122</v>
      </c>
      <c r="G273" s="192">
        <v>55</v>
      </c>
      <c r="H273" s="44" t="str">
        <f>CONCATENATE(F273,"/",G273)</f>
        <v>XXX161/55</v>
      </c>
      <c r="I273" s="68" t="s">
        <v>5</v>
      </c>
      <c r="J273" s="68" t="s">
        <v>6</v>
      </c>
      <c r="K273" s="69">
        <v>0.63958333333333328</v>
      </c>
      <c r="L273" s="70">
        <v>0.64027777777777783</v>
      </c>
      <c r="M273" s="45" t="s">
        <v>136</v>
      </c>
      <c r="N273" s="70">
        <v>0.65</v>
      </c>
      <c r="O273" s="142" t="s">
        <v>106</v>
      </c>
      <c r="P273" s="44" t="str">
        <f t="shared" si="267"/>
        <v>OK</v>
      </c>
      <c r="Q273" s="71">
        <f t="shared" si="268"/>
        <v>9.7222222222221877E-3</v>
      </c>
      <c r="R273" s="71">
        <f t="shared" si="269"/>
        <v>6.94444444444553E-4</v>
      </c>
      <c r="S273" s="71">
        <f t="shared" si="270"/>
        <v>1.0416666666666741E-2</v>
      </c>
      <c r="T273" s="71">
        <f t="shared" si="273"/>
        <v>0</v>
      </c>
      <c r="U273" s="44">
        <v>9.8000000000000007</v>
      </c>
      <c r="V273" s="44">
        <f>INDEX('Počty dní'!A:E,MATCH(E273,'Počty dní'!C:C,0),4)</f>
        <v>205</v>
      </c>
      <c r="W273" s="115">
        <f>V273*U273</f>
        <v>2009.0000000000002</v>
      </c>
      <c r="X273" s="16"/>
    </row>
    <row r="274" spans="1:24" x14ac:dyDescent="0.3">
      <c r="A274" s="94">
        <v>317</v>
      </c>
      <c r="B274" s="44">
        <v>3017</v>
      </c>
      <c r="C274" s="44" t="s">
        <v>2</v>
      </c>
      <c r="D274" s="89"/>
      <c r="E274" s="67" t="str">
        <f>CONCATENATE(C274,D274)</f>
        <v>X</v>
      </c>
      <c r="F274" s="44" t="s">
        <v>29</v>
      </c>
      <c r="G274" s="192"/>
      <c r="H274" s="44" t="str">
        <f>CONCATENATE(F274,"/",G274)</f>
        <v>přejezd/</v>
      </c>
      <c r="I274" s="68" t="s">
        <v>5</v>
      </c>
      <c r="J274" s="68" t="s">
        <v>6</v>
      </c>
      <c r="K274" s="69">
        <v>0.65</v>
      </c>
      <c r="L274" s="70">
        <v>0.65</v>
      </c>
      <c r="M274" s="142" t="s">
        <v>106</v>
      </c>
      <c r="N274" s="70">
        <v>0.65833333333333333</v>
      </c>
      <c r="O274" s="45" t="s">
        <v>48</v>
      </c>
      <c r="P274" s="44" t="str">
        <f t="shared" si="267"/>
        <v>OK</v>
      </c>
      <c r="Q274" s="71">
        <f t="shared" si="268"/>
        <v>8.3333333333333037E-3</v>
      </c>
      <c r="R274" s="71">
        <f t="shared" si="269"/>
        <v>0</v>
      </c>
      <c r="S274" s="71">
        <f t="shared" si="270"/>
        <v>8.3333333333333037E-3</v>
      </c>
      <c r="T274" s="71">
        <f t="shared" si="273"/>
        <v>0</v>
      </c>
      <c r="U274" s="44"/>
      <c r="V274" s="44">
        <f>INDEX('Počty dní'!A:E,MATCH(E274,'Počty dní'!C:C,0),4)</f>
        <v>205</v>
      </c>
      <c r="W274" s="115">
        <f>V274*U274</f>
        <v>0</v>
      </c>
      <c r="X274" s="16"/>
    </row>
    <row r="275" spans="1:24" x14ac:dyDescent="0.3">
      <c r="A275" s="94">
        <v>317</v>
      </c>
      <c r="B275" s="44">
        <v>3017</v>
      </c>
      <c r="C275" s="44" t="s">
        <v>2</v>
      </c>
      <c r="D275" s="89"/>
      <c r="E275" s="67" t="str">
        <f>CONCATENATE(C275,D275)</f>
        <v>X</v>
      </c>
      <c r="F275" s="44" t="s">
        <v>69</v>
      </c>
      <c r="G275" s="192">
        <v>17</v>
      </c>
      <c r="H275" s="44" t="str">
        <f>CONCATENATE(F275,"/",G275)</f>
        <v>XXX220/17</v>
      </c>
      <c r="I275" s="68" t="s">
        <v>5</v>
      </c>
      <c r="J275" s="68" t="s">
        <v>6</v>
      </c>
      <c r="K275" s="69">
        <v>0.67361111111111116</v>
      </c>
      <c r="L275" s="70">
        <v>0.67499999999999993</v>
      </c>
      <c r="M275" s="45" t="s">
        <v>48</v>
      </c>
      <c r="N275" s="70">
        <v>0.70138888888888884</v>
      </c>
      <c r="O275" s="45" t="s">
        <v>70</v>
      </c>
      <c r="P275" s="44" t="str">
        <f t="shared" si="267"/>
        <v>OK</v>
      </c>
      <c r="Q275" s="71">
        <f t="shared" si="268"/>
        <v>2.6388888888888906E-2</v>
      </c>
      <c r="R275" s="71">
        <f t="shared" si="269"/>
        <v>1.3888888888887729E-3</v>
      </c>
      <c r="S275" s="71">
        <f t="shared" si="270"/>
        <v>2.7777777777777679E-2</v>
      </c>
      <c r="T275" s="71">
        <f t="shared" si="273"/>
        <v>1.5277777777777835E-2</v>
      </c>
      <c r="U275" s="44">
        <v>19.2</v>
      </c>
      <c r="V275" s="44">
        <f>INDEX('Počty dní'!A:E,MATCH(E275,'Počty dní'!C:C,0),4)</f>
        <v>205</v>
      </c>
      <c r="W275" s="115">
        <f>V275*U275</f>
        <v>3936</v>
      </c>
      <c r="X275" s="16"/>
    </row>
    <row r="276" spans="1:24" x14ac:dyDescent="0.3">
      <c r="A276" s="94">
        <v>317</v>
      </c>
      <c r="B276" s="44">
        <v>3017</v>
      </c>
      <c r="C276" s="44" t="s">
        <v>2</v>
      </c>
      <c r="D276" s="89"/>
      <c r="E276" s="67" t="str">
        <f>CONCATENATE(C276,D276)</f>
        <v>X</v>
      </c>
      <c r="F276" s="44" t="s">
        <v>69</v>
      </c>
      <c r="G276" s="192">
        <v>22</v>
      </c>
      <c r="H276" s="44" t="str">
        <f>CONCATENATE(F276,"/",G276)</f>
        <v>XXX220/22</v>
      </c>
      <c r="I276" s="68" t="s">
        <v>5</v>
      </c>
      <c r="J276" s="68" t="s">
        <v>6</v>
      </c>
      <c r="K276" s="69">
        <v>0.71319444444444446</v>
      </c>
      <c r="L276" s="70">
        <v>0.71527777777777779</v>
      </c>
      <c r="M276" s="45" t="s">
        <v>70</v>
      </c>
      <c r="N276" s="70">
        <v>0.73958333333333337</v>
      </c>
      <c r="O276" s="45" t="s">
        <v>48</v>
      </c>
      <c r="P276" s="44" t="str">
        <f t="shared" si="267"/>
        <v>OK</v>
      </c>
      <c r="Q276" s="71">
        <f t="shared" si="268"/>
        <v>2.430555555555558E-2</v>
      </c>
      <c r="R276" s="71">
        <f t="shared" si="269"/>
        <v>2.0833333333333259E-3</v>
      </c>
      <c r="S276" s="71">
        <f t="shared" si="270"/>
        <v>2.6388888888888906E-2</v>
      </c>
      <c r="T276" s="71">
        <f t="shared" si="273"/>
        <v>1.1805555555555625E-2</v>
      </c>
      <c r="U276" s="44">
        <v>19.2</v>
      </c>
      <c r="V276" s="44">
        <f>INDEX('Počty dní'!A:E,MATCH(E276,'Počty dní'!C:C,0),4)</f>
        <v>205</v>
      </c>
      <c r="W276" s="115">
        <f>V276*U276</f>
        <v>3936</v>
      </c>
      <c r="X276" s="16"/>
    </row>
    <row r="277" spans="1:24" x14ac:dyDescent="0.3">
      <c r="A277" s="94">
        <v>317</v>
      </c>
      <c r="B277" s="44">
        <v>3017</v>
      </c>
      <c r="C277" s="44" t="s">
        <v>2</v>
      </c>
      <c r="D277" s="89"/>
      <c r="E277" s="67" t="str">
        <f t="shared" ref="E277" si="275">CONCATENATE(C277,D277)</f>
        <v>X</v>
      </c>
      <c r="F277" s="44" t="s">
        <v>56</v>
      </c>
      <c r="G277" s="192">
        <v>21</v>
      </c>
      <c r="H277" s="44" t="str">
        <f t="shared" ref="H277" si="276">CONCATENATE(F277,"/",G277)</f>
        <v>XXX170/21</v>
      </c>
      <c r="I277" s="68" t="s">
        <v>5</v>
      </c>
      <c r="J277" s="68" t="s">
        <v>6</v>
      </c>
      <c r="K277" s="69">
        <v>0.74444444444444446</v>
      </c>
      <c r="L277" s="70">
        <v>0.74652777777777779</v>
      </c>
      <c r="M277" s="45" t="s">
        <v>48</v>
      </c>
      <c r="N277" s="70">
        <v>0.76944444444444438</v>
      </c>
      <c r="O277" s="45" t="s">
        <v>57</v>
      </c>
      <c r="P277" s="44" t="str">
        <f t="shared" si="267"/>
        <v>OK</v>
      </c>
      <c r="Q277" s="71">
        <f t="shared" si="268"/>
        <v>2.2916666666666585E-2</v>
      </c>
      <c r="R277" s="71">
        <f t="shared" si="269"/>
        <v>2.0833333333333259E-3</v>
      </c>
      <c r="S277" s="71">
        <f t="shared" si="270"/>
        <v>2.4999999999999911E-2</v>
      </c>
      <c r="T277" s="71">
        <f t="shared" si="273"/>
        <v>4.8611111111110938E-3</v>
      </c>
      <c r="U277" s="44">
        <v>23.1</v>
      </c>
      <c r="V277" s="44">
        <f>INDEX('Počty dní'!A:E,MATCH(E277,'Počty dní'!C:C,0),4)</f>
        <v>205</v>
      </c>
      <c r="W277" s="115">
        <f t="shared" ref="W277" si="277">V277*U277</f>
        <v>4735.5</v>
      </c>
      <c r="X277" s="16"/>
    </row>
    <row r="278" spans="1:24" ht="15" thickBot="1" x14ac:dyDescent="0.35">
      <c r="A278" s="94">
        <v>317</v>
      </c>
      <c r="B278" s="44">
        <v>3017</v>
      </c>
      <c r="C278" s="44" t="s">
        <v>2</v>
      </c>
      <c r="D278" s="89"/>
      <c r="E278" s="67" t="str">
        <f t="shared" ref="E278" si="278">CONCATENATE(C278,D278)</f>
        <v>X</v>
      </c>
      <c r="F278" s="44" t="s">
        <v>56</v>
      </c>
      <c r="G278" s="192">
        <v>22</v>
      </c>
      <c r="H278" s="44" t="str">
        <f t="shared" ref="H278" si="279">CONCATENATE(F278,"/",G278)</f>
        <v>XXX170/22</v>
      </c>
      <c r="I278" s="68" t="s">
        <v>5</v>
      </c>
      <c r="J278" s="68" t="s">
        <v>6</v>
      </c>
      <c r="K278" s="69">
        <v>0.77361111111111114</v>
      </c>
      <c r="L278" s="70">
        <v>0.77430555555555547</v>
      </c>
      <c r="M278" s="45" t="s">
        <v>57</v>
      </c>
      <c r="N278" s="70">
        <v>0.79861111111111116</v>
      </c>
      <c r="O278" s="45" t="s">
        <v>48</v>
      </c>
      <c r="P278" s="44"/>
      <c r="Q278" s="71">
        <f t="shared" si="268"/>
        <v>2.4305555555555691E-2</v>
      </c>
      <c r="R278" s="71">
        <f t="shared" si="269"/>
        <v>6.9444444444433095E-4</v>
      </c>
      <c r="S278" s="71">
        <f t="shared" si="270"/>
        <v>2.5000000000000022E-2</v>
      </c>
      <c r="T278" s="71">
        <f t="shared" si="273"/>
        <v>4.1666666666667629E-3</v>
      </c>
      <c r="U278" s="44">
        <v>23.1</v>
      </c>
      <c r="V278" s="44">
        <f>INDEX('Počty dní'!A:E,MATCH(E278,'Počty dní'!C:C,0),4)</f>
        <v>205</v>
      </c>
      <c r="W278" s="115">
        <f t="shared" ref="W278" si="280">V278*U278</f>
        <v>4735.5</v>
      </c>
      <c r="X278" s="16"/>
    </row>
    <row r="279" spans="1:24" ht="15" thickBot="1" x14ac:dyDescent="0.35">
      <c r="A279" s="120" t="str">
        <f ca="1">CONCATENATE(INDIRECT("R[-3]C[0]",FALSE),"celkem")</f>
        <v>317celkem</v>
      </c>
      <c r="B279" s="121"/>
      <c r="C279" s="121" t="str">
        <f ca="1">INDIRECT("R[-1]C[12]",FALSE)</f>
        <v>Chotěboř,,žel.st.</v>
      </c>
      <c r="D279" s="122"/>
      <c r="E279" s="121"/>
      <c r="F279" s="122"/>
      <c r="G279" s="121"/>
      <c r="H279" s="123"/>
      <c r="I279" s="132"/>
      <c r="J279" s="133" t="str">
        <f ca="1">INDIRECT("R[-2]C[0]",FALSE)</f>
        <v>V</v>
      </c>
      <c r="K279" s="124"/>
      <c r="L279" s="134"/>
      <c r="M279" s="125"/>
      <c r="N279" s="134"/>
      <c r="O279" s="126"/>
      <c r="P279" s="121"/>
      <c r="Q279" s="127">
        <f>SUM(Q270:Q278)</f>
        <v>0.20763888888888887</v>
      </c>
      <c r="R279" s="127">
        <f>SUM(R270:R278)</f>
        <v>1.3888888888888784E-2</v>
      </c>
      <c r="S279" s="127">
        <f>SUM(S270:S278)</f>
        <v>0.22152777777777766</v>
      </c>
      <c r="T279" s="127">
        <f>SUM(T270:T278)</f>
        <v>0.32222222222222241</v>
      </c>
      <c r="U279" s="128">
        <f>SUM(U270:U278)</f>
        <v>170.4</v>
      </c>
      <c r="V279" s="129"/>
      <c r="W279" s="130">
        <f>SUM(W270:W278)</f>
        <v>34932</v>
      </c>
      <c r="X279" s="41"/>
    </row>
    <row r="281" spans="1:24" ht="15" thickBot="1" x14ac:dyDescent="0.35"/>
    <row r="282" spans="1:24" x14ac:dyDescent="0.3">
      <c r="A282" s="93">
        <v>318</v>
      </c>
      <c r="B282" s="42">
        <v>3018</v>
      </c>
      <c r="C282" s="42" t="s">
        <v>2</v>
      </c>
      <c r="D282" s="109"/>
      <c r="E282" s="110" t="str">
        <f t="shared" ref="E282" si="281">CONCATENATE(C282,D282)</f>
        <v>X</v>
      </c>
      <c r="F282" s="42" t="s">
        <v>122</v>
      </c>
      <c r="G282" s="191">
        <v>1</v>
      </c>
      <c r="H282" s="42" t="str">
        <f t="shared" ref="H282" si="282">CONCATENATE(F282,"/",G282)</f>
        <v>XXX161/1</v>
      </c>
      <c r="I282" s="64" t="s">
        <v>5</v>
      </c>
      <c r="J282" s="64" t="s">
        <v>5</v>
      </c>
      <c r="K282" s="111">
        <v>0.18680555555555556</v>
      </c>
      <c r="L282" s="112">
        <v>0.1875</v>
      </c>
      <c r="M282" s="131" t="s">
        <v>123</v>
      </c>
      <c r="N282" s="112">
        <v>0.22152777777777777</v>
      </c>
      <c r="O282" s="154" t="s">
        <v>110</v>
      </c>
      <c r="P282" s="42" t="str">
        <f t="shared" ref="P282:P292" si="283">IF(M283=O282,"OK","POZOR")</f>
        <v>OK</v>
      </c>
      <c r="Q282" s="114">
        <f t="shared" ref="Q282:Q292" si="284">IF(ISNUMBER(G282),N282-L282,IF(F282="přejezd",N282-L282,0))</f>
        <v>3.4027777777777768E-2</v>
      </c>
      <c r="R282" s="114">
        <f t="shared" ref="R282:R292" si="285">IF(ISNUMBER(G282),L282-K282,0)</f>
        <v>6.9444444444444198E-4</v>
      </c>
      <c r="S282" s="114">
        <f t="shared" ref="S282:S292" si="286">Q282+R282</f>
        <v>3.472222222222221E-2</v>
      </c>
      <c r="T282" s="114"/>
      <c r="U282" s="42">
        <v>26.2</v>
      </c>
      <c r="V282" s="42">
        <f>INDEX('Počty dní'!A:E,MATCH(E282,'Počty dní'!C:C,0),4)</f>
        <v>205</v>
      </c>
      <c r="W282" s="65">
        <f t="shared" ref="W282" si="287">V282*U282</f>
        <v>5371</v>
      </c>
      <c r="X282" s="16"/>
    </row>
    <row r="283" spans="1:24" x14ac:dyDescent="0.3">
      <c r="A283" s="94">
        <v>318</v>
      </c>
      <c r="B283" s="44">
        <v>3018</v>
      </c>
      <c r="C283" s="44" t="s">
        <v>2</v>
      </c>
      <c r="D283" s="89"/>
      <c r="E283" s="67" t="str">
        <f t="shared" ref="E283:E293" si="288">CONCATENATE(C283,D283)</f>
        <v>X</v>
      </c>
      <c r="F283" s="44" t="s">
        <v>108</v>
      </c>
      <c r="G283" s="192">
        <v>4</v>
      </c>
      <c r="H283" s="44" t="str">
        <f t="shared" ref="H283:H293" si="289">CONCATENATE(F283,"/",G283)</f>
        <v>XXX223/4</v>
      </c>
      <c r="I283" s="68" t="s">
        <v>5</v>
      </c>
      <c r="J283" s="68" t="s">
        <v>5</v>
      </c>
      <c r="K283" s="69">
        <v>0.23611111111111113</v>
      </c>
      <c r="L283" s="70">
        <v>0.23750000000000002</v>
      </c>
      <c r="M283" s="138" t="s">
        <v>110</v>
      </c>
      <c r="N283" s="70">
        <v>0.2673611111111111</v>
      </c>
      <c r="O283" s="137" t="s">
        <v>103</v>
      </c>
      <c r="P283" s="44" t="str">
        <f t="shared" si="283"/>
        <v>OK</v>
      </c>
      <c r="Q283" s="71">
        <f t="shared" si="284"/>
        <v>2.9861111111111088E-2</v>
      </c>
      <c r="R283" s="71">
        <f t="shared" si="285"/>
        <v>1.388888888888884E-3</v>
      </c>
      <c r="S283" s="71">
        <f t="shared" si="286"/>
        <v>3.1249999999999972E-2</v>
      </c>
      <c r="T283" s="71">
        <f t="shared" ref="T283:T292" si="290">K283-N282</f>
        <v>1.4583333333333365E-2</v>
      </c>
      <c r="U283" s="44">
        <v>21.6</v>
      </c>
      <c r="V283" s="44">
        <f>INDEX('Počty dní'!A:E,MATCH(E283,'Počty dní'!C:C,0),4)</f>
        <v>205</v>
      </c>
      <c r="W283" s="115">
        <f t="shared" ref="W283:W293" si="291">V283*U283</f>
        <v>4428</v>
      </c>
      <c r="X283" s="16"/>
    </row>
    <row r="284" spans="1:24" x14ac:dyDescent="0.3">
      <c r="A284" s="94">
        <v>318</v>
      </c>
      <c r="B284" s="44">
        <v>3018</v>
      </c>
      <c r="C284" s="44" t="s">
        <v>2</v>
      </c>
      <c r="D284" s="89"/>
      <c r="E284" s="67" t="str">
        <f t="shared" si="288"/>
        <v>X</v>
      </c>
      <c r="F284" s="44" t="s">
        <v>108</v>
      </c>
      <c r="G284" s="192">
        <v>5</v>
      </c>
      <c r="H284" s="44" t="str">
        <f t="shared" si="289"/>
        <v>XXX223/5</v>
      </c>
      <c r="I284" s="68" t="s">
        <v>5</v>
      </c>
      <c r="J284" s="68" t="s">
        <v>5</v>
      </c>
      <c r="K284" s="69">
        <v>0.26944444444444443</v>
      </c>
      <c r="L284" s="70">
        <v>0.27083333333333331</v>
      </c>
      <c r="M284" s="137" t="s">
        <v>103</v>
      </c>
      <c r="N284" s="70">
        <v>0.28125</v>
      </c>
      <c r="O284" s="45" t="s">
        <v>109</v>
      </c>
      <c r="P284" s="44" t="str">
        <f t="shared" si="283"/>
        <v>OK</v>
      </c>
      <c r="Q284" s="71">
        <f t="shared" si="284"/>
        <v>1.0416666666666685E-2</v>
      </c>
      <c r="R284" s="71">
        <f t="shared" si="285"/>
        <v>1.388888888888884E-3</v>
      </c>
      <c r="S284" s="71">
        <f t="shared" si="286"/>
        <v>1.1805555555555569E-2</v>
      </c>
      <c r="T284" s="71">
        <f t="shared" si="290"/>
        <v>2.0833333333333259E-3</v>
      </c>
      <c r="U284" s="44">
        <v>9.1</v>
      </c>
      <c r="V284" s="44">
        <f>INDEX('Počty dní'!A:E,MATCH(E284,'Počty dní'!C:C,0),4)</f>
        <v>205</v>
      </c>
      <c r="W284" s="115">
        <f t="shared" si="291"/>
        <v>1865.5</v>
      </c>
      <c r="X284" s="16"/>
    </row>
    <row r="285" spans="1:24" x14ac:dyDescent="0.3">
      <c r="A285" s="94">
        <v>318</v>
      </c>
      <c r="B285" s="44">
        <v>3018</v>
      </c>
      <c r="C285" s="44" t="s">
        <v>2</v>
      </c>
      <c r="D285" s="89">
        <v>10</v>
      </c>
      <c r="E285" s="67" t="str">
        <f t="shared" si="288"/>
        <v>X10</v>
      </c>
      <c r="F285" s="44" t="s">
        <v>120</v>
      </c>
      <c r="G285" s="192">
        <v>52</v>
      </c>
      <c r="H285" s="44" t="str">
        <f t="shared" si="289"/>
        <v>XXX215/52</v>
      </c>
      <c r="I285" s="68" t="s">
        <v>5</v>
      </c>
      <c r="J285" s="68" t="s">
        <v>5</v>
      </c>
      <c r="K285" s="69">
        <v>0.28472222222222221</v>
      </c>
      <c r="L285" s="70">
        <v>0.28541666666666665</v>
      </c>
      <c r="M285" s="138" t="s">
        <v>109</v>
      </c>
      <c r="N285" s="70">
        <v>0.29166666666666669</v>
      </c>
      <c r="O285" s="45" t="s">
        <v>121</v>
      </c>
      <c r="P285" s="44" t="str">
        <f t="shared" si="283"/>
        <v>OK</v>
      </c>
      <c r="Q285" s="71">
        <f t="shared" si="284"/>
        <v>6.2500000000000333E-3</v>
      </c>
      <c r="R285" s="71">
        <f t="shared" si="285"/>
        <v>6.9444444444444198E-4</v>
      </c>
      <c r="S285" s="71">
        <f t="shared" si="286"/>
        <v>6.9444444444444753E-3</v>
      </c>
      <c r="T285" s="71">
        <f t="shared" si="290"/>
        <v>3.4722222222222099E-3</v>
      </c>
      <c r="U285" s="44">
        <v>7.2</v>
      </c>
      <c r="V285" s="44">
        <f>INDEX('Počty dní'!A:E,MATCH(E285,'Počty dní'!C:C,0),4)</f>
        <v>195</v>
      </c>
      <c r="W285" s="115">
        <f t="shared" si="291"/>
        <v>1404</v>
      </c>
      <c r="X285" s="16"/>
    </row>
    <row r="286" spans="1:24" x14ac:dyDescent="0.3">
      <c r="A286" s="94">
        <v>318</v>
      </c>
      <c r="B286" s="44">
        <v>3018</v>
      </c>
      <c r="C286" s="44" t="s">
        <v>2</v>
      </c>
      <c r="D286" s="89">
        <v>10</v>
      </c>
      <c r="E286" s="67" t="str">
        <f t="shared" si="288"/>
        <v>X10</v>
      </c>
      <c r="F286" s="44" t="s">
        <v>120</v>
      </c>
      <c r="G286" s="192">
        <v>53</v>
      </c>
      <c r="H286" s="44" t="str">
        <f t="shared" si="289"/>
        <v>XXX215/53</v>
      </c>
      <c r="I286" s="68" t="s">
        <v>5</v>
      </c>
      <c r="J286" s="68" t="s">
        <v>5</v>
      </c>
      <c r="K286" s="69">
        <v>0.29444444444444445</v>
      </c>
      <c r="L286" s="70">
        <v>0.2951388888888889</v>
      </c>
      <c r="M286" s="140" t="s">
        <v>121</v>
      </c>
      <c r="N286" s="70">
        <v>0.30138888888888887</v>
      </c>
      <c r="O286" s="45" t="s">
        <v>109</v>
      </c>
      <c r="P286" s="44" t="str">
        <f t="shared" si="283"/>
        <v>OK</v>
      </c>
      <c r="Q286" s="71">
        <f t="shared" si="284"/>
        <v>6.2499999999999778E-3</v>
      </c>
      <c r="R286" s="71">
        <f t="shared" si="285"/>
        <v>6.9444444444444198E-4</v>
      </c>
      <c r="S286" s="71">
        <f t="shared" si="286"/>
        <v>6.9444444444444198E-3</v>
      </c>
      <c r="T286" s="71">
        <f t="shared" si="290"/>
        <v>2.7777777777777679E-3</v>
      </c>
      <c r="U286" s="44">
        <v>7.2</v>
      </c>
      <c r="V286" s="44">
        <f>INDEX('Počty dní'!A:E,MATCH(E286,'Počty dní'!C:C,0),4)</f>
        <v>195</v>
      </c>
      <c r="W286" s="115">
        <f t="shared" si="291"/>
        <v>1404</v>
      </c>
      <c r="X286" s="16"/>
    </row>
    <row r="287" spans="1:24" x14ac:dyDescent="0.3">
      <c r="A287" s="94">
        <v>318</v>
      </c>
      <c r="B287" s="44">
        <v>3018</v>
      </c>
      <c r="C287" s="44" t="s">
        <v>2</v>
      </c>
      <c r="D287" s="89"/>
      <c r="E287" s="67" t="str">
        <f t="shared" si="288"/>
        <v>X</v>
      </c>
      <c r="F287" s="44" t="s">
        <v>108</v>
      </c>
      <c r="G287" s="192">
        <v>7</v>
      </c>
      <c r="H287" s="44" t="str">
        <f t="shared" si="289"/>
        <v>XXX223/7</v>
      </c>
      <c r="I287" s="68" t="s">
        <v>5</v>
      </c>
      <c r="J287" s="68" t="s">
        <v>5</v>
      </c>
      <c r="K287" s="69">
        <v>0.30486111111111108</v>
      </c>
      <c r="L287" s="70">
        <v>0.30624999999999997</v>
      </c>
      <c r="M287" s="45" t="s">
        <v>109</v>
      </c>
      <c r="N287" s="70">
        <v>0.32083333333333336</v>
      </c>
      <c r="O287" s="138" t="s">
        <v>110</v>
      </c>
      <c r="P287" s="44" t="str">
        <f t="shared" si="283"/>
        <v>OK</v>
      </c>
      <c r="Q287" s="71">
        <f t="shared" si="284"/>
        <v>1.4583333333333393E-2</v>
      </c>
      <c r="R287" s="71">
        <f t="shared" si="285"/>
        <v>1.388888888888884E-3</v>
      </c>
      <c r="S287" s="71">
        <f t="shared" si="286"/>
        <v>1.5972222222222276E-2</v>
      </c>
      <c r="T287" s="71">
        <f t="shared" si="290"/>
        <v>3.4722222222222099E-3</v>
      </c>
      <c r="U287" s="44">
        <v>10.8</v>
      </c>
      <c r="V287" s="44">
        <f>INDEX('Počty dní'!A:E,MATCH(E287,'Počty dní'!C:C,0),4)</f>
        <v>205</v>
      </c>
      <c r="W287" s="115">
        <f t="shared" si="291"/>
        <v>2214</v>
      </c>
      <c r="X287" s="16"/>
    </row>
    <row r="288" spans="1:24" x14ac:dyDescent="0.3">
      <c r="A288" s="94">
        <v>318</v>
      </c>
      <c r="B288" s="44">
        <v>3018</v>
      </c>
      <c r="C288" s="44" t="s">
        <v>2</v>
      </c>
      <c r="D288" s="89"/>
      <c r="E288" s="67" t="str">
        <f t="shared" si="288"/>
        <v>X</v>
      </c>
      <c r="F288" s="44" t="s">
        <v>122</v>
      </c>
      <c r="G288" s="192">
        <v>6</v>
      </c>
      <c r="H288" s="44" t="str">
        <f t="shared" si="289"/>
        <v>XXX161/6</v>
      </c>
      <c r="I288" s="68" t="s">
        <v>5</v>
      </c>
      <c r="J288" s="68" t="s">
        <v>5</v>
      </c>
      <c r="K288" s="69">
        <v>0.41666666666666669</v>
      </c>
      <c r="L288" s="70">
        <v>0.41736111111111113</v>
      </c>
      <c r="M288" s="138" t="s">
        <v>110</v>
      </c>
      <c r="N288" s="70">
        <v>0.45624999999999999</v>
      </c>
      <c r="O288" s="142" t="s">
        <v>123</v>
      </c>
      <c r="P288" s="44" t="str">
        <f t="shared" si="283"/>
        <v>OK</v>
      </c>
      <c r="Q288" s="71">
        <f t="shared" si="284"/>
        <v>3.8888888888888862E-2</v>
      </c>
      <c r="R288" s="71">
        <f t="shared" si="285"/>
        <v>6.9444444444444198E-4</v>
      </c>
      <c r="S288" s="71">
        <f t="shared" si="286"/>
        <v>3.9583333333333304E-2</v>
      </c>
      <c r="T288" s="71">
        <f t="shared" si="290"/>
        <v>9.5833333333333326E-2</v>
      </c>
      <c r="U288" s="44">
        <v>26.2</v>
      </c>
      <c r="V288" s="44">
        <f>INDEX('Počty dní'!A:E,MATCH(E288,'Počty dní'!C:C,0),4)</f>
        <v>205</v>
      </c>
      <c r="W288" s="115">
        <f t="shared" si="291"/>
        <v>5371</v>
      </c>
      <c r="X288" s="16"/>
    </row>
    <row r="289" spans="1:24" x14ac:dyDescent="0.3">
      <c r="A289" s="94">
        <v>318</v>
      </c>
      <c r="B289" s="44">
        <v>3018</v>
      </c>
      <c r="C289" s="44" t="s">
        <v>2</v>
      </c>
      <c r="D289" s="89"/>
      <c r="E289" s="67" t="str">
        <f t="shared" si="288"/>
        <v>X</v>
      </c>
      <c r="F289" s="44" t="s">
        <v>122</v>
      </c>
      <c r="G289" s="192">
        <v>15</v>
      </c>
      <c r="H289" s="44" t="str">
        <f t="shared" si="289"/>
        <v>XXX161/15</v>
      </c>
      <c r="I289" s="68" t="s">
        <v>5</v>
      </c>
      <c r="J289" s="68" t="s">
        <v>5</v>
      </c>
      <c r="K289" s="69">
        <v>0.45763888888888887</v>
      </c>
      <c r="L289" s="70">
        <v>0.45833333333333331</v>
      </c>
      <c r="M289" s="142" t="s">
        <v>123</v>
      </c>
      <c r="N289" s="70">
        <v>0.46597222222222223</v>
      </c>
      <c r="O289" s="141" t="s">
        <v>106</v>
      </c>
      <c r="P289" s="44" t="str">
        <f t="shared" si="283"/>
        <v>OK</v>
      </c>
      <c r="Q289" s="71">
        <f t="shared" si="284"/>
        <v>7.6388888888889173E-3</v>
      </c>
      <c r="R289" s="71">
        <f t="shared" si="285"/>
        <v>6.9444444444444198E-4</v>
      </c>
      <c r="S289" s="71">
        <f t="shared" si="286"/>
        <v>8.3333333333333592E-3</v>
      </c>
      <c r="T289" s="71">
        <f t="shared" si="290"/>
        <v>1.388888888888884E-3</v>
      </c>
      <c r="U289" s="44">
        <v>6.4</v>
      </c>
      <c r="V289" s="44">
        <f>INDEX('Počty dní'!A:E,MATCH(E289,'Počty dní'!C:C,0),4)</f>
        <v>205</v>
      </c>
      <c r="W289" s="115">
        <f t="shared" si="291"/>
        <v>1312</v>
      </c>
      <c r="X289" s="16"/>
    </row>
    <row r="290" spans="1:24" x14ac:dyDescent="0.3">
      <c r="A290" s="94">
        <v>318</v>
      </c>
      <c r="B290" s="44">
        <v>3018</v>
      </c>
      <c r="C290" s="44" t="s">
        <v>2</v>
      </c>
      <c r="D290" s="89"/>
      <c r="E290" s="67" t="str">
        <f t="shared" si="288"/>
        <v>X</v>
      </c>
      <c r="F290" s="44" t="s">
        <v>122</v>
      </c>
      <c r="G290" s="192">
        <v>5</v>
      </c>
      <c r="H290" s="44" t="str">
        <f t="shared" si="289"/>
        <v>XXX161/5</v>
      </c>
      <c r="I290" s="68" t="s">
        <v>5</v>
      </c>
      <c r="J290" s="68" t="s">
        <v>5</v>
      </c>
      <c r="K290" s="69">
        <v>0.47361111111111115</v>
      </c>
      <c r="L290" s="70">
        <v>0.47500000000000003</v>
      </c>
      <c r="M290" s="137" t="s">
        <v>106</v>
      </c>
      <c r="N290" s="70">
        <v>0.4993055555555555</v>
      </c>
      <c r="O290" s="138" t="s">
        <v>110</v>
      </c>
      <c r="P290" s="44" t="str">
        <f t="shared" si="283"/>
        <v>OK</v>
      </c>
      <c r="Q290" s="71">
        <f t="shared" si="284"/>
        <v>2.4305555555555469E-2</v>
      </c>
      <c r="R290" s="71">
        <f t="shared" si="285"/>
        <v>1.388888888888884E-3</v>
      </c>
      <c r="S290" s="71">
        <f t="shared" si="286"/>
        <v>2.5694444444444353E-2</v>
      </c>
      <c r="T290" s="71">
        <f t="shared" si="290"/>
        <v>7.6388888888889173E-3</v>
      </c>
      <c r="U290" s="44">
        <v>19.8</v>
      </c>
      <c r="V290" s="44">
        <f>INDEX('Počty dní'!A:E,MATCH(E290,'Počty dní'!C:C,0),4)</f>
        <v>205</v>
      </c>
      <c r="W290" s="115">
        <f t="shared" si="291"/>
        <v>4059</v>
      </c>
      <c r="X290" s="16"/>
    </row>
    <row r="291" spans="1:24" x14ac:dyDescent="0.3">
      <c r="A291" s="94">
        <v>318</v>
      </c>
      <c r="B291" s="44">
        <v>3018</v>
      </c>
      <c r="C291" s="44" t="s">
        <v>2</v>
      </c>
      <c r="D291" s="89"/>
      <c r="E291" s="67" t="str">
        <f t="shared" si="288"/>
        <v>X</v>
      </c>
      <c r="F291" s="44" t="s">
        <v>122</v>
      </c>
      <c r="G291" s="192">
        <v>8</v>
      </c>
      <c r="H291" s="44" t="str">
        <f t="shared" si="289"/>
        <v>XXX161/8</v>
      </c>
      <c r="I291" s="68" t="s">
        <v>5</v>
      </c>
      <c r="J291" s="68" t="s">
        <v>5</v>
      </c>
      <c r="K291" s="69">
        <v>0.53402777777777777</v>
      </c>
      <c r="L291" s="70">
        <v>0.53472222222222221</v>
      </c>
      <c r="M291" s="137" t="s">
        <v>110</v>
      </c>
      <c r="N291" s="70">
        <v>0.55625000000000002</v>
      </c>
      <c r="O291" s="138" t="s">
        <v>106</v>
      </c>
      <c r="P291" s="44" t="str">
        <f t="shared" si="283"/>
        <v>OK</v>
      </c>
      <c r="Q291" s="71">
        <f t="shared" si="284"/>
        <v>2.1527777777777812E-2</v>
      </c>
      <c r="R291" s="71">
        <f t="shared" si="285"/>
        <v>6.9444444444444198E-4</v>
      </c>
      <c r="S291" s="71">
        <f t="shared" si="286"/>
        <v>2.2222222222222254E-2</v>
      </c>
      <c r="T291" s="71">
        <f t="shared" si="290"/>
        <v>3.4722222222222265E-2</v>
      </c>
      <c r="U291" s="44">
        <v>19.8</v>
      </c>
      <c r="V291" s="44">
        <f>INDEX('Počty dní'!A:E,MATCH(E291,'Počty dní'!C:C,0),4)</f>
        <v>205</v>
      </c>
      <c r="W291" s="115">
        <f t="shared" si="291"/>
        <v>4059</v>
      </c>
      <c r="X291" s="16"/>
    </row>
    <row r="292" spans="1:24" x14ac:dyDescent="0.3">
      <c r="A292" s="94">
        <v>318</v>
      </c>
      <c r="B292" s="44">
        <v>3018</v>
      </c>
      <c r="C292" s="44" t="s">
        <v>2</v>
      </c>
      <c r="D292" s="89"/>
      <c r="E292" s="67" t="str">
        <f t="shared" si="288"/>
        <v>X</v>
      </c>
      <c r="F292" s="44" t="s">
        <v>122</v>
      </c>
      <c r="G292" s="192">
        <v>7</v>
      </c>
      <c r="H292" s="44" t="str">
        <f t="shared" si="289"/>
        <v>XXX161/7</v>
      </c>
      <c r="I292" s="68" t="s">
        <v>5</v>
      </c>
      <c r="J292" s="68" t="s">
        <v>5</v>
      </c>
      <c r="K292" s="69">
        <v>0.55694444444444446</v>
      </c>
      <c r="L292" s="70">
        <v>0.55833333333333335</v>
      </c>
      <c r="M292" s="141" t="s">
        <v>106</v>
      </c>
      <c r="N292" s="70">
        <v>0.58263888888888882</v>
      </c>
      <c r="O292" s="138" t="s">
        <v>110</v>
      </c>
      <c r="P292" s="44" t="str">
        <f t="shared" si="283"/>
        <v>OK</v>
      </c>
      <c r="Q292" s="71">
        <f t="shared" si="284"/>
        <v>2.4305555555555469E-2</v>
      </c>
      <c r="R292" s="71">
        <f t="shared" si="285"/>
        <v>1.388888888888884E-3</v>
      </c>
      <c r="S292" s="71">
        <f t="shared" si="286"/>
        <v>2.5694444444444353E-2</v>
      </c>
      <c r="T292" s="71">
        <f t="shared" si="290"/>
        <v>6.9444444444444198E-4</v>
      </c>
      <c r="U292" s="44">
        <v>19.8</v>
      </c>
      <c r="V292" s="44">
        <f>INDEX('Počty dní'!A:E,MATCH(E292,'Počty dní'!C:C,0),4)</f>
        <v>205</v>
      </c>
      <c r="W292" s="115">
        <f t="shared" si="291"/>
        <v>4059</v>
      </c>
      <c r="X292" s="16"/>
    </row>
    <row r="293" spans="1:24" x14ac:dyDescent="0.3">
      <c r="A293" s="94">
        <v>318</v>
      </c>
      <c r="B293" s="44">
        <v>3018</v>
      </c>
      <c r="C293" s="44" t="s">
        <v>2</v>
      </c>
      <c r="D293" s="89"/>
      <c r="E293" s="67" t="str">
        <f t="shared" si="288"/>
        <v>X</v>
      </c>
      <c r="F293" s="44" t="s">
        <v>122</v>
      </c>
      <c r="G293" s="192">
        <v>10</v>
      </c>
      <c r="H293" s="44" t="str">
        <f t="shared" si="289"/>
        <v>XXX161/10</v>
      </c>
      <c r="I293" s="68" t="s">
        <v>5</v>
      </c>
      <c r="J293" s="68" t="s">
        <v>5</v>
      </c>
      <c r="K293" s="69">
        <v>0.59027777777777779</v>
      </c>
      <c r="L293" s="70">
        <v>0.59097222222222223</v>
      </c>
      <c r="M293" s="138" t="s">
        <v>110</v>
      </c>
      <c r="N293" s="70">
        <v>0.62291666666666667</v>
      </c>
      <c r="O293" s="142" t="s">
        <v>123</v>
      </c>
      <c r="P293" s="44" t="str">
        <f t="shared" ref="P293:P295" si="292">IF(M294=O293,"OK","POZOR")</f>
        <v>OK</v>
      </c>
      <c r="Q293" s="71">
        <f t="shared" ref="Q293:Q296" si="293">IF(ISNUMBER(G293),N293-L293,IF(F293="přejezd",N293-L293,0))</f>
        <v>3.1944444444444442E-2</v>
      </c>
      <c r="R293" s="71">
        <f t="shared" ref="R293:R296" si="294">IF(ISNUMBER(G293),L293-K293,0)</f>
        <v>6.9444444444444198E-4</v>
      </c>
      <c r="S293" s="71">
        <f t="shared" ref="S293:S296" si="295">Q293+R293</f>
        <v>3.2638888888888884E-2</v>
      </c>
      <c r="T293" s="71">
        <f t="shared" ref="T293:T296" si="296">K293-N292</f>
        <v>7.6388888888889728E-3</v>
      </c>
      <c r="U293" s="44">
        <v>26.2</v>
      </c>
      <c r="V293" s="44">
        <f>INDEX('Počty dní'!A:E,MATCH(E293,'Počty dní'!C:C,0),4)</f>
        <v>205</v>
      </c>
      <c r="W293" s="115">
        <f t="shared" si="291"/>
        <v>5371</v>
      </c>
      <c r="X293" s="16"/>
    </row>
    <row r="294" spans="1:24" x14ac:dyDescent="0.3">
      <c r="A294" s="94">
        <v>318</v>
      </c>
      <c r="B294" s="44">
        <v>3018</v>
      </c>
      <c r="C294" s="44" t="s">
        <v>2</v>
      </c>
      <c r="D294" s="89"/>
      <c r="E294" s="67" t="str">
        <f t="shared" ref="E294:E295" si="297">CONCATENATE(C294,D294)</f>
        <v>X</v>
      </c>
      <c r="F294" s="44" t="s">
        <v>122</v>
      </c>
      <c r="G294" s="192">
        <v>9</v>
      </c>
      <c r="H294" s="44" t="str">
        <f t="shared" ref="H294:H295" si="298">CONCATENATE(F294,"/",G294)</f>
        <v>XXX161/9</v>
      </c>
      <c r="I294" s="68" t="s">
        <v>5</v>
      </c>
      <c r="J294" s="68" t="s">
        <v>5</v>
      </c>
      <c r="K294" s="69">
        <v>0.62430555555555556</v>
      </c>
      <c r="L294" s="70">
        <v>0.625</v>
      </c>
      <c r="M294" s="142" t="s">
        <v>123</v>
      </c>
      <c r="N294" s="70">
        <v>0.66597222222222219</v>
      </c>
      <c r="O294" s="138" t="s">
        <v>110</v>
      </c>
      <c r="P294" s="44" t="str">
        <f t="shared" si="292"/>
        <v>OK</v>
      </c>
      <c r="Q294" s="71">
        <f t="shared" si="293"/>
        <v>4.0972222222222188E-2</v>
      </c>
      <c r="R294" s="71">
        <f t="shared" si="294"/>
        <v>6.9444444444444198E-4</v>
      </c>
      <c r="S294" s="71">
        <f t="shared" si="295"/>
        <v>4.166666666666663E-2</v>
      </c>
      <c r="T294" s="71">
        <f t="shared" si="296"/>
        <v>1.388888888888884E-3</v>
      </c>
      <c r="U294" s="44">
        <v>26.2</v>
      </c>
      <c r="V294" s="44">
        <f>INDEX('Počty dní'!A:E,MATCH(E294,'Počty dní'!C:C,0),4)</f>
        <v>205</v>
      </c>
      <c r="W294" s="115">
        <f t="shared" ref="W294:W295" si="299">V294*U294</f>
        <v>5371</v>
      </c>
      <c r="X294" s="16"/>
    </row>
    <row r="295" spans="1:24" x14ac:dyDescent="0.3">
      <c r="A295" s="94">
        <v>318</v>
      </c>
      <c r="B295" s="44">
        <v>3018</v>
      </c>
      <c r="C295" s="44" t="s">
        <v>2</v>
      </c>
      <c r="D295" s="89"/>
      <c r="E295" s="67" t="str">
        <f t="shared" si="297"/>
        <v>X</v>
      </c>
      <c r="F295" s="44" t="s">
        <v>122</v>
      </c>
      <c r="G295" s="192">
        <v>12</v>
      </c>
      <c r="H295" s="44" t="str">
        <f t="shared" si="298"/>
        <v>XXX161/12</v>
      </c>
      <c r="I295" s="68" t="s">
        <v>5</v>
      </c>
      <c r="J295" s="68" t="s">
        <v>5</v>
      </c>
      <c r="K295" s="69">
        <v>0.66666666666666663</v>
      </c>
      <c r="L295" s="70">
        <v>0.66736111111111107</v>
      </c>
      <c r="M295" s="138" t="s">
        <v>110</v>
      </c>
      <c r="N295" s="70">
        <v>0.72291666666666676</v>
      </c>
      <c r="O295" s="142" t="s">
        <v>136</v>
      </c>
      <c r="P295" s="44" t="str">
        <f t="shared" si="292"/>
        <v>OK</v>
      </c>
      <c r="Q295" s="71">
        <f t="shared" si="293"/>
        <v>5.5555555555555691E-2</v>
      </c>
      <c r="R295" s="71">
        <f t="shared" si="294"/>
        <v>6.9444444444444198E-4</v>
      </c>
      <c r="S295" s="71">
        <f t="shared" si="295"/>
        <v>5.6250000000000133E-2</v>
      </c>
      <c r="T295" s="71">
        <f t="shared" si="296"/>
        <v>6.9444444444444198E-4</v>
      </c>
      <c r="U295" s="44">
        <v>29.6</v>
      </c>
      <c r="V295" s="44">
        <f>INDEX('Počty dní'!A:E,MATCH(E295,'Počty dní'!C:C,0),4)</f>
        <v>205</v>
      </c>
      <c r="W295" s="115">
        <f t="shared" si="299"/>
        <v>6068</v>
      </c>
      <c r="X295" s="16"/>
    </row>
    <row r="296" spans="1:24" ht="15" thickBot="1" x14ac:dyDescent="0.35">
      <c r="A296" s="94">
        <v>318</v>
      </c>
      <c r="B296" s="44">
        <v>3018</v>
      </c>
      <c r="C296" s="44" t="s">
        <v>2</v>
      </c>
      <c r="D296" s="89"/>
      <c r="E296" s="67" t="str">
        <f t="shared" ref="E296" si="300">CONCATENATE(C296,D296)</f>
        <v>X</v>
      </c>
      <c r="F296" s="44" t="s">
        <v>29</v>
      </c>
      <c r="G296" s="192"/>
      <c r="H296" s="44" t="str">
        <f t="shared" ref="H296" si="301">CONCATENATE(F296,"/",G296)</f>
        <v>přejezd/</v>
      </c>
      <c r="I296" s="68" t="s">
        <v>5</v>
      </c>
      <c r="J296" s="68" t="s">
        <v>5</v>
      </c>
      <c r="K296" s="69">
        <v>0.72291666666666676</v>
      </c>
      <c r="L296" s="70">
        <v>0.72291666666666676</v>
      </c>
      <c r="M296" s="138" t="s">
        <v>136</v>
      </c>
      <c r="N296" s="70">
        <v>0.72638888888888886</v>
      </c>
      <c r="O296" s="142" t="s">
        <v>123</v>
      </c>
      <c r="P296" s="44"/>
      <c r="Q296" s="71">
        <f t="shared" si="293"/>
        <v>3.4722222222220989E-3</v>
      </c>
      <c r="R296" s="71">
        <f t="shared" si="294"/>
        <v>0</v>
      </c>
      <c r="S296" s="71">
        <f t="shared" si="295"/>
        <v>3.4722222222220989E-3</v>
      </c>
      <c r="T296" s="71">
        <f t="shared" si="296"/>
        <v>0</v>
      </c>
      <c r="U296" s="44"/>
      <c r="V296" s="44">
        <f>INDEX('Počty dní'!A:E,MATCH(E296,'Počty dní'!C:C,0),4)</f>
        <v>205</v>
      </c>
      <c r="W296" s="115">
        <f t="shared" ref="W296" si="302">V296*U296</f>
        <v>0</v>
      </c>
      <c r="X296" s="16"/>
    </row>
    <row r="297" spans="1:24" ht="15" thickBot="1" x14ac:dyDescent="0.35">
      <c r="A297" s="120" t="str">
        <f ca="1">CONCATENATE(INDIRECT("R[-3]C[0]",FALSE),"celkem")</f>
        <v>318celkem</v>
      </c>
      <c r="B297" s="121"/>
      <c r="C297" s="121" t="str">
        <f ca="1">INDIRECT("R[-1]C[12]",FALSE)</f>
        <v>Vojnův Městec,,pošta</v>
      </c>
      <c r="D297" s="122"/>
      <c r="E297" s="121"/>
      <c r="F297" s="122"/>
      <c r="G297" s="121"/>
      <c r="H297" s="123"/>
      <c r="I297" s="132"/>
      <c r="J297" s="133" t="str">
        <f ca="1">INDIRECT("R[-2]C[0]",FALSE)</f>
        <v>S</v>
      </c>
      <c r="K297" s="124"/>
      <c r="L297" s="134"/>
      <c r="M297" s="125"/>
      <c r="N297" s="134"/>
      <c r="O297" s="126"/>
      <c r="P297" s="121"/>
      <c r="Q297" s="127">
        <f>SUM(Q282:Q296)</f>
        <v>0.34999999999999987</v>
      </c>
      <c r="R297" s="127">
        <f t="shared" ref="R297:T297" si="303">SUM(R282:R296)</f>
        <v>1.3194444444444398E-2</v>
      </c>
      <c r="S297" s="127">
        <f t="shared" si="303"/>
        <v>0.36319444444444426</v>
      </c>
      <c r="T297" s="127">
        <f t="shared" si="303"/>
        <v>0.17638888888888901</v>
      </c>
      <c r="U297" s="128">
        <f>SUM(U282:U296)</f>
        <v>256.10000000000002</v>
      </c>
      <c r="V297" s="129"/>
      <c r="W297" s="130">
        <f>SUM(W282:W296)</f>
        <v>52356.5</v>
      </c>
      <c r="X297" s="41"/>
    </row>
    <row r="298" spans="1:24" x14ac:dyDescent="0.3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16"/>
      <c r="P298" s="16"/>
      <c r="Q298" s="16"/>
      <c r="R298" s="16"/>
      <c r="S298" s="16"/>
      <c r="T298" s="16"/>
      <c r="U298" s="16"/>
      <c r="V298" s="16"/>
      <c r="W298" s="16"/>
      <c r="X298" s="16"/>
    </row>
    <row r="299" spans="1:24" ht="15" thickBot="1" x14ac:dyDescent="0.3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16"/>
      <c r="P299" s="16"/>
      <c r="Q299" s="16"/>
      <c r="R299" s="16"/>
      <c r="S299" s="16"/>
      <c r="T299" s="16"/>
      <c r="U299" s="16"/>
      <c r="V299" s="16"/>
      <c r="W299" s="16"/>
      <c r="X299" s="16"/>
    </row>
    <row r="300" spans="1:24" x14ac:dyDescent="0.3">
      <c r="A300" s="93">
        <v>319</v>
      </c>
      <c r="B300" s="42">
        <v>3019</v>
      </c>
      <c r="C300" s="42" t="s">
        <v>2</v>
      </c>
      <c r="D300" s="109">
        <v>25</v>
      </c>
      <c r="E300" s="110" t="str">
        <f t="shared" ref="E300:E310" si="304">CONCATENATE(C300,D300)</f>
        <v>X25</v>
      </c>
      <c r="F300" s="42" t="s">
        <v>126</v>
      </c>
      <c r="G300" s="191">
        <v>1</v>
      </c>
      <c r="H300" s="42" t="str">
        <f t="shared" ref="H300:H310" si="305">CONCATENATE(F300,"/",G300)</f>
        <v>XXX163/1</v>
      </c>
      <c r="I300" s="64" t="s">
        <v>5</v>
      </c>
      <c r="J300" s="64" t="s">
        <v>5</v>
      </c>
      <c r="K300" s="111">
        <v>0.25</v>
      </c>
      <c r="L300" s="112">
        <v>0.25138888888888888</v>
      </c>
      <c r="M300" s="131" t="s">
        <v>106</v>
      </c>
      <c r="N300" s="112">
        <v>0.27083333333333331</v>
      </c>
      <c r="O300" s="131" t="s">
        <v>127</v>
      </c>
      <c r="P300" s="42" t="str">
        <f t="shared" ref="P300:P309" si="306">IF(M301=O300,"OK","POZOR")</f>
        <v>OK</v>
      </c>
      <c r="Q300" s="114">
        <f t="shared" ref="Q300:Q308" si="307">IF(ISNUMBER(G300),N300-L300,IF(F300="přejezd",N300-L300,0))</f>
        <v>1.9444444444444431E-2</v>
      </c>
      <c r="R300" s="114">
        <f t="shared" ref="R300:R308" si="308">IF(ISNUMBER(G300),L300-K300,0)</f>
        <v>1.388888888888884E-3</v>
      </c>
      <c r="S300" s="114">
        <f t="shared" ref="S300:S308" si="309">Q300+R300</f>
        <v>2.0833333333333315E-2</v>
      </c>
      <c r="T300" s="114"/>
      <c r="U300" s="42">
        <v>18.3</v>
      </c>
      <c r="V300" s="42">
        <f>INDEX('Počty dní'!A:E,MATCH(E300,'Počty dní'!C:C,0),4)</f>
        <v>205</v>
      </c>
      <c r="W300" s="65">
        <f t="shared" ref="W300:W310" si="310">V300*U300</f>
        <v>3751.5</v>
      </c>
      <c r="X300" s="16"/>
    </row>
    <row r="301" spans="1:24" x14ac:dyDescent="0.3">
      <c r="A301" s="94">
        <v>319</v>
      </c>
      <c r="B301" s="44">
        <v>3019</v>
      </c>
      <c r="C301" s="44" t="s">
        <v>2</v>
      </c>
      <c r="D301" s="89">
        <v>25</v>
      </c>
      <c r="E301" s="67" t="str">
        <f t="shared" si="304"/>
        <v>X25</v>
      </c>
      <c r="F301" s="44" t="s">
        <v>126</v>
      </c>
      <c r="G301" s="192">
        <v>2</v>
      </c>
      <c r="H301" s="44" t="str">
        <f t="shared" si="305"/>
        <v>XXX163/2</v>
      </c>
      <c r="I301" s="68" t="s">
        <v>5</v>
      </c>
      <c r="J301" s="68" t="s">
        <v>5</v>
      </c>
      <c r="K301" s="69">
        <v>0.27291666666666664</v>
      </c>
      <c r="L301" s="70">
        <v>0.27430555555555552</v>
      </c>
      <c r="M301" s="142" t="s">
        <v>127</v>
      </c>
      <c r="N301" s="70">
        <v>0.29791666666666666</v>
      </c>
      <c r="O301" s="142" t="s">
        <v>124</v>
      </c>
      <c r="P301" s="44" t="str">
        <f t="shared" si="306"/>
        <v>OK</v>
      </c>
      <c r="Q301" s="71">
        <f t="shared" si="307"/>
        <v>2.3611111111111138E-2</v>
      </c>
      <c r="R301" s="71">
        <f t="shared" si="308"/>
        <v>1.388888888888884E-3</v>
      </c>
      <c r="S301" s="71">
        <f t="shared" si="309"/>
        <v>2.5000000000000022E-2</v>
      </c>
      <c r="T301" s="71">
        <f t="shared" ref="T301:T308" si="311">K301-N300</f>
        <v>2.0833333333333259E-3</v>
      </c>
      <c r="U301" s="44">
        <v>20.9</v>
      </c>
      <c r="V301" s="44">
        <f>INDEX('Počty dní'!A:E,MATCH(E301,'Počty dní'!C:C,0),4)</f>
        <v>205</v>
      </c>
      <c r="W301" s="115">
        <f t="shared" si="310"/>
        <v>4284.5</v>
      </c>
      <c r="X301" s="16"/>
    </row>
    <row r="302" spans="1:24" x14ac:dyDescent="0.3">
      <c r="A302" s="94">
        <v>319</v>
      </c>
      <c r="B302" s="44">
        <v>3019</v>
      </c>
      <c r="C302" s="44" t="s">
        <v>2</v>
      </c>
      <c r="D302" s="89">
        <v>10</v>
      </c>
      <c r="E302" s="67" t="str">
        <f>CONCATENATE(C302,D302)</f>
        <v>X10</v>
      </c>
      <c r="F302" s="44" t="s">
        <v>122</v>
      </c>
      <c r="G302" s="192">
        <v>51</v>
      </c>
      <c r="H302" s="44" t="str">
        <f>CONCATENATE(F302,"/",G302)</f>
        <v>XXX161/51</v>
      </c>
      <c r="I302" s="68" t="s">
        <v>5</v>
      </c>
      <c r="J302" s="68" t="s">
        <v>5</v>
      </c>
      <c r="K302" s="69">
        <v>0.2986111111111111</v>
      </c>
      <c r="L302" s="70">
        <v>0.2986111111111111</v>
      </c>
      <c r="M302" s="142" t="s">
        <v>124</v>
      </c>
      <c r="N302" s="70">
        <v>0.30069444444444443</v>
      </c>
      <c r="O302" s="142" t="s">
        <v>125</v>
      </c>
      <c r="P302" s="44" t="str">
        <f t="shared" si="306"/>
        <v>OK</v>
      </c>
      <c r="Q302" s="71">
        <f t="shared" ref="Q302:Q305" si="312">IF(ISNUMBER(G302),N302-L302,IF(F302="přejezd",N302-L302,0))</f>
        <v>2.0833333333333259E-3</v>
      </c>
      <c r="R302" s="71">
        <f t="shared" ref="R302:R305" si="313">IF(ISNUMBER(G302),L302-K302,0)</f>
        <v>0</v>
      </c>
      <c r="S302" s="71">
        <f t="shared" ref="S302:S305" si="314">Q302+R302</f>
        <v>2.0833333333333259E-3</v>
      </c>
      <c r="T302" s="71">
        <f t="shared" ref="T302:T305" si="315">K302-N301</f>
        <v>6.9444444444444198E-4</v>
      </c>
      <c r="U302" s="44">
        <v>2</v>
      </c>
      <c r="V302" s="44">
        <f>INDEX('Počty dní'!A:E,MATCH(E302,'Počty dní'!C:C,0),4)</f>
        <v>195</v>
      </c>
      <c r="W302" s="115">
        <f>V302*U302</f>
        <v>390</v>
      </c>
      <c r="X302" s="16"/>
    </row>
    <row r="303" spans="1:24" x14ac:dyDescent="0.3">
      <c r="A303" s="94">
        <v>319</v>
      </c>
      <c r="B303" s="44">
        <v>3019</v>
      </c>
      <c r="C303" s="44" t="s">
        <v>2</v>
      </c>
      <c r="D303" s="89">
        <v>10</v>
      </c>
      <c r="E303" s="67" t="str">
        <f>CONCATENATE(C303,D303)</f>
        <v>X10</v>
      </c>
      <c r="F303" s="44" t="s">
        <v>122</v>
      </c>
      <c r="G303" s="192">
        <v>52</v>
      </c>
      <c r="H303" s="44" t="str">
        <f>CONCATENATE(F303,"/",G303)</f>
        <v>XXX161/52</v>
      </c>
      <c r="I303" s="68" t="s">
        <v>5</v>
      </c>
      <c r="J303" s="68" t="s">
        <v>5</v>
      </c>
      <c r="K303" s="69">
        <v>0.30138888888888887</v>
      </c>
      <c r="L303" s="70">
        <v>0.30208333333333331</v>
      </c>
      <c r="M303" s="142" t="s">
        <v>125</v>
      </c>
      <c r="N303" s="70">
        <v>0.30416666666666664</v>
      </c>
      <c r="O303" s="142" t="s">
        <v>124</v>
      </c>
      <c r="P303" s="44" t="str">
        <f t="shared" si="306"/>
        <v>OK</v>
      </c>
      <c r="Q303" s="71">
        <f t="shared" si="312"/>
        <v>2.0833333333333259E-3</v>
      </c>
      <c r="R303" s="71">
        <f t="shared" si="313"/>
        <v>6.9444444444444198E-4</v>
      </c>
      <c r="S303" s="71">
        <f t="shared" si="314"/>
        <v>2.7777777777777679E-3</v>
      </c>
      <c r="T303" s="71">
        <f t="shared" si="315"/>
        <v>6.9444444444444198E-4</v>
      </c>
      <c r="U303" s="44">
        <v>2</v>
      </c>
      <c r="V303" s="44">
        <f>INDEX('Počty dní'!A:E,MATCH(E303,'Počty dní'!C:C,0),4)</f>
        <v>195</v>
      </c>
      <c r="W303" s="115">
        <f>V303*U303</f>
        <v>390</v>
      </c>
      <c r="X303" s="16"/>
    </row>
    <row r="304" spans="1:24" x14ac:dyDescent="0.3">
      <c r="A304" s="94">
        <v>319</v>
      </c>
      <c r="B304" s="44">
        <v>3019</v>
      </c>
      <c r="C304" s="44" t="s">
        <v>2</v>
      </c>
      <c r="D304" s="89">
        <v>10</v>
      </c>
      <c r="E304" s="67" t="str">
        <f>CONCATENATE(C304,D304)</f>
        <v>X10</v>
      </c>
      <c r="F304" s="44" t="s">
        <v>29</v>
      </c>
      <c r="G304" s="192"/>
      <c r="H304" s="44" t="str">
        <f>CONCATENATE(F304,"/",G304)</f>
        <v>přejezd/</v>
      </c>
      <c r="I304" s="68"/>
      <c r="J304" s="68" t="s">
        <v>5</v>
      </c>
      <c r="K304" s="69">
        <v>0.30416666666666664</v>
      </c>
      <c r="L304" s="70">
        <v>0.30416666666666664</v>
      </c>
      <c r="M304" s="142" t="s">
        <v>124</v>
      </c>
      <c r="N304" s="70">
        <v>0.30555555555555552</v>
      </c>
      <c r="O304" s="138" t="s">
        <v>106</v>
      </c>
      <c r="P304" s="44" t="str">
        <f t="shared" si="306"/>
        <v>OK</v>
      </c>
      <c r="Q304" s="71">
        <f t="shared" si="312"/>
        <v>1.388888888888884E-3</v>
      </c>
      <c r="R304" s="71">
        <f t="shared" si="313"/>
        <v>0</v>
      </c>
      <c r="S304" s="71">
        <f t="shared" si="314"/>
        <v>1.388888888888884E-3</v>
      </c>
      <c r="T304" s="71">
        <f t="shared" si="315"/>
        <v>0</v>
      </c>
      <c r="U304" s="44">
        <v>0</v>
      </c>
      <c r="V304" s="44">
        <f>INDEX('Počty dní'!A:E,MATCH(E304,'Počty dní'!C:C,0),4)</f>
        <v>195</v>
      </c>
      <c r="W304" s="115">
        <f>V304*U304</f>
        <v>0</v>
      </c>
      <c r="X304" s="16"/>
    </row>
    <row r="305" spans="1:24" x14ac:dyDescent="0.3">
      <c r="A305" s="94">
        <v>319</v>
      </c>
      <c r="B305" s="44">
        <v>3019</v>
      </c>
      <c r="C305" s="44" t="s">
        <v>2</v>
      </c>
      <c r="D305" s="89"/>
      <c r="E305" s="67" t="str">
        <f>CONCATENATE(C305,D305)</f>
        <v>X</v>
      </c>
      <c r="F305" s="44" t="s">
        <v>105</v>
      </c>
      <c r="G305" s="192">
        <v>8</v>
      </c>
      <c r="H305" s="44" t="str">
        <f>CONCATENATE(F305,"/",G305)</f>
        <v>XXX162/8</v>
      </c>
      <c r="I305" s="68" t="s">
        <v>5</v>
      </c>
      <c r="J305" s="68" t="s">
        <v>5</v>
      </c>
      <c r="K305" s="69">
        <v>0.3576388888888889</v>
      </c>
      <c r="L305" s="70">
        <v>0.35902777777777778</v>
      </c>
      <c r="M305" s="138" t="s">
        <v>106</v>
      </c>
      <c r="N305" s="70">
        <v>0.3923611111111111</v>
      </c>
      <c r="O305" s="137" t="s">
        <v>103</v>
      </c>
      <c r="P305" s="44" t="str">
        <f t="shared" si="306"/>
        <v>OK</v>
      </c>
      <c r="Q305" s="71">
        <f t="shared" si="312"/>
        <v>3.3333333333333326E-2</v>
      </c>
      <c r="R305" s="71">
        <f t="shared" si="313"/>
        <v>1.388888888888884E-3</v>
      </c>
      <c r="S305" s="71">
        <f t="shared" si="314"/>
        <v>3.472222222222221E-2</v>
      </c>
      <c r="T305" s="71">
        <f t="shared" si="315"/>
        <v>5.208333333333337E-2</v>
      </c>
      <c r="U305" s="44">
        <v>23.7</v>
      </c>
      <c r="V305" s="44">
        <f>INDEX('Počty dní'!A:E,MATCH(E305,'Počty dní'!C:C,0),4)</f>
        <v>205</v>
      </c>
      <c r="W305" s="115">
        <f>V305*U305</f>
        <v>4858.5</v>
      </c>
      <c r="X305" s="16"/>
    </row>
    <row r="306" spans="1:24" x14ac:dyDescent="0.3">
      <c r="A306" s="94">
        <v>319</v>
      </c>
      <c r="B306" s="44">
        <v>3019</v>
      </c>
      <c r="C306" s="44" t="s">
        <v>2</v>
      </c>
      <c r="D306" s="89"/>
      <c r="E306" s="67" t="str">
        <f>CONCATENATE(C306,D306)</f>
        <v>X</v>
      </c>
      <c r="F306" s="44" t="s">
        <v>105</v>
      </c>
      <c r="G306" s="192">
        <v>7</v>
      </c>
      <c r="H306" s="44" t="str">
        <f>CONCATENATE(F306,"/",G306)</f>
        <v>XXX162/7</v>
      </c>
      <c r="I306" s="68" t="s">
        <v>5</v>
      </c>
      <c r="J306" s="68" t="s">
        <v>5</v>
      </c>
      <c r="K306" s="69">
        <v>0.43958333333333338</v>
      </c>
      <c r="L306" s="70">
        <v>0.44097222222222227</v>
      </c>
      <c r="M306" s="137" t="s">
        <v>103</v>
      </c>
      <c r="N306" s="70">
        <v>0.47500000000000003</v>
      </c>
      <c r="O306" s="138" t="s">
        <v>106</v>
      </c>
      <c r="P306" s="44" t="str">
        <f t="shared" si="306"/>
        <v>OK</v>
      </c>
      <c r="Q306" s="71">
        <f t="shared" si="307"/>
        <v>3.4027777777777768E-2</v>
      </c>
      <c r="R306" s="71">
        <f t="shared" si="308"/>
        <v>1.388888888888884E-3</v>
      </c>
      <c r="S306" s="71">
        <f t="shared" si="309"/>
        <v>3.5416666666666652E-2</v>
      </c>
      <c r="T306" s="71">
        <f t="shared" si="311"/>
        <v>4.7222222222222276E-2</v>
      </c>
      <c r="U306" s="44">
        <v>23.7</v>
      </c>
      <c r="V306" s="44">
        <f>INDEX('Počty dní'!A:E,MATCH(E306,'Počty dní'!C:C,0),4)</f>
        <v>205</v>
      </c>
      <c r="W306" s="115">
        <f>V306*U306</f>
        <v>4858.5</v>
      </c>
      <c r="X306" s="16"/>
    </row>
    <row r="307" spans="1:24" x14ac:dyDescent="0.3">
      <c r="A307" s="94">
        <v>319</v>
      </c>
      <c r="B307" s="44">
        <v>3019</v>
      </c>
      <c r="C307" s="44" t="s">
        <v>2</v>
      </c>
      <c r="D307" s="89">
        <v>25</v>
      </c>
      <c r="E307" s="67" t="str">
        <f t="shared" si="304"/>
        <v>X25</v>
      </c>
      <c r="F307" s="44" t="s">
        <v>126</v>
      </c>
      <c r="G307" s="192">
        <v>3</v>
      </c>
      <c r="H307" s="44" t="str">
        <f t="shared" si="305"/>
        <v>XXX163/3</v>
      </c>
      <c r="I307" s="68" t="s">
        <v>5</v>
      </c>
      <c r="J307" s="68" t="s">
        <v>5</v>
      </c>
      <c r="K307" s="69">
        <v>0.55902777777777779</v>
      </c>
      <c r="L307" s="70">
        <v>0.56041666666666667</v>
      </c>
      <c r="M307" s="45" t="s">
        <v>106</v>
      </c>
      <c r="N307" s="70">
        <v>0.57222222222222219</v>
      </c>
      <c r="O307" s="142" t="s">
        <v>128</v>
      </c>
      <c r="P307" s="44" t="str">
        <f t="shared" si="306"/>
        <v>OK</v>
      </c>
      <c r="Q307" s="71">
        <f t="shared" si="307"/>
        <v>1.1805555555555514E-2</v>
      </c>
      <c r="R307" s="71">
        <f t="shared" si="308"/>
        <v>1.388888888888884E-3</v>
      </c>
      <c r="S307" s="71">
        <f t="shared" si="309"/>
        <v>1.3194444444444398E-2</v>
      </c>
      <c r="T307" s="71">
        <f t="shared" si="311"/>
        <v>8.4027777777777757E-2</v>
      </c>
      <c r="U307" s="44">
        <v>10.5</v>
      </c>
      <c r="V307" s="44">
        <f>INDEX('Počty dní'!A:E,MATCH(E307,'Počty dní'!C:C,0),4)</f>
        <v>205</v>
      </c>
      <c r="W307" s="115">
        <f t="shared" si="310"/>
        <v>2152.5</v>
      </c>
      <c r="X307" s="16"/>
    </row>
    <row r="308" spans="1:24" x14ac:dyDescent="0.3">
      <c r="A308" s="94">
        <v>319</v>
      </c>
      <c r="B308" s="44">
        <v>3019</v>
      </c>
      <c r="C308" s="44" t="s">
        <v>2</v>
      </c>
      <c r="D308" s="89">
        <v>25</v>
      </c>
      <c r="E308" s="67" t="str">
        <f t="shared" si="304"/>
        <v>X25</v>
      </c>
      <c r="F308" s="44" t="s">
        <v>126</v>
      </c>
      <c r="G308" s="192">
        <v>4</v>
      </c>
      <c r="H308" s="44" t="str">
        <f t="shared" si="305"/>
        <v>XXX163/4</v>
      </c>
      <c r="I308" s="68" t="s">
        <v>5</v>
      </c>
      <c r="J308" s="68" t="s">
        <v>5</v>
      </c>
      <c r="K308" s="69">
        <v>0.57291666666666663</v>
      </c>
      <c r="L308" s="70">
        <v>0.57361111111111118</v>
      </c>
      <c r="M308" s="45" t="s">
        <v>128</v>
      </c>
      <c r="N308" s="70">
        <v>0.58333333333333337</v>
      </c>
      <c r="O308" s="142" t="s">
        <v>106</v>
      </c>
      <c r="P308" s="44" t="str">
        <f t="shared" si="306"/>
        <v>OK</v>
      </c>
      <c r="Q308" s="71">
        <f t="shared" si="307"/>
        <v>9.7222222222221877E-3</v>
      </c>
      <c r="R308" s="71">
        <f t="shared" si="308"/>
        <v>6.94444444444553E-4</v>
      </c>
      <c r="S308" s="71">
        <f t="shared" si="309"/>
        <v>1.0416666666666741E-2</v>
      </c>
      <c r="T308" s="71">
        <f t="shared" si="311"/>
        <v>6.9444444444444198E-4</v>
      </c>
      <c r="U308" s="44">
        <v>10.5</v>
      </c>
      <c r="V308" s="44">
        <f>INDEX('Počty dní'!A:E,MATCH(E308,'Počty dní'!C:C,0),4)</f>
        <v>205</v>
      </c>
      <c r="W308" s="115">
        <f t="shared" si="310"/>
        <v>2152.5</v>
      </c>
      <c r="X308" s="16"/>
    </row>
    <row r="309" spans="1:24" x14ac:dyDescent="0.3">
      <c r="A309" s="94">
        <v>319</v>
      </c>
      <c r="B309" s="44">
        <v>3019</v>
      </c>
      <c r="C309" s="44" t="s">
        <v>2</v>
      </c>
      <c r="D309" s="89">
        <v>25</v>
      </c>
      <c r="E309" s="67" t="str">
        <f t="shared" si="304"/>
        <v>X25</v>
      </c>
      <c r="F309" s="44" t="s">
        <v>126</v>
      </c>
      <c r="G309" s="192">
        <v>5</v>
      </c>
      <c r="H309" s="44" t="str">
        <f t="shared" si="305"/>
        <v>XXX163/5</v>
      </c>
      <c r="I309" s="68" t="s">
        <v>5</v>
      </c>
      <c r="J309" s="68" t="s">
        <v>5</v>
      </c>
      <c r="K309" s="69">
        <v>0.62013888888888891</v>
      </c>
      <c r="L309" s="70">
        <v>0.62152777777777779</v>
      </c>
      <c r="M309" s="45" t="s">
        <v>106</v>
      </c>
      <c r="N309" s="70">
        <v>0.64861111111111114</v>
      </c>
      <c r="O309" s="142" t="s">
        <v>127</v>
      </c>
      <c r="P309" s="44" t="str">
        <f t="shared" si="306"/>
        <v>OK</v>
      </c>
      <c r="Q309" s="71">
        <f t="shared" ref="Q309" si="316">IF(ISNUMBER(G309),N309-L309,IF(F309="přejezd",N309-L309,0))</f>
        <v>2.7083333333333348E-2</v>
      </c>
      <c r="R309" s="71">
        <f t="shared" ref="R309" si="317">IF(ISNUMBER(G309),L309-K309,0)</f>
        <v>1.388888888888884E-3</v>
      </c>
      <c r="S309" s="71">
        <f t="shared" ref="S309" si="318">Q309+R309</f>
        <v>2.8472222222222232E-2</v>
      </c>
      <c r="T309" s="71">
        <f t="shared" ref="T309" si="319">K309-N308</f>
        <v>3.6805555555555536E-2</v>
      </c>
      <c r="U309" s="44">
        <v>22.9</v>
      </c>
      <c r="V309" s="44">
        <f>INDEX('Počty dní'!A:E,MATCH(E309,'Počty dní'!C:C,0),4)</f>
        <v>205</v>
      </c>
      <c r="W309" s="115">
        <f t="shared" si="310"/>
        <v>4694.5</v>
      </c>
      <c r="X309" s="16"/>
    </row>
    <row r="310" spans="1:24" ht="15" thickBot="1" x14ac:dyDescent="0.35">
      <c r="A310" s="94">
        <v>319</v>
      </c>
      <c r="B310" s="44">
        <v>3019</v>
      </c>
      <c r="C310" s="44" t="s">
        <v>2</v>
      </c>
      <c r="D310" s="89">
        <v>25</v>
      </c>
      <c r="E310" s="67" t="str">
        <f t="shared" si="304"/>
        <v>X25</v>
      </c>
      <c r="F310" s="44" t="s">
        <v>126</v>
      </c>
      <c r="G310" s="192">
        <v>6</v>
      </c>
      <c r="H310" s="44" t="str">
        <f t="shared" si="305"/>
        <v>XXX163/6</v>
      </c>
      <c r="I310" s="68" t="s">
        <v>5</v>
      </c>
      <c r="J310" s="68" t="s">
        <v>5</v>
      </c>
      <c r="K310" s="69">
        <v>0.64930555555555558</v>
      </c>
      <c r="L310" s="70">
        <v>0.65</v>
      </c>
      <c r="M310" s="45" t="s">
        <v>127</v>
      </c>
      <c r="N310" s="70">
        <v>0.66875000000000007</v>
      </c>
      <c r="O310" s="142" t="s">
        <v>106</v>
      </c>
      <c r="P310" s="44"/>
      <c r="Q310" s="71">
        <f t="shared" ref="Q310" si="320">IF(ISNUMBER(G310),N310-L310,IF(F310="přejezd",N310-L310,0))</f>
        <v>1.8750000000000044E-2</v>
      </c>
      <c r="R310" s="71">
        <f t="shared" ref="R310" si="321">IF(ISNUMBER(G310),L310-K310,0)</f>
        <v>6.9444444444444198E-4</v>
      </c>
      <c r="S310" s="71">
        <f t="shared" ref="S310" si="322">Q310+R310</f>
        <v>1.9444444444444486E-2</v>
      </c>
      <c r="T310" s="71">
        <f t="shared" ref="T310" si="323">K310-N309</f>
        <v>6.9444444444444198E-4</v>
      </c>
      <c r="U310" s="44">
        <v>16.899999999999999</v>
      </c>
      <c r="V310" s="44">
        <f>INDEX('Počty dní'!A:E,MATCH(E310,'Počty dní'!C:C,0),4)</f>
        <v>205</v>
      </c>
      <c r="W310" s="115">
        <f t="shared" si="310"/>
        <v>3464.4999999999995</v>
      </c>
      <c r="X310" s="16"/>
    </row>
    <row r="311" spans="1:24" ht="15" thickBot="1" x14ac:dyDescent="0.35">
      <c r="A311" s="120" t="str">
        <f ca="1">CONCATENATE(INDIRECT("R[-3]C[0]",FALSE),"celkem")</f>
        <v>319celkem</v>
      </c>
      <c r="B311" s="121"/>
      <c r="C311" s="121" t="str">
        <f ca="1">INDIRECT("R[-1]C[12]",FALSE)</f>
        <v>Ždírec n.Doubr.,,žel.st.</v>
      </c>
      <c r="D311" s="122"/>
      <c r="E311" s="121"/>
      <c r="F311" s="122"/>
      <c r="G311" s="121"/>
      <c r="H311" s="123"/>
      <c r="I311" s="132"/>
      <c r="J311" s="133" t="str">
        <f ca="1">INDIRECT("R[-2]C[0]",FALSE)</f>
        <v>S</v>
      </c>
      <c r="K311" s="124"/>
      <c r="L311" s="134"/>
      <c r="M311" s="125"/>
      <c r="N311" s="134"/>
      <c r="O311" s="126"/>
      <c r="P311" s="121"/>
      <c r="Q311" s="127">
        <f>SUM(Q300:Q310)</f>
        <v>0.18333333333333329</v>
      </c>
      <c r="R311" s="127">
        <f>SUM(R300:R310)</f>
        <v>1.0416666666666741E-2</v>
      </c>
      <c r="S311" s="127">
        <f>SUM(S300:S310)</f>
        <v>0.19375000000000003</v>
      </c>
      <c r="T311" s="127">
        <f>SUM(T300:T310)</f>
        <v>0.22500000000000003</v>
      </c>
      <c r="U311" s="128">
        <f>SUM(U300:U310)</f>
        <v>151.4</v>
      </c>
      <c r="V311" s="129"/>
      <c r="W311" s="130">
        <f>SUM(W300:W310)</f>
        <v>30997</v>
      </c>
      <c r="X311" s="41"/>
    </row>
    <row r="312" spans="1:24" x14ac:dyDescent="0.3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16"/>
      <c r="P312" s="16"/>
      <c r="Q312" s="16"/>
      <c r="R312" s="16"/>
      <c r="S312" s="16"/>
      <c r="T312" s="16"/>
      <c r="U312" s="16"/>
      <c r="V312" s="16"/>
      <c r="W312" s="16"/>
      <c r="X312" s="16"/>
    </row>
    <row r="313" spans="1:24" ht="15" thickBot="1" x14ac:dyDescent="0.3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16"/>
      <c r="P313" s="16"/>
      <c r="Q313" s="16"/>
      <c r="R313" s="16"/>
      <c r="S313" s="16"/>
      <c r="T313" s="16"/>
      <c r="U313" s="16"/>
      <c r="V313" s="16"/>
      <c r="W313" s="16"/>
      <c r="X313" s="16"/>
    </row>
    <row r="314" spans="1:24" x14ac:dyDescent="0.3">
      <c r="A314" s="93">
        <v>320</v>
      </c>
      <c r="B314" s="42">
        <v>3020</v>
      </c>
      <c r="C314" s="42" t="s">
        <v>2</v>
      </c>
      <c r="D314" s="109"/>
      <c r="E314" s="110" t="str">
        <f t="shared" ref="E314" si="324">CONCATENATE(C314,D314)</f>
        <v>X</v>
      </c>
      <c r="F314" s="42" t="s">
        <v>129</v>
      </c>
      <c r="G314" s="191">
        <v>52</v>
      </c>
      <c r="H314" s="42" t="str">
        <f t="shared" ref="H314" si="325">CONCATENATE(F314,"/",G314)</f>
        <v>XXX160/52</v>
      </c>
      <c r="I314" s="64" t="s">
        <v>5</v>
      </c>
      <c r="J314" s="64" t="s">
        <v>6</v>
      </c>
      <c r="K314" s="111">
        <v>0.17986111111111111</v>
      </c>
      <c r="L314" s="112">
        <v>0.18055555555555555</v>
      </c>
      <c r="M314" s="113" t="s">
        <v>106</v>
      </c>
      <c r="N314" s="112">
        <v>0.19583333333333333</v>
      </c>
      <c r="O314" s="113" t="s">
        <v>123</v>
      </c>
      <c r="P314" s="42" t="str">
        <f t="shared" ref="P314:P326" si="326">IF(M315=O314,"OK","POZOR")</f>
        <v>OK</v>
      </c>
      <c r="Q314" s="114">
        <f t="shared" ref="Q314:Q327" si="327">IF(ISNUMBER(G314),N314-L314,IF(F314="přejezd",N314-L314,0))</f>
        <v>1.5277777777777779E-2</v>
      </c>
      <c r="R314" s="114">
        <f t="shared" ref="R314:R327" si="328">IF(ISNUMBER(G314),L314-K314,0)</f>
        <v>6.9444444444444198E-4</v>
      </c>
      <c r="S314" s="114">
        <f t="shared" ref="S314:S327" si="329">Q314+R314</f>
        <v>1.5972222222222221E-2</v>
      </c>
      <c r="T314" s="114"/>
      <c r="U314" s="42">
        <v>13</v>
      </c>
      <c r="V314" s="42">
        <f>INDEX('Počty dní'!A:E,MATCH(E314,'Počty dní'!C:C,0),4)</f>
        <v>205</v>
      </c>
      <c r="W314" s="65">
        <f t="shared" ref="W314" si="330">V314*U314</f>
        <v>2665</v>
      </c>
      <c r="X314" s="16"/>
    </row>
    <row r="315" spans="1:24" x14ac:dyDescent="0.3">
      <c r="A315" s="94">
        <v>320</v>
      </c>
      <c r="B315" s="44">
        <v>3020</v>
      </c>
      <c r="C315" s="44" t="s">
        <v>2</v>
      </c>
      <c r="D315" s="89"/>
      <c r="E315" s="67" t="str">
        <f t="shared" ref="E315" si="331">CONCATENATE(C315,D315)</f>
        <v>X</v>
      </c>
      <c r="F315" s="44" t="s">
        <v>129</v>
      </c>
      <c r="G315" s="192">
        <v>1</v>
      </c>
      <c r="H315" s="44" t="str">
        <f t="shared" ref="H315:H316" si="332">CONCATENATE(F315,"/",G315)</f>
        <v>XXX160/1</v>
      </c>
      <c r="I315" s="68" t="s">
        <v>5</v>
      </c>
      <c r="J315" s="68" t="s">
        <v>6</v>
      </c>
      <c r="K315" s="69">
        <v>0.20277777777777781</v>
      </c>
      <c r="L315" s="70">
        <v>0.20416666666666669</v>
      </c>
      <c r="M315" s="45" t="s">
        <v>123</v>
      </c>
      <c r="N315" s="70">
        <v>0.22569444444444445</v>
      </c>
      <c r="O315" s="45" t="s">
        <v>103</v>
      </c>
      <c r="P315" s="44" t="str">
        <f t="shared" si="326"/>
        <v>OK</v>
      </c>
      <c r="Q315" s="71">
        <f t="shared" ref="Q315:Q319" si="333">IF(ISNUMBER(G315),N315-L315,IF(F315="přejezd",N315-L315,0))</f>
        <v>2.1527777777777757E-2</v>
      </c>
      <c r="R315" s="71">
        <f t="shared" ref="R315:R319" si="334">IF(ISNUMBER(G315),L315-K315,0)</f>
        <v>1.388888888888884E-3</v>
      </c>
      <c r="S315" s="71">
        <f t="shared" ref="S315:S319" si="335">Q315+R315</f>
        <v>2.2916666666666641E-2</v>
      </c>
      <c r="T315" s="71">
        <f t="shared" ref="T315:T319" si="336">K315-N314</f>
        <v>6.9444444444444753E-3</v>
      </c>
      <c r="U315" s="44">
        <v>18.100000000000001</v>
      </c>
      <c r="V315" s="44">
        <f>INDEX('Počty dní'!A:E,MATCH(E315,'Počty dní'!C:C,0),4)</f>
        <v>205</v>
      </c>
      <c r="W315" s="115">
        <f t="shared" ref="W315:W316" si="337">V315*U315</f>
        <v>3710.5000000000005</v>
      </c>
      <c r="X315" s="16"/>
    </row>
    <row r="316" spans="1:24" x14ac:dyDescent="0.3">
      <c r="A316" s="94">
        <v>320</v>
      </c>
      <c r="B316" s="44">
        <v>3020</v>
      </c>
      <c r="C316" s="44" t="s">
        <v>2</v>
      </c>
      <c r="D316" s="89"/>
      <c r="E316" s="67" t="str">
        <f t="shared" ref="E316:E326" si="338">CONCATENATE(C316,D316)</f>
        <v>X</v>
      </c>
      <c r="F316" s="44" t="s">
        <v>29</v>
      </c>
      <c r="G316" s="192"/>
      <c r="H316" s="44" t="str">
        <f t="shared" si="332"/>
        <v>přejezd/</v>
      </c>
      <c r="I316" s="68"/>
      <c r="J316" s="68" t="s">
        <v>6</v>
      </c>
      <c r="K316" s="69">
        <v>0.22569444444444445</v>
      </c>
      <c r="L316" s="70">
        <v>0.22569444444444445</v>
      </c>
      <c r="M316" s="45" t="s">
        <v>103</v>
      </c>
      <c r="N316" s="70">
        <v>0.22847222222222222</v>
      </c>
      <c r="O316" s="45" t="s">
        <v>48</v>
      </c>
      <c r="P316" s="44" t="str">
        <f t="shared" si="326"/>
        <v>OK</v>
      </c>
      <c r="Q316" s="71">
        <f t="shared" si="333"/>
        <v>2.7777777777777679E-3</v>
      </c>
      <c r="R316" s="71">
        <f t="shared" si="334"/>
        <v>0</v>
      </c>
      <c r="S316" s="71">
        <f t="shared" si="335"/>
        <v>2.7777777777777679E-3</v>
      </c>
      <c r="T316" s="71">
        <f t="shared" si="336"/>
        <v>0</v>
      </c>
      <c r="U316" s="44">
        <v>0</v>
      </c>
      <c r="V316" s="44">
        <f>INDEX('Počty dní'!A:E,MATCH(E316,'Počty dní'!C:C,0),4)</f>
        <v>205</v>
      </c>
      <c r="W316" s="115">
        <f t="shared" si="337"/>
        <v>0</v>
      </c>
      <c r="X316" s="16"/>
    </row>
    <row r="317" spans="1:24" x14ac:dyDescent="0.3">
      <c r="A317" s="94">
        <v>320</v>
      </c>
      <c r="B317" s="44">
        <v>3020</v>
      </c>
      <c r="C317" s="44" t="s">
        <v>2</v>
      </c>
      <c r="D317" s="89"/>
      <c r="E317" s="67" t="str">
        <f t="shared" si="338"/>
        <v>X</v>
      </c>
      <c r="F317" s="44" t="s">
        <v>69</v>
      </c>
      <c r="G317" s="192">
        <v>3</v>
      </c>
      <c r="H317" s="44" t="str">
        <f t="shared" ref="H317:H325" si="339">CONCATENATE(F317,"/",G317)</f>
        <v>XXX220/3</v>
      </c>
      <c r="I317" s="68" t="s">
        <v>6</v>
      </c>
      <c r="J317" s="68" t="s">
        <v>6</v>
      </c>
      <c r="K317" s="69">
        <v>0.25694444444444448</v>
      </c>
      <c r="L317" s="70">
        <v>0.25833333333333336</v>
      </c>
      <c r="M317" s="45" t="s">
        <v>48</v>
      </c>
      <c r="N317" s="70">
        <v>0.28472222222222221</v>
      </c>
      <c r="O317" s="45" t="s">
        <v>70</v>
      </c>
      <c r="P317" s="44" t="str">
        <f t="shared" si="326"/>
        <v>OK</v>
      </c>
      <c r="Q317" s="71">
        <f t="shared" si="333"/>
        <v>2.6388888888888851E-2</v>
      </c>
      <c r="R317" s="71">
        <f t="shared" si="334"/>
        <v>1.388888888888884E-3</v>
      </c>
      <c r="S317" s="71">
        <f t="shared" si="335"/>
        <v>2.7777777777777735E-2</v>
      </c>
      <c r="T317" s="71">
        <f t="shared" si="336"/>
        <v>2.847222222222226E-2</v>
      </c>
      <c r="U317" s="44">
        <v>19.2</v>
      </c>
      <c r="V317" s="44">
        <f>INDEX('Počty dní'!A:E,MATCH(E317,'Počty dní'!C:C,0),4)</f>
        <v>205</v>
      </c>
      <c r="W317" s="115">
        <f t="shared" ref="W317:W325" si="340">V317*U317</f>
        <v>3936</v>
      </c>
      <c r="X317" s="16"/>
    </row>
    <row r="318" spans="1:24" x14ac:dyDescent="0.3">
      <c r="A318" s="94">
        <v>320</v>
      </c>
      <c r="B318" s="44">
        <v>3020</v>
      </c>
      <c r="C318" s="44" t="s">
        <v>2</v>
      </c>
      <c r="D318" s="89"/>
      <c r="E318" s="67" t="str">
        <f t="shared" si="338"/>
        <v>X</v>
      </c>
      <c r="F318" s="44" t="s">
        <v>69</v>
      </c>
      <c r="G318" s="192">
        <v>6</v>
      </c>
      <c r="H318" s="44" t="str">
        <f t="shared" si="339"/>
        <v>XXX220/6</v>
      </c>
      <c r="I318" s="68" t="s">
        <v>6</v>
      </c>
      <c r="J318" s="68" t="s">
        <v>6</v>
      </c>
      <c r="K318" s="69">
        <v>0.2951388888888889</v>
      </c>
      <c r="L318" s="70">
        <v>0.2986111111111111</v>
      </c>
      <c r="M318" s="45" t="s">
        <v>70</v>
      </c>
      <c r="N318" s="70">
        <v>0.32291666666666669</v>
      </c>
      <c r="O318" s="45" t="s">
        <v>48</v>
      </c>
      <c r="P318" s="44" t="str">
        <f t="shared" si="326"/>
        <v>OK</v>
      </c>
      <c r="Q318" s="71">
        <f t="shared" si="333"/>
        <v>2.430555555555558E-2</v>
      </c>
      <c r="R318" s="71">
        <f t="shared" si="334"/>
        <v>3.4722222222222099E-3</v>
      </c>
      <c r="S318" s="71">
        <f t="shared" si="335"/>
        <v>2.777777777777779E-2</v>
      </c>
      <c r="T318" s="71">
        <f t="shared" si="336"/>
        <v>1.0416666666666685E-2</v>
      </c>
      <c r="U318" s="44">
        <v>19.2</v>
      </c>
      <c r="V318" s="44">
        <f>INDEX('Počty dní'!A:E,MATCH(E318,'Počty dní'!C:C,0),4)</f>
        <v>205</v>
      </c>
      <c r="W318" s="115">
        <f t="shared" si="340"/>
        <v>3936</v>
      </c>
      <c r="X318" s="16"/>
    </row>
    <row r="319" spans="1:24" x14ac:dyDescent="0.3">
      <c r="A319" s="94">
        <v>320</v>
      </c>
      <c r="B319" s="44">
        <v>3020</v>
      </c>
      <c r="C319" s="44" t="s">
        <v>2</v>
      </c>
      <c r="D319" s="89"/>
      <c r="E319" s="67" t="str">
        <f t="shared" si="338"/>
        <v>X</v>
      </c>
      <c r="F319" s="44" t="s">
        <v>131</v>
      </c>
      <c r="G319" s="192">
        <v>10</v>
      </c>
      <c r="H319" s="44" t="str">
        <f t="shared" ref="H319" si="341">CONCATENATE(F319,"/",G319)</f>
        <v>XXX222/10</v>
      </c>
      <c r="I319" s="68" t="s">
        <v>5</v>
      </c>
      <c r="J319" s="68" t="s">
        <v>6</v>
      </c>
      <c r="K319" s="69">
        <v>0.39097222222222222</v>
      </c>
      <c r="L319" s="70">
        <v>0.3923611111111111</v>
      </c>
      <c r="M319" s="143" t="s">
        <v>48</v>
      </c>
      <c r="N319" s="70">
        <v>0.42499999999999999</v>
      </c>
      <c r="O319" s="45" t="s">
        <v>70</v>
      </c>
      <c r="P319" s="44" t="str">
        <f t="shared" si="326"/>
        <v>OK</v>
      </c>
      <c r="Q319" s="71">
        <f t="shared" si="333"/>
        <v>3.2638888888888884E-2</v>
      </c>
      <c r="R319" s="71">
        <f t="shared" si="334"/>
        <v>1.388888888888884E-3</v>
      </c>
      <c r="S319" s="71">
        <f t="shared" si="335"/>
        <v>3.4027777777777768E-2</v>
      </c>
      <c r="T319" s="71">
        <f t="shared" si="336"/>
        <v>6.8055555555555536E-2</v>
      </c>
      <c r="U319" s="44">
        <v>26.4</v>
      </c>
      <c r="V319" s="44">
        <f>INDEX('Počty dní'!A:E,MATCH(E319,'Počty dní'!C:C,0),4)</f>
        <v>205</v>
      </c>
      <c r="W319" s="115">
        <f t="shared" ref="W319" si="342">V319*U319</f>
        <v>5412</v>
      </c>
      <c r="X319" s="16"/>
    </row>
    <row r="320" spans="1:24" x14ac:dyDescent="0.3">
      <c r="A320" s="94">
        <v>320</v>
      </c>
      <c r="B320" s="44">
        <v>3020</v>
      </c>
      <c r="C320" s="44" t="s">
        <v>2</v>
      </c>
      <c r="D320" s="89"/>
      <c r="E320" s="67" t="str">
        <f t="shared" si="338"/>
        <v>X</v>
      </c>
      <c r="F320" s="44" t="s">
        <v>69</v>
      </c>
      <c r="G320" s="192">
        <v>10</v>
      </c>
      <c r="H320" s="44" t="str">
        <f>CONCATENATE(F320,"/",G320)</f>
        <v>XXX220/10</v>
      </c>
      <c r="I320" s="68" t="s">
        <v>5</v>
      </c>
      <c r="J320" s="68" t="s">
        <v>6</v>
      </c>
      <c r="K320" s="69">
        <v>0.46180555555555558</v>
      </c>
      <c r="L320" s="70">
        <v>0.46527777777777773</v>
      </c>
      <c r="M320" s="45" t="s">
        <v>70</v>
      </c>
      <c r="N320" s="70">
        <v>0.48958333333333331</v>
      </c>
      <c r="O320" s="45" t="s">
        <v>48</v>
      </c>
      <c r="P320" s="44" t="str">
        <f t="shared" si="326"/>
        <v>OK</v>
      </c>
      <c r="Q320" s="71">
        <f t="shared" si="327"/>
        <v>2.430555555555558E-2</v>
      </c>
      <c r="R320" s="71">
        <f t="shared" si="328"/>
        <v>3.4722222222221544E-3</v>
      </c>
      <c r="S320" s="71">
        <f t="shared" si="329"/>
        <v>2.7777777777777735E-2</v>
      </c>
      <c r="T320" s="71">
        <f t="shared" ref="T320:T327" si="343">K320-N319</f>
        <v>3.6805555555555591E-2</v>
      </c>
      <c r="U320" s="44">
        <v>19.2</v>
      </c>
      <c r="V320" s="44">
        <f>INDEX('Počty dní'!A:E,MATCH(E320,'Počty dní'!C:C,0),4)</f>
        <v>205</v>
      </c>
      <c r="W320" s="115">
        <f>V320*U320</f>
        <v>3936</v>
      </c>
      <c r="X320" s="16"/>
    </row>
    <row r="321" spans="1:24" x14ac:dyDescent="0.3">
      <c r="A321" s="94">
        <v>320</v>
      </c>
      <c r="B321" s="44">
        <v>3020</v>
      </c>
      <c r="C321" s="44" t="s">
        <v>2</v>
      </c>
      <c r="D321" s="89"/>
      <c r="E321" s="67" t="str">
        <f t="shared" si="338"/>
        <v>X</v>
      </c>
      <c r="F321" s="44" t="s">
        <v>56</v>
      </c>
      <c r="G321" s="192">
        <v>11</v>
      </c>
      <c r="H321" s="44" t="str">
        <f t="shared" si="339"/>
        <v>XXX170/11</v>
      </c>
      <c r="I321" s="68" t="s">
        <v>5</v>
      </c>
      <c r="J321" s="68" t="s">
        <v>6</v>
      </c>
      <c r="K321" s="69">
        <v>0.49444444444444446</v>
      </c>
      <c r="L321" s="70">
        <v>0.49652777777777773</v>
      </c>
      <c r="M321" s="45" t="s">
        <v>48</v>
      </c>
      <c r="N321" s="70">
        <v>0.51944444444444449</v>
      </c>
      <c r="O321" s="45" t="s">
        <v>57</v>
      </c>
      <c r="P321" s="44" t="str">
        <f t="shared" si="326"/>
        <v>OK</v>
      </c>
      <c r="Q321" s="71">
        <f t="shared" ref="Q321:Q326" si="344">IF(ISNUMBER(G321),N321-L321,IF(F321="přejezd",N321-L321,0))</f>
        <v>2.2916666666666752E-2</v>
      </c>
      <c r="R321" s="71">
        <f t="shared" ref="R321:R326" si="345">IF(ISNUMBER(G321),L321-K321,0)</f>
        <v>2.0833333333332704E-3</v>
      </c>
      <c r="S321" s="71">
        <f t="shared" ref="S321:S326" si="346">Q321+R321</f>
        <v>2.5000000000000022E-2</v>
      </c>
      <c r="T321" s="71">
        <f t="shared" ref="T321:T326" si="347">K321-N320</f>
        <v>4.8611111111111494E-3</v>
      </c>
      <c r="U321" s="44">
        <v>23.1</v>
      </c>
      <c r="V321" s="44">
        <f>INDEX('Počty dní'!A:E,MATCH(E321,'Počty dní'!C:C,0),4)</f>
        <v>205</v>
      </c>
      <c r="W321" s="115">
        <f t="shared" si="340"/>
        <v>4735.5</v>
      </c>
      <c r="X321" s="16"/>
    </row>
    <row r="322" spans="1:24" x14ac:dyDescent="0.3">
      <c r="A322" s="94">
        <v>320</v>
      </c>
      <c r="B322" s="44">
        <v>3020</v>
      </c>
      <c r="C322" s="44" t="s">
        <v>2</v>
      </c>
      <c r="D322" s="89"/>
      <c r="E322" s="67" t="str">
        <f t="shared" si="338"/>
        <v>X</v>
      </c>
      <c r="F322" s="44" t="s">
        <v>56</v>
      </c>
      <c r="G322" s="192">
        <v>12</v>
      </c>
      <c r="H322" s="44" t="str">
        <f t="shared" si="339"/>
        <v>XXX170/12</v>
      </c>
      <c r="I322" s="68" t="s">
        <v>5</v>
      </c>
      <c r="J322" s="68" t="s">
        <v>6</v>
      </c>
      <c r="K322" s="69">
        <v>0.55902777777777779</v>
      </c>
      <c r="L322" s="70">
        <v>0.5625</v>
      </c>
      <c r="M322" s="45" t="s">
        <v>57</v>
      </c>
      <c r="N322" s="70">
        <v>0.58680555555555558</v>
      </c>
      <c r="O322" s="45" t="s">
        <v>48</v>
      </c>
      <c r="P322" s="44" t="str">
        <f t="shared" si="326"/>
        <v>OK</v>
      </c>
      <c r="Q322" s="71">
        <f t="shared" si="344"/>
        <v>2.430555555555558E-2</v>
      </c>
      <c r="R322" s="71">
        <f t="shared" si="345"/>
        <v>3.4722222222222099E-3</v>
      </c>
      <c r="S322" s="71">
        <f t="shared" si="346"/>
        <v>2.777777777777779E-2</v>
      </c>
      <c r="T322" s="71">
        <f t="shared" si="347"/>
        <v>3.9583333333333304E-2</v>
      </c>
      <c r="U322" s="44">
        <v>23.1</v>
      </c>
      <c r="V322" s="44">
        <f>INDEX('Počty dní'!A:E,MATCH(E322,'Počty dní'!C:C,0),4)</f>
        <v>205</v>
      </c>
      <c r="W322" s="115">
        <f t="shared" si="340"/>
        <v>4735.5</v>
      </c>
      <c r="X322" s="16"/>
    </row>
    <row r="323" spans="1:24" x14ac:dyDescent="0.3">
      <c r="A323" s="94">
        <v>320</v>
      </c>
      <c r="B323" s="44">
        <v>3020</v>
      </c>
      <c r="C323" s="44" t="s">
        <v>2</v>
      </c>
      <c r="D323" s="89"/>
      <c r="E323" s="67" t="str">
        <f t="shared" si="338"/>
        <v>X</v>
      </c>
      <c r="F323" s="44" t="s">
        <v>69</v>
      </c>
      <c r="G323" s="192">
        <v>13</v>
      </c>
      <c r="H323" s="44" t="str">
        <f t="shared" si="339"/>
        <v>XXX220/13</v>
      </c>
      <c r="I323" s="68" t="s">
        <v>6</v>
      </c>
      <c r="J323" s="68" t="s">
        <v>6</v>
      </c>
      <c r="K323" s="69">
        <v>0.59027777777777779</v>
      </c>
      <c r="L323" s="70">
        <v>0.59166666666666667</v>
      </c>
      <c r="M323" s="45" t="s">
        <v>48</v>
      </c>
      <c r="N323" s="70">
        <v>0.61805555555555558</v>
      </c>
      <c r="O323" s="45" t="s">
        <v>70</v>
      </c>
      <c r="P323" s="44" t="str">
        <f t="shared" si="326"/>
        <v>OK</v>
      </c>
      <c r="Q323" s="71">
        <f t="shared" si="344"/>
        <v>2.6388888888888906E-2</v>
      </c>
      <c r="R323" s="71">
        <f t="shared" si="345"/>
        <v>1.388888888888884E-3</v>
      </c>
      <c r="S323" s="71">
        <f t="shared" si="346"/>
        <v>2.777777777777779E-2</v>
      </c>
      <c r="T323" s="71">
        <f t="shared" si="347"/>
        <v>3.4722222222222099E-3</v>
      </c>
      <c r="U323" s="44">
        <v>19.2</v>
      </c>
      <c r="V323" s="44">
        <f>INDEX('Počty dní'!A:E,MATCH(E323,'Počty dní'!C:C,0),4)</f>
        <v>205</v>
      </c>
      <c r="W323" s="115">
        <f t="shared" si="340"/>
        <v>3936</v>
      </c>
      <c r="X323" s="16"/>
    </row>
    <row r="324" spans="1:24" x14ac:dyDescent="0.3">
      <c r="A324" s="94">
        <v>320</v>
      </c>
      <c r="B324" s="44">
        <v>3020</v>
      </c>
      <c r="C324" s="44" t="s">
        <v>2</v>
      </c>
      <c r="D324" s="89"/>
      <c r="E324" s="67" t="str">
        <f t="shared" si="338"/>
        <v>X</v>
      </c>
      <c r="F324" s="44" t="s">
        <v>69</v>
      </c>
      <c r="G324" s="192">
        <v>18</v>
      </c>
      <c r="H324" s="44" t="str">
        <f t="shared" si="339"/>
        <v>XXX220/18</v>
      </c>
      <c r="I324" s="68" t="s">
        <v>6</v>
      </c>
      <c r="J324" s="68" t="s">
        <v>6</v>
      </c>
      <c r="K324" s="69">
        <v>0.62847222222222221</v>
      </c>
      <c r="L324" s="70">
        <v>0.63194444444444442</v>
      </c>
      <c r="M324" s="45" t="s">
        <v>70</v>
      </c>
      <c r="N324" s="70">
        <v>0.65625</v>
      </c>
      <c r="O324" s="45" t="s">
        <v>48</v>
      </c>
      <c r="P324" s="44" t="str">
        <f t="shared" si="326"/>
        <v>OK</v>
      </c>
      <c r="Q324" s="71">
        <f t="shared" si="344"/>
        <v>2.430555555555558E-2</v>
      </c>
      <c r="R324" s="71">
        <f t="shared" si="345"/>
        <v>3.4722222222222099E-3</v>
      </c>
      <c r="S324" s="71">
        <f t="shared" si="346"/>
        <v>2.777777777777779E-2</v>
      </c>
      <c r="T324" s="71">
        <f t="shared" si="347"/>
        <v>1.041666666666663E-2</v>
      </c>
      <c r="U324" s="44">
        <v>19.2</v>
      </c>
      <c r="V324" s="44">
        <f>INDEX('Počty dní'!A:E,MATCH(E324,'Počty dní'!C:C,0),4)</f>
        <v>205</v>
      </c>
      <c r="W324" s="115">
        <f t="shared" si="340"/>
        <v>3936</v>
      </c>
      <c r="X324" s="16"/>
    </row>
    <row r="325" spans="1:24" x14ac:dyDescent="0.3">
      <c r="A325" s="94">
        <v>320</v>
      </c>
      <c r="B325" s="44">
        <v>3020</v>
      </c>
      <c r="C325" s="44" t="s">
        <v>2</v>
      </c>
      <c r="D325" s="89"/>
      <c r="E325" s="67" t="str">
        <f t="shared" si="338"/>
        <v>X</v>
      </c>
      <c r="F325" s="44" t="s">
        <v>29</v>
      </c>
      <c r="G325" s="192"/>
      <c r="H325" s="44" t="str">
        <f t="shared" si="339"/>
        <v>přejezd/</v>
      </c>
      <c r="I325" s="68"/>
      <c r="J325" s="68" t="s">
        <v>6</v>
      </c>
      <c r="K325" s="69">
        <v>0.67083333333333339</v>
      </c>
      <c r="L325" s="70">
        <v>0.67083333333333339</v>
      </c>
      <c r="M325" s="45" t="s">
        <v>48</v>
      </c>
      <c r="N325" s="70">
        <v>0.67361111111111116</v>
      </c>
      <c r="O325" s="144" t="s">
        <v>103</v>
      </c>
      <c r="P325" s="44" t="str">
        <f t="shared" si="326"/>
        <v>OK</v>
      </c>
      <c r="Q325" s="71">
        <f t="shared" si="344"/>
        <v>2.7777777777777679E-3</v>
      </c>
      <c r="R325" s="71">
        <f t="shared" si="345"/>
        <v>0</v>
      </c>
      <c r="S325" s="71">
        <f t="shared" si="346"/>
        <v>2.7777777777777679E-3</v>
      </c>
      <c r="T325" s="71">
        <f t="shared" si="347"/>
        <v>1.4583333333333393E-2</v>
      </c>
      <c r="U325" s="44">
        <v>0</v>
      </c>
      <c r="V325" s="44">
        <f>INDEX('Počty dní'!A:E,MATCH(E325,'Počty dní'!C:C,0),4)</f>
        <v>205</v>
      </c>
      <c r="W325" s="115">
        <f t="shared" si="340"/>
        <v>0</v>
      </c>
      <c r="X325" s="16"/>
    </row>
    <row r="326" spans="1:24" x14ac:dyDescent="0.3">
      <c r="A326" s="94">
        <v>320</v>
      </c>
      <c r="B326" s="44">
        <v>3020</v>
      </c>
      <c r="C326" s="44" t="s">
        <v>2</v>
      </c>
      <c r="D326" s="89"/>
      <c r="E326" s="67" t="str">
        <f t="shared" si="338"/>
        <v>X</v>
      </c>
      <c r="F326" s="44" t="s">
        <v>129</v>
      </c>
      <c r="G326" s="192">
        <v>24</v>
      </c>
      <c r="H326" s="44" t="str">
        <f>CONCATENATE(F326,"/",G326)</f>
        <v>XXX160/24</v>
      </c>
      <c r="I326" s="68" t="s">
        <v>5</v>
      </c>
      <c r="J326" s="68" t="s">
        <v>6</v>
      </c>
      <c r="K326" s="69">
        <v>0.67361111111111116</v>
      </c>
      <c r="L326" s="70">
        <v>0.67708333333333337</v>
      </c>
      <c r="M326" s="144" t="s">
        <v>103</v>
      </c>
      <c r="N326" s="70">
        <v>0.71875</v>
      </c>
      <c r="O326" s="143" t="s">
        <v>46</v>
      </c>
      <c r="P326" s="44" t="str">
        <f t="shared" si="326"/>
        <v>OK</v>
      </c>
      <c r="Q326" s="71">
        <f t="shared" si="344"/>
        <v>4.166666666666663E-2</v>
      </c>
      <c r="R326" s="71">
        <f t="shared" si="345"/>
        <v>3.4722222222222099E-3</v>
      </c>
      <c r="S326" s="71">
        <f t="shared" si="346"/>
        <v>4.513888888888884E-2</v>
      </c>
      <c r="T326" s="71">
        <f t="shared" si="347"/>
        <v>0</v>
      </c>
      <c r="U326" s="44">
        <v>34.799999999999997</v>
      </c>
      <c r="V326" s="44">
        <f>INDEX('Počty dní'!A:E,MATCH(E326,'Počty dní'!C:C,0),4)</f>
        <v>205</v>
      </c>
      <c r="W326" s="115">
        <f>V326*U326</f>
        <v>7133.9999999999991</v>
      </c>
      <c r="X326" s="16"/>
    </row>
    <row r="327" spans="1:24" ht="15" thickBot="1" x14ac:dyDescent="0.35">
      <c r="A327" s="94">
        <v>320</v>
      </c>
      <c r="B327" s="44">
        <v>3020</v>
      </c>
      <c r="C327" s="44" t="s">
        <v>2</v>
      </c>
      <c r="D327" s="89"/>
      <c r="E327" s="67" t="str">
        <f>CONCATENATE(C327,D327)</f>
        <v>X</v>
      </c>
      <c r="F327" s="44" t="s">
        <v>129</v>
      </c>
      <c r="G327" s="192">
        <v>23</v>
      </c>
      <c r="H327" s="44" t="str">
        <f>CONCATENATE(F327,"/",G327)</f>
        <v>XXX160/23</v>
      </c>
      <c r="I327" s="68" t="s">
        <v>5</v>
      </c>
      <c r="J327" s="68" t="s">
        <v>6</v>
      </c>
      <c r="K327" s="69">
        <v>0.73749999999999993</v>
      </c>
      <c r="L327" s="70">
        <v>0.73958333333333337</v>
      </c>
      <c r="M327" s="143" t="s">
        <v>46</v>
      </c>
      <c r="N327" s="70">
        <v>0.76736111111111116</v>
      </c>
      <c r="O327" s="143" t="s">
        <v>106</v>
      </c>
      <c r="P327" s="44"/>
      <c r="Q327" s="71">
        <f t="shared" si="327"/>
        <v>2.777777777777779E-2</v>
      </c>
      <c r="R327" s="71">
        <f t="shared" si="328"/>
        <v>2.083333333333437E-3</v>
      </c>
      <c r="S327" s="71">
        <f t="shared" si="329"/>
        <v>2.9861111111111227E-2</v>
      </c>
      <c r="T327" s="71">
        <f t="shared" si="343"/>
        <v>1.8749999999999933E-2</v>
      </c>
      <c r="U327" s="44">
        <v>24.8</v>
      </c>
      <c r="V327" s="44">
        <f>INDEX('Počty dní'!A:E,MATCH(E327,'Počty dní'!C:C,0),4)</f>
        <v>205</v>
      </c>
      <c r="W327" s="115">
        <f>V327*U327</f>
        <v>5084</v>
      </c>
      <c r="X327" s="16"/>
    </row>
    <row r="328" spans="1:24" ht="15" thickBot="1" x14ac:dyDescent="0.35">
      <c r="A328" s="120" t="str">
        <f ca="1">CONCATENATE(INDIRECT("R[-3]C[0]",FALSE),"celkem")</f>
        <v>320celkem</v>
      </c>
      <c r="B328" s="121"/>
      <c r="C328" s="121" t="str">
        <f ca="1">INDIRECT("R[-1]C[12]",FALSE)</f>
        <v>Ždírec n.Doubr.,,žel.st.</v>
      </c>
      <c r="D328" s="122"/>
      <c r="E328" s="121"/>
      <c r="F328" s="122"/>
      <c r="G328" s="121"/>
      <c r="H328" s="123"/>
      <c r="I328" s="132"/>
      <c r="J328" s="133" t="str">
        <f ca="1">INDIRECT("R[-2]C[0]",FALSE)</f>
        <v>V</v>
      </c>
      <c r="K328" s="124"/>
      <c r="L328" s="134"/>
      <c r="M328" s="125"/>
      <c r="N328" s="134"/>
      <c r="O328" s="126"/>
      <c r="P328" s="121"/>
      <c r="Q328" s="127">
        <f>SUM(Q314:Q327)</f>
        <v>0.3173611111111112</v>
      </c>
      <c r="R328" s="127">
        <f t="shared" ref="R328" si="348">SUM(R314:R327)</f>
        <v>2.7777777777777679E-2</v>
      </c>
      <c r="S328" s="127">
        <f t="shared" ref="S328" si="349">SUM(S314:S327)</f>
        <v>0.34513888888888888</v>
      </c>
      <c r="T328" s="127">
        <f t="shared" ref="T328" si="350">SUM(T314:T327)</f>
        <v>0.24236111111111117</v>
      </c>
      <c r="U328" s="128">
        <f>SUM(U314:U327)</f>
        <v>259.3</v>
      </c>
      <c r="V328" s="129"/>
      <c r="W328" s="130">
        <f>SUM(W314:W327)</f>
        <v>53156.5</v>
      </c>
      <c r="X328" s="41"/>
    </row>
    <row r="329" spans="1:24" x14ac:dyDescent="0.3">
      <c r="A329" s="75"/>
      <c r="D329" s="51"/>
      <c r="F329" s="51"/>
      <c r="H329" s="76"/>
      <c r="I329" s="149"/>
      <c r="J329" s="150"/>
      <c r="K329" s="79"/>
      <c r="L329" s="151"/>
      <c r="M329" s="52"/>
      <c r="N329" s="151"/>
      <c r="O329" s="48"/>
      <c r="Q329" s="152"/>
      <c r="R329" s="152"/>
      <c r="S329" s="152"/>
      <c r="T329" s="152"/>
      <c r="U329" s="79"/>
      <c r="W329" s="79"/>
      <c r="X329" s="41"/>
    </row>
    <row r="330" spans="1:24" ht="15" thickBot="1" x14ac:dyDescent="0.35">
      <c r="D330" s="90"/>
      <c r="E330" s="82"/>
      <c r="G330" s="193"/>
      <c r="I330" s="63"/>
      <c r="K330" s="83"/>
      <c r="L330" s="84"/>
      <c r="M330" s="49"/>
      <c r="N330" s="84"/>
      <c r="O330" s="49"/>
      <c r="Q330" s="136"/>
      <c r="R330" s="136"/>
      <c r="S330" s="136"/>
      <c r="T330" s="136"/>
      <c r="X330" s="16"/>
    </row>
    <row r="331" spans="1:24" x14ac:dyDescent="0.3">
      <c r="A331" s="93">
        <v>321</v>
      </c>
      <c r="B331" s="42">
        <v>3021</v>
      </c>
      <c r="C331" s="42" t="s">
        <v>2</v>
      </c>
      <c r="D331" s="109"/>
      <c r="E331" s="110" t="str">
        <f t="shared" ref="E331:E335" si="351">CONCATENATE(C331,D331)</f>
        <v>X</v>
      </c>
      <c r="F331" s="42" t="s">
        <v>129</v>
      </c>
      <c r="G331" s="191">
        <v>2</v>
      </c>
      <c r="H331" s="42" t="str">
        <f t="shared" ref="H331:H335" si="352">CONCATENATE(F331,"/",G331)</f>
        <v>XXX160/2</v>
      </c>
      <c r="I331" s="64" t="s">
        <v>6</v>
      </c>
      <c r="J331" s="64" t="s">
        <v>6</v>
      </c>
      <c r="K331" s="111">
        <v>0.18958333333333333</v>
      </c>
      <c r="L331" s="112">
        <v>0.19097222222222221</v>
      </c>
      <c r="M331" s="113" t="s">
        <v>106</v>
      </c>
      <c r="N331" s="112">
        <v>0.21875</v>
      </c>
      <c r="O331" s="113" t="s">
        <v>46</v>
      </c>
      <c r="P331" s="42" t="str">
        <f t="shared" ref="P331:P337" si="353">IF(M332=O331,"OK","POZOR")</f>
        <v>OK</v>
      </c>
      <c r="Q331" s="114">
        <f t="shared" ref="Q331:Q338" si="354">IF(ISNUMBER(G331),N331-L331,IF(F331="přejezd",N331-L331,0))</f>
        <v>2.777777777777779E-2</v>
      </c>
      <c r="R331" s="114">
        <f t="shared" ref="R331:R338" si="355">IF(ISNUMBER(G331),L331-K331,0)</f>
        <v>1.388888888888884E-3</v>
      </c>
      <c r="S331" s="114">
        <f t="shared" ref="S331:S338" si="356">Q331+R331</f>
        <v>2.9166666666666674E-2</v>
      </c>
      <c r="T331" s="114"/>
      <c r="U331" s="42">
        <v>23.1</v>
      </c>
      <c r="V331" s="42">
        <f>INDEX('Počty dní'!A:E,MATCH(E331,'Počty dní'!C:C,0),4)</f>
        <v>205</v>
      </c>
      <c r="W331" s="65">
        <f t="shared" ref="W331:W335" si="357">V331*U331</f>
        <v>4735.5</v>
      </c>
      <c r="X331" s="16"/>
    </row>
    <row r="332" spans="1:24" x14ac:dyDescent="0.3">
      <c r="A332" s="94">
        <v>321</v>
      </c>
      <c r="B332" s="44">
        <v>3021</v>
      </c>
      <c r="C332" s="44" t="s">
        <v>2</v>
      </c>
      <c r="D332" s="89"/>
      <c r="E332" s="67" t="str">
        <f t="shared" si="351"/>
        <v>X</v>
      </c>
      <c r="F332" s="44" t="s">
        <v>129</v>
      </c>
      <c r="G332" s="192">
        <v>29</v>
      </c>
      <c r="H332" s="44" t="str">
        <f t="shared" si="352"/>
        <v>XXX160/29</v>
      </c>
      <c r="I332" s="68" t="s">
        <v>5</v>
      </c>
      <c r="J332" s="68" t="s">
        <v>6</v>
      </c>
      <c r="K332" s="69">
        <v>0.23958333333333334</v>
      </c>
      <c r="L332" s="70">
        <v>0.24305555555555555</v>
      </c>
      <c r="M332" s="45" t="s">
        <v>46</v>
      </c>
      <c r="N332" s="70">
        <v>0.27083333333333331</v>
      </c>
      <c r="O332" s="138" t="s">
        <v>106</v>
      </c>
      <c r="P332" s="44" t="str">
        <f t="shared" si="353"/>
        <v>OK</v>
      </c>
      <c r="Q332" s="71">
        <f t="shared" si="354"/>
        <v>2.7777777777777762E-2</v>
      </c>
      <c r="R332" s="71">
        <f t="shared" si="355"/>
        <v>3.4722222222222099E-3</v>
      </c>
      <c r="S332" s="71">
        <f t="shared" si="356"/>
        <v>3.1249999999999972E-2</v>
      </c>
      <c r="T332" s="71">
        <f t="shared" ref="T332:T338" si="358">K332-N331</f>
        <v>2.0833333333333343E-2</v>
      </c>
      <c r="U332" s="44">
        <v>23.1</v>
      </c>
      <c r="V332" s="44">
        <f>INDEX('Počty dní'!A:E,MATCH(E332,'Počty dní'!C:C,0),4)</f>
        <v>205</v>
      </c>
      <c r="W332" s="115">
        <f t="shared" si="357"/>
        <v>4735.5</v>
      </c>
      <c r="X332" s="16"/>
    </row>
    <row r="333" spans="1:24" x14ac:dyDescent="0.3">
      <c r="A333" s="94">
        <v>321</v>
      </c>
      <c r="B333" s="44">
        <v>3021</v>
      </c>
      <c r="C333" s="44" t="s">
        <v>2</v>
      </c>
      <c r="D333" s="89"/>
      <c r="E333" s="67" t="str">
        <f t="shared" si="351"/>
        <v>X</v>
      </c>
      <c r="F333" s="44" t="s">
        <v>129</v>
      </c>
      <c r="G333" s="192">
        <v>18</v>
      </c>
      <c r="H333" s="44" t="str">
        <f t="shared" si="352"/>
        <v>XXX160/18</v>
      </c>
      <c r="I333" s="68" t="s">
        <v>5</v>
      </c>
      <c r="J333" s="68" t="s">
        <v>6</v>
      </c>
      <c r="K333" s="69">
        <v>0.55694444444444446</v>
      </c>
      <c r="L333" s="70">
        <v>0.55902777777777779</v>
      </c>
      <c r="M333" s="138" t="s">
        <v>106</v>
      </c>
      <c r="N333" s="70">
        <v>0.58680555555555558</v>
      </c>
      <c r="O333" s="143" t="s">
        <v>46</v>
      </c>
      <c r="P333" s="44" t="str">
        <f t="shared" si="353"/>
        <v>OK</v>
      </c>
      <c r="Q333" s="71">
        <f t="shared" si="354"/>
        <v>2.777777777777779E-2</v>
      </c>
      <c r="R333" s="71">
        <f t="shared" si="355"/>
        <v>2.0833333333333259E-3</v>
      </c>
      <c r="S333" s="71">
        <f t="shared" si="356"/>
        <v>2.9861111111111116E-2</v>
      </c>
      <c r="T333" s="71">
        <f t="shared" si="358"/>
        <v>0.28611111111111115</v>
      </c>
      <c r="U333" s="44">
        <v>23.1</v>
      </c>
      <c r="V333" s="44">
        <f>INDEX('Počty dní'!A:E,MATCH(E333,'Počty dní'!C:C,0),4)</f>
        <v>205</v>
      </c>
      <c r="W333" s="115">
        <f t="shared" si="357"/>
        <v>4735.5</v>
      </c>
      <c r="X333" s="16"/>
    </row>
    <row r="334" spans="1:24" x14ac:dyDescent="0.3">
      <c r="A334" s="94">
        <v>321</v>
      </c>
      <c r="B334" s="44">
        <v>3021</v>
      </c>
      <c r="C334" s="44" t="s">
        <v>2</v>
      </c>
      <c r="D334" s="89"/>
      <c r="E334" s="67" t="str">
        <f t="shared" si="351"/>
        <v>X</v>
      </c>
      <c r="F334" s="44" t="s">
        <v>129</v>
      </c>
      <c r="G334" s="192">
        <v>17</v>
      </c>
      <c r="H334" s="44" t="str">
        <f t="shared" si="352"/>
        <v>XXX160/17</v>
      </c>
      <c r="I334" s="68" t="s">
        <v>6</v>
      </c>
      <c r="J334" s="68" t="s">
        <v>6</v>
      </c>
      <c r="K334" s="69">
        <v>0.61249999999999993</v>
      </c>
      <c r="L334" s="70">
        <v>0.61458333333333337</v>
      </c>
      <c r="M334" s="143" t="s">
        <v>46</v>
      </c>
      <c r="N334" s="70">
        <v>0.65625</v>
      </c>
      <c r="O334" s="144" t="s">
        <v>103</v>
      </c>
      <c r="P334" s="44" t="str">
        <f t="shared" si="353"/>
        <v>OK</v>
      </c>
      <c r="Q334" s="71">
        <f t="shared" si="354"/>
        <v>4.166666666666663E-2</v>
      </c>
      <c r="R334" s="71">
        <f t="shared" si="355"/>
        <v>2.083333333333437E-3</v>
      </c>
      <c r="S334" s="71">
        <f t="shared" si="356"/>
        <v>4.3750000000000067E-2</v>
      </c>
      <c r="T334" s="71">
        <f t="shared" si="358"/>
        <v>2.5694444444444353E-2</v>
      </c>
      <c r="U334" s="44">
        <v>34.799999999999997</v>
      </c>
      <c r="V334" s="44">
        <f>INDEX('Počty dní'!A:E,MATCH(E334,'Počty dní'!C:C,0),4)</f>
        <v>205</v>
      </c>
      <c r="W334" s="115">
        <f t="shared" si="357"/>
        <v>7133.9999999999991</v>
      </c>
      <c r="X334" s="16"/>
    </row>
    <row r="335" spans="1:24" x14ac:dyDescent="0.3">
      <c r="A335" s="94">
        <v>321</v>
      </c>
      <c r="B335" s="44">
        <v>3021</v>
      </c>
      <c r="C335" s="44" t="s">
        <v>2</v>
      </c>
      <c r="D335" s="89"/>
      <c r="E335" s="67" t="str">
        <f t="shared" si="351"/>
        <v>X</v>
      </c>
      <c r="F335" s="44" t="s">
        <v>29</v>
      </c>
      <c r="G335" s="192"/>
      <c r="H335" s="44" t="str">
        <f t="shared" si="352"/>
        <v>přejezd/</v>
      </c>
      <c r="I335" s="68" t="s">
        <v>6</v>
      </c>
      <c r="J335" s="68" t="s">
        <v>6</v>
      </c>
      <c r="K335" s="69">
        <v>0.65625</v>
      </c>
      <c r="L335" s="70">
        <v>0.65625</v>
      </c>
      <c r="M335" s="144" t="s">
        <v>103</v>
      </c>
      <c r="N335" s="70">
        <v>0.65902777777777777</v>
      </c>
      <c r="O335" s="45" t="s">
        <v>48</v>
      </c>
      <c r="P335" s="44" t="str">
        <f t="shared" si="353"/>
        <v>OK</v>
      </c>
      <c r="Q335" s="71">
        <f t="shared" si="354"/>
        <v>2.7777777777777679E-3</v>
      </c>
      <c r="R335" s="71">
        <f t="shared" si="355"/>
        <v>0</v>
      </c>
      <c r="S335" s="71">
        <f t="shared" si="356"/>
        <v>2.7777777777777679E-3</v>
      </c>
      <c r="T335" s="71">
        <f t="shared" si="358"/>
        <v>0</v>
      </c>
      <c r="U335" s="44">
        <v>0</v>
      </c>
      <c r="V335" s="44">
        <f>INDEX('Počty dní'!A:E,MATCH(E335,'Počty dní'!C:C,0),4)</f>
        <v>205</v>
      </c>
      <c r="W335" s="115">
        <f t="shared" si="357"/>
        <v>0</v>
      </c>
      <c r="X335" s="16"/>
    </row>
    <row r="336" spans="1:24" x14ac:dyDescent="0.3">
      <c r="A336" s="94">
        <v>321</v>
      </c>
      <c r="B336" s="44">
        <v>3021</v>
      </c>
      <c r="C336" s="44" t="s">
        <v>2</v>
      </c>
      <c r="D336" s="89"/>
      <c r="E336" s="67" t="str">
        <f>CONCATENATE(C336,D336)</f>
        <v>X</v>
      </c>
      <c r="F336" s="44" t="s">
        <v>99</v>
      </c>
      <c r="G336" s="192">
        <v>13</v>
      </c>
      <c r="H336" s="44" t="str">
        <f>CONCATENATE(F336,"/",G336)</f>
        <v>XXX227/13</v>
      </c>
      <c r="I336" s="68" t="s">
        <v>5</v>
      </c>
      <c r="J336" s="68" t="s">
        <v>6</v>
      </c>
      <c r="K336" s="69">
        <v>0.66527777777777775</v>
      </c>
      <c r="L336" s="70">
        <v>0.66666666666666663</v>
      </c>
      <c r="M336" s="45" t="s">
        <v>48</v>
      </c>
      <c r="N336" s="70">
        <v>0.68541666666666667</v>
      </c>
      <c r="O336" s="45" t="s">
        <v>100</v>
      </c>
      <c r="P336" s="44" t="str">
        <f t="shared" si="353"/>
        <v>OK</v>
      </c>
      <c r="Q336" s="71">
        <f t="shared" si="354"/>
        <v>1.8750000000000044E-2</v>
      </c>
      <c r="R336" s="71">
        <f t="shared" si="355"/>
        <v>1.388888888888884E-3</v>
      </c>
      <c r="S336" s="71">
        <f t="shared" si="356"/>
        <v>2.0138888888888928E-2</v>
      </c>
      <c r="T336" s="71">
        <f t="shared" si="358"/>
        <v>6.2499999999999778E-3</v>
      </c>
      <c r="U336" s="44">
        <v>16.100000000000001</v>
      </c>
      <c r="V336" s="44">
        <f>INDEX('Počty dní'!A:E,MATCH(E336,'Počty dní'!C:C,0),4)</f>
        <v>205</v>
      </c>
      <c r="W336" s="115">
        <f>V336*U336</f>
        <v>3300.5000000000005</v>
      </c>
      <c r="X336" s="16"/>
    </row>
    <row r="337" spans="1:48" x14ac:dyDescent="0.3">
      <c r="A337" s="94">
        <v>321</v>
      </c>
      <c r="B337" s="44">
        <v>3021</v>
      </c>
      <c r="C337" s="44" t="s">
        <v>2</v>
      </c>
      <c r="D337" s="89"/>
      <c r="E337" s="67" t="str">
        <f>CONCATENATE(C337,D337)</f>
        <v>X</v>
      </c>
      <c r="F337" s="44" t="s">
        <v>99</v>
      </c>
      <c r="G337" s="192">
        <v>16</v>
      </c>
      <c r="H337" s="44" t="str">
        <f>CONCATENATE(F337,"/",G337)</f>
        <v>XXX227/16</v>
      </c>
      <c r="I337" s="68" t="s">
        <v>5</v>
      </c>
      <c r="J337" s="68" t="s">
        <v>6</v>
      </c>
      <c r="K337" s="69">
        <v>0.69305555555555554</v>
      </c>
      <c r="L337" s="70">
        <v>0.69305555555555554</v>
      </c>
      <c r="M337" s="45" t="s">
        <v>100</v>
      </c>
      <c r="N337" s="70">
        <v>0.70833333333333337</v>
      </c>
      <c r="O337" s="139" t="s">
        <v>103</v>
      </c>
      <c r="P337" s="44" t="str">
        <f t="shared" si="353"/>
        <v>OK</v>
      </c>
      <c r="Q337" s="71">
        <f t="shared" si="354"/>
        <v>1.5277777777777835E-2</v>
      </c>
      <c r="R337" s="71">
        <f t="shared" si="355"/>
        <v>0</v>
      </c>
      <c r="S337" s="71">
        <f t="shared" si="356"/>
        <v>1.5277777777777835E-2</v>
      </c>
      <c r="T337" s="71">
        <f t="shared" si="358"/>
        <v>7.6388888888888618E-3</v>
      </c>
      <c r="U337" s="44">
        <v>14.6</v>
      </c>
      <c r="V337" s="44">
        <f>INDEX('Počty dní'!A:E,MATCH(E337,'Počty dní'!C:C,0),4)</f>
        <v>205</v>
      </c>
      <c r="W337" s="115">
        <f>V337*U337</f>
        <v>2993</v>
      </c>
      <c r="X337" s="16"/>
    </row>
    <row r="338" spans="1:48" ht="15" thickBot="1" x14ac:dyDescent="0.35">
      <c r="A338" s="94">
        <v>321</v>
      </c>
      <c r="B338" s="44">
        <v>3021</v>
      </c>
      <c r="C338" s="44" t="s">
        <v>2</v>
      </c>
      <c r="D338" s="89"/>
      <c r="E338" s="67" t="str">
        <f>CONCATENATE(C338,D338)</f>
        <v>X</v>
      </c>
      <c r="F338" s="44" t="s">
        <v>105</v>
      </c>
      <c r="G338" s="192">
        <v>15</v>
      </c>
      <c r="H338" s="44" t="str">
        <f>CONCATENATE(F338,"/",G338)</f>
        <v>XXX162/15</v>
      </c>
      <c r="I338" s="68" t="s">
        <v>5</v>
      </c>
      <c r="J338" s="68" t="s">
        <v>6</v>
      </c>
      <c r="K338" s="69">
        <v>0.73125000000000007</v>
      </c>
      <c r="L338" s="70">
        <v>0.73263888888888884</v>
      </c>
      <c r="M338" s="139" t="s">
        <v>103</v>
      </c>
      <c r="N338" s="70">
        <v>0.76666666666666661</v>
      </c>
      <c r="O338" s="138" t="s">
        <v>106</v>
      </c>
      <c r="P338" s="44"/>
      <c r="Q338" s="71">
        <f t="shared" si="354"/>
        <v>3.4027777777777768E-2</v>
      </c>
      <c r="R338" s="71">
        <f t="shared" si="355"/>
        <v>1.3888888888887729E-3</v>
      </c>
      <c r="S338" s="71">
        <f t="shared" si="356"/>
        <v>3.5416666666666541E-2</v>
      </c>
      <c r="T338" s="71">
        <f t="shared" si="358"/>
        <v>2.2916666666666696E-2</v>
      </c>
      <c r="U338" s="44">
        <v>23.7</v>
      </c>
      <c r="V338" s="44">
        <f>INDEX('Počty dní'!A:E,MATCH(E338,'Počty dní'!C:C,0),4)</f>
        <v>205</v>
      </c>
      <c r="W338" s="115">
        <f>V338*U338</f>
        <v>4858.5</v>
      </c>
      <c r="X338" s="16"/>
    </row>
    <row r="339" spans="1:48" ht="15" thickBot="1" x14ac:dyDescent="0.35">
      <c r="A339" s="120" t="str">
        <f ca="1">CONCATENATE(INDIRECT("R[-3]C[0]",FALSE),"celkem")</f>
        <v>321celkem</v>
      </c>
      <c r="B339" s="121"/>
      <c r="C339" s="121" t="str">
        <f ca="1">INDIRECT("R[-1]C[12]",FALSE)</f>
        <v>Ždírec n.Doubr.,,žel.st.</v>
      </c>
      <c r="D339" s="122"/>
      <c r="E339" s="121"/>
      <c r="F339" s="122"/>
      <c r="G339" s="121"/>
      <c r="H339" s="123"/>
      <c r="I339" s="132"/>
      <c r="J339" s="133" t="str">
        <f ca="1">INDIRECT("R[-2]C[0]",FALSE)</f>
        <v>V</v>
      </c>
      <c r="K339" s="124"/>
      <c r="L339" s="134"/>
      <c r="M339" s="125"/>
      <c r="N339" s="134"/>
      <c r="O339" s="126"/>
      <c r="P339" s="121"/>
      <c r="Q339" s="127">
        <f>SUM(Q331:Q338)</f>
        <v>0.19583333333333339</v>
      </c>
      <c r="R339" s="127">
        <f t="shared" ref="R339:T339" si="359">SUM(R331:R338)</f>
        <v>1.1805555555555514E-2</v>
      </c>
      <c r="S339" s="127">
        <f t="shared" si="359"/>
        <v>0.2076388888888889</v>
      </c>
      <c r="T339" s="127">
        <f t="shared" si="359"/>
        <v>0.36944444444444435</v>
      </c>
      <c r="U339" s="128">
        <f>SUM(U331:U338)</f>
        <v>158.5</v>
      </c>
      <c r="V339" s="129"/>
      <c r="W339" s="130">
        <f>SUM(W331:W338)</f>
        <v>32492.5</v>
      </c>
      <c r="X339" s="41"/>
    </row>
    <row r="340" spans="1:48" x14ac:dyDescent="0.3">
      <c r="A340" s="16"/>
      <c r="B340" s="16"/>
      <c r="C340" s="16"/>
      <c r="D340" s="16"/>
      <c r="E340" s="16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16"/>
      <c r="S340" s="16"/>
      <c r="T340" s="16"/>
      <c r="U340" s="16"/>
      <c r="V340" s="16"/>
      <c r="W340" s="16"/>
      <c r="X340" s="16"/>
    </row>
    <row r="341" spans="1:48" ht="15" thickBot="1" x14ac:dyDescent="0.35">
      <c r="A341" s="16"/>
      <c r="B341" s="16"/>
      <c r="C341" s="16"/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  <c r="V341" s="16"/>
      <c r="W341" s="16"/>
      <c r="X341" s="16"/>
    </row>
    <row r="342" spans="1:48" x14ac:dyDescent="0.3">
      <c r="A342" s="93">
        <v>322</v>
      </c>
      <c r="B342" s="42">
        <v>3022</v>
      </c>
      <c r="C342" s="42" t="s">
        <v>2</v>
      </c>
      <c r="D342" s="109"/>
      <c r="E342" s="110" t="str">
        <f t="shared" ref="E342:E347" si="360">CONCATENATE(C342,D342)</f>
        <v>X</v>
      </c>
      <c r="F342" s="42" t="s">
        <v>129</v>
      </c>
      <c r="G342" s="191">
        <v>4</v>
      </c>
      <c r="H342" s="42" t="str">
        <f t="shared" ref="H342:H347" si="361">CONCATENATE(F342,"/",G342)</f>
        <v>XXX160/4</v>
      </c>
      <c r="I342" s="64" t="s">
        <v>6</v>
      </c>
      <c r="J342" s="64" t="s">
        <v>6</v>
      </c>
      <c r="K342" s="111">
        <v>0.23124999999999998</v>
      </c>
      <c r="L342" s="112">
        <v>0.23263888888888887</v>
      </c>
      <c r="M342" s="154" t="s">
        <v>106</v>
      </c>
      <c r="N342" s="112">
        <v>0.26041666666666669</v>
      </c>
      <c r="O342" s="154" t="s">
        <v>46</v>
      </c>
      <c r="P342" s="42" t="str">
        <f t="shared" ref="P342:P346" si="362">IF(M343=O342,"OK","POZOR")</f>
        <v>OK</v>
      </c>
      <c r="Q342" s="114">
        <f t="shared" ref="Q342:Q347" si="363">IF(ISNUMBER(G342),N342-L342,IF(F342="přejezd",N342-L342,0))</f>
        <v>2.7777777777777818E-2</v>
      </c>
      <c r="R342" s="114">
        <f t="shared" ref="R342:R347" si="364">IF(ISNUMBER(G342),L342-K342,0)</f>
        <v>1.388888888888884E-3</v>
      </c>
      <c r="S342" s="114">
        <f t="shared" ref="S342:S347" si="365">Q342+R342</f>
        <v>2.9166666666666702E-2</v>
      </c>
      <c r="T342" s="114"/>
      <c r="U342" s="42">
        <v>24.8</v>
      </c>
      <c r="V342" s="42">
        <f>INDEX('Počty dní'!A:E,MATCH(E342,'Počty dní'!C:C,0),4)</f>
        <v>205</v>
      </c>
      <c r="W342" s="65">
        <f t="shared" ref="W342:W347" si="366">V342*U342</f>
        <v>5084</v>
      </c>
      <c r="X342" s="16"/>
    </row>
    <row r="343" spans="1:48" x14ac:dyDescent="0.3">
      <c r="A343" s="94">
        <v>322</v>
      </c>
      <c r="B343" s="44">
        <v>3022</v>
      </c>
      <c r="C343" s="44" t="s">
        <v>2</v>
      </c>
      <c r="D343" s="89"/>
      <c r="E343" s="67" t="str">
        <f t="shared" si="360"/>
        <v>X</v>
      </c>
      <c r="F343" s="44" t="s">
        <v>129</v>
      </c>
      <c r="G343" s="192">
        <v>3</v>
      </c>
      <c r="H343" s="44" t="str">
        <f t="shared" si="361"/>
        <v>XXX160/3</v>
      </c>
      <c r="I343" s="68" t="s">
        <v>6</v>
      </c>
      <c r="J343" s="68" t="s">
        <v>6</v>
      </c>
      <c r="K343" s="69">
        <v>0.27569444444444446</v>
      </c>
      <c r="L343" s="70">
        <v>0.27777777777777779</v>
      </c>
      <c r="M343" s="144" t="s">
        <v>46</v>
      </c>
      <c r="N343" s="70">
        <v>0.31944444444444448</v>
      </c>
      <c r="O343" s="143" t="s">
        <v>103</v>
      </c>
      <c r="P343" s="44" t="str">
        <f t="shared" si="362"/>
        <v>OK</v>
      </c>
      <c r="Q343" s="71">
        <f t="shared" si="363"/>
        <v>4.1666666666666685E-2</v>
      </c>
      <c r="R343" s="71">
        <f t="shared" si="364"/>
        <v>2.0833333333333259E-3</v>
      </c>
      <c r="S343" s="71">
        <f t="shared" si="365"/>
        <v>4.3750000000000011E-2</v>
      </c>
      <c r="T343" s="71">
        <f t="shared" ref="T343:T347" si="367">K343-N342</f>
        <v>1.5277777777777779E-2</v>
      </c>
      <c r="U343" s="44">
        <v>34.799999999999997</v>
      </c>
      <c r="V343" s="44">
        <f>INDEX('Počty dní'!A:E,MATCH(E343,'Počty dní'!C:C,0),4)</f>
        <v>205</v>
      </c>
      <c r="W343" s="115">
        <f t="shared" si="366"/>
        <v>7133.9999999999991</v>
      </c>
      <c r="X343" s="16"/>
    </row>
    <row r="344" spans="1:48" x14ac:dyDescent="0.3">
      <c r="A344" s="94">
        <v>322</v>
      </c>
      <c r="B344" s="44">
        <v>3022</v>
      </c>
      <c r="C344" s="44" t="s">
        <v>2</v>
      </c>
      <c r="D344" s="89"/>
      <c r="E344" s="67" t="str">
        <f t="shared" si="360"/>
        <v>X</v>
      </c>
      <c r="F344" s="44" t="s">
        <v>129</v>
      </c>
      <c r="G344" s="192">
        <v>12</v>
      </c>
      <c r="H344" s="44" t="str">
        <f t="shared" si="361"/>
        <v>XXX160/12</v>
      </c>
      <c r="I344" s="68" t="s">
        <v>6</v>
      </c>
      <c r="J344" s="68" t="s">
        <v>6</v>
      </c>
      <c r="K344" s="69">
        <v>0.38194444444444442</v>
      </c>
      <c r="L344" s="70">
        <v>0.38541666666666669</v>
      </c>
      <c r="M344" s="144" t="s">
        <v>103</v>
      </c>
      <c r="N344" s="70">
        <v>0.42708333333333331</v>
      </c>
      <c r="O344" s="143" t="s">
        <v>46</v>
      </c>
      <c r="P344" s="44" t="str">
        <f t="shared" si="362"/>
        <v>OK</v>
      </c>
      <c r="Q344" s="71">
        <f t="shared" si="363"/>
        <v>4.166666666666663E-2</v>
      </c>
      <c r="R344" s="71">
        <f t="shared" si="364"/>
        <v>3.4722222222222654E-3</v>
      </c>
      <c r="S344" s="71">
        <f t="shared" si="365"/>
        <v>4.5138888888888895E-2</v>
      </c>
      <c r="T344" s="71">
        <f t="shared" si="367"/>
        <v>6.2499999999999944E-2</v>
      </c>
      <c r="U344" s="44">
        <v>34.799999999999997</v>
      </c>
      <c r="V344" s="44">
        <f>INDEX('Počty dní'!A:E,MATCH(E344,'Počty dní'!C:C,0),4)</f>
        <v>205</v>
      </c>
      <c r="W344" s="115">
        <f t="shared" si="366"/>
        <v>7133.9999999999991</v>
      </c>
      <c r="X344" s="16"/>
    </row>
    <row r="345" spans="1:48" x14ac:dyDescent="0.3">
      <c r="A345" s="94">
        <v>322</v>
      </c>
      <c r="B345" s="44">
        <v>3022</v>
      </c>
      <c r="C345" s="44" t="s">
        <v>2</v>
      </c>
      <c r="D345" s="89"/>
      <c r="E345" s="67" t="str">
        <f t="shared" si="360"/>
        <v>X</v>
      </c>
      <c r="F345" s="44" t="s">
        <v>129</v>
      </c>
      <c r="G345" s="192">
        <v>11</v>
      </c>
      <c r="H345" s="44" t="str">
        <f t="shared" si="361"/>
        <v>XXX160/11</v>
      </c>
      <c r="I345" s="68" t="s">
        <v>6</v>
      </c>
      <c r="J345" s="68" t="s">
        <v>6</v>
      </c>
      <c r="K345" s="69">
        <v>0.52916666666666667</v>
      </c>
      <c r="L345" s="70">
        <v>0.53125</v>
      </c>
      <c r="M345" s="143" t="s">
        <v>46</v>
      </c>
      <c r="N345" s="70">
        <v>0.57291666666666663</v>
      </c>
      <c r="O345" s="144" t="s">
        <v>103</v>
      </c>
      <c r="P345" s="44" t="str">
        <f t="shared" si="362"/>
        <v>OK</v>
      </c>
      <c r="Q345" s="71">
        <f t="shared" si="363"/>
        <v>4.166666666666663E-2</v>
      </c>
      <c r="R345" s="71">
        <f t="shared" si="364"/>
        <v>2.0833333333333259E-3</v>
      </c>
      <c r="S345" s="71">
        <f t="shared" si="365"/>
        <v>4.3749999999999956E-2</v>
      </c>
      <c r="T345" s="71">
        <f t="shared" si="367"/>
        <v>0.10208333333333336</v>
      </c>
      <c r="U345" s="44">
        <v>34.799999999999997</v>
      </c>
      <c r="V345" s="44">
        <f>INDEX('Počty dní'!A:E,MATCH(E345,'Počty dní'!C:C,0),4)</f>
        <v>205</v>
      </c>
      <c r="W345" s="115">
        <f t="shared" si="366"/>
        <v>7133.9999999999991</v>
      </c>
      <c r="X345" s="16"/>
    </row>
    <row r="346" spans="1:48" x14ac:dyDescent="0.3">
      <c r="A346" s="94">
        <v>322</v>
      </c>
      <c r="B346" s="44">
        <v>3022</v>
      </c>
      <c r="C346" s="44" t="s">
        <v>2</v>
      </c>
      <c r="D346" s="89"/>
      <c r="E346" s="67" t="str">
        <f t="shared" si="360"/>
        <v>X</v>
      </c>
      <c r="F346" s="44" t="s">
        <v>129</v>
      </c>
      <c r="G346" s="192">
        <v>20</v>
      </c>
      <c r="H346" s="44" t="str">
        <f t="shared" si="361"/>
        <v>XXX160/20</v>
      </c>
      <c r="I346" s="68" t="s">
        <v>6</v>
      </c>
      <c r="J346" s="68" t="s">
        <v>6</v>
      </c>
      <c r="K346" s="69">
        <v>0.59027777777777779</v>
      </c>
      <c r="L346" s="70">
        <v>0.59375</v>
      </c>
      <c r="M346" s="144" t="s">
        <v>103</v>
      </c>
      <c r="N346" s="70">
        <v>0.63541666666666663</v>
      </c>
      <c r="O346" s="143" t="s">
        <v>46</v>
      </c>
      <c r="P346" s="44" t="str">
        <f t="shared" si="362"/>
        <v>OK</v>
      </c>
      <c r="Q346" s="71">
        <f t="shared" si="363"/>
        <v>4.166666666666663E-2</v>
      </c>
      <c r="R346" s="71">
        <f t="shared" si="364"/>
        <v>3.4722222222222099E-3</v>
      </c>
      <c r="S346" s="71">
        <f t="shared" si="365"/>
        <v>4.513888888888884E-2</v>
      </c>
      <c r="T346" s="71">
        <f t="shared" si="367"/>
        <v>1.736111111111116E-2</v>
      </c>
      <c r="U346" s="44">
        <v>34.799999999999997</v>
      </c>
      <c r="V346" s="44">
        <f>INDEX('Počty dní'!A:E,MATCH(E346,'Počty dní'!C:C,0),4)</f>
        <v>205</v>
      </c>
      <c r="W346" s="115">
        <f t="shared" si="366"/>
        <v>7133.9999999999991</v>
      </c>
      <c r="X346" s="16"/>
    </row>
    <row r="347" spans="1:48" ht="15" thickBot="1" x14ac:dyDescent="0.35">
      <c r="A347" s="94">
        <v>322</v>
      </c>
      <c r="B347" s="44">
        <v>3022</v>
      </c>
      <c r="C347" s="44" t="s">
        <v>2</v>
      </c>
      <c r="D347" s="89"/>
      <c r="E347" s="67" t="str">
        <f t="shared" si="360"/>
        <v>X</v>
      </c>
      <c r="F347" s="44" t="s">
        <v>129</v>
      </c>
      <c r="G347" s="192">
        <v>19</v>
      </c>
      <c r="H347" s="44" t="str">
        <f t="shared" si="361"/>
        <v>XXX160/19</v>
      </c>
      <c r="I347" s="68" t="s">
        <v>6</v>
      </c>
      <c r="J347" s="68" t="s">
        <v>6</v>
      </c>
      <c r="K347" s="69">
        <v>0.65416666666666667</v>
      </c>
      <c r="L347" s="70">
        <v>0.65625</v>
      </c>
      <c r="M347" s="143" t="s">
        <v>46</v>
      </c>
      <c r="N347" s="70">
        <v>0.68402777777777779</v>
      </c>
      <c r="O347" s="142" t="s">
        <v>106</v>
      </c>
      <c r="P347" s="44"/>
      <c r="Q347" s="71">
        <f t="shared" si="363"/>
        <v>2.777777777777779E-2</v>
      </c>
      <c r="R347" s="71">
        <f t="shared" si="364"/>
        <v>2.0833333333333259E-3</v>
      </c>
      <c r="S347" s="71">
        <f t="shared" si="365"/>
        <v>2.9861111111111116E-2</v>
      </c>
      <c r="T347" s="71">
        <f t="shared" si="367"/>
        <v>1.8750000000000044E-2</v>
      </c>
      <c r="U347" s="44">
        <v>24.8</v>
      </c>
      <c r="V347" s="44">
        <f>INDEX('Počty dní'!A:E,MATCH(E347,'Počty dní'!C:C,0),4)</f>
        <v>205</v>
      </c>
      <c r="W347" s="115">
        <f t="shared" si="366"/>
        <v>5084</v>
      </c>
      <c r="X347" s="16"/>
    </row>
    <row r="348" spans="1:48" ht="15" thickBot="1" x14ac:dyDescent="0.35">
      <c r="A348" s="120" t="str">
        <f ca="1">CONCATENATE(INDIRECT("R[-3]C[0]",FALSE),"celkem")</f>
        <v>322celkem</v>
      </c>
      <c r="B348" s="121"/>
      <c r="C348" s="121" t="str">
        <f ca="1">INDIRECT("R[-1]C[12]",FALSE)</f>
        <v>Ždírec n.Doubr.,,žel.st.</v>
      </c>
      <c r="D348" s="122"/>
      <c r="E348" s="121"/>
      <c r="F348" s="122"/>
      <c r="G348" s="121"/>
      <c r="H348" s="123"/>
      <c r="I348" s="132"/>
      <c r="J348" s="133" t="str">
        <f ca="1">INDIRECT("R[-2]C[0]",FALSE)</f>
        <v>V</v>
      </c>
      <c r="K348" s="124"/>
      <c r="L348" s="134"/>
      <c r="M348" s="125"/>
      <c r="N348" s="134"/>
      <c r="O348" s="126"/>
      <c r="P348" s="121"/>
      <c r="Q348" s="127">
        <f>SUM(Q342:Q347)</f>
        <v>0.22222222222222218</v>
      </c>
      <c r="R348" s="127">
        <f t="shared" ref="R348:T348" si="368">SUM(R342:R347)</f>
        <v>1.4583333333333337E-2</v>
      </c>
      <c r="S348" s="127">
        <f t="shared" si="368"/>
        <v>0.23680555555555552</v>
      </c>
      <c r="T348" s="127">
        <f t="shared" si="368"/>
        <v>0.21597222222222229</v>
      </c>
      <c r="U348" s="128">
        <f>SUM(U342:U347)</f>
        <v>188.8</v>
      </c>
      <c r="V348" s="129"/>
      <c r="W348" s="130">
        <f>SUM(W342:W347)</f>
        <v>38704</v>
      </c>
      <c r="X348" s="41"/>
    </row>
    <row r="349" spans="1:48" x14ac:dyDescent="0.3">
      <c r="A349" s="16"/>
      <c r="B349" s="16"/>
      <c r="C349" s="16"/>
      <c r="D349" s="16"/>
      <c r="E349" s="16"/>
      <c r="F349" s="16"/>
      <c r="G349" s="16"/>
      <c r="H349" s="16"/>
      <c r="I349" s="16"/>
      <c r="J349" s="16"/>
      <c r="K349" s="16"/>
      <c r="L349" s="16"/>
      <c r="M349" s="16"/>
      <c r="N349" s="16"/>
      <c r="O349" s="16"/>
      <c r="P349" s="16"/>
      <c r="Q349" s="16"/>
      <c r="R349" s="16"/>
      <c r="S349" s="16"/>
      <c r="T349" s="16"/>
      <c r="U349" s="16"/>
      <c r="V349" s="16"/>
      <c r="W349" s="16"/>
      <c r="X349" s="16"/>
    </row>
    <row r="350" spans="1:48" ht="15" customHeight="1" thickBot="1" x14ac:dyDescent="0.35">
      <c r="A350" s="57"/>
      <c r="B350" s="57"/>
      <c r="C350" s="57"/>
      <c r="D350" s="60"/>
      <c r="E350" s="57"/>
      <c r="F350" s="58"/>
      <c r="G350" s="58"/>
      <c r="H350" s="58"/>
      <c r="I350" s="59"/>
      <c r="J350" s="60"/>
      <c r="K350" s="61"/>
      <c r="L350" s="58"/>
      <c r="M350" s="58"/>
      <c r="N350" s="58"/>
      <c r="O350" s="58"/>
      <c r="P350" s="58"/>
      <c r="Q350" s="62"/>
      <c r="R350" s="58"/>
      <c r="S350" s="58"/>
      <c r="T350" s="58"/>
      <c r="U350" s="58"/>
      <c r="V350" s="58"/>
      <c r="W350" s="58"/>
      <c r="X350" s="16"/>
      <c r="AB350" s="15"/>
      <c r="AG350" s="17"/>
      <c r="AH350" s="17"/>
      <c r="AI350" s="17"/>
      <c r="AJ350" s="17"/>
      <c r="AK350" s="17"/>
      <c r="AL350" s="17"/>
      <c r="AM350" s="17"/>
      <c r="AP350" s="18"/>
      <c r="AQ350" s="18"/>
      <c r="AR350" s="18"/>
      <c r="AS350" s="18"/>
      <c r="AT350" s="18"/>
      <c r="AU350" s="19"/>
      <c r="AV350" s="19"/>
    </row>
    <row r="351" spans="1:48" x14ac:dyDescent="0.3">
      <c r="A351" s="93">
        <v>323</v>
      </c>
      <c r="B351" s="42">
        <v>3023</v>
      </c>
      <c r="C351" s="42" t="s">
        <v>2</v>
      </c>
      <c r="D351" s="109"/>
      <c r="E351" s="110" t="str">
        <f>CONCATENATE(C351,D351)</f>
        <v>X</v>
      </c>
      <c r="F351" s="42" t="s">
        <v>105</v>
      </c>
      <c r="G351" s="191">
        <v>2</v>
      </c>
      <c r="H351" s="42" t="str">
        <f>CONCATENATE(F351,"/",G351)</f>
        <v>XXX162/2</v>
      </c>
      <c r="I351" s="64" t="s">
        <v>5</v>
      </c>
      <c r="J351" s="64" t="s">
        <v>5</v>
      </c>
      <c r="K351" s="111">
        <v>0.19097222222222221</v>
      </c>
      <c r="L351" s="112">
        <v>0.19236111111111112</v>
      </c>
      <c r="M351" s="154" t="s">
        <v>106</v>
      </c>
      <c r="N351" s="112">
        <v>0.22569444444444445</v>
      </c>
      <c r="O351" s="154" t="s">
        <v>103</v>
      </c>
      <c r="P351" s="42" t="str">
        <f t="shared" ref="P351:P369" si="369">IF(M352=O351,"OK","POZOR")</f>
        <v>OK</v>
      </c>
      <c r="Q351" s="114">
        <f t="shared" ref="Q351:Q370" si="370">IF(ISNUMBER(G351),N351-L351,IF(F351="přejezd",N351-L351,0))</f>
        <v>3.3333333333333326E-2</v>
      </c>
      <c r="R351" s="114">
        <f t="shared" ref="R351:R370" si="371">IF(ISNUMBER(G351),L351-K351,0)</f>
        <v>1.3888888888889117E-3</v>
      </c>
      <c r="S351" s="114">
        <f t="shared" ref="S351:S370" si="372">Q351+R351</f>
        <v>3.4722222222222238E-2</v>
      </c>
      <c r="T351" s="114"/>
      <c r="U351" s="42">
        <v>23.7</v>
      </c>
      <c r="V351" s="42">
        <f>INDEX('Počty dní'!A:E,MATCH(E351,'Počty dní'!C:C,0),4)</f>
        <v>205</v>
      </c>
      <c r="W351" s="65">
        <f>V351*U351</f>
        <v>4858.5</v>
      </c>
      <c r="X351" s="16"/>
    </row>
    <row r="352" spans="1:48" x14ac:dyDescent="0.3">
      <c r="A352" s="94">
        <v>323</v>
      </c>
      <c r="B352" s="44">
        <v>3023</v>
      </c>
      <c r="C352" s="44" t="s">
        <v>2</v>
      </c>
      <c r="D352" s="89"/>
      <c r="E352" s="67" t="str">
        <f>CONCATENATE(C352,D352)</f>
        <v>X</v>
      </c>
      <c r="F352" s="44" t="s">
        <v>105</v>
      </c>
      <c r="G352" s="192">
        <v>3</v>
      </c>
      <c r="H352" s="44" t="str">
        <f>CONCATENATE(F352,"/",G352)</f>
        <v>XXX162/3</v>
      </c>
      <c r="I352" s="68" t="s">
        <v>5</v>
      </c>
      <c r="J352" s="68" t="s">
        <v>5</v>
      </c>
      <c r="K352" s="69">
        <v>0.23124999999999998</v>
      </c>
      <c r="L352" s="70">
        <v>0.23263888888888887</v>
      </c>
      <c r="M352" s="138" t="s">
        <v>103</v>
      </c>
      <c r="N352" s="70">
        <v>0.26666666666666666</v>
      </c>
      <c r="O352" s="138" t="s">
        <v>106</v>
      </c>
      <c r="P352" s="44" t="str">
        <f t="shared" si="369"/>
        <v>OK</v>
      </c>
      <c r="Q352" s="71">
        <f t="shared" si="370"/>
        <v>3.4027777777777796E-2</v>
      </c>
      <c r="R352" s="71">
        <f t="shared" si="371"/>
        <v>1.388888888888884E-3</v>
      </c>
      <c r="S352" s="71">
        <f t="shared" si="372"/>
        <v>3.541666666666668E-2</v>
      </c>
      <c r="T352" s="71">
        <f t="shared" ref="T352:T370" si="373">K352-N351</f>
        <v>5.5555555555555358E-3</v>
      </c>
      <c r="U352" s="44">
        <v>23.7</v>
      </c>
      <c r="V352" s="44">
        <f>INDEX('Počty dní'!A:E,MATCH(E352,'Počty dní'!C:C,0),4)</f>
        <v>205</v>
      </c>
      <c r="W352" s="115">
        <f>V352*U352</f>
        <v>4858.5</v>
      </c>
      <c r="X352" s="16"/>
    </row>
    <row r="353" spans="1:24" x14ac:dyDescent="0.3">
      <c r="A353" s="94">
        <v>323</v>
      </c>
      <c r="B353" s="44">
        <v>3023</v>
      </c>
      <c r="C353" s="44" t="s">
        <v>2</v>
      </c>
      <c r="D353" s="89"/>
      <c r="E353" s="67" t="str">
        <f t="shared" ref="E353" si="374">CONCATENATE(C353,D353)</f>
        <v>X</v>
      </c>
      <c r="F353" s="44" t="s">
        <v>105</v>
      </c>
      <c r="G353" s="192">
        <v>6</v>
      </c>
      <c r="H353" s="44" t="str">
        <f t="shared" ref="H353" si="375">CONCATENATE(F353,"/",G353)</f>
        <v>XXX162/6</v>
      </c>
      <c r="I353" s="68" t="s">
        <v>5</v>
      </c>
      <c r="J353" s="68" t="s">
        <v>5</v>
      </c>
      <c r="K353" s="69">
        <v>0.27083333333333331</v>
      </c>
      <c r="L353" s="70">
        <v>0.2722222222222222</v>
      </c>
      <c r="M353" s="138" t="s">
        <v>106</v>
      </c>
      <c r="N353" s="70">
        <v>0.30902777777777779</v>
      </c>
      <c r="O353" s="137" t="s">
        <v>103</v>
      </c>
      <c r="P353" s="44" t="str">
        <f t="shared" si="369"/>
        <v>OK</v>
      </c>
      <c r="Q353" s="71">
        <f t="shared" si="370"/>
        <v>3.6805555555555591E-2</v>
      </c>
      <c r="R353" s="71">
        <f t="shared" si="371"/>
        <v>1.388888888888884E-3</v>
      </c>
      <c r="S353" s="71">
        <f t="shared" si="372"/>
        <v>3.8194444444444475E-2</v>
      </c>
      <c r="T353" s="71">
        <f t="shared" si="373"/>
        <v>4.1666666666666519E-3</v>
      </c>
      <c r="U353" s="44">
        <v>25.7</v>
      </c>
      <c r="V353" s="44">
        <f>INDEX('Počty dní'!A:E,MATCH(E353,'Počty dní'!C:C,0),4)</f>
        <v>205</v>
      </c>
      <c r="W353" s="115">
        <f t="shared" ref="W353" si="376">V353*U353</f>
        <v>5268.5</v>
      </c>
      <c r="X353" s="16"/>
    </row>
    <row r="354" spans="1:24" x14ac:dyDescent="0.3">
      <c r="A354" s="94">
        <v>323</v>
      </c>
      <c r="B354" s="44">
        <v>3023</v>
      </c>
      <c r="C354" s="44" t="s">
        <v>2</v>
      </c>
      <c r="D354" s="89">
        <v>10</v>
      </c>
      <c r="E354" s="67" t="str">
        <f>CONCATENATE(C354,D354)</f>
        <v>X10</v>
      </c>
      <c r="F354" s="44" t="s">
        <v>101</v>
      </c>
      <c r="G354" s="192">
        <v>51</v>
      </c>
      <c r="H354" s="44" t="str">
        <f>CONCATENATE(F354,"/",G354)</f>
        <v>XXX164/51</v>
      </c>
      <c r="I354" s="68" t="s">
        <v>5</v>
      </c>
      <c r="J354" s="68" t="s">
        <v>5</v>
      </c>
      <c r="K354" s="69">
        <v>0.30902777777777779</v>
      </c>
      <c r="L354" s="70">
        <v>0.30972222222222223</v>
      </c>
      <c r="M354" s="138" t="s">
        <v>103</v>
      </c>
      <c r="N354" s="70">
        <v>0.31527777777777777</v>
      </c>
      <c r="O354" s="137" t="s">
        <v>104</v>
      </c>
      <c r="P354" s="44" t="str">
        <f t="shared" si="369"/>
        <v>OK</v>
      </c>
      <c r="Q354" s="71">
        <f t="shared" si="370"/>
        <v>5.5555555555555358E-3</v>
      </c>
      <c r="R354" s="71">
        <f t="shared" si="371"/>
        <v>6.9444444444444198E-4</v>
      </c>
      <c r="S354" s="71">
        <f t="shared" si="372"/>
        <v>6.2499999999999778E-3</v>
      </c>
      <c r="T354" s="71">
        <f t="shared" si="373"/>
        <v>0</v>
      </c>
      <c r="U354" s="44">
        <v>4.8</v>
      </c>
      <c r="V354" s="44">
        <f>INDEX('Počty dní'!A:E,MATCH(E354,'Počty dní'!C:C,0),4)</f>
        <v>195</v>
      </c>
      <c r="W354" s="115">
        <f>V354*U354</f>
        <v>936</v>
      </c>
      <c r="X354" s="16"/>
    </row>
    <row r="355" spans="1:24" x14ac:dyDescent="0.3">
      <c r="A355" s="94">
        <v>323</v>
      </c>
      <c r="B355" s="44">
        <v>3023</v>
      </c>
      <c r="C355" s="44" t="s">
        <v>2</v>
      </c>
      <c r="D355" s="89">
        <v>10</v>
      </c>
      <c r="E355" s="67" t="str">
        <f t="shared" ref="E355" si="377">CONCATENATE(C355,D355)</f>
        <v>X10</v>
      </c>
      <c r="F355" s="44" t="s">
        <v>101</v>
      </c>
      <c r="G355" s="192">
        <v>52</v>
      </c>
      <c r="H355" s="44" t="str">
        <f t="shared" ref="H355" si="378">CONCATENATE(F355,"/",G355)</f>
        <v>XXX164/52</v>
      </c>
      <c r="I355" s="68" t="s">
        <v>5</v>
      </c>
      <c r="J355" s="68" t="s">
        <v>5</v>
      </c>
      <c r="K355" s="69">
        <v>0.31597222222222221</v>
      </c>
      <c r="L355" s="70">
        <v>0.31736111111111115</v>
      </c>
      <c r="M355" s="138" t="s">
        <v>104</v>
      </c>
      <c r="N355" s="70">
        <v>0.3263888888888889</v>
      </c>
      <c r="O355" s="45" t="s">
        <v>48</v>
      </c>
      <c r="P355" s="44" t="str">
        <f t="shared" si="369"/>
        <v>OK</v>
      </c>
      <c r="Q355" s="71">
        <f t="shared" si="370"/>
        <v>9.0277777777777457E-3</v>
      </c>
      <c r="R355" s="71">
        <f t="shared" si="371"/>
        <v>1.3888888888889395E-3</v>
      </c>
      <c r="S355" s="71">
        <f t="shared" si="372"/>
        <v>1.0416666666666685E-2</v>
      </c>
      <c r="T355" s="71">
        <f t="shared" si="373"/>
        <v>6.9444444444444198E-4</v>
      </c>
      <c r="U355" s="44">
        <v>6.3</v>
      </c>
      <c r="V355" s="44">
        <f>INDEX('Počty dní'!A:E,MATCH(E355,'Počty dní'!C:C,0),4)</f>
        <v>195</v>
      </c>
      <c r="W355" s="115">
        <f t="shared" ref="W355" si="379">V355*U355</f>
        <v>1228.5</v>
      </c>
      <c r="X355" s="16"/>
    </row>
    <row r="356" spans="1:24" x14ac:dyDescent="0.3">
      <c r="A356" s="94">
        <v>323</v>
      </c>
      <c r="B356" s="44">
        <v>3023</v>
      </c>
      <c r="C356" s="44" t="s">
        <v>2</v>
      </c>
      <c r="D356" s="89"/>
      <c r="E356" s="67" t="str">
        <f>CONCATENATE(C356,D356)</f>
        <v>X</v>
      </c>
      <c r="F356" s="44" t="s">
        <v>99</v>
      </c>
      <c r="G356" s="192">
        <v>5</v>
      </c>
      <c r="H356" s="44" t="str">
        <f t="shared" ref="H356:H370" si="380">CONCATENATE(F356,"/",G356)</f>
        <v>XXX227/5</v>
      </c>
      <c r="I356" s="68" t="s">
        <v>5</v>
      </c>
      <c r="J356" s="68" t="s">
        <v>5</v>
      </c>
      <c r="K356" s="69">
        <v>0.35625000000000001</v>
      </c>
      <c r="L356" s="70">
        <v>0.3576388888888889</v>
      </c>
      <c r="M356" s="45" t="s">
        <v>48</v>
      </c>
      <c r="N356" s="70">
        <v>0.37361111111111112</v>
      </c>
      <c r="O356" s="45" t="s">
        <v>77</v>
      </c>
      <c r="P356" s="44" t="str">
        <f t="shared" si="369"/>
        <v>OK</v>
      </c>
      <c r="Q356" s="71">
        <f t="shared" ref="Q356:Q366" si="381">IF(ISNUMBER(G356),N356-L356,IF(F356="přejezd",N356-L356,0))</f>
        <v>1.5972222222222221E-2</v>
      </c>
      <c r="R356" s="71">
        <f t="shared" ref="R356:R366" si="382">IF(ISNUMBER(G356),L356-K356,0)</f>
        <v>1.388888888888884E-3</v>
      </c>
      <c r="S356" s="71">
        <f t="shared" ref="S356:S366" si="383">Q356+R356</f>
        <v>1.7361111111111105E-2</v>
      </c>
      <c r="T356" s="71">
        <f t="shared" ref="T356:T366" si="384">K356-N355</f>
        <v>2.9861111111111116E-2</v>
      </c>
      <c r="U356" s="44">
        <v>13.9</v>
      </c>
      <c r="V356" s="44">
        <f>INDEX('Počty dní'!A:E,MATCH(E356,'Počty dní'!C:C,0),4)</f>
        <v>205</v>
      </c>
      <c r="W356" s="115">
        <f t="shared" ref="W356:W370" si="385">V356*U356</f>
        <v>2849.5</v>
      </c>
      <c r="X356" s="16"/>
    </row>
    <row r="357" spans="1:24" x14ac:dyDescent="0.3">
      <c r="A357" s="94">
        <v>323</v>
      </c>
      <c r="B357" s="44">
        <v>3023</v>
      </c>
      <c r="C357" s="44" t="s">
        <v>2</v>
      </c>
      <c r="D357" s="89"/>
      <c r="E357" s="67" t="str">
        <f>CONCATENATE(C357,D357)</f>
        <v>X</v>
      </c>
      <c r="F357" s="44" t="s">
        <v>99</v>
      </c>
      <c r="G357" s="192">
        <v>8</v>
      </c>
      <c r="H357" s="44" t="str">
        <f t="shared" si="380"/>
        <v>XXX227/8</v>
      </c>
      <c r="I357" s="68" t="s">
        <v>5</v>
      </c>
      <c r="J357" s="68" t="s">
        <v>5</v>
      </c>
      <c r="K357" s="69">
        <v>0.3743055555555555</v>
      </c>
      <c r="L357" s="70">
        <v>0.375</v>
      </c>
      <c r="M357" s="45" t="s">
        <v>77</v>
      </c>
      <c r="N357" s="70">
        <v>0.39166666666666666</v>
      </c>
      <c r="O357" s="45" t="s">
        <v>48</v>
      </c>
      <c r="P357" s="44" t="str">
        <f t="shared" si="369"/>
        <v>OK</v>
      </c>
      <c r="Q357" s="71">
        <f t="shared" si="381"/>
        <v>1.6666666666666663E-2</v>
      </c>
      <c r="R357" s="71">
        <f t="shared" si="382"/>
        <v>6.9444444444449749E-4</v>
      </c>
      <c r="S357" s="71">
        <f t="shared" si="383"/>
        <v>1.736111111111116E-2</v>
      </c>
      <c r="T357" s="71">
        <f t="shared" si="384"/>
        <v>6.9444444444438647E-4</v>
      </c>
      <c r="U357" s="44">
        <v>13.9</v>
      </c>
      <c r="V357" s="44">
        <f>INDEX('Počty dní'!A:E,MATCH(E357,'Počty dní'!C:C,0),4)</f>
        <v>205</v>
      </c>
      <c r="W357" s="115">
        <f t="shared" si="385"/>
        <v>2849.5</v>
      </c>
      <c r="X357" s="16"/>
    </row>
    <row r="358" spans="1:24" x14ac:dyDescent="0.3">
      <c r="A358" s="94">
        <v>323</v>
      </c>
      <c r="B358" s="44">
        <v>3023</v>
      </c>
      <c r="C358" s="44" t="s">
        <v>2</v>
      </c>
      <c r="D358" s="89"/>
      <c r="E358" s="67" t="str">
        <f t="shared" ref="E358:E362" si="386">CONCATENATE(C358,D358)</f>
        <v>X</v>
      </c>
      <c r="F358" s="44" t="s">
        <v>29</v>
      </c>
      <c r="G358" s="192"/>
      <c r="H358" s="44" t="str">
        <f t="shared" si="380"/>
        <v>přejezd/</v>
      </c>
      <c r="I358" s="68"/>
      <c r="J358" s="68" t="s">
        <v>5</v>
      </c>
      <c r="K358" s="69">
        <v>0.43472222222222223</v>
      </c>
      <c r="L358" s="70">
        <v>0.43472222222222223</v>
      </c>
      <c r="M358" s="45" t="s">
        <v>48</v>
      </c>
      <c r="N358" s="158">
        <v>0.4375</v>
      </c>
      <c r="O358" s="140" t="s">
        <v>103</v>
      </c>
      <c r="P358" s="44" t="str">
        <f t="shared" si="369"/>
        <v>OK</v>
      </c>
      <c r="Q358" s="71">
        <f t="shared" si="381"/>
        <v>2.7777777777777679E-3</v>
      </c>
      <c r="R358" s="71">
        <f t="shared" si="382"/>
        <v>0</v>
      </c>
      <c r="S358" s="71">
        <f t="shared" si="383"/>
        <v>2.7777777777777679E-3</v>
      </c>
      <c r="T358" s="71">
        <f t="shared" si="384"/>
        <v>4.3055555555555569E-2</v>
      </c>
      <c r="U358" s="44">
        <v>0</v>
      </c>
      <c r="V358" s="44">
        <f>INDEX('Počty dní'!A:E,MATCH(E358,'Počty dní'!C:C,0),4)</f>
        <v>205</v>
      </c>
      <c r="W358" s="115">
        <f t="shared" si="385"/>
        <v>0</v>
      </c>
      <c r="X358" s="16"/>
    </row>
    <row r="359" spans="1:24" x14ac:dyDescent="0.3">
      <c r="A359" s="94">
        <v>323</v>
      </c>
      <c r="B359" s="44">
        <v>3023</v>
      </c>
      <c r="C359" s="44" t="s">
        <v>2</v>
      </c>
      <c r="D359" s="89"/>
      <c r="E359" s="67" t="str">
        <f t="shared" si="386"/>
        <v>X</v>
      </c>
      <c r="F359" s="44" t="s">
        <v>117</v>
      </c>
      <c r="G359" s="192">
        <v>5</v>
      </c>
      <c r="H359" s="44" t="str">
        <f t="shared" si="380"/>
        <v>XXX213/5</v>
      </c>
      <c r="I359" s="68" t="s">
        <v>5</v>
      </c>
      <c r="J359" s="68" t="s">
        <v>5</v>
      </c>
      <c r="K359" s="69">
        <v>0.4375</v>
      </c>
      <c r="L359" s="70">
        <v>0.43958333333333338</v>
      </c>
      <c r="M359" s="140" t="s">
        <v>103</v>
      </c>
      <c r="N359" s="187">
        <v>0.46458333333333335</v>
      </c>
      <c r="O359" s="140" t="s">
        <v>118</v>
      </c>
      <c r="P359" s="44" t="str">
        <f t="shared" si="369"/>
        <v>OK</v>
      </c>
      <c r="Q359" s="71">
        <f t="shared" si="381"/>
        <v>2.4999999999999967E-2</v>
      </c>
      <c r="R359" s="71">
        <f t="shared" si="382"/>
        <v>2.0833333333333814E-3</v>
      </c>
      <c r="S359" s="71">
        <f t="shared" si="383"/>
        <v>2.7083333333333348E-2</v>
      </c>
      <c r="T359" s="71">
        <f t="shared" si="384"/>
        <v>0</v>
      </c>
      <c r="U359" s="44">
        <v>20.3</v>
      </c>
      <c r="V359" s="44">
        <f>INDEX('Počty dní'!A:E,MATCH(E359,'Počty dní'!C:C,0),4)</f>
        <v>205</v>
      </c>
      <c r="W359" s="115">
        <f t="shared" si="385"/>
        <v>4161.5</v>
      </c>
      <c r="X359" s="16"/>
    </row>
    <row r="360" spans="1:24" x14ac:dyDescent="0.3">
      <c r="A360" s="94">
        <v>323</v>
      </c>
      <c r="B360" s="44">
        <v>3023</v>
      </c>
      <c r="C360" s="44" t="s">
        <v>2</v>
      </c>
      <c r="D360" s="89"/>
      <c r="E360" s="67" t="str">
        <f t="shared" si="386"/>
        <v>X</v>
      </c>
      <c r="F360" s="44" t="s">
        <v>119</v>
      </c>
      <c r="G360" s="192">
        <v>8</v>
      </c>
      <c r="H360" s="44" t="str">
        <f t="shared" si="380"/>
        <v>XXX214/8</v>
      </c>
      <c r="I360" s="68" t="s">
        <v>5</v>
      </c>
      <c r="J360" s="68" t="s">
        <v>5</v>
      </c>
      <c r="K360" s="69">
        <v>0.46458333333333335</v>
      </c>
      <c r="L360" s="70">
        <v>0.46527777777777773</v>
      </c>
      <c r="M360" s="140" t="s">
        <v>118</v>
      </c>
      <c r="N360" s="70">
        <v>0.4916666666666667</v>
      </c>
      <c r="O360" s="45" t="s">
        <v>70</v>
      </c>
      <c r="P360" s="44" t="str">
        <f t="shared" si="369"/>
        <v>OK</v>
      </c>
      <c r="Q360" s="71">
        <f t="shared" si="381"/>
        <v>2.6388888888888962E-2</v>
      </c>
      <c r="R360" s="71">
        <f t="shared" si="382"/>
        <v>6.9444444444438647E-4</v>
      </c>
      <c r="S360" s="71">
        <f t="shared" si="383"/>
        <v>2.7083333333333348E-2</v>
      </c>
      <c r="T360" s="71">
        <f t="shared" si="384"/>
        <v>0</v>
      </c>
      <c r="U360" s="44">
        <v>21</v>
      </c>
      <c r="V360" s="44">
        <f>INDEX('Počty dní'!A:E,MATCH(E360,'Počty dní'!C:C,0),4)</f>
        <v>205</v>
      </c>
      <c r="W360" s="115">
        <f t="shared" si="385"/>
        <v>4305</v>
      </c>
      <c r="X360" s="16"/>
    </row>
    <row r="361" spans="1:24" x14ac:dyDescent="0.3">
      <c r="A361" s="94">
        <v>323</v>
      </c>
      <c r="B361" s="44">
        <v>3023</v>
      </c>
      <c r="C361" s="44" t="s">
        <v>2</v>
      </c>
      <c r="D361" s="89"/>
      <c r="E361" s="67" t="str">
        <f t="shared" si="386"/>
        <v>X</v>
      </c>
      <c r="F361" s="44" t="s">
        <v>69</v>
      </c>
      <c r="G361" s="192">
        <v>12</v>
      </c>
      <c r="H361" s="44" t="str">
        <f t="shared" si="380"/>
        <v>XXX220/12</v>
      </c>
      <c r="I361" s="68" t="s">
        <v>5</v>
      </c>
      <c r="J361" s="68" t="s">
        <v>5</v>
      </c>
      <c r="K361" s="69">
        <v>0.50347222222222221</v>
      </c>
      <c r="L361" s="70">
        <v>0.50694444444444442</v>
      </c>
      <c r="M361" s="45" t="s">
        <v>70</v>
      </c>
      <c r="N361" s="70">
        <v>0.53125</v>
      </c>
      <c r="O361" s="45" t="s">
        <v>48</v>
      </c>
      <c r="P361" s="44" t="str">
        <f t="shared" si="369"/>
        <v>OK</v>
      </c>
      <c r="Q361" s="71">
        <f t="shared" si="381"/>
        <v>2.430555555555558E-2</v>
      </c>
      <c r="R361" s="71">
        <f t="shared" si="382"/>
        <v>3.4722222222222099E-3</v>
      </c>
      <c r="S361" s="71">
        <f t="shared" si="383"/>
        <v>2.777777777777779E-2</v>
      </c>
      <c r="T361" s="71">
        <f t="shared" si="384"/>
        <v>1.1805555555555514E-2</v>
      </c>
      <c r="U361" s="44">
        <v>19.2</v>
      </c>
      <c r="V361" s="44">
        <f>INDEX('Počty dní'!A:E,MATCH(E361,'Počty dní'!C:C,0),4)</f>
        <v>205</v>
      </c>
      <c r="W361" s="115">
        <f t="shared" si="385"/>
        <v>3936</v>
      </c>
      <c r="X361" s="16"/>
    </row>
    <row r="362" spans="1:24" x14ac:dyDescent="0.3">
      <c r="A362" s="94">
        <v>323</v>
      </c>
      <c r="B362" s="44">
        <v>3023</v>
      </c>
      <c r="C362" s="44" t="s">
        <v>2</v>
      </c>
      <c r="D362" s="89"/>
      <c r="E362" s="67" t="str">
        <f t="shared" si="386"/>
        <v>X</v>
      </c>
      <c r="F362" s="44" t="s">
        <v>29</v>
      </c>
      <c r="G362" s="192"/>
      <c r="H362" s="44" t="str">
        <f t="shared" si="380"/>
        <v>přejezd/</v>
      </c>
      <c r="I362" s="68"/>
      <c r="J362" s="68" t="s">
        <v>5</v>
      </c>
      <c r="K362" s="69">
        <v>0.56180555555555556</v>
      </c>
      <c r="L362" s="70">
        <v>0.56180555555555556</v>
      </c>
      <c r="M362" s="45" t="s">
        <v>48</v>
      </c>
      <c r="N362" s="70">
        <v>0.56458333333333333</v>
      </c>
      <c r="O362" s="137" t="s">
        <v>103</v>
      </c>
      <c r="P362" s="44" t="str">
        <f t="shared" si="369"/>
        <v>OK</v>
      </c>
      <c r="Q362" s="71">
        <f t="shared" si="381"/>
        <v>2.7777777777777679E-3</v>
      </c>
      <c r="R362" s="71">
        <f t="shared" si="382"/>
        <v>0</v>
      </c>
      <c r="S362" s="71">
        <f t="shared" si="383"/>
        <v>2.7777777777777679E-3</v>
      </c>
      <c r="T362" s="71">
        <f t="shared" si="384"/>
        <v>3.0555555555555558E-2</v>
      </c>
      <c r="U362" s="44">
        <v>0</v>
      </c>
      <c r="V362" s="44">
        <f>INDEX('Počty dní'!A:E,MATCH(E362,'Počty dní'!C:C,0),4)</f>
        <v>205</v>
      </c>
      <c r="W362" s="115">
        <f t="shared" si="385"/>
        <v>0</v>
      </c>
      <c r="X362" s="16"/>
    </row>
    <row r="363" spans="1:24" x14ac:dyDescent="0.3">
      <c r="A363" s="94">
        <v>323</v>
      </c>
      <c r="B363" s="44">
        <v>3023</v>
      </c>
      <c r="C363" s="44" t="s">
        <v>2</v>
      </c>
      <c r="D363" s="89">
        <v>25</v>
      </c>
      <c r="E363" s="67" t="str">
        <f t="shared" ref="E363:E370" si="387">CONCATENATE(C363,D363)</f>
        <v>X25</v>
      </c>
      <c r="F363" s="44" t="s">
        <v>105</v>
      </c>
      <c r="G363" s="192">
        <v>9</v>
      </c>
      <c r="H363" s="44" t="str">
        <f t="shared" si="380"/>
        <v>XXX162/9</v>
      </c>
      <c r="I363" s="68" t="s">
        <v>5</v>
      </c>
      <c r="J363" s="68" t="s">
        <v>5</v>
      </c>
      <c r="K363" s="69">
        <v>0.56458333333333333</v>
      </c>
      <c r="L363" s="70">
        <v>0.56597222222222221</v>
      </c>
      <c r="M363" s="137" t="s">
        <v>103</v>
      </c>
      <c r="N363" s="70">
        <v>0.6</v>
      </c>
      <c r="O363" s="138" t="s">
        <v>106</v>
      </c>
      <c r="P363" s="44" t="str">
        <f t="shared" si="369"/>
        <v>OK</v>
      </c>
      <c r="Q363" s="71">
        <f t="shared" si="381"/>
        <v>3.4027777777777768E-2</v>
      </c>
      <c r="R363" s="71">
        <f t="shared" si="382"/>
        <v>1.388888888888884E-3</v>
      </c>
      <c r="S363" s="71">
        <f t="shared" si="383"/>
        <v>3.5416666666666652E-2</v>
      </c>
      <c r="T363" s="71">
        <f t="shared" si="384"/>
        <v>0</v>
      </c>
      <c r="U363" s="44">
        <v>23.7</v>
      </c>
      <c r="V363" s="44">
        <f>INDEX('Počty dní'!A:E,MATCH(E363,'Počty dní'!C:C,0),4)</f>
        <v>205</v>
      </c>
      <c r="W363" s="115">
        <f t="shared" si="385"/>
        <v>4858.5</v>
      </c>
      <c r="X363" s="16"/>
    </row>
    <row r="364" spans="1:24" x14ac:dyDescent="0.3">
      <c r="A364" s="94">
        <v>323</v>
      </c>
      <c r="B364" s="44">
        <v>3023</v>
      </c>
      <c r="C364" s="44" t="s">
        <v>2</v>
      </c>
      <c r="D364" s="89">
        <v>25</v>
      </c>
      <c r="E364" s="67" t="str">
        <f t="shared" si="387"/>
        <v>X25</v>
      </c>
      <c r="F364" s="44" t="s">
        <v>105</v>
      </c>
      <c r="G364" s="192">
        <v>12</v>
      </c>
      <c r="H364" s="44" t="str">
        <f t="shared" si="380"/>
        <v>XXX162/12</v>
      </c>
      <c r="I364" s="68" t="s">
        <v>5</v>
      </c>
      <c r="J364" s="68" t="s">
        <v>5</v>
      </c>
      <c r="K364" s="69">
        <v>0.62152777777777779</v>
      </c>
      <c r="L364" s="70">
        <v>0.62291666666666667</v>
      </c>
      <c r="M364" s="138" t="s">
        <v>106</v>
      </c>
      <c r="N364" s="70">
        <v>0.6479166666666667</v>
      </c>
      <c r="O364" s="137" t="s">
        <v>103</v>
      </c>
      <c r="P364" s="44" t="str">
        <f t="shared" si="369"/>
        <v>OK</v>
      </c>
      <c r="Q364" s="71">
        <f t="shared" si="381"/>
        <v>2.5000000000000022E-2</v>
      </c>
      <c r="R364" s="71">
        <f t="shared" si="382"/>
        <v>1.388888888888884E-3</v>
      </c>
      <c r="S364" s="71">
        <f t="shared" si="383"/>
        <v>2.6388888888888906E-2</v>
      </c>
      <c r="T364" s="71">
        <f t="shared" si="384"/>
        <v>2.1527777777777812E-2</v>
      </c>
      <c r="U364" s="44">
        <v>17.5</v>
      </c>
      <c r="V364" s="44">
        <f>INDEX('Počty dní'!A:E,MATCH(E364,'Počty dní'!C:C,0),4)</f>
        <v>205</v>
      </c>
      <c r="W364" s="115">
        <f t="shared" si="385"/>
        <v>3587.5</v>
      </c>
      <c r="X364" s="16"/>
    </row>
    <row r="365" spans="1:24" x14ac:dyDescent="0.3">
      <c r="A365" s="94">
        <v>323</v>
      </c>
      <c r="B365" s="44">
        <v>3023</v>
      </c>
      <c r="C365" s="44" t="s">
        <v>2</v>
      </c>
      <c r="D365" s="89">
        <v>25</v>
      </c>
      <c r="E365" s="67" t="str">
        <f t="shared" si="387"/>
        <v>X25</v>
      </c>
      <c r="F365" s="44" t="s">
        <v>105</v>
      </c>
      <c r="G365" s="192">
        <v>13</v>
      </c>
      <c r="H365" s="44" t="str">
        <f t="shared" si="380"/>
        <v>XXX162/13</v>
      </c>
      <c r="I365" s="68" t="s">
        <v>5</v>
      </c>
      <c r="J365" s="68" t="s">
        <v>5</v>
      </c>
      <c r="K365" s="69">
        <v>0.64861111111111114</v>
      </c>
      <c r="L365" s="70">
        <v>0.64930555555555558</v>
      </c>
      <c r="M365" s="139" t="s">
        <v>103</v>
      </c>
      <c r="N365" s="70">
        <v>0.68333333333333324</v>
      </c>
      <c r="O365" s="138" t="s">
        <v>106</v>
      </c>
      <c r="P365" s="44" t="str">
        <f t="shared" si="369"/>
        <v>OK</v>
      </c>
      <c r="Q365" s="71">
        <f t="shared" si="381"/>
        <v>3.4027777777777657E-2</v>
      </c>
      <c r="R365" s="71">
        <f t="shared" si="382"/>
        <v>6.9444444444444198E-4</v>
      </c>
      <c r="S365" s="71">
        <f t="shared" si="383"/>
        <v>3.4722222222222099E-2</v>
      </c>
      <c r="T365" s="71">
        <f t="shared" si="384"/>
        <v>6.9444444444444198E-4</v>
      </c>
      <c r="U365" s="44">
        <v>23.7</v>
      </c>
      <c r="V365" s="44">
        <f>INDEX('Počty dní'!A:E,MATCH(E365,'Počty dní'!C:C,0),4)</f>
        <v>205</v>
      </c>
      <c r="W365" s="115">
        <f t="shared" si="385"/>
        <v>4858.5</v>
      </c>
      <c r="X365" s="16"/>
    </row>
    <row r="366" spans="1:24" x14ac:dyDescent="0.3">
      <c r="A366" s="94">
        <v>323</v>
      </c>
      <c r="B366" s="44">
        <v>3023</v>
      </c>
      <c r="C366" s="44" t="s">
        <v>2</v>
      </c>
      <c r="D366" s="89"/>
      <c r="E366" s="67" t="str">
        <f t="shared" si="387"/>
        <v>X</v>
      </c>
      <c r="F366" s="44" t="s">
        <v>105</v>
      </c>
      <c r="G366" s="192">
        <v>14</v>
      </c>
      <c r="H366" s="44" t="str">
        <f t="shared" si="380"/>
        <v>XXX162/14</v>
      </c>
      <c r="I366" s="68" t="s">
        <v>5</v>
      </c>
      <c r="J366" s="68" t="s">
        <v>5</v>
      </c>
      <c r="K366" s="69">
        <v>0.69097222222222221</v>
      </c>
      <c r="L366" s="70">
        <v>0.69236111111111109</v>
      </c>
      <c r="M366" s="138" t="s">
        <v>106</v>
      </c>
      <c r="N366" s="70">
        <v>0.72569444444444453</v>
      </c>
      <c r="O366" s="139" t="s">
        <v>103</v>
      </c>
      <c r="P366" s="44" t="str">
        <f t="shared" si="369"/>
        <v>OK</v>
      </c>
      <c r="Q366" s="71">
        <f t="shared" si="381"/>
        <v>3.3333333333333437E-2</v>
      </c>
      <c r="R366" s="71">
        <f t="shared" si="382"/>
        <v>1.388888888888884E-3</v>
      </c>
      <c r="S366" s="71">
        <f t="shared" si="383"/>
        <v>3.4722222222222321E-2</v>
      </c>
      <c r="T366" s="71">
        <f t="shared" si="384"/>
        <v>7.6388888888889728E-3</v>
      </c>
      <c r="U366" s="44">
        <v>23.7</v>
      </c>
      <c r="V366" s="44">
        <f>INDEX('Počty dní'!A:E,MATCH(E366,'Počty dní'!C:C,0),4)</f>
        <v>205</v>
      </c>
      <c r="W366" s="115">
        <f t="shared" si="385"/>
        <v>4858.5</v>
      </c>
      <c r="X366" s="16"/>
    </row>
    <row r="367" spans="1:24" x14ac:dyDescent="0.3">
      <c r="A367" s="94">
        <v>323</v>
      </c>
      <c r="B367" s="44">
        <v>3023</v>
      </c>
      <c r="C367" s="44" t="s">
        <v>2</v>
      </c>
      <c r="D367" s="89"/>
      <c r="E367" s="67" t="str">
        <f t="shared" si="387"/>
        <v>X</v>
      </c>
      <c r="F367" s="44" t="s">
        <v>129</v>
      </c>
      <c r="G367" s="192">
        <v>26</v>
      </c>
      <c r="H367" s="44" t="str">
        <f t="shared" si="380"/>
        <v>XXX160/26</v>
      </c>
      <c r="I367" s="68" t="s">
        <v>5</v>
      </c>
      <c r="J367" s="68" t="s">
        <v>5</v>
      </c>
      <c r="K367" s="69">
        <v>0.75694444444444453</v>
      </c>
      <c r="L367" s="70">
        <v>0.76041666666666663</v>
      </c>
      <c r="M367" s="144" t="s">
        <v>103</v>
      </c>
      <c r="N367" s="70">
        <v>0.80208333333333337</v>
      </c>
      <c r="O367" s="143" t="s">
        <v>46</v>
      </c>
      <c r="P367" s="44" t="str">
        <f t="shared" si="369"/>
        <v>OK</v>
      </c>
      <c r="Q367" s="71">
        <f t="shared" si="370"/>
        <v>4.1666666666666741E-2</v>
      </c>
      <c r="R367" s="71">
        <f t="shared" si="371"/>
        <v>3.4722222222220989E-3</v>
      </c>
      <c r="S367" s="71">
        <f t="shared" si="372"/>
        <v>4.513888888888884E-2</v>
      </c>
      <c r="T367" s="71">
        <f t="shared" si="373"/>
        <v>3.125E-2</v>
      </c>
      <c r="U367" s="44">
        <v>34.799999999999997</v>
      </c>
      <c r="V367" s="44">
        <f>INDEX('Počty dní'!A:E,MATCH(E367,'Počty dní'!C:C,0),4)</f>
        <v>205</v>
      </c>
      <c r="W367" s="115">
        <f t="shared" si="385"/>
        <v>7133.9999999999991</v>
      </c>
      <c r="X367" s="16"/>
    </row>
    <row r="368" spans="1:24" x14ac:dyDescent="0.3">
      <c r="A368" s="94">
        <v>323</v>
      </c>
      <c r="B368" s="44">
        <v>3023</v>
      </c>
      <c r="C368" s="44" t="s">
        <v>2</v>
      </c>
      <c r="D368" s="89"/>
      <c r="E368" s="67" t="str">
        <f t="shared" si="387"/>
        <v>X</v>
      </c>
      <c r="F368" s="44" t="s">
        <v>129</v>
      </c>
      <c r="G368" s="192">
        <v>25</v>
      </c>
      <c r="H368" s="44" t="str">
        <f t="shared" si="380"/>
        <v>XXX160/25</v>
      </c>
      <c r="I368" s="68" t="s">
        <v>5</v>
      </c>
      <c r="J368" s="68" t="s">
        <v>5</v>
      </c>
      <c r="K368" s="69">
        <v>0.8208333333333333</v>
      </c>
      <c r="L368" s="70">
        <v>0.82291666666666663</v>
      </c>
      <c r="M368" s="144" t="s">
        <v>46</v>
      </c>
      <c r="N368" s="70">
        <v>0.85069444444444453</v>
      </c>
      <c r="O368" s="143" t="s">
        <v>106</v>
      </c>
      <c r="P368" s="44" t="str">
        <f t="shared" si="369"/>
        <v>OK</v>
      </c>
      <c r="Q368" s="71">
        <f t="shared" si="370"/>
        <v>2.7777777777777901E-2</v>
      </c>
      <c r="R368" s="71">
        <f t="shared" si="371"/>
        <v>2.0833333333333259E-3</v>
      </c>
      <c r="S368" s="71">
        <f t="shared" si="372"/>
        <v>2.9861111111111227E-2</v>
      </c>
      <c r="T368" s="71">
        <f t="shared" si="373"/>
        <v>1.8749999999999933E-2</v>
      </c>
      <c r="U368" s="44">
        <v>24.8</v>
      </c>
      <c r="V368" s="44">
        <f>INDEX('Počty dní'!A:E,MATCH(E368,'Počty dní'!C:C,0),4)</f>
        <v>205</v>
      </c>
      <c r="W368" s="115">
        <f t="shared" si="385"/>
        <v>5084</v>
      </c>
      <c r="X368" s="16"/>
    </row>
    <row r="369" spans="1:24" x14ac:dyDescent="0.3">
      <c r="A369" s="94">
        <v>323</v>
      </c>
      <c r="B369" s="44">
        <v>3023</v>
      </c>
      <c r="C369" s="44" t="s">
        <v>2</v>
      </c>
      <c r="D369" s="89"/>
      <c r="E369" s="67" t="str">
        <f t="shared" si="387"/>
        <v>X</v>
      </c>
      <c r="F369" s="44" t="s">
        <v>129</v>
      </c>
      <c r="G369" s="192">
        <v>30</v>
      </c>
      <c r="H369" s="44" t="str">
        <f t="shared" si="380"/>
        <v>XXX160/30</v>
      </c>
      <c r="I369" s="68" t="s">
        <v>5</v>
      </c>
      <c r="J369" s="68" t="s">
        <v>5</v>
      </c>
      <c r="K369" s="69">
        <v>0.85625000000000007</v>
      </c>
      <c r="L369" s="70">
        <v>0.85763888888888884</v>
      </c>
      <c r="M369" s="144" t="s">
        <v>106</v>
      </c>
      <c r="N369" s="70">
        <v>0.88541666666666663</v>
      </c>
      <c r="O369" s="143" t="s">
        <v>46</v>
      </c>
      <c r="P369" s="44" t="str">
        <f t="shared" si="369"/>
        <v>OK</v>
      </c>
      <c r="Q369" s="71">
        <f t="shared" si="370"/>
        <v>2.777777777777779E-2</v>
      </c>
      <c r="R369" s="71">
        <f t="shared" si="371"/>
        <v>1.3888888888887729E-3</v>
      </c>
      <c r="S369" s="71">
        <f t="shared" si="372"/>
        <v>2.9166666666666563E-2</v>
      </c>
      <c r="T369" s="71">
        <f t="shared" si="373"/>
        <v>5.5555555555555358E-3</v>
      </c>
      <c r="U369" s="44">
        <v>23.1</v>
      </c>
      <c r="V369" s="44">
        <f>INDEX('Počty dní'!A:E,MATCH(E369,'Počty dní'!C:C,0),4)</f>
        <v>205</v>
      </c>
      <c r="W369" s="115">
        <f t="shared" si="385"/>
        <v>4735.5</v>
      </c>
      <c r="X369" s="16"/>
    </row>
    <row r="370" spans="1:24" ht="15" thickBot="1" x14ac:dyDescent="0.35">
      <c r="A370" s="94">
        <v>323</v>
      </c>
      <c r="B370" s="44">
        <v>3023</v>
      </c>
      <c r="C370" s="44" t="s">
        <v>2</v>
      </c>
      <c r="D370" s="89"/>
      <c r="E370" s="67" t="str">
        <f t="shared" si="387"/>
        <v>X</v>
      </c>
      <c r="F370" s="44" t="s">
        <v>129</v>
      </c>
      <c r="G370" s="192">
        <v>27</v>
      </c>
      <c r="H370" s="44" t="str">
        <f t="shared" si="380"/>
        <v>XXX160/27</v>
      </c>
      <c r="I370" s="68" t="s">
        <v>5</v>
      </c>
      <c r="J370" s="68" t="s">
        <v>5</v>
      </c>
      <c r="K370" s="69">
        <v>0.93402777777777779</v>
      </c>
      <c r="L370" s="70">
        <v>0.93611111111111101</v>
      </c>
      <c r="M370" s="144" t="s">
        <v>46</v>
      </c>
      <c r="N370" s="70">
        <v>0.96180555555555547</v>
      </c>
      <c r="O370" s="143" t="s">
        <v>106</v>
      </c>
      <c r="P370" s="44"/>
      <c r="Q370" s="71">
        <f t="shared" si="370"/>
        <v>2.5694444444444464E-2</v>
      </c>
      <c r="R370" s="71">
        <f t="shared" si="371"/>
        <v>2.0833333333332149E-3</v>
      </c>
      <c r="S370" s="71">
        <f t="shared" si="372"/>
        <v>2.7777777777777679E-2</v>
      </c>
      <c r="T370" s="71">
        <f t="shared" si="373"/>
        <v>4.861111111111116E-2</v>
      </c>
      <c r="U370" s="44">
        <v>23.1</v>
      </c>
      <c r="V370" s="44">
        <f>INDEX('Počty dní'!A:E,MATCH(E370,'Počty dní'!C:C,0),4)</f>
        <v>205</v>
      </c>
      <c r="W370" s="115">
        <f t="shared" si="385"/>
        <v>4735.5</v>
      </c>
      <c r="X370" s="16"/>
    </row>
    <row r="371" spans="1:24" ht="15" thickBot="1" x14ac:dyDescent="0.35">
      <c r="A371" s="120" t="str">
        <f ca="1">CONCATENATE(INDIRECT("R[-3]C[0]",FALSE),"celkem")</f>
        <v>323celkem</v>
      </c>
      <c r="B371" s="121"/>
      <c r="C371" s="121" t="str">
        <f ca="1">INDIRECT("R[-1]C[12]",FALSE)</f>
        <v>Ždírec n.Doubr.,,žel.st.</v>
      </c>
      <c r="D371" s="122"/>
      <c r="E371" s="121"/>
      <c r="F371" s="122"/>
      <c r="G371" s="121"/>
      <c r="H371" s="123"/>
      <c r="I371" s="132"/>
      <c r="J371" s="133" t="str">
        <f ca="1">INDIRECT("R[-2]C[0]",FALSE)</f>
        <v>S</v>
      </c>
      <c r="K371" s="124"/>
      <c r="L371" s="134"/>
      <c r="M371" s="125"/>
      <c r="N371" s="134"/>
      <c r="O371" s="126"/>
      <c r="P371" s="121"/>
      <c r="Q371" s="127">
        <f>SUM(Q351:Q370)</f>
        <v>0.48194444444444473</v>
      </c>
      <c r="R371" s="127">
        <f t="shared" ref="R371:T371" si="388">SUM(R351:R370)</f>
        <v>2.8472222222221927E-2</v>
      </c>
      <c r="S371" s="127">
        <f t="shared" si="388"/>
        <v>0.51041666666666663</v>
      </c>
      <c r="T371" s="127">
        <f t="shared" si="388"/>
        <v>0.26041666666666663</v>
      </c>
      <c r="U371" s="128">
        <f>SUM(U351:U370)</f>
        <v>366.90000000000003</v>
      </c>
      <c r="V371" s="129"/>
      <c r="W371" s="130">
        <f>SUM(W351:W370)</f>
        <v>75103.5</v>
      </c>
      <c r="X371" s="41"/>
    </row>
    <row r="372" spans="1:24" x14ac:dyDescent="0.3">
      <c r="A372" s="16"/>
      <c r="B372" s="16"/>
      <c r="C372" s="16"/>
      <c r="D372" s="16"/>
      <c r="E372" s="16"/>
      <c r="F372" s="16"/>
      <c r="G372" s="16"/>
      <c r="H372" s="16"/>
      <c r="I372" s="16"/>
      <c r="J372" s="16"/>
      <c r="K372" s="16"/>
      <c r="L372" s="16"/>
      <c r="M372" s="16"/>
      <c r="N372" s="16"/>
      <c r="O372" s="16"/>
      <c r="P372" s="16"/>
      <c r="Q372" s="16"/>
      <c r="R372" s="16"/>
      <c r="S372" s="16"/>
      <c r="T372" s="16"/>
      <c r="U372" s="16"/>
      <c r="V372" s="16"/>
      <c r="W372" s="16"/>
      <c r="X372" s="16"/>
    </row>
    <row r="373" spans="1:24" ht="15" thickBot="1" x14ac:dyDescent="0.35">
      <c r="A373" s="16"/>
      <c r="B373" s="16"/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6"/>
      <c r="O373" s="16"/>
      <c r="P373" s="16"/>
      <c r="Q373" s="16"/>
      <c r="R373" s="16"/>
      <c r="S373" s="16"/>
      <c r="T373" s="16"/>
      <c r="U373" s="16"/>
      <c r="V373" s="16"/>
      <c r="W373" s="16"/>
      <c r="X373" s="16"/>
    </row>
    <row r="374" spans="1:24" x14ac:dyDescent="0.3">
      <c r="A374" s="93">
        <v>324</v>
      </c>
      <c r="B374" s="42">
        <v>3024</v>
      </c>
      <c r="C374" s="42" t="s">
        <v>2</v>
      </c>
      <c r="D374" s="109"/>
      <c r="E374" s="110" t="str">
        <f>CONCATENATE(C374,D374)</f>
        <v>X</v>
      </c>
      <c r="F374" s="42" t="s">
        <v>108</v>
      </c>
      <c r="G374" s="191">
        <v>2</v>
      </c>
      <c r="H374" s="42" t="str">
        <f>CONCATENATE(F374,"/",G374)</f>
        <v>XXX223/2</v>
      </c>
      <c r="I374" s="64" t="s">
        <v>5</v>
      </c>
      <c r="J374" s="64" t="s">
        <v>6</v>
      </c>
      <c r="K374" s="111">
        <v>0.19791666666666666</v>
      </c>
      <c r="L374" s="112">
        <v>0.1986111111111111</v>
      </c>
      <c r="M374" s="154" t="s">
        <v>111</v>
      </c>
      <c r="N374" s="112">
        <v>0.22569444444444445</v>
      </c>
      <c r="O374" s="155" t="s">
        <v>103</v>
      </c>
      <c r="P374" s="42" t="str">
        <f t="shared" ref="P374:P386" si="389">IF(M375=O374,"OK","POZOR")</f>
        <v>OK</v>
      </c>
      <c r="Q374" s="114">
        <f t="shared" ref="Q374:Q387" si="390">IF(ISNUMBER(G374),N374-L374,IF(F374="přejezd",N374-L374,0))</f>
        <v>2.7083333333333348E-2</v>
      </c>
      <c r="R374" s="114">
        <f t="shared" ref="R374:R387" si="391">IF(ISNUMBER(G374),L374-K374,0)</f>
        <v>6.9444444444444198E-4</v>
      </c>
      <c r="S374" s="114">
        <f t="shared" ref="S374:S387" si="392">Q374+R374</f>
        <v>2.777777777777779E-2</v>
      </c>
      <c r="T374" s="114"/>
      <c r="U374" s="42">
        <v>21.6</v>
      </c>
      <c r="V374" s="42">
        <f>INDEX('Počty dní'!A:E,MATCH(E374,'Počty dní'!C:C,0),4)</f>
        <v>205</v>
      </c>
      <c r="W374" s="65">
        <f>V374*U374</f>
        <v>4428</v>
      </c>
      <c r="X374" s="16"/>
    </row>
    <row r="375" spans="1:24" x14ac:dyDescent="0.3">
      <c r="A375" s="94">
        <v>324</v>
      </c>
      <c r="B375" s="44">
        <v>3024</v>
      </c>
      <c r="C375" s="44" t="s">
        <v>2</v>
      </c>
      <c r="D375" s="89"/>
      <c r="E375" s="67" t="str">
        <f t="shared" ref="E375:E385" si="393">CONCATENATE(C375,D375)</f>
        <v>X</v>
      </c>
      <c r="F375" s="44" t="s">
        <v>108</v>
      </c>
      <c r="G375" s="192">
        <v>3</v>
      </c>
      <c r="H375" s="44" t="str">
        <f t="shared" ref="H375:H385" si="394">CONCATENATE(F375,"/",G375)</f>
        <v>XXX223/3</v>
      </c>
      <c r="I375" s="68" t="s">
        <v>5</v>
      </c>
      <c r="J375" s="68" t="s">
        <v>6</v>
      </c>
      <c r="K375" s="69">
        <v>0.22777777777777777</v>
      </c>
      <c r="L375" s="70">
        <v>0.22916666666666666</v>
      </c>
      <c r="M375" s="137" t="s">
        <v>103</v>
      </c>
      <c r="N375" s="70">
        <v>0.25486111111111109</v>
      </c>
      <c r="O375" s="138" t="s">
        <v>110</v>
      </c>
      <c r="P375" s="44" t="str">
        <f t="shared" si="389"/>
        <v>OK</v>
      </c>
      <c r="Q375" s="71">
        <f t="shared" ref="Q375:Q379" si="395">IF(ISNUMBER(G375),N375-L375,IF(F375="přejezd",N375-L375,0))</f>
        <v>2.5694444444444436E-2</v>
      </c>
      <c r="R375" s="71">
        <f t="shared" ref="R375:R379" si="396">IF(ISNUMBER(G375),L375-K375,0)</f>
        <v>1.388888888888884E-3</v>
      </c>
      <c r="S375" s="71">
        <f t="shared" ref="S375:S379" si="397">Q375+R375</f>
        <v>2.708333333333332E-2</v>
      </c>
      <c r="T375" s="71">
        <f t="shared" ref="T375:T379" si="398">K375-N374</f>
        <v>2.0833333333333259E-3</v>
      </c>
      <c r="U375" s="44">
        <v>19.899999999999999</v>
      </c>
      <c r="V375" s="44">
        <f>INDEX('Počty dní'!A:E,MATCH(E375,'Počty dní'!C:C,0),4)</f>
        <v>205</v>
      </c>
      <c r="W375" s="115">
        <f t="shared" ref="W375:W385" si="399">V375*U375</f>
        <v>4079.4999999999995</v>
      </c>
      <c r="X375" s="16"/>
    </row>
    <row r="376" spans="1:24" x14ac:dyDescent="0.3">
      <c r="A376" s="94">
        <v>324</v>
      </c>
      <c r="B376" s="44">
        <v>3024</v>
      </c>
      <c r="C376" s="44" t="s">
        <v>2</v>
      </c>
      <c r="D376" s="89"/>
      <c r="E376" s="67" t="str">
        <f>CONCATENATE(C376,D376)</f>
        <v>X</v>
      </c>
      <c r="F376" s="44" t="s">
        <v>108</v>
      </c>
      <c r="G376" s="192">
        <v>6</v>
      </c>
      <c r="H376" s="44" t="str">
        <f t="shared" ref="H376:H382" si="400">CONCATENATE(F376,"/",G376)</f>
        <v>XXX223/6</v>
      </c>
      <c r="I376" s="68" t="s">
        <v>6</v>
      </c>
      <c r="J376" s="68" t="s">
        <v>6</v>
      </c>
      <c r="K376" s="69">
        <v>0.27777777777777779</v>
      </c>
      <c r="L376" s="70">
        <v>0.27916666666666667</v>
      </c>
      <c r="M376" s="138" t="s">
        <v>110</v>
      </c>
      <c r="N376" s="70">
        <v>0.30902777777777779</v>
      </c>
      <c r="O376" s="137" t="s">
        <v>103</v>
      </c>
      <c r="P376" s="44" t="str">
        <f t="shared" si="389"/>
        <v>OK</v>
      </c>
      <c r="Q376" s="71">
        <f t="shared" si="395"/>
        <v>2.9861111111111116E-2</v>
      </c>
      <c r="R376" s="71">
        <f t="shared" si="396"/>
        <v>1.388888888888884E-3</v>
      </c>
      <c r="S376" s="71">
        <f t="shared" si="397"/>
        <v>3.125E-2</v>
      </c>
      <c r="T376" s="71">
        <f t="shared" si="398"/>
        <v>2.2916666666666696E-2</v>
      </c>
      <c r="U376" s="44">
        <v>21.6</v>
      </c>
      <c r="V376" s="44">
        <f>INDEX('Počty dní'!A:E,MATCH(E376,'Počty dní'!C:C,0),4)</f>
        <v>205</v>
      </c>
      <c r="W376" s="115">
        <f t="shared" ref="W376:W382" si="401">V376*U376</f>
        <v>4428</v>
      </c>
      <c r="X376" s="16"/>
    </row>
    <row r="377" spans="1:24" x14ac:dyDescent="0.3">
      <c r="A377" s="94">
        <v>324</v>
      </c>
      <c r="B377" s="44">
        <v>3024</v>
      </c>
      <c r="C377" s="44" t="s">
        <v>2</v>
      </c>
      <c r="D377" s="89"/>
      <c r="E377" s="67" t="str">
        <f t="shared" ref="E377:E384" si="402">CONCATENATE(C377,D377)</f>
        <v>X</v>
      </c>
      <c r="F377" s="44" t="s">
        <v>29</v>
      </c>
      <c r="G377" s="192"/>
      <c r="H377" s="44" t="str">
        <f t="shared" si="400"/>
        <v>přejezd/</v>
      </c>
      <c r="I377" s="68"/>
      <c r="J377" s="68" t="s">
        <v>6</v>
      </c>
      <c r="K377" s="69">
        <v>0.30902777777777779</v>
      </c>
      <c r="L377" s="70">
        <v>0.30902777777777779</v>
      </c>
      <c r="M377" s="137" t="s">
        <v>103</v>
      </c>
      <c r="N377" s="70">
        <v>0.31180555555555556</v>
      </c>
      <c r="O377" s="45" t="s">
        <v>48</v>
      </c>
      <c r="P377" s="44" t="str">
        <f t="shared" si="389"/>
        <v>OK</v>
      </c>
      <c r="Q377" s="71">
        <f t="shared" si="395"/>
        <v>2.7777777777777679E-3</v>
      </c>
      <c r="R377" s="71">
        <f t="shared" si="396"/>
        <v>0</v>
      </c>
      <c r="S377" s="71">
        <f t="shared" si="397"/>
        <v>2.7777777777777679E-3</v>
      </c>
      <c r="T377" s="71">
        <f t="shared" si="398"/>
        <v>0</v>
      </c>
      <c r="U377" s="44">
        <v>0</v>
      </c>
      <c r="V377" s="44">
        <f>INDEX('Počty dní'!A:E,MATCH(E377,'Počty dní'!C:C,0),4)</f>
        <v>205</v>
      </c>
      <c r="W377" s="115">
        <f t="shared" si="401"/>
        <v>0</v>
      </c>
      <c r="X377" s="16"/>
    </row>
    <row r="378" spans="1:24" x14ac:dyDescent="0.3">
      <c r="A378" s="94">
        <v>324</v>
      </c>
      <c r="B378" s="44">
        <v>3024</v>
      </c>
      <c r="C378" s="44" t="s">
        <v>2</v>
      </c>
      <c r="D378" s="89"/>
      <c r="E378" s="67" t="str">
        <f t="shared" si="402"/>
        <v>X</v>
      </c>
      <c r="F378" s="44" t="s">
        <v>56</v>
      </c>
      <c r="G378" s="192">
        <v>7</v>
      </c>
      <c r="H378" s="44" t="str">
        <f t="shared" si="400"/>
        <v>XXX170/7</v>
      </c>
      <c r="I378" s="68" t="s">
        <v>5</v>
      </c>
      <c r="J378" s="68" t="s">
        <v>6</v>
      </c>
      <c r="K378" s="69">
        <v>0.32777777777777778</v>
      </c>
      <c r="L378" s="70">
        <v>0.3298611111111111</v>
      </c>
      <c r="M378" s="45" t="s">
        <v>48</v>
      </c>
      <c r="N378" s="70">
        <v>0.3527777777777778</v>
      </c>
      <c r="O378" s="45" t="s">
        <v>57</v>
      </c>
      <c r="P378" s="44" t="str">
        <f t="shared" si="389"/>
        <v>OK</v>
      </c>
      <c r="Q378" s="71">
        <f t="shared" si="395"/>
        <v>2.2916666666666696E-2</v>
      </c>
      <c r="R378" s="71">
        <f t="shared" si="396"/>
        <v>2.0833333333333259E-3</v>
      </c>
      <c r="S378" s="71">
        <f t="shared" si="397"/>
        <v>2.5000000000000022E-2</v>
      </c>
      <c r="T378" s="71">
        <f t="shared" si="398"/>
        <v>1.5972222222222221E-2</v>
      </c>
      <c r="U378" s="44">
        <v>23.1</v>
      </c>
      <c r="V378" s="44">
        <f>INDEX('Počty dní'!A:E,MATCH(E378,'Počty dní'!C:C,0),4)</f>
        <v>205</v>
      </c>
      <c r="W378" s="115">
        <f t="shared" si="401"/>
        <v>4735.5</v>
      </c>
      <c r="X378" s="16"/>
    </row>
    <row r="379" spans="1:24" x14ac:dyDescent="0.3">
      <c r="A379" s="94">
        <v>324</v>
      </c>
      <c r="B379" s="44">
        <v>3024</v>
      </c>
      <c r="C379" s="44" t="s">
        <v>2</v>
      </c>
      <c r="D379" s="89"/>
      <c r="E379" s="67" t="str">
        <f t="shared" si="402"/>
        <v>X</v>
      </c>
      <c r="F379" s="44" t="s">
        <v>56</v>
      </c>
      <c r="G379" s="192">
        <v>8</v>
      </c>
      <c r="H379" s="44" t="str">
        <f t="shared" si="400"/>
        <v>XXX170/8</v>
      </c>
      <c r="I379" s="68" t="s">
        <v>5</v>
      </c>
      <c r="J379" s="68" t="s">
        <v>6</v>
      </c>
      <c r="K379" s="69">
        <v>0.3923611111111111</v>
      </c>
      <c r="L379" s="70">
        <v>0.39583333333333331</v>
      </c>
      <c r="M379" s="45" t="s">
        <v>57</v>
      </c>
      <c r="N379" s="70">
        <v>0.4201388888888889</v>
      </c>
      <c r="O379" s="45" t="s">
        <v>48</v>
      </c>
      <c r="P379" s="44" t="str">
        <f t="shared" si="389"/>
        <v>OK</v>
      </c>
      <c r="Q379" s="71">
        <f t="shared" si="395"/>
        <v>2.430555555555558E-2</v>
      </c>
      <c r="R379" s="71">
        <f t="shared" si="396"/>
        <v>3.4722222222222099E-3</v>
      </c>
      <c r="S379" s="71">
        <f t="shared" si="397"/>
        <v>2.777777777777779E-2</v>
      </c>
      <c r="T379" s="71">
        <f t="shared" si="398"/>
        <v>3.9583333333333304E-2</v>
      </c>
      <c r="U379" s="44">
        <v>23.1</v>
      </c>
      <c r="V379" s="44">
        <f>INDEX('Počty dní'!A:E,MATCH(E379,'Počty dní'!C:C,0),4)</f>
        <v>205</v>
      </c>
      <c r="W379" s="115">
        <f t="shared" si="401"/>
        <v>4735.5</v>
      </c>
      <c r="X379" s="16"/>
    </row>
    <row r="380" spans="1:24" x14ac:dyDescent="0.3">
      <c r="A380" s="94">
        <v>324</v>
      </c>
      <c r="B380" s="44">
        <v>3024</v>
      </c>
      <c r="C380" s="44" t="s">
        <v>2</v>
      </c>
      <c r="D380" s="89"/>
      <c r="E380" s="67" t="str">
        <f t="shared" si="402"/>
        <v>X</v>
      </c>
      <c r="F380" s="44" t="s">
        <v>99</v>
      </c>
      <c r="G380" s="192">
        <v>7</v>
      </c>
      <c r="H380" s="44" t="str">
        <f t="shared" si="400"/>
        <v>XXX227/7</v>
      </c>
      <c r="I380" s="68" t="s">
        <v>5</v>
      </c>
      <c r="J380" s="68" t="s">
        <v>6</v>
      </c>
      <c r="K380" s="69">
        <v>0.44305555555555554</v>
      </c>
      <c r="L380" s="70">
        <v>0.44444444444444442</v>
      </c>
      <c r="M380" s="45" t="s">
        <v>48</v>
      </c>
      <c r="N380" s="70">
        <v>0.47152777777777777</v>
      </c>
      <c r="O380" s="45" t="s">
        <v>65</v>
      </c>
      <c r="P380" s="44" t="str">
        <f t="shared" si="389"/>
        <v>OK</v>
      </c>
      <c r="Q380" s="71">
        <f t="shared" si="390"/>
        <v>2.7083333333333348E-2</v>
      </c>
      <c r="R380" s="71">
        <f t="shared" si="391"/>
        <v>1.388888888888884E-3</v>
      </c>
      <c r="S380" s="71">
        <f t="shared" si="392"/>
        <v>2.8472222222222232E-2</v>
      </c>
      <c r="T380" s="71">
        <f t="shared" ref="T380:T387" si="403">K380-N379</f>
        <v>2.2916666666666641E-2</v>
      </c>
      <c r="U380" s="44">
        <v>22.4</v>
      </c>
      <c r="V380" s="44">
        <f>INDEX('Počty dní'!A:E,MATCH(E380,'Počty dní'!C:C,0),4)</f>
        <v>205</v>
      </c>
      <c r="W380" s="115">
        <f t="shared" si="401"/>
        <v>4592</v>
      </c>
      <c r="X380" s="16"/>
    </row>
    <row r="381" spans="1:24" x14ac:dyDescent="0.3">
      <c r="A381" s="94">
        <v>324</v>
      </c>
      <c r="B381" s="44">
        <v>3024</v>
      </c>
      <c r="C381" s="44" t="s">
        <v>2</v>
      </c>
      <c r="D381" s="89"/>
      <c r="E381" s="67" t="str">
        <f t="shared" si="402"/>
        <v>X</v>
      </c>
      <c r="F381" s="44" t="s">
        <v>99</v>
      </c>
      <c r="G381" s="192">
        <v>10</v>
      </c>
      <c r="H381" s="44" t="str">
        <f t="shared" si="400"/>
        <v>XXX227/10</v>
      </c>
      <c r="I381" s="68" t="s">
        <v>5</v>
      </c>
      <c r="J381" s="68" t="s">
        <v>6</v>
      </c>
      <c r="K381" s="69">
        <v>0.52083333333333337</v>
      </c>
      <c r="L381" s="70">
        <v>0.52222222222222225</v>
      </c>
      <c r="M381" s="45" t="s">
        <v>65</v>
      </c>
      <c r="N381" s="70">
        <v>0.55555555555555558</v>
      </c>
      <c r="O381" s="45" t="s">
        <v>48</v>
      </c>
      <c r="P381" s="44" t="str">
        <f t="shared" si="389"/>
        <v>OK</v>
      </c>
      <c r="Q381" s="71">
        <f t="shared" ref="Q381:Q386" si="404">IF(ISNUMBER(G381),N381-L381,IF(F381="přejezd",N381-L381,0))</f>
        <v>3.3333333333333326E-2</v>
      </c>
      <c r="R381" s="71">
        <f t="shared" ref="R381:R386" si="405">IF(ISNUMBER(G381),L381-K381,0)</f>
        <v>1.388888888888884E-3</v>
      </c>
      <c r="S381" s="71">
        <f t="shared" ref="S381:S386" si="406">Q381+R381</f>
        <v>3.472222222222221E-2</v>
      </c>
      <c r="T381" s="71">
        <f t="shared" ref="T381:T386" si="407">K381-N380</f>
        <v>4.9305555555555602E-2</v>
      </c>
      <c r="U381" s="44">
        <v>26.1</v>
      </c>
      <c r="V381" s="44">
        <f>INDEX('Počty dní'!A:E,MATCH(E381,'Počty dní'!C:C,0),4)</f>
        <v>205</v>
      </c>
      <c r="W381" s="115">
        <f t="shared" si="401"/>
        <v>5350.5</v>
      </c>
      <c r="X381" s="16"/>
    </row>
    <row r="382" spans="1:24" x14ac:dyDescent="0.3">
      <c r="A382" s="94">
        <v>324</v>
      </c>
      <c r="B382" s="44">
        <v>3024</v>
      </c>
      <c r="C382" s="44" t="s">
        <v>2</v>
      </c>
      <c r="D382" s="89"/>
      <c r="E382" s="67" t="str">
        <f t="shared" si="402"/>
        <v>X</v>
      </c>
      <c r="F382" s="44" t="s">
        <v>29</v>
      </c>
      <c r="G382" s="192"/>
      <c r="H382" s="44" t="str">
        <f t="shared" si="400"/>
        <v>přejezd/</v>
      </c>
      <c r="I382" s="68"/>
      <c r="J382" s="68" t="s">
        <v>6</v>
      </c>
      <c r="K382" s="69">
        <v>0.56041666666666667</v>
      </c>
      <c r="L382" s="70">
        <v>0.56041666666666667</v>
      </c>
      <c r="M382" s="45" t="s">
        <v>48</v>
      </c>
      <c r="N382" s="70">
        <v>0.56319444444444444</v>
      </c>
      <c r="O382" s="137" t="s">
        <v>103</v>
      </c>
      <c r="P382" s="44" t="str">
        <f t="shared" si="389"/>
        <v>OK</v>
      </c>
      <c r="Q382" s="71">
        <f t="shared" si="404"/>
        <v>2.7777777777777679E-3</v>
      </c>
      <c r="R382" s="71">
        <f t="shared" si="405"/>
        <v>0</v>
      </c>
      <c r="S382" s="71">
        <f t="shared" si="406"/>
        <v>2.7777777777777679E-3</v>
      </c>
      <c r="T382" s="71">
        <f t="shared" si="407"/>
        <v>4.8611111111110938E-3</v>
      </c>
      <c r="U382" s="44">
        <v>0</v>
      </c>
      <c r="V382" s="44">
        <f>INDEX('Počty dní'!A:E,MATCH(E382,'Počty dní'!C:C,0),4)</f>
        <v>205</v>
      </c>
      <c r="W382" s="115">
        <f t="shared" si="401"/>
        <v>0</v>
      </c>
      <c r="X382" s="16"/>
    </row>
    <row r="383" spans="1:24" x14ac:dyDescent="0.3">
      <c r="A383" s="94">
        <v>324</v>
      </c>
      <c r="B383" s="44">
        <v>3024</v>
      </c>
      <c r="C383" s="44" t="s">
        <v>2</v>
      </c>
      <c r="D383" s="89"/>
      <c r="E383" s="67" t="str">
        <f t="shared" si="402"/>
        <v>X</v>
      </c>
      <c r="F383" s="44" t="s">
        <v>108</v>
      </c>
      <c r="G383" s="192">
        <v>11</v>
      </c>
      <c r="H383" s="44" t="str">
        <f t="shared" si="394"/>
        <v>XXX223/11</v>
      </c>
      <c r="I383" s="68" t="s">
        <v>5</v>
      </c>
      <c r="J383" s="68" t="s">
        <v>6</v>
      </c>
      <c r="K383" s="69">
        <v>0.56319444444444444</v>
      </c>
      <c r="L383" s="70">
        <v>0.56597222222222221</v>
      </c>
      <c r="M383" s="137" t="s">
        <v>103</v>
      </c>
      <c r="N383" s="70">
        <v>0.59513888888888888</v>
      </c>
      <c r="O383" s="138" t="s">
        <v>110</v>
      </c>
      <c r="P383" s="44" t="str">
        <f t="shared" si="389"/>
        <v>OK</v>
      </c>
      <c r="Q383" s="71">
        <f t="shared" si="404"/>
        <v>2.9166666666666674E-2</v>
      </c>
      <c r="R383" s="71">
        <f t="shared" si="405"/>
        <v>2.7777777777777679E-3</v>
      </c>
      <c r="S383" s="71">
        <f t="shared" si="406"/>
        <v>3.1944444444444442E-2</v>
      </c>
      <c r="T383" s="71">
        <f t="shared" si="407"/>
        <v>0</v>
      </c>
      <c r="U383" s="44">
        <v>21.6</v>
      </c>
      <c r="V383" s="44">
        <f>INDEX('Počty dní'!A:E,MATCH(E383,'Počty dní'!C:C,0),4)</f>
        <v>205</v>
      </c>
      <c r="W383" s="115">
        <f t="shared" si="399"/>
        <v>4428</v>
      </c>
      <c r="X383" s="16"/>
    </row>
    <row r="384" spans="1:24" x14ac:dyDescent="0.3">
      <c r="A384" s="94">
        <v>324</v>
      </c>
      <c r="B384" s="44">
        <v>3024</v>
      </c>
      <c r="C384" s="44" t="s">
        <v>2</v>
      </c>
      <c r="D384" s="89"/>
      <c r="E384" s="67" t="str">
        <f t="shared" si="402"/>
        <v>X</v>
      </c>
      <c r="F384" s="44" t="s">
        <v>108</v>
      </c>
      <c r="G384" s="192">
        <v>12</v>
      </c>
      <c r="H384" s="44" t="str">
        <f>CONCATENATE(F384,"/",G384)</f>
        <v>XXX223/12</v>
      </c>
      <c r="I384" s="68" t="s">
        <v>5</v>
      </c>
      <c r="J384" s="68" t="s">
        <v>6</v>
      </c>
      <c r="K384" s="69">
        <v>0.61805555555555558</v>
      </c>
      <c r="L384" s="70">
        <v>0.61944444444444446</v>
      </c>
      <c r="M384" s="138" t="s">
        <v>110</v>
      </c>
      <c r="N384" s="70">
        <v>0.64583333333333337</v>
      </c>
      <c r="O384" s="137" t="s">
        <v>103</v>
      </c>
      <c r="P384" s="44" t="str">
        <f t="shared" si="389"/>
        <v>OK</v>
      </c>
      <c r="Q384" s="71">
        <f t="shared" si="404"/>
        <v>2.6388888888888906E-2</v>
      </c>
      <c r="R384" s="71">
        <f t="shared" si="405"/>
        <v>1.388888888888884E-3</v>
      </c>
      <c r="S384" s="71">
        <f t="shared" si="406"/>
        <v>2.777777777777779E-2</v>
      </c>
      <c r="T384" s="71">
        <f t="shared" si="407"/>
        <v>2.2916666666666696E-2</v>
      </c>
      <c r="U384" s="44">
        <v>19.899999999999999</v>
      </c>
      <c r="V384" s="44">
        <f>INDEX('Počty dní'!A:E,MATCH(E384,'Počty dní'!C:C,0),4)</f>
        <v>205</v>
      </c>
      <c r="W384" s="115">
        <f>V384*U384</f>
        <v>4079.4999999999995</v>
      </c>
      <c r="X384" s="16"/>
    </row>
    <row r="385" spans="1:24" x14ac:dyDescent="0.3">
      <c r="A385" s="94">
        <v>324</v>
      </c>
      <c r="B385" s="44">
        <v>3024</v>
      </c>
      <c r="C385" s="44" t="s">
        <v>2</v>
      </c>
      <c r="D385" s="89"/>
      <c r="E385" s="67" t="str">
        <f t="shared" si="393"/>
        <v>X</v>
      </c>
      <c r="F385" s="44" t="s">
        <v>108</v>
      </c>
      <c r="G385" s="192">
        <v>15</v>
      </c>
      <c r="H385" s="44" t="str">
        <f t="shared" si="394"/>
        <v>XXX223/15</v>
      </c>
      <c r="I385" s="68" t="s">
        <v>5</v>
      </c>
      <c r="J385" s="68" t="s">
        <v>6</v>
      </c>
      <c r="K385" s="69">
        <v>0.6479166666666667</v>
      </c>
      <c r="L385" s="70">
        <v>0.64930555555555558</v>
      </c>
      <c r="M385" s="138" t="s">
        <v>103</v>
      </c>
      <c r="N385" s="70">
        <v>0.67847222222222225</v>
      </c>
      <c r="O385" s="138" t="s">
        <v>110</v>
      </c>
      <c r="P385" s="44" t="str">
        <f t="shared" si="389"/>
        <v>OK</v>
      </c>
      <c r="Q385" s="71">
        <f t="shared" si="404"/>
        <v>2.9166666666666674E-2</v>
      </c>
      <c r="R385" s="71">
        <f t="shared" si="405"/>
        <v>1.388888888888884E-3</v>
      </c>
      <c r="S385" s="71">
        <f t="shared" si="406"/>
        <v>3.0555555555555558E-2</v>
      </c>
      <c r="T385" s="71">
        <f t="shared" si="407"/>
        <v>2.0833333333333259E-3</v>
      </c>
      <c r="U385" s="44">
        <v>21.6</v>
      </c>
      <c r="V385" s="44">
        <f>INDEX('Počty dní'!A:E,MATCH(E385,'Počty dní'!C:C,0),4)</f>
        <v>205</v>
      </c>
      <c r="W385" s="115">
        <f t="shared" si="399"/>
        <v>4428</v>
      </c>
      <c r="X385" s="16"/>
    </row>
    <row r="386" spans="1:24" x14ac:dyDescent="0.3">
      <c r="A386" s="94">
        <v>324</v>
      </c>
      <c r="B386" s="44">
        <v>3024</v>
      </c>
      <c r="C386" s="44" t="s">
        <v>2</v>
      </c>
      <c r="D386" s="89"/>
      <c r="E386" s="67" t="str">
        <f>CONCATENATE(C386,D386)</f>
        <v>X</v>
      </c>
      <c r="F386" s="44" t="s">
        <v>112</v>
      </c>
      <c r="G386" s="192">
        <v>20</v>
      </c>
      <c r="H386" s="44" t="str">
        <f>CONCATENATE(F386,"/",G386)</f>
        <v>XXX211/20</v>
      </c>
      <c r="I386" s="68" t="s">
        <v>5</v>
      </c>
      <c r="J386" s="68" t="s">
        <v>6</v>
      </c>
      <c r="K386" s="69">
        <v>0.76111111111111107</v>
      </c>
      <c r="L386" s="70">
        <v>0.76250000000000007</v>
      </c>
      <c r="M386" s="138" t="s">
        <v>110</v>
      </c>
      <c r="N386" s="70">
        <v>0.78472222222222221</v>
      </c>
      <c r="O386" s="138" t="s">
        <v>113</v>
      </c>
      <c r="P386" s="44" t="str">
        <f t="shared" si="389"/>
        <v>OK</v>
      </c>
      <c r="Q386" s="71">
        <f t="shared" si="404"/>
        <v>2.2222222222222143E-2</v>
      </c>
      <c r="R386" s="71">
        <f t="shared" si="405"/>
        <v>1.388888888888995E-3</v>
      </c>
      <c r="S386" s="71">
        <f t="shared" si="406"/>
        <v>2.3611111111111138E-2</v>
      </c>
      <c r="T386" s="71">
        <f t="shared" si="407"/>
        <v>8.2638888888888817E-2</v>
      </c>
      <c r="U386" s="44">
        <v>15.4</v>
      </c>
      <c r="V386" s="44">
        <f>INDEX('Počty dní'!A:E,MATCH(E386,'Počty dní'!C:C,0),4)</f>
        <v>205</v>
      </c>
      <c r="W386" s="115">
        <f>V386*U386</f>
        <v>3157</v>
      </c>
      <c r="X386" s="16"/>
    </row>
    <row r="387" spans="1:24" ht="15" thickBot="1" x14ac:dyDescent="0.35">
      <c r="A387" s="94">
        <v>324</v>
      </c>
      <c r="B387" s="44">
        <v>3024</v>
      </c>
      <c r="C387" s="44" t="s">
        <v>2</v>
      </c>
      <c r="D387" s="89"/>
      <c r="E387" s="67" t="str">
        <f>CONCATENATE(C387,D387)</f>
        <v>X</v>
      </c>
      <c r="F387" s="44" t="s">
        <v>112</v>
      </c>
      <c r="G387" s="192">
        <v>21</v>
      </c>
      <c r="H387" s="44" t="str">
        <f>CONCATENATE(F387,"/",G387)</f>
        <v>XXX211/21</v>
      </c>
      <c r="I387" s="68" t="s">
        <v>5</v>
      </c>
      <c r="J387" s="68" t="s">
        <v>6</v>
      </c>
      <c r="K387" s="69">
        <v>0.79583333333333339</v>
      </c>
      <c r="L387" s="70">
        <v>0.79722222222222217</v>
      </c>
      <c r="M387" s="138" t="s">
        <v>113</v>
      </c>
      <c r="N387" s="70">
        <v>0.81874999999999998</v>
      </c>
      <c r="O387" s="138" t="s">
        <v>111</v>
      </c>
      <c r="P387" s="44"/>
      <c r="Q387" s="71">
        <f t="shared" si="390"/>
        <v>2.1527777777777812E-2</v>
      </c>
      <c r="R387" s="71">
        <f t="shared" si="391"/>
        <v>1.3888888888887729E-3</v>
      </c>
      <c r="S387" s="71">
        <f t="shared" si="392"/>
        <v>2.2916666666666585E-2</v>
      </c>
      <c r="T387" s="71">
        <f t="shared" si="403"/>
        <v>1.1111111111111183E-2</v>
      </c>
      <c r="U387" s="44">
        <v>18.3</v>
      </c>
      <c r="V387" s="44">
        <f>INDEX('Počty dní'!A:E,MATCH(E387,'Počty dní'!C:C,0),4)</f>
        <v>205</v>
      </c>
      <c r="W387" s="115">
        <f>V387*U387</f>
        <v>3751.5</v>
      </c>
      <c r="X387" s="16"/>
    </row>
    <row r="388" spans="1:24" ht="15" thickBot="1" x14ac:dyDescent="0.35">
      <c r="A388" s="120" t="str">
        <f ca="1">CONCATENATE(INDIRECT("R[-3]C[0]",FALSE),"celkem")</f>
        <v>324celkem</v>
      </c>
      <c r="B388" s="121"/>
      <c r="C388" s="121" t="str">
        <f ca="1">INDIRECT("R[-1]C[12]",FALSE)</f>
        <v>Přibyslav,,Bechyňovo nám.</v>
      </c>
      <c r="D388" s="122"/>
      <c r="E388" s="121"/>
      <c r="F388" s="122"/>
      <c r="G388" s="121"/>
      <c r="H388" s="123"/>
      <c r="I388" s="132"/>
      <c r="J388" s="133" t="str">
        <f ca="1">INDIRECT("R[-2]C[0]",FALSE)</f>
        <v>V</v>
      </c>
      <c r="K388" s="124"/>
      <c r="L388" s="134"/>
      <c r="M388" s="125"/>
      <c r="N388" s="134"/>
      <c r="O388" s="126"/>
      <c r="P388" s="121"/>
      <c r="Q388" s="127">
        <f>SUM(Q374:Q387)</f>
        <v>0.32430555555555562</v>
      </c>
      <c r="R388" s="127">
        <f t="shared" ref="R388" si="408">SUM(R374:R387)</f>
        <v>2.0138888888888817E-2</v>
      </c>
      <c r="S388" s="127">
        <f t="shared" ref="S388" si="409">SUM(S374:S387)</f>
        <v>0.34444444444444444</v>
      </c>
      <c r="T388" s="127">
        <f t="shared" ref="T388" si="410">SUM(T374:T387)</f>
        <v>0.27638888888888891</v>
      </c>
      <c r="U388" s="128">
        <f>SUM(U374:U387)</f>
        <v>254.60000000000002</v>
      </c>
      <c r="V388" s="129"/>
      <c r="W388" s="130">
        <f>SUM(W374:W387)</f>
        <v>52193</v>
      </c>
      <c r="X388" s="41"/>
    </row>
    <row r="389" spans="1:24" x14ac:dyDescent="0.3">
      <c r="A389" s="16"/>
      <c r="B389" s="16"/>
      <c r="C389" s="16"/>
      <c r="D389" s="16"/>
      <c r="E389" s="16"/>
      <c r="F389" s="16"/>
      <c r="G389" s="16"/>
      <c r="H389" s="16"/>
      <c r="I389" s="16"/>
      <c r="J389" s="16"/>
      <c r="K389" s="16"/>
      <c r="L389" s="16"/>
      <c r="M389" s="16"/>
      <c r="N389" s="16"/>
      <c r="O389" s="16"/>
      <c r="P389" s="16"/>
      <c r="Q389" s="16"/>
      <c r="R389" s="16"/>
      <c r="S389" s="16"/>
      <c r="T389" s="16"/>
      <c r="U389" s="16"/>
      <c r="V389" s="16"/>
      <c r="W389" s="16"/>
      <c r="X389" s="16"/>
    </row>
    <row r="390" spans="1:24" ht="15" thickBot="1" x14ac:dyDescent="0.35"/>
    <row r="391" spans="1:24" x14ac:dyDescent="0.3">
      <c r="A391" s="93">
        <v>325</v>
      </c>
      <c r="B391" s="42">
        <v>3025</v>
      </c>
      <c r="C391" s="42" t="s">
        <v>2</v>
      </c>
      <c r="D391" s="109"/>
      <c r="E391" s="110" t="str">
        <f>CONCATENATE(C391,D391)</f>
        <v>X</v>
      </c>
      <c r="F391" s="42" t="s">
        <v>112</v>
      </c>
      <c r="G391" s="191">
        <v>2</v>
      </c>
      <c r="H391" s="42" t="str">
        <f>CONCATENATE(F391,"/",G391)</f>
        <v>XXX211/2</v>
      </c>
      <c r="I391" s="64" t="s">
        <v>5</v>
      </c>
      <c r="J391" s="64" t="s">
        <v>6</v>
      </c>
      <c r="K391" s="111">
        <v>0.18055555555555555</v>
      </c>
      <c r="L391" s="112">
        <v>0.18194444444444444</v>
      </c>
      <c r="M391" s="154" t="s">
        <v>111</v>
      </c>
      <c r="N391" s="112">
        <v>0.20138888888888887</v>
      </c>
      <c r="O391" s="154" t="s">
        <v>113</v>
      </c>
      <c r="P391" s="42" t="str">
        <f t="shared" ref="P391:P404" si="411">IF(M392=O391,"OK","POZOR")</f>
        <v>OK</v>
      </c>
      <c r="Q391" s="114">
        <f t="shared" ref="Q391:Q405" si="412">IF(ISNUMBER(G391),N391-L391,IF(F391="přejezd",N391-L391,0))</f>
        <v>1.9444444444444431E-2</v>
      </c>
      <c r="R391" s="114">
        <f t="shared" ref="R391:R405" si="413">IF(ISNUMBER(G391),L391-K391,0)</f>
        <v>1.388888888888884E-3</v>
      </c>
      <c r="S391" s="114">
        <f t="shared" ref="S391:S405" si="414">Q391+R391</f>
        <v>2.0833333333333315E-2</v>
      </c>
      <c r="T391" s="114"/>
      <c r="U391" s="42">
        <v>14.5</v>
      </c>
      <c r="V391" s="42">
        <f>INDEX('Počty dní'!A:E,MATCH(E391,'Počty dní'!C:C,0),4)</f>
        <v>205</v>
      </c>
      <c r="W391" s="65">
        <f>V391*U391</f>
        <v>2972.5</v>
      </c>
      <c r="X391" s="16"/>
    </row>
    <row r="392" spans="1:24" x14ac:dyDescent="0.3">
      <c r="A392" s="94">
        <v>325</v>
      </c>
      <c r="B392" s="44">
        <v>3025</v>
      </c>
      <c r="C392" s="44" t="s">
        <v>2</v>
      </c>
      <c r="D392" s="89"/>
      <c r="E392" s="67" t="str">
        <f t="shared" ref="E392:E412" si="415">CONCATENATE(C392,D392)</f>
        <v>X</v>
      </c>
      <c r="F392" s="44" t="s">
        <v>112</v>
      </c>
      <c r="G392" s="192">
        <v>1</v>
      </c>
      <c r="H392" s="44" t="str">
        <f t="shared" ref="H392:H412" si="416">CONCATENATE(F392,"/",G392)</f>
        <v>XXX211/1</v>
      </c>
      <c r="I392" s="68" t="s">
        <v>5</v>
      </c>
      <c r="J392" s="68" t="s">
        <v>6</v>
      </c>
      <c r="K392" s="69">
        <v>0.20208333333333331</v>
      </c>
      <c r="L392" s="70">
        <v>0.20347222222222219</v>
      </c>
      <c r="M392" s="138" t="s">
        <v>113</v>
      </c>
      <c r="N392" s="70">
        <v>0.22430555555555556</v>
      </c>
      <c r="O392" s="138" t="s">
        <v>110</v>
      </c>
      <c r="P392" s="44" t="str">
        <f t="shared" si="411"/>
        <v>OK</v>
      </c>
      <c r="Q392" s="71">
        <f t="shared" si="412"/>
        <v>2.083333333333337E-2</v>
      </c>
      <c r="R392" s="71">
        <f t="shared" si="413"/>
        <v>1.388888888888884E-3</v>
      </c>
      <c r="S392" s="71">
        <f t="shared" si="414"/>
        <v>2.2222222222222254E-2</v>
      </c>
      <c r="T392" s="71">
        <f t="shared" ref="T392:T405" si="417">K392-N391</f>
        <v>6.9444444444444198E-4</v>
      </c>
      <c r="U392" s="44">
        <v>15.4</v>
      </c>
      <c r="V392" s="44">
        <f>INDEX('Počty dní'!A:E,MATCH(E392,'Počty dní'!C:C,0),4)</f>
        <v>205</v>
      </c>
      <c r="W392" s="115">
        <f t="shared" ref="W392:W412" si="418">V392*U392</f>
        <v>3157</v>
      </c>
      <c r="X392" s="16"/>
    </row>
    <row r="393" spans="1:24" x14ac:dyDescent="0.3">
      <c r="A393" s="94">
        <v>325</v>
      </c>
      <c r="B393" s="44">
        <v>3025</v>
      </c>
      <c r="C393" s="44" t="s">
        <v>2</v>
      </c>
      <c r="D393" s="89"/>
      <c r="E393" s="67" t="str">
        <f t="shared" ref="E393" si="419">CONCATENATE(C393,D393)</f>
        <v>X</v>
      </c>
      <c r="F393" s="44" t="s">
        <v>114</v>
      </c>
      <c r="G393" s="192">
        <v>4</v>
      </c>
      <c r="H393" s="44" t="str">
        <f t="shared" ref="H393" si="420">CONCATENATE(F393,"/",G393)</f>
        <v>XXX212/4</v>
      </c>
      <c r="I393" s="68" t="s">
        <v>5</v>
      </c>
      <c r="J393" s="68" t="s">
        <v>6</v>
      </c>
      <c r="K393" s="69">
        <v>0.24374999999999999</v>
      </c>
      <c r="L393" s="70">
        <v>0.24444444444444446</v>
      </c>
      <c r="M393" s="138" t="s">
        <v>110</v>
      </c>
      <c r="N393" s="70">
        <v>0.2673611111111111</v>
      </c>
      <c r="O393" s="138" t="s">
        <v>70</v>
      </c>
      <c r="P393" s="44" t="str">
        <f t="shared" si="411"/>
        <v>OK</v>
      </c>
      <c r="Q393" s="71">
        <f t="shared" si="412"/>
        <v>2.2916666666666641E-2</v>
      </c>
      <c r="R393" s="71">
        <f t="shared" si="413"/>
        <v>6.9444444444446973E-4</v>
      </c>
      <c r="S393" s="71">
        <f t="shared" si="414"/>
        <v>2.361111111111111E-2</v>
      </c>
      <c r="T393" s="71">
        <f t="shared" si="417"/>
        <v>1.9444444444444431E-2</v>
      </c>
      <c r="U393" s="44">
        <v>17.7</v>
      </c>
      <c r="V393" s="44">
        <f>INDEX('Počty dní'!A:E,MATCH(E393,'Počty dní'!C:C,0),4)</f>
        <v>205</v>
      </c>
      <c r="W393" s="115">
        <f t="shared" ref="W393" si="421">V393*U393</f>
        <v>3628.5</v>
      </c>
      <c r="X393" s="16"/>
    </row>
    <row r="394" spans="1:24" x14ac:dyDescent="0.3">
      <c r="A394" s="94">
        <v>325</v>
      </c>
      <c r="B394" s="44">
        <v>3025</v>
      </c>
      <c r="C394" s="44" t="s">
        <v>2</v>
      </c>
      <c r="D394" s="89">
        <v>25</v>
      </c>
      <c r="E394" s="67" t="str">
        <f t="shared" ref="E394:E402" si="422">CONCATENATE(C394,D394)</f>
        <v>X25</v>
      </c>
      <c r="F394" s="44" t="s">
        <v>78</v>
      </c>
      <c r="G394" s="192">
        <v>5</v>
      </c>
      <c r="H394" s="44" t="str">
        <f t="shared" ref="H394:H402" si="423">CONCATENATE(F394,"/",G394)</f>
        <v>XXX225/5</v>
      </c>
      <c r="I394" s="68" t="s">
        <v>5</v>
      </c>
      <c r="J394" s="68" t="s">
        <v>6</v>
      </c>
      <c r="K394" s="69">
        <v>0.26805555555555555</v>
      </c>
      <c r="L394" s="70">
        <v>0.26874999999999999</v>
      </c>
      <c r="M394" s="138" t="s">
        <v>70</v>
      </c>
      <c r="N394" s="70">
        <v>0.29097222222222224</v>
      </c>
      <c r="O394" s="138" t="s">
        <v>79</v>
      </c>
      <c r="P394" s="44" t="str">
        <f t="shared" si="411"/>
        <v>OK</v>
      </c>
      <c r="Q394" s="71">
        <f t="shared" ref="Q394:Q399" si="424">IF(ISNUMBER(G394),N394-L394,IF(F394="přejezd",N394-L394,0))</f>
        <v>2.2222222222222254E-2</v>
      </c>
      <c r="R394" s="71">
        <f t="shared" ref="R394:R399" si="425">IF(ISNUMBER(G394),L394-K394,0)</f>
        <v>6.9444444444444198E-4</v>
      </c>
      <c r="S394" s="71">
        <f t="shared" ref="S394:S399" si="426">Q394+R394</f>
        <v>2.2916666666666696E-2</v>
      </c>
      <c r="T394" s="71">
        <f t="shared" ref="T394:T399" si="427">K394-N393</f>
        <v>6.9444444444444198E-4</v>
      </c>
      <c r="U394" s="44">
        <v>18.3</v>
      </c>
      <c r="V394" s="44">
        <f>INDEX('Počty dní'!A:E,MATCH(E394,'Počty dní'!C:C,0),4)</f>
        <v>205</v>
      </c>
      <c r="W394" s="115">
        <f t="shared" ref="W394:W402" si="428">V394*U394</f>
        <v>3751.5</v>
      </c>
      <c r="X394" s="16"/>
    </row>
    <row r="395" spans="1:24" x14ac:dyDescent="0.3">
      <c r="A395" s="94">
        <v>325</v>
      </c>
      <c r="B395" s="44">
        <v>3025</v>
      </c>
      <c r="C395" s="44" t="s">
        <v>2</v>
      </c>
      <c r="D395" s="89">
        <v>25</v>
      </c>
      <c r="E395" s="67" t="str">
        <f t="shared" si="422"/>
        <v>X25</v>
      </c>
      <c r="F395" s="44" t="s">
        <v>78</v>
      </c>
      <c r="G395" s="192">
        <v>8</v>
      </c>
      <c r="H395" s="44" t="str">
        <f t="shared" si="423"/>
        <v>XXX225/8</v>
      </c>
      <c r="I395" s="68" t="s">
        <v>6</v>
      </c>
      <c r="J395" s="68" t="s">
        <v>6</v>
      </c>
      <c r="K395" s="69">
        <v>0.29166666666666669</v>
      </c>
      <c r="L395" s="70">
        <v>0.29305555555555557</v>
      </c>
      <c r="M395" s="138" t="s">
        <v>79</v>
      </c>
      <c r="N395" s="70">
        <v>0.32291666666666669</v>
      </c>
      <c r="O395" s="138" t="s">
        <v>70</v>
      </c>
      <c r="P395" s="44" t="str">
        <f t="shared" si="411"/>
        <v>OK</v>
      </c>
      <c r="Q395" s="71">
        <f t="shared" si="424"/>
        <v>2.9861111111111116E-2</v>
      </c>
      <c r="R395" s="71">
        <f t="shared" si="425"/>
        <v>1.388888888888884E-3</v>
      </c>
      <c r="S395" s="71">
        <f t="shared" si="426"/>
        <v>3.125E-2</v>
      </c>
      <c r="T395" s="71">
        <f t="shared" si="427"/>
        <v>6.9444444444444198E-4</v>
      </c>
      <c r="U395" s="44">
        <v>24.3</v>
      </c>
      <c r="V395" s="44">
        <f>INDEX('Počty dní'!A:E,MATCH(E395,'Počty dní'!C:C,0),4)</f>
        <v>205</v>
      </c>
      <c r="W395" s="115">
        <f t="shared" si="428"/>
        <v>4981.5</v>
      </c>
      <c r="X395" s="16"/>
    </row>
    <row r="396" spans="1:24" x14ac:dyDescent="0.3">
      <c r="A396" s="94">
        <v>325</v>
      </c>
      <c r="B396" s="44">
        <v>3025</v>
      </c>
      <c r="C396" s="44" t="s">
        <v>2</v>
      </c>
      <c r="D396" s="89"/>
      <c r="E396" s="67" t="str">
        <f t="shared" si="422"/>
        <v>X</v>
      </c>
      <c r="F396" s="44" t="s">
        <v>29</v>
      </c>
      <c r="G396" s="192"/>
      <c r="H396" s="44" t="str">
        <f t="shared" si="423"/>
        <v>přejezd/</v>
      </c>
      <c r="I396" s="68"/>
      <c r="J396" s="68" t="s">
        <v>6</v>
      </c>
      <c r="K396" s="69">
        <v>0.41875000000000001</v>
      </c>
      <c r="L396" s="70">
        <v>0.41875000000000001</v>
      </c>
      <c r="M396" s="138" t="s">
        <v>70</v>
      </c>
      <c r="N396" s="70">
        <v>0.42083333333333334</v>
      </c>
      <c r="O396" s="138" t="s">
        <v>113</v>
      </c>
      <c r="P396" s="44" t="str">
        <f t="shared" si="411"/>
        <v>OK</v>
      </c>
      <c r="Q396" s="71">
        <f t="shared" si="424"/>
        <v>2.0833333333333259E-3</v>
      </c>
      <c r="R396" s="71">
        <f t="shared" si="425"/>
        <v>0</v>
      </c>
      <c r="S396" s="71">
        <f t="shared" si="426"/>
        <v>2.0833333333333259E-3</v>
      </c>
      <c r="T396" s="71">
        <f t="shared" si="427"/>
        <v>9.5833333333333326E-2</v>
      </c>
      <c r="U396" s="44">
        <v>0</v>
      </c>
      <c r="V396" s="44">
        <f>INDEX('Počty dní'!A:E,MATCH(E396,'Počty dní'!C:C,0),4)</f>
        <v>205</v>
      </c>
      <c r="W396" s="115">
        <f t="shared" si="428"/>
        <v>0</v>
      </c>
      <c r="X396" s="16"/>
    </row>
    <row r="397" spans="1:24" x14ac:dyDescent="0.3">
      <c r="A397" s="94">
        <v>325</v>
      </c>
      <c r="B397" s="44">
        <v>3025</v>
      </c>
      <c r="C397" s="44" t="s">
        <v>2</v>
      </c>
      <c r="D397" s="89"/>
      <c r="E397" s="67" t="str">
        <f t="shared" si="422"/>
        <v>X</v>
      </c>
      <c r="F397" s="44" t="s">
        <v>112</v>
      </c>
      <c r="G397" s="192">
        <v>9</v>
      </c>
      <c r="H397" s="44" t="str">
        <f t="shared" si="423"/>
        <v>XXX211/9</v>
      </c>
      <c r="I397" s="68" t="s">
        <v>5</v>
      </c>
      <c r="J397" s="68" t="s">
        <v>6</v>
      </c>
      <c r="K397" s="69">
        <v>0.42083333333333334</v>
      </c>
      <c r="L397" s="70">
        <v>0.42222222222222222</v>
      </c>
      <c r="M397" s="138" t="s">
        <v>113</v>
      </c>
      <c r="N397" s="70">
        <v>0.44166666666666665</v>
      </c>
      <c r="O397" s="138" t="s">
        <v>111</v>
      </c>
      <c r="P397" s="44" t="str">
        <f t="shared" si="411"/>
        <v>OK</v>
      </c>
      <c r="Q397" s="71">
        <f t="shared" si="424"/>
        <v>1.9444444444444431E-2</v>
      </c>
      <c r="R397" s="71">
        <f t="shared" si="425"/>
        <v>1.388888888888884E-3</v>
      </c>
      <c r="S397" s="71">
        <f t="shared" si="426"/>
        <v>2.0833333333333315E-2</v>
      </c>
      <c r="T397" s="71">
        <f t="shared" si="427"/>
        <v>0</v>
      </c>
      <c r="U397" s="44">
        <v>14.5</v>
      </c>
      <c r="V397" s="44">
        <f>INDEX('Počty dní'!A:E,MATCH(E397,'Počty dní'!C:C,0),4)</f>
        <v>205</v>
      </c>
      <c r="W397" s="115">
        <f t="shared" si="428"/>
        <v>2972.5</v>
      </c>
      <c r="X397" s="16"/>
    </row>
    <row r="398" spans="1:24" x14ac:dyDescent="0.3">
      <c r="A398" s="94">
        <v>325</v>
      </c>
      <c r="B398" s="44">
        <v>3025</v>
      </c>
      <c r="C398" s="44" t="s">
        <v>2</v>
      </c>
      <c r="D398" s="89">
        <v>25</v>
      </c>
      <c r="E398" s="67" t="str">
        <f t="shared" si="422"/>
        <v>X25</v>
      </c>
      <c r="F398" s="44" t="s">
        <v>115</v>
      </c>
      <c r="G398" s="192">
        <v>3</v>
      </c>
      <c r="H398" s="44" t="str">
        <f t="shared" si="423"/>
        <v>XXX216/3</v>
      </c>
      <c r="I398" s="68" t="s">
        <v>5</v>
      </c>
      <c r="J398" s="68" t="s">
        <v>6</v>
      </c>
      <c r="K398" s="69">
        <v>0.52847222222222223</v>
      </c>
      <c r="L398" s="70">
        <v>0.52916666666666667</v>
      </c>
      <c r="M398" s="138" t="s">
        <v>111</v>
      </c>
      <c r="N398" s="70">
        <v>0.54097222222222219</v>
      </c>
      <c r="O398" s="100" t="s">
        <v>116</v>
      </c>
      <c r="P398" s="44" t="str">
        <f t="shared" si="411"/>
        <v>OK</v>
      </c>
      <c r="Q398" s="71">
        <f t="shared" si="424"/>
        <v>1.1805555555555514E-2</v>
      </c>
      <c r="R398" s="71">
        <f t="shared" si="425"/>
        <v>6.9444444444444198E-4</v>
      </c>
      <c r="S398" s="71">
        <f t="shared" si="426"/>
        <v>1.2499999999999956E-2</v>
      </c>
      <c r="T398" s="71">
        <f t="shared" si="427"/>
        <v>8.680555555555558E-2</v>
      </c>
      <c r="U398" s="44">
        <v>10.4</v>
      </c>
      <c r="V398" s="44">
        <f>INDEX('Počty dní'!A:E,MATCH(E398,'Počty dní'!C:C,0),4)</f>
        <v>205</v>
      </c>
      <c r="W398" s="115">
        <f t="shared" si="428"/>
        <v>2132</v>
      </c>
      <c r="X398" s="16"/>
    </row>
    <row r="399" spans="1:24" x14ac:dyDescent="0.3">
      <c r="A399" s="94">
        <v>325</v>
      </c>
      <c r="B399" s="44">
        <v>3025</v>
      </c>
      <c r="C399" s="44" t="s">
        <v>2</v>
      </c>
      <c r="D399" s="89">
        <v>25</v>
      </c>
      <c r="E399" s="67" t="str">
        <f t="shared" si="422"/>
        <v>X25</v>
      </c>
      <c r="F399" s="44" t="s">
        <v>115</v>
      </c>
      <c r="G399" s="192">
        <v>4</v>
      </c>
      <c r="H399" s="44" t="str">
        <f t="shared" si="423"/>
        <v>XXX216/4</v>
      </c>
      <c r="I399" s="68" t="s">
        <v>5</v>
      </c>
      <c r="J399" s="68" t="s">
        <v>6</v>
      </c>
      <c r="K399" s="69">
        <v>0.54166666666666663</v>
      </c>
      <c r="L399" s="70">
        <v>0.54236111111111118</v>
      </c>
      <c r="M399" s="100" t="s">
        <v>116</v>
      </c>
      <c r="N399" s="70">
        <v>0.55347222222222225</v>
      </c>
      <c r="O399" s="138" t="s">
        <v>111</v>
      </c>
      <c r="P399" s="44" t="str">
        <f t="shared" si="411"/>
        <v>OK</v>
      </c>
      <c r="Q399" s="71">
        <f t="shared" si="424"/>
        <v>1.1111111111111072E-2</v>
      </c>
      <c r="R399" s="71">
        <f t="shared" si="425"/>
        <v>6.94444444444553E-4</v>
      </c>
      <c r="S399" s="71">
        <f t="shared" si="426"/>
        <v>1.1805555555555625E-2</v>
      </c>
      <c r="T399" s="71">
        <f t="shared" si="427"/>
        <v>6.9444444444444198E-4</v>
      </c>
      <c r="U399" s="44">
        <v>10.4</v>
      </c>
      <c r="V399" s="44">
        <f>INDEX('Počty dní'!A:E,MATCH(E399,'Počty dní'!C:C,0),4)</f>
        <v>205</v>
      </c>
      <c r="W399" s="115">
        <f t="shared" si="428"/>
        <v>2132</v>
      </c>
      <c r="X399" s="16"/>
    </row>
    <row r="400" spans="1:24" x14ac:dyDescent="0.3">
      <c r="A400" s="94">
        <v>325</v>
      </c>
      <c r="B400" s="44">
        <v>3025</v>
      </c>
      <c r="C400" s="44" t="s">
        <v>2</v>
      </c>
      <c r="D400" s="89"/>
      <c r="E400" s="67" t="str">
        <f t="shared" si="422"/>
        <v>X</v>
      </c>
      <c r="F400" s="44" t="s">
        <v>112</v>
      </c>
      <c r="G400" s="192">
        <v>12</v>
      </c>
      <c r="H400" s="44" t="str">
        <f t="shared" si="423"/>
        <v>XXX211/12</v>
      </c>
      <c r="I400" s="68" t="s">
        <v>5</v>
      </c>
      <c r="J400" s="68" t="s">
        <v>6</v>
      </c>
      <c r="K400" s="69">
        <v>0.5541666666666667</v>
      </c>
      <c r="L400" s="70">
        <v>0.55694444444444446</v>
      </c>
      <c r="M400" s="138" t="s">
        <v>111</v>
      </c>
      <c r="N400" s="70">
        <v>0.57638888888888895</v>
      </c>
      <c r="O400" s="138" t="s">
        <v>113</v>
      </c>
      <c r="P400" s="44" t="str">
        <f t="shared" si="411"/>
        <v>OK</v>
      </c>
      <c r="Q400" s="71">
        <f t="shared" si="412"/>
        <v>1.9444444444444486E-2</v>
      </c>
      <c r="R400" s="71">
        <f t="shared" si="413"/>
        <v>2.7777777777777679E-3</v>
      </c>
      <c r="S400" s="71">
        <f t="shared" si="414"/>
        <v>2.2222222222222254E-2</v>
      </c>
      <c r="T400" s="71">
        <f t="shared" si="417"/>
        <v>6.9444444444444198E-4</v>
      </c>
      <c r="U400" s="44">
        <v>14.5</v>
      </c>
      <c r="V400" s="44">
        <f>INDEX('Počty dní'!A:E,MATCH(E400,'Počty dní'!C:C,0),4)</f>
        <v>205</v>
      </c>
      <c r="W400" s="115">
        <f t="shared" si="428"/>
        <v>2972.5</v>
      </c>
      <c r="X400" s="16"/>
    </row>
    <row r="401" spans="1:24" x14ac:dyDescent="0.3">
      <c r="A401" s="94">
        <v>325</v>
      </c>
      <c r="B401" s="44">
        <v>3025</v>
      </c>
      <c r="C401" s="44" t="s">
        <v>2</v>
      </c>
      <c r="D401" s="89"/>
      <c r="E401" s="67" t="str">
        <f t="shared" si="422"/>
        <v>X</v>
      </c>
      <c r="F401" s="44" t="s">
        <v>112</v>
      </c>
      <c r="G401" s="192">
        <v>13</v>
      </c>
      <c r="H401" s="44" t="str">
        <f t="shared" si="423"/>
        <v>XXX211/13</v>
      </c>
      <c r="I401" s="68" t="s">
        <v>6</v>
      </c>
      <c r="J401" s="68" t="s">
        <v>6</v>
      </c>
      <c r="K401" s="69">
        <v>0.58611111111111114</v>
      </c>
      <c r="L401" s="70">
        <v>0.58888888888888891</v>
      </c>
      <c r="M401" s="138" t="s">
        <v>113</v>
      </c>
      <c r="N401" s="70">
        <v>0.60972222222222217</v>
      </c>
      <c r="O401" s="138" t="s">
        <v>110</v>
      </c>
      <c r="P401" s="44" t="str">
        <f t="shared" si="411"/>
        <v>OK</v>
      </c>
      <c r="Q401" s="71">
        <f t="shared" si="412"/>
        <v>2.0833333333333259E-2</v>
      </c>
      <c r="R401" s="71">
        <f t="shared" si="413"/>
        <v>2.7777777777777679E-3</v>
      </c>
      <c r="S401" s="71">
        <f t="shared" si="414"/>
        <v>2.3611111111111027E-2</v>
      </c>
      <c r="T401" s="71">
        <f t="shared" si="417"/>
        <v>9.7222222222221877E-3</v>
      </c>
      <c r="U401" s="44">
        <v>15.4</v>
      </c>
      <c r="V401" s="44">
        <f>INDEX('Počty dní'!A:E,MATCH(E401,'Počty dní'!C:C,0),4)</f>
        <v>205</v>
      </c>
      <c r="W401" s="115">
        <f t="shared" si="428"/>
        <v>3157</v>
      </c>
      <c r="X401" s="16"/>
    </row>
    <row r="402" spans="1:24" x14ac:dyDescent="0.3">
      <c r="A402" s="94">
        <v>325</v>
      </c>
      <c r="B402" s="44">
        <v>3025</v>
      </c>
      <c r="C402" s="44" t="s">
        <v>2</v>
      </c>
      <c r="D402" s="89"/>
      <c r="E402" s="67" t="str">
        <f t="shared" si="422"/>
        <v>X</v>
      </c>
      <c r="F402" s="44" t="s">
        <v>114</v>
      </c>
      <c r="G402" s="192">
        <v>14</v>
      </c>
      <c r="H402" s="44" t="str">
        <f t="shared" si="423"/>
        <v>XXX212/14</v>
      </c>
      <c r="I402" s="68" t="s">
        <v>5</v>
      </c>
      <c r="J402" s="68" t="s">
        <v>6</v>
      </c>
      <c r="K402" s="69">
        <v>0.61805555555555558</v>
      </c>
      <c r="L402" s="70">
        <v>0.61944444444444446</v>
      </c>
      <c r="M402" s="138" t="s">
        <v>110</v>
      </c>
      <c r="N402" s="70">
        <v>0.64236111111111105</v>
      </c>
      <c r="O402" s="45" t="s">
        <v>70</v>
      </c>
      <c r="P402" s="44" t="str">
        <f t="shared" si="411"/>
        <v>OK</v>
      </c>
      <c r="Q402" s="71">
        <f t="shared" si="412"/>
        <v>2.2916666666666585E-2</v>
      </c>
      <c r="R402" s="71">
        <f t="shared" si="413"/>
        <v>1.388888888888884E-3</v>
      </c>
      <c r="S402" s="71">
        <f t="shared" si="414"/>
        <v>2.4305555555555469E-2</v>
      </c>
      <c r="T402" s="71">
        <f t="shared" si="417"/>
        <v>8.3333333333334147E-3</v>
      </c>
      <c r="U402" s="44">
        <v>17.7</v>
      </c>
      <c r="V402" s="44">
        <f>INDEX('Počty dní'!A:E,MATCH(E402,'Počty dní'!C:C,0),4)</f>
        <v>205</v>
      </c>
      <c r="W402" s="115">
        <f t="shared" si="428"/>
        <v>3628.5</v>
      </c>
      <c r="X402" s="16"/>
    </row>
    <row r="403" spans="1:24" x14ac:dyDescent="0.3">
      <c r="A403" s="94">
        <v>325</v>
      </c>
      <c r="B403" s="44">
        <v>3025</v>
      </c>
      <c r="C403" s="44" t="s">
        <v>2</v>
      </c>
      <c r="D403" s="89"/>
      <c r="E403" s="67" t="str">
        <f t="shared" ref="E403" si="429">CONCATENATE(C403,D403)</f>
        <v>X</v>
      </c>
      <c r="F403" s="44" t="s">
        <v>114</v>
      </c>
      <c r="G403" s="192">
        <v>13</v>
      </c>
      <c r="H403" s="44" t="str">
        <f t="shared" ref="H403" si="430">CONCATENATE(F403,"/",G403)</f>
        <v>XXX212/13</v>
      </c>
      <c r="I403" s="68" t="s">
        <v>5</v>
      </c>
      <c r="J403" s="68" t="s">
        <v>6</v>
      </c>
      <c r="K403" s="69">
        <v>0.64444444444444449</v>
      </c>
      <c r="L403" s="70">
        <v>0.64722222222222225</v>
      </c>
      <c r="M403" s="45" t="s">
        <v>70</v>
      </c>
      <c r="N403" s="70">
        <v>0.67083333333333339</v>
      </c>
      <c r="O403" s="138" t="s">
        <v>110</v>
      </c>
      <c r="P403" s="44" t="str">
        <f t="shared" si="411"/>
        <v>OK</v>
      </c>
      <c r="Q403" s="71">
        <f t="shared" si="412"/>
        <v>2.3611111111111138E-2</v>
      </c>
      <c r="R403" s="71">
        <f t="shared" si="413"/>
        <v>2.7777777777777679E-3</v>
      </c>
      <c r="S403" s="71">
        <f t="shared" si="414"/>
        <v>2.6388888888888906E-2</v>
      </c>
      <c r="T403" s="71">
        <f t="shared" si="417"/>
        <v>2.083333333333437E-3</v>
      </c>
      <c r="U403" s="44">
        <v>17.7</v>
      </c>
      <c r="V403" s="44">
        <f>INDEX('Počty dní'!A:E,MATCH(E403,'Počty dní'!C:C,0),4)</f>
        <v>205</v>
      </c>
      <c r="W403" s="115">
        <f t="shared" ref="W403" si="431">V403*U403</f>
        <v>3628.5</v>
      </c>
      <c r="X403" s="16"/>
    </row>
    <row r="404" spans="1:24" x14ac:dyDescent="0.3">
      <c r="A404" s="94">
        <v>325</v>
      </c>
      <c r="B404" s="44">
        <v>3025</v>
      </c>
      <c r="C404" s="44" t="s">
        <v>2</v>
      </c>
      <c r="D404" s="89"/>
      <c r="E404" s="67" t="str">
        <f>CONCATENATE(C404,D404)</f>
        <v>X</v>
      </c>
      <c r="F404" s="44" t="s">
        <v>108</v>
      </c>
      <c r="G404" s="192">
        <v>14</v>
      </c>
      <c r="H404" s="44" t="str">
        <f>CONCATENATE(F404,"/",G404)</f>
        <v>XXX223/14</v>
      </c>
      <c r="I404" s="68" t="s">
        <v>5</v>
      </c>
      <c r="J404" s="68" t="s">
        <v>6</v>
      </c>
      <c r="K404" s="69">
        <v>0.70138888888888884</v>
      </c>
      <c r="L404" s="70">
        <v>0.70277777777777783</v>
      </c>
      <c r="M404" s="138" t="s">
        <v>110</v>
      </c>
      <c r="N404" s="70">
        <v>0.72916666666666663</v>
      </c>
      <c r="O404" s="137" t="s">
        <v>103</v>
      </c>
      <c r="P404" s="44" t="str">
        <f t="shared" si="411"/>
        <v>OK</v>
      </c>
      <c r="Q404" s="71">
        <f t="shared" si="412"/>
        <v>2.6388888888888795E-2</v>
      </c>
      <c r="R404" s="71">
        <f t="shared" si="413"/>
        <v>1.388888888888995E-3</v>
      </c>
      <c r="S404" s="71">
        <f t="shared" si="414"/>
        <v>2.777777777777779E-2</v>
      </c>
      <c r="T404" s="71">
        <f t="shared" si="417"/>
        <v>3.0555555555555447E-2</v>
      </c>
      <c r="U404" s="44">
        <v>19.899999999999999</v>
      </c>
      <c r="V404" s="44">
        <f>INDEX('Počty dní'!A:E,MATCH(E404,'Počty dní'!C:C,0),4)</f>
        <v>205</v>
      </c>
      <c r="W404" s="115">
        <f>V404*U404</f>
        <v>4079.4999999999995</v>
      </c>
      <c r="X404" s="16"/>
    </row>
    <row r="405" spans="1:24" ht="15" thickBot="1" x14ac:dyDescent="0.35">
      <c r="A405" s="94">
        <v>325</v>
      </c>
      <c r="B405" s="44">
        <v>3025</v>
      </c>
      <c r="C405" s="44" t="s">
        <v>2</v>
      </c>
      <c r="D405" s="89"/>
      <c r="E405" s="67" t="str">
        <f>CONCATENATE(C405,D405)</f>
        <v>X</v>
      </c>
      <c r="F405" s="44" t="s">
        <v>108</v>
      </c>
      <c r="G405" s="192">
        <v>17</v>
      </c>
      <c r="H405" s="44" t="str">
        <f>CONCATENATE(F405,"/",G405)</f>
        <v>XXX223/17</v>
      </c>
      <c r="I405" s="68" t="s">
        <v>5</v>
      </c>
      <c r="J405" s="68" t="s">
        <v>6</v>
      </c>
      <c r="K405" s="69">
        <v>0.73125000000000007</v>
      </c>
      <c r="L405" s="70">
        <v>0.73263888888888884</v>
      </c>
      <c r="M405" s="138" t="s">
        <v>103</v>
      </c>
      <c r="N405" s="70">
        <v>0.76180555555555562</v>
      </c>
      <c r="O405" s="138" t="s">
        <v>110</v>
      </c>
      <c r="P405" s="44"/>
      <c r="Q405" s="71">
        <f t="shared" si="412"/>
        <v>2.9166666666666785E-2</v>
      </c>
      <c r="R405" s="71">
        <f t="shared" si="413"/>
        <v>1.3888888888887729E-3</v>
      </c>
      <c r="S405" s="71">
        <f t="shared" si="414"/>
        <v>3.0555555555555558E-2</v>
      </c>
      <c r="T405" s="71">
        <f t="shared" si="417"/>
        <v>2.083333333333437E-3</v>
      </c>
      <c r="U405" s="44">
        <v>21.6</v>
      </c>
      <c r="V405" s="44">
        <f>INDEX('Počty dní'!A:E,MATCH(E405,'Počty dní'!C:C,0),4)</f>
        <v>205</v>
      </c>
      <c r="W405" s="115">
        <f>V405*U405</f>
        <v>4428</v>
      </c>
      <c r="X405" s="16"/>
    </row>
    <row r="406" spans="1:24" ht="15" thickBot="1" x14ac:dyDescent="0.35">
      <c r="A406" s="120" t="str">
        <f ca="1">CONCATENATE(INDIRECT("R[-3]C[0]",FALSE),"celkem")</f>
        <v>325celkem</v>
      </c>
      <c r="B406" s="121"/>
      <c r="C406" s="121" t="str">
        <f ca="1">INDIRECT("R[-1]C[12]",FALSE)</f>
        <v>Přibyslav,,žel.st.</v>
      </c>
      <c r="D406" s="122"/>
      <c r="E406" s="121"/>
      <c r="F406" s="122"/>
      <c r="G406" s="121"/>
      <c r="H406" s="123"/>
      <c r="I406" s="132"/>
      <c r="J406" s="133" t="str">
        <f ca="1">INDIRECT("R[-2]C[0]",FALSE)</f>
        <v>V</v>
      </c>
      <c r="K406" s="124"/>
      <c r="L406" s="134"/>
      <c r="M406" s="125"/>
      <c r="N406" s="134"/>
      <c r="O406" s="126"/>
      <c r="P406" s="121"/>
      <c r="Q406" s="127">
        <f>SUM(Q391:Q405)</f>
        <v>0.3020833333333332</v>
      </c>
      <c r="R406" s="127">
        <f t="shared" ref="R406:T406" si="432">SUM(R391:R405)</f>
        <v>2.0833333333333398E-2</v>
      </c>
      <c r="S406" s="127">
        <f t="shared" si="432"/>
        <v>0.32291666666666663</v>
      </c>
      <c r="T406" s="127">
        <f t="shared" si="432"/>
        <v>0.25833333333333347</v>
      </c>
      <c r="U406" s="128">
        <f>SUM(U391:U405)</f>
        <v>232.29999999999998</v>
      </c>
      <c r="V406" s="129"/>
      <c r="W406" s="130">
        <f>SUM(W391:W405)</f>
        <v>47621.5</v>
      </c>
      <c r="X406" s="41"/>
    </row>
    <row r="407" spans="1:24" x14ac:dyDescent="0.3">
      <c r="A407" s="16"/>
      <c r="B407" s="16"/>
      <c r="C407" s="16"/>
      <c r="D407" s="16"/>
      <c r="E407" s="16"/>
      <c r="F407" s="16"/>
      <c r="G407" s="16"/>
      <c r="H407" s="16"/>
      <c r="I407" s="16"/>
      <c r="J407" s="16"/>
      <c r="K407" s="16"/>
      <c r="L407" s="16"/>
      <c r="M407" s="16"/>
      <c r="N407" s="16"/>
      <c r="O407" s="16"/>
      <c r="P407" s="16"/>
      <c r="Q407" s="16"/>
      <c r="R407" s="16"/>
      <c r="S407" s="16"/>
      <c r="T407" s="16"/>
      <c r="U407" s="16"/>
      <c r="V407" s="16"/>
      <c r="W407" s="16"/>
      <c r="X407" s="16"/>
    </row>
    <row r="408" spans="1:24" ht="15" thickBot="1" x14ac:dyDescent="0.35">
      <c r="A408" s="16"/>
      <c r="B408" s="16"/>
      <c r="C408" s="16"/>
      <c r="D408" s="16"/>
      <c r="E408" s="16"/>
      <c r="F408" s="16"/>
      <c r="G408" s="16"/>
      <c r="H408" s="16"/>
      <c r="I408" s="16"/>
      <c r="J408" s="16"/>
      <c r="K408" s="16"/>
      <c r="L408" s="16"/>
      <c r="M408" s="16"/>
      <c r="N408" s="16"/>
      <c r="O408" s="16"/>
      <c r="P408" s="16"/>
      <c r="Q408" s="16"/>
      <c r="R408" s="16"/>
      <c r="S408" s="16"/>
      <c r="T408" s="16"/>
      <c r="U408" s="16"/>
      <c r="V408" s="16"/>
      <c r="W408" s="16"/>
      <c r="X408" s="16"/>
    </row>
    <row r="409" spans="1:24" x14ac:dyDescent="0.3">
      <c r="A409" s="93">
        <v>326</v>
      </c>
      <c r="B409" s="42">
        <v>3026</v>
      </c>
      <c r="C409" s="42" t="s">
        <v>2</v>
      </c>
      <c r="D409" s="109"/>
      <c r="E409" s="110" t="str">
        <f>CONCATENATE(C409,D409)</f>
        <v>X</v>
      </c>
      <c r="F409" s="42" t="s">
        <v>114</v>
      </c>
      <c r="G409" s="191">
        <v>2</v>
      </c>
      <c r="H409" s="42" t="str">
        <f>CONCATENATE(F409,"/",G409)</f>
        <v>XXX212/2</v>
      </c>
      <c r="I409" s="64" t="s">
        <v>5</v>
      </c>
      <c r="J409" s="64" t="s">
        <v>5</v>
      </c>
      <c r="K409" s="111">
        <v>0.19444444444444445</v>
      </c>
      <c r="L409" s="112">
        <v>0.19583333333333333</v>
      </c>
      <c r="M409" s="154" t="s">
        <v>111</v>
      </c>
      <c r="N409" s="112">
        <v>0.21666666666666667</v>
      </c>
      <c r="O409" s="113" t="s">
        <v>70</v>
      </c>
      <c r="P409" s="42" t="str">
        <f t="shared" ref="P409:P419" si="433">IF(M410=O409,"OK","POZOR")</f>
        <v>OK</v>
      </c>
      <c r="Q409" s="114">
        <f t="shared" ref="Q409:Q420" si="434">IF(ISNUMBER(G409),N409-L409,IF(F409="přejezd",N409-L409,0))</f>
        <v>2.0833333333333343E-2</v>
      </c>
      <c r="R409" s="114">
        <f t="shared" ref="R409:R420" si="435">IF(ISNUMBER(G409),L409-K409,0)</f>
        <v>1.388888888888884E-3</v>
      </c>
      <c r="S409" s="114">
        <f t="shared" ref="S409:S420" si="436">Q409+R409</f>
        <v>2.2222222222222227E-2</v>
      </c>
      <c r="T409" s="114"/>
      <c r="U409" s="42">
        <v>16.8</v>
      </c>
      <c r="V409" s="42">
        <f>INDEX('Počty dní'!A:E,MATCH(E409,'Počty dní'!C:C,0),4)</f>
        <v>205</v>
      </c>
      <c r="W409" s="65">
        <f>V409*U409</f>
        <v>3444</v>
      </c>
      <c r="X409" s="16"/>
    </row>
    <row r="410" spans="1:24" x14ac:dyDescent="0.3">
      <c r="A410" s="94">
        <v>326</v>
      </c>
      <c r="B410" s="44">
        <v>3026</v>
      </c>
      <c r="C410" s="44" t="s">
        <v>2</v>
      </c>
      <c r="D410" s="89"/>
      <c r="E410" s="67" t="str">
        <f>CONCATENATE(C410,D410)</f>
        <v>X</v>
      </c>
      <c r="F410" s="44" t="s">
        <v>114</v>
      </c>
      <c r="G410" s="192">
        <v>3</v>
      </c>
      <c r="H410" s="44" t="str">
        <f>CONCATENATE(F410,"/",G410)</f>
        <v>XXX212/3</v>
      </c>
      <c r="I410" s="68" t="s">
        <v>5</v>
      </c>
      <c r="J410" s="68" t="s">
        <v>5</v>
      </c>
      <c r="K410" s="69">
        <v>0.22916666666666666</v>
      </c>
      <c r="L410" s="70">
        <v>0.23055555555555554</v>
      </c>
      <c r="M410" s="45" t="s">
        <v>70</v>
      </c>
      <c r="N410" s="70">
        <v>0.25416666666666665</v>
      </c>
      <c r="O410" s="138" t="s">
        <v>110</v>
      </c>
      <c r="P410" s="44" t="str">
        <f t="shared" si="433"/>
        <v>OK</v>
      </c>
      <c r="Q410" s="71">
        <f t="shared" si="434"/>
        <v>2.361111111111111E-2</v>
      </c>
      <c r="R410" s="71">
        <f t="shared" si="435"/>
        <v>1.388888888888884E-3</v>
      </c>
      <c r="S410" s="71">
        <f t="shared" si="436"/>
        <v>2.4999999999999994E-2</v>
      </c>
      <c r="T410" s="71">
        <f t="shared" ref="T410:T420" si="437">K410-N409</f>
        <v>1.2499999999999983E-2</v>
      </c>
      <c r="U410" s="44">
        <v>17.7</v>
      </c>
      <c r="V410" s="44">
        <f>INDEX('Počty dní'!A:E,MATCH(E410,'Počty dní'!C:C,0),4)</f>
        <v>205</v>
      </c>
      <c r="W410" s="115">
        <f>V410*U410</f>
        <v>3628.5</v>
      </c>
      <c r="X410" s="16"/>
    </row>
    <row r="411" spans="1:24" x14ac:dyDescent="0.3">
      <c r="A411" s="94">
        <v>326</v>
      </c>
      <c r="B411" s="44">
        <v>3026</v>
      </c>
      <c r="C411" s="44" t="s">
        <v>2</v>
      </c>
      <c r="D411" s="89"/>
      <c r="E411" s="67" t="str">
        <f>CONCATENATE(C411,D411)</f>
        <v>X</v>
      </c>
      <c r="F411" s="44" t="s">
        <v>112</v>
      </c>
      <c r="G411" s="192">
        <v>6</v>
      </c>
      <c r="H411" s="44" t="str">
        <f>CONCATENATE(F411,"/",G411)</f>
        <v>XXX211/6</v>
      </c>
      <c r="I411" s="68" t="s">
        <v>5</v>
      </c>
      <c r="J411" s="68" t="s">
        <v>5</v>
      </c>
      <c r="K411" s="69">
        <v>0.26111111111111113</v>
      </c>
      <c r="L411" s="70">
        <v>0.26250000000000001</v>
      </c>
      <c r="M411" s="138" t="s">
        <v>110</v>
      </c>
      <c r="N411" s="70">
        <v>0.28472222222222221</v>
      </c>
      <c r="O411" s="138" t="s">
        <v>113</v>
      </c>
      <c r="P411" s="44" t="str">
        <f t="shared" si="433"/>
        <v>OK</v>
      </c>
      <c r="Q411" s="71">
        <f t="shared" si="434"/>
        <v>2.2222222222222199E-2</v>
      </c>
      <c r="R411" s="71">
        <f t="shared" si="435"/>
        <v>1.388888888888884E-3</v>
      </c>
      <c r="S411" s="71">
        <f t="shared" si="436"/>
        <v>2.3611111111111083E-2</v>
      </c>
      <c r="T411" s="71">
        <f t="shared" si="437"/>
        <v>6.9444444444444753E-3</v>
      </c>
      <c r="U411" s="44">
        <v>15.4</v>
      </c>
      <c r="V411" s="44">
        <f>INDEX('Počty dní'!A:E,MATCH(E411,'Počty dní'!C:C,0),4)</f>
        <v>205</v>
      </c>
      <c r="W411" s="115">
        <f>V411*U411</f>
        <v>3157</v>
      </c>
      <c r="X411" s="16"/>
    </row>
    <row r="412" spans="1:24" x14ac:dyDescent="0.3">
      <c r="A412" s="94">
        <v>326</v>
      </c>
      <c r="B412" s="44">
        <v>3026</v>
      </c>
      <c r="C412" s="44" t="s">
        <v>2</v>
      </c>
      <c r="D412" s="89"/>
      <c r="E412" s="67" t="str">
        <f t="shared" si="415"/>
        <v>X</v>
      </c>
      <c r="F412" s="44" t="s">
        <v>112</v>
      </c>
      <c r="G412" s="192">
        <v>5</v>
      </c>
      <c r="H412" s="44" t="str">
        <f t="shared" si="416"/>
        <v>XXX211/5</v>
      </c>
      <c r="I412" s="68" t="s">
        <v>5</v>
      </c>
      <c r="J412" s="68" t="s">
        <v>5</v>
      </c>
      <c r="K412" s="69">
        <v>0.29583333333333334</v>
      </c>
      <c r="L412" s="70">
        <v>0.29722222222222222</v>
      </c>
      <c r="M412" s="138" t="s">
        <v>113</v>
      </c>
      <c r="N412" s="70">
        <v>0.31805555555555554</v>
      </c>
      <c r="O412" s="138" t="s">
        <v>110</v>
      </c>
      <c r="P412" s="44" t="str">
        <f t="shared" si="433"/>
        <v>OK</v>
      </c>
      <c r="Q412" s="71">
        <f t="shared" si="434"/>
        <v>2.0833333333333315E-2</v>
      </c>
      <c r="R412" s="71">
        <f t="shared" si="435"/>
        <v>1.388888888888884E-3</v>
      </c>
      <c r="S412" s="71">
        <f t="shared" si="436"/>
        <v>2.2222222222222199E-2</v>
      </c>
      <c r="T412" s="71">
        <f t="shared" si="437"/>
        <v>1.1111111111111127E-2</v>
      </c>
      <c r="U412" s="44">
        <v>15.4</v>
      </c>
      <c r="V412" s="44">
        <f>INDEX('Počty dní'!A:E,MATCH(E412,'Počty dní'!C:C,0),4)</f>
        <v>205</v>
      </c>
      <c r="W412" s="115">
        <f t="shared" si="418"/>
        <v>3157</v>
      </c>
      <c r="X412" s="16"/>
    </row>
    <row r="413" spans="1:24" x14ac:dyDescent="0.3">
      <c r="A413" s="94">
        <v>326</v>
      </c>
      <c r="B413" s="44">
        <v>3026</v>
      </c>
      <c r="C413" s="44" t="s">
        <v>2</v>
      </c>
      <c r="D413" s="89"/>
      <c r="E413" s="67" t="str">
        <f t="shared" ref="E413:E419" si="438">CONCATENATE(C413,D413)</f>
        <v>X</v>
      </c>
      <c r="F413" s="44" t="s">
        <v>108</v>
      </c>
      <c r="G413" s="192">
        <v>8</v>
      </c>
      <c r="H413" s="44" t="str">
        <f t="shared" ref="H413:H419" si="439">CONCATENATE(F413,"/",G413)</f>
        <v>XXX223/8</v>
      </c>
      <c r="I413" s="68" t="s">
        <v>5</v>
      </c>
      <c r="J413" s="68" t="s">
        <v>5</v>
      </c>
      <c r="K413" s="69">
        <v>0.39583333333333331</v>
      </c>
      <c r="L413" s="70">
        <v>0.3972222222222222</v>
      </c>
      <c r="M413" s="138" t="s">
        <v>110</v>
      </c>
      <c r="N413" s="70">
        <v>0.42708333333333331</v>
      </c>
      <c r="O413" s="137" t="s">
        <v>103</v>
      </c>
      <c r="P413" s="44" t="str">
        <f t="shared" si="433"/>
        <v>OK</v>
      </c>
      <c r="Q413" s="71">
        <f t="shared" si="434"/>
        <v>2.9861111111111116E-2</v>
      </c>
      <c r="R413" s="71">
        <f t="shared" si="435"/>
        <v>1.388888888888884E-3</v>
      </c>
      <c r="S413" s="71">
        <f t="shared" si="436"/>
        <v>3.125E-2</v>
      </c>
      <c r="T413" s="71">
        <f t="shared" si="437"/>
        <v>7.7777777777777779E-2</v>
      </c>
      <c r="U413" s="44">
        <v>21.6</v>
      </c>
      <c r="V413" s="44">
        <f>INDEX('Počty dní'!A:E,MATCH(E413,'Počty dní'!C:C,0),4)</f>
        <v>205</v>
      </c>
      <c r="W413" s="115">
        <f t="shared" ref="W413:W419" si="440">V413*U413</f>
        <v>4428</v>
      </c>
      <c r="X413" s="16"/>
    </row>
    <row r="414" spans="1:24" x14ac:dyDescent="0.3">
      <c r="A414" s="94">
        <v>326</v>
      </c>
      <c r="B414" s="44">
        <v>3026</v>
      </c>
      <c r="C414" s="44" t="s">
        <v>2</v>
      </c>
      <c r="D414" s="89"/>
      <c r="E414" s="67" t="str">
        <f t="shared" si="438"/>
        <v>X</v>
      </c>
      <c r="F414" s="44" t="s">
        <v>108</v>
      </c>
      <c r="G414" s="192">
        <v>9</v>
      </c>
      <c r="H414" s="44" t="str">
        <f t="shared" si="439"/>
        <v>XXX223/9</v>
      </c>
      <c r="I414" s="68" t="s">
        <v>5</v>
      </c>
      <c r="J414" s="68" t="s">
        <v>5</v>
      </c>
      <c r="K414" s="69">
        <v>0.48749999999999999</v>
      </c>
      <c r="L414" s="70">
        <v>0.48958333333333331</v>
      </c>
      <c r="M414" s="137" t="s">
        <v>103</v>
      </c>
      <c r="N414" s="70">
        <v>0.51874999999999993</v>
      </c>
      <c r="O414" s="138" t="s">
        <v>110</v>
      </c>
      <c r="P414" s="44" t="str">
        <f t="shared" si="433"/>
        <v>OK</v>
      </c>
      <c r="Q414" s="71">
        <f t="shared" si="434"/>
        <v>2.9166666666666619E-2</v>
      </c>
      <c r="R414" s="71">
        <f t="shared" si="435"/>
        <v>2.0833333333333259E-3</v>
      </c>
      <c r="S414" s="71">
        <f t="shared" si="436"/>
        <v>3.1249999999999944E-2</v>
      </c>
      <c r="T414" s="71">
        <f t="shared" si="437"/>
        <v>6.0416666666666674E-2</v>
      </c>
      <c r="U414" s="44">
        <v>21.6</v>
      </c>
      <c r="V414" s="44">
        <f>INDEX('Počty dní'!A:E,MATCH(E414,'Počty dní'!C:C,0),4)</f>
        <v>205</v>
      </c>
      <c r="W414" s="115">
        <f t="shared" si="440"/>
        <v>4428</v>
      </c>
      <c r="X414" s="16"/>
    </row>
    <row r="415" spans="1:24" x14ac:dyDescent="0.3">
      <c r="A415" s="94">
        <v>326</v>
      </c>
      <c r="B415" s="44">
        <v>3026</v>
      </c>
      <c r="C415" s="44" t="s">
        <v>2</v>
      </c>
      <c r="D415" s="89">
        <v>25</v>
      </c>
      <c r="E415" s="67" t="str">
        <f t="shared" si="438"/>
        <v>X25</v>
      </c>
      <c r="F415" s="44" t="s">
        <v>114</v>
      </c>
      <c r="G415" s="192">
        <v>12</v>
      </c>
      <c r="H415" s="44" t="str">
        <f t="shared" si="439"/>
        <v>XXX212/12</v>
      </c>
      <c r="I415" s="68" t="s">
        <v>5</v>
      </c>
      <c r="J415" s="68" t="s">
        <v>5</v>
      </c>
      <c r="K415" s="69">
        <v>0.57638888888888895</v>
      </c>
      <c r="L415" s="70">
        <v>0.57777777777777783</v>
      </c>
      <c r="M415" s="138" t="s">
        <v>110</v>
      </c>
      <c r="N415" s="70">
        <v>0.60069444444444442</v>
      </c>
      <c r="O415" s="45" t="s">
        <v>70</v>
      </c>
      <c r="P415" s="44" t="str">
        <f t="shared" si="433"/>
        <v>OK</v>
      </c>
      <c r="Q415" s="71">
        <f t="shared" si="434"/>
        <v>2.2916666666666585E-2</v>
      </c>
      <c r="R415" s="71">
        <f t="shared" si="435"/>
        <v>1.388888888888884E-3</v>
      </c>
      <c r="S415" s="71">
        <f t="shared" si="436"/>
        <v>2.4305555555555469E-2</v>
      </c>
      <c r="T415" s="71">
        <f t="shared" si="437"/>
        <v>5.7638888888889017E-2</v>
      </c>
      <c r="U415" s="44">
        <v>17.7</v>
      </c>
      <c r="V415" s="44">
        <f>INDEX('Počty dní'!A:E,MATCH(E415,'Počty dní'!C:C,0),4)</f>
        <v>205</v>
      </c>
      <c r="W415" s="115">
        <f t="shared" si="440"/>
        <v>3628.5</v>
      </c>
      <c r="X415" s="16"/>
    </row>
    <row r="416" spans="1:24" x14ac:dyDescent="0.3">
      <c r="A416" s="94">
        <v>326</v>
      </c>
      <c r="B416" s="44">
        <v>3026</v>
      </c>
      <c r="C416" s="44" t="s">
        <v>2</v>
      </c>
      <c r="D416" s="89"/>
      <c r="E416" s="67" t="str">
        <f t="shared" si="438"/>
        <v>X</v>
      </c>
      <c r="F416" s="44" t="s">
        <v>133</v>
      </c>
      <c r="G416" s="192">
        <v>13</v>
      </c>
      <c r="H416" s="44" t="str">
        <f t="shared" si="439"/>
        <v>XXX221/13</v>
      </c>
      <c r="I416" s="68" t="s">
        <v>5</v>
      </c>
      <c r="J416" s="68" t="s">
        <v>5</v>
      </c>
      <c r="K416" s="69">
        <v>0.60416666666666663</v>
      </c>
      <c r="L416" s="70">
        <v>0.60555555555555551</v>
      </c>
      <c r="M416" s="45" t="s">
        <v>70</v>
      </c>
      <c r="N416" s="70">
        <v>0.62777777777777777</v>
      </c>
      <c r="O416" s="147" t="s">
        <v>134</v>
      </c>
      <c r="P416" s="44" t="str">
        <f t="shared" si="433"/>
        <v>OK</v>
      </c>
      <c r="Q416" s="71">
        <f t="shared" si="434"/>
        <v>2.2222222222222254E-2</v>
      </c>
      <c r="R416" s="71">
        <f t="shared" si="435"/>
        <v>1.388888888888884E-3</v>
      </c>
      <c r="S416" s="71">
        <f t="shared" si="436"/>
        <v>2.3611111111111138E-2</v>
      </c>
      <c r="T416" s="71">
        <f t="shared" si="437"/>
        <v>3.4722222222222099E-3</v>
      </c>
      <c r="U416" s="44">
        <v>15.2</v>
      </c>
      <c r="V416" s="44">
        <f>INDEX('Počty dní'!A:E,MATCH(E416,'Počty dní'!C:C,0),4)</f>
        <v>205</v>
      </c>
      <c r="W416" s="115">
        <f t="shared" si="440"/>
        <v>3116</v>
      </c>
      <c r="X416" s="16"/>
    </row>
    <row r="417" spans="1:24" x14ac:dyDescent="0.3">
      <c r="A417" s="94">
        <v>326</v>
      </c>
      <c r="B417" s="44">
        <v>3026</v>
      </c>
      <c r="C417" s="44" t="s">
        <v>2</v>
      </c>
      <c r="D417" s="89"/>
      <c r="E417" s="67" t="str">
        <f t="shared" si="438"/>
        <v>X</v>
      </c>
      <c r="F417" s="44" t="s">
        <v>133</v>
      </c>
      <c r="G417" s="192">
        <v>16</v>
      </c>
      <c r="H417" s="44" t="str">
        <f t="shared" si="439"/>
        <v>XXX221/16</v>
      </c>
      <c r="I417" s="68" t="s">
        <v>5</v>
      </c>
      <c r="J417" s="68" t="s">
        <v>5</v>
      </c>
      <c r="K417" s="69">
        <v>0.62777777777777777</v>
      </c>
      <c r="L417" s="70">
        <v>0.62847222222222221</v>
      </c>
      <c r="M417" s="147" t="s">
        <v>134</v>
      </c>
      <c r="N417" s="70">
        <v>0.64513888888888882</v>
      </c>
      <c r="O417" s="45" t="s">
        <v>70</v>
      </c>
      <c r="P417" s="44" t="str">
        <f t="shared" si="433"/>
        <v>OK</v>
      </c>
      <c r="Q417" s="71">
        <f t="shared" si="434"/>
        <v>1.6666666666666607E-2</v>
      </c>
      <c r="R417" s="71">
        <f t="shared" si="435"/>
        <v>6.9444444444444198E-4</v>
      </c>
      <c r="S417" s="71">
        <f t="shared" si="436"/>
        <v>1.7361111111111049E-2</v>
      </c>
      <c r="T417" s="71">
        <f t="shared" si="437"/>
        <v>0</v>
      </c>
      <c r="U417" s="44">
        <v>12.2</v>
      </c>
      <c r="V417" s="44">
        <f>INDEX('Počty dní'!A:E,MATCH(E417,'Počty dní'!C:C,0),4)</f>
        <v>205</v>
      </c>
      <c r="W417" s="115">
        <f t="shared" si="440"/>
        <v>2501</v>
      </c>
      <c r="X417" s="16"/>
    </row>
    <row r="418" spans="1:24" x14ac:dyDescent="0.3">
      <c r="A418" s="94">
        <v>326</v>
      </c>
      <c r="B418" s="44">
        <v>3026</v>
      </c>
      <c r="C418" s="44" t="s">
        <v>2</v>
      </c>
      <c r="D418" s="89"/>
      <c r="E418" s="67" t="str">
        <f t="shared" si="438"/>
        <v>X</v>
      </c>
      <c r="F418" s="44" t="s">
        <v>133</v>
      </c>
      <c r="G418" s="192">
        <v>15</v>
      </c>
      <c r="H418" s="44" t="str">
        <f t="shared" si="439"/>
        <v>XXX221/15</v>
      </c>
      <c r="I418" s="68" t="s">
        <v>5</v>
      </c>
      <c r="J418" s="68" t="s">
        <v>5</v>
      </c>
      <c r="K418" s="69">
        <v>0.64583333333333337</v>
      </c>
      <c r="L418" s="70">
        <v>0.64722222222222225</v>
      </c>
      <c r="M418" s="45" t="s">
        <v>70</v>
      </c>
      <c r="N418" s="70">
        <v>0.66597222222222219</v>
      </c>
      <c r="O418" s="138" t="s">
        <v>135</v>
      </c>
      <c r="P418" s="44" t="str">
        <f t="shared" si="433"/>
        <v>OK</v>
      </c>
      <c r="Q418" s="71">
        <f t="shared" si="434"/>
        <v>1.8749999999999933E-2</v>
      </c>
      <c r="R418" s="71">
        <f t="shared" si="435"/>
        <v>1.388888888888884E-3</v>
      </c>
      <c r="S418" s="71">
        <f t="shared" si="436"/>
        <v>2.0138888888888817E-2</v>
      </c>
      <c r="T418" s="71">
        <f t="shared" si="437"/>
        <v>6.94444444444553E-4</v>
      </c>
      <c r="U418" s="44">
        <v>13</v>
      </c>
      <c r="V418" s="44">
        <f>INDEX('Počty dní'!A:E,MATCH(E418,'Počty dní'!C:C,0),4)</f>
        <v>205</v>
      </c>
      <c r="W418" s="115">
        <f t="shared" si="440"/>
        <v>2665</v>
      </c>
      <c r="X418" s="16"/>
    </row>
    <row r="419" spans="1:24" x14ac:dyDescent="0.3">
      <c r="A419" s="94">
        <v>326</v>
      </c>
      <c r="B419" s="44">
        <v>3026</v>
      </c>
      <c r="C419" s="44" t="s">
        <v>2</v>
      </c>
      <c r="D419" s="89"/>
      <c r="E419" s="67" t="str">
        <f t="shared" si="438"/>
        <v>X</v>
      </c>
      <c r="F419" s="44" t="s">
        <v>133</v>
      </c>
      <c r="G419" s="192">
        <v>18</v>
      </c>
      <c r="H419" s="44" t="str">
        <f t="shared" si="439"/>
        <v>XXX221/18</v>
      </c>
      <c r="I419" s="68" t="s">
        <v>5</v>
      </c>
      <c r="J419" s="68" t="s">
        <v>5</v>
      </c>
      <c r="K419" s="69">
        <v>0.66597222222222219</v>
      </c>
      <c r="L419" s="70">
        <v>0.66666666666666663</v>
      </c>
      <c r="M419" s="138" t="s">
        <v>135</v>
      </c>
      <c r="N419" s="70">
        <v>0.68402777777777779</v>
      </c>
      <c r="O419" s="45" t="s">
        <v>70</v>
      </c>
      <c r="P419" s="44" t="str">
        <f t="shared" si="433"/>
        <v>OK</v>
      </c>
      <c r="Q419" s="71">
        <f t="shared" si="434"/>
        <v>1.736111111111116E-2</v>
      </c>
      <c r="R419" s="71">
        <f t="shared" si="435"/>
        <v>6.9444444444444198E-4</v>
      </c>
      <c r="S419" s="71">
        <f t="shared" si="436"/>
        <v>1.8055555555555602E-2</v>
      </c>
      <c r="T419" s="71">
        <f t="shared" si="437"/>
        <v>0</v>
      </c>
      <c r="U419" s="44">
        <v>13</v>
      </c>
      <c r="V419" s="44">
        <f>INDEX('Počty dní'!A:E,MATCH(E419,'Počty dní'!C:C,0),4)</f>
        <v>205</v>
      </c>
      <c r="W419" s="115">
        <f t="shared" si="440"/>
        <v>2665</v>
      </c>
      <c r="X419" s="16"/>
    </row>
    <row r="420" spans="1:24" ht="15" thickBot="1" x14ac:dyDescent="0.35">
      <c r="A420" s="94">
        <v>326</v>
      </c>
      <c r="B420" s="44">
        <v>3026</v>
      </c>
      <c r="C420" s="44" t="s">
        <v>2</v>
      </c>
      <c r="D420" s="89"/>
      <c r="E420" s="67" t="str">
        <f t="shared" ref="E420" si="441">CONCATENATE(C420,D420)</f>
        <v>X</v>
      </c>
      <c r="F420" s="44" t="s">
        <v>114</v>
      </c>
      <c r="G420" s="192">
        <v>15</v>
      </c>
      <c r="H420" s="44" t="str">
        <f t="shared" ref="H420" si="442">CONCATENATE(F420,"/",G420)</f>
        <v>XXX212/15</v>
      </c>
      <c r="I420" s="68" t="s">
        <v>5</v>
      </c>
      <c r="J420" s="68" t="s">
        <v>5</v>
      </c>
      <c r="K420" s="69">
        <v>0.68611111111111101</v>
      </c>
      <c r="L420" s="70">
        <v>0.68888888888888899</v>
      </c>
      <c r="M420" s="45" t="s">
        <v>70</v>
      </c>
      <c r="N420" s="70">
        <v>0.71250000000000002</v>
      </c>
      <c r="O420" s="138" t="s">
        <v>110</v>
      </c>
      <c r="P420" s="44"/>
      <c r="Q420" s="71">
        <f t="shared" si="434"/>
        <v>2.3611111111111027E-2</v>
      </c>
      <c r="R420" s="71">
        <f t="shared" si="435"/>
        <v>2.77777777777799E-3</v>
      </c>
      <c r="S420" s="71">
        <f t="shared" si="436"/>
        <v>2.6388888888889017E-2</v>
      </c>
      <c r="T420" s="71">
        <f t="shared" si="437"/>
        <v>2.0833333333332149E-3</v>
      </c>
      <c r="U420" s="44">
        <v>17.7</v>
      </c>
      <c r="V420" s="44">
        <f>INDEX('Počty dní'!A:E,MATCH(E420,'Počty dní'!C:C,0),4)</f>
        <v>205</v>
      </c>
      <c r="W420" s="115">
        <f t="shared" ref="W420" si="443">V420*U420</f>
        <v>3628.5</v>
      </c>
      <c r="X420" s="16"/>
    </row>
    <row r="421" spans="1:24" ht="15" thickBot="1" x14ac:dyDescent="0.35">
      <c r="A421" s="120" t="str">
        <f ca="1">CONCATENATE(INDIRECT("R[-3]C[0]",FALSE),"celkem")</f>
        <v>326celkem</v>
      </c>
      <c r="B421" s="121"/>
      <c r="C421" s="121" t="str">
        <f ca="1">INDIRECT("R[-1]C[12]",FALSE)</f>
        <v>Přibyslav,,žel.st.</v>
      </c>
      <c r="D421" s="122"/>
      <c r="E421" s="121"/>
      <c r="F421" s="122"/>
      <c r="G421" s="121"/>
      <c r="H421" s="123"/>
      <c r="I421" s="132"/>
      <c r="J421" s="133" t="str">
        <f ca="1">INDIRECT("R[-2]C[0]",FALSE)</f>
        <v>S</v>
      </c>
      <c r="K421" s="124"/>
      <c r="L421" s="134"/>
      <c r="M421" s="125"/>
      <c r="N421" s="134"/>
      <c r="O421" s="126"/>
      <c r="P421" s="121"/>
      <c r="Q421" s="127">
        <f>SUM(Q409:Q420)</f>
        <v>0.26805555555555527</v>
      </c>
      <c r="R421" s="127">
        <f t="shared" ref="R421" si="444">SUM(R409:R420)</f>
        <v>1.7361111111111271E-2</v>
      </c>
      <c r="S421" s="127">
        <f t="shared" ref="S421" si="445">SUM(S409:S420)</f>
        <v>0.28541666666666654</v>
      </c>
      <c r="T421" s="127">
        <f t="shared" ref="T421" si="446">SUM(T409:T420)</f>
        <v>0.23263888888888903</v>
      </c>
      <c r="U421" s="128">
        <f>SUM(U409:U420)</f>
        <v>197.29999999999998</v>
      </c>
      <c r="V421" s="129"/>
      <c r="W421" s="130">
        <f>SUM(W409:W420)</f>
        <v>40446.5</v>
      </c>
      <c r="X421" s="41"/>
    </row>
    <row r="422" spans="1:24" x14ac:dyDescent="0.3">
      <c r="D422" s="90"/>
      <c r="E422" s="82"/>
      <c r="G422" s="193"/>
      <c r="I422" s="63"/>
      <c r="K422" s="83"/>
      <c r="L422" s="84"/>
      <c r="M422" s="49"/>
      <c r="N422" s="84"/>
      <c r="O422" s="20"/>
      <c r="Q422" s="136"/>
      <c r="R422" s="136"/>
      <c r="S422" s="136"/>
      <c r="T422" s="136"/>
      <c r="X422" s="16"/>
    </row>
    <row r="423" spans="1:24" ht="15" thickBot="1" x14ac:dyDescent="0.35">
      <c r="A423" s="16"/>
      <c r="B423" s="16"/>
      <c r="C423" s="16"/>
      <c r="D423" s="16"/>
      <c r="E423" s="16"/>
      <c r="F423" s="16"/>
      <c r="G423" s="16"/>
      <c r="H423" s="16"/>
      <c r="I423" s="16"/>
      <c r="J423" s="16"/>
      <c r="K423" s="16"/>
      <c r="L423" s="16"/>
      <c r="M423" s="16"/>
      <c r="N423" s="16"/>
      <c r="O423" s="16"/>
      <c r="P423" s="16"/>
      <c r="Q423" s="16"/>
      <c r="R423" s="16"/>
      <c r="S423" s="16"/>
      <c r="T423" s="16"/>
      <c r="U423" s="16"/>
      <c r="V423" s="16"/>
      <c r="W423" s="16"/>
      <c r="X423" s="16"/>
    </row>
    <row r="424" spans="1:24" x14ac:dyDescent="0.3">
      <c r="A424" s="93">
        <v>327</v>
      </c>
      <c r="B424" s="42">
        <v>3027</v>
      </c>
      <c r="C424" s="42" t="s">
        <v>2</v>
      </c>
      <c r="D424" s="109"/>
      <c r="E424" s="110" t="str">
        <f>CONCATENATE(C424,D424)</f>
        <v>X</v>
      </c>
      <c r="F424" s="42" t="s">
        <v>122</v>
      </c>
      <c r="G424" s="191">
        <v>2</v>
      </c>
      <c r="H424" s="42" t="str">
        <f>CONCATENATE(F424,"/",G424)</f>
        <v>XXX161/2</v>
      </c>
      <c r="I424" s="64" t="s">
        <v>5</v>
      </c>
      <c r="J424" s="64" t="s">
        <v>5</v>
      </c>
      <c r="K424" s="111">
        <v>0.17430555555555557</v>
      </c>
      <c r="L424" s="112">
        <v>0.17569444444444446</v>
      </c>
      <c r="M424" s="154" t="s">
        <v>118</v>
      </c>
      <c r="N424" s="112">
        <v>0.18888888888888888</v>
      </c>
      <c r="O424" s="155" t="s">
        <v>106</v>
      </c>
      <c r="P424" s="42" t="str">
        <f t="shared" ref="P424:P433" si="447">IF(M425=O424,"OK","POZOR")</f>
        <v>OK</v>
      </c>
      <c r="Q424" s="114">
        <f t="shared" ref="Q424:Q434" si="448">IF(ISNUMBER(G424),N424-L424,IF(F424="přejezd",N424-L424,0))</f>
        <v>1.3194444444444425E-2</v>
      </c>
      <c r="R424" s="114">
        <f t="shared" ref="R424:R434" si="449">IF(ISNUMBER(G424),L424-K424,0)</f>
        <v>1.388888888888884E-3</v>
      </c>
      <c r="S424" s="114">
        <f t="shared" ref="S424:S434" si="450">Q424+R424</f>
        <v>1.4583333333333309E-2</v>
      </c>
      <c r="T424" s="114"/>
      <c r="U424" s="42">
        <v>11</v>
      </c>
      <c r="V424" s="42">
        <f>INDEX('Počty dní'!A:E,MATCH(E424,'Počty dní'!C:C,0),4)</f>
        <v>205</v>
      </c>
      <c r="W424" s="65">
        <f>V424*U424</f>
        <v>2255</v>
      </c>
      <c r="X424" s="16"/>
    </row>
    <row r="425" spans="1:24" x14ac:dyDescent="0.3">
      <c r="A425" s="94">
        <v>327</v>
      </c>
      <c r="B425" s="44">
        <v>3027</v>
      </c>
      <c r="C425" s="44" t="s">
        <v>2</v>
      </c>
      <c r="D425" s="89">
        <v>25</v>
      </c>
      <c r="E425" s="67" t="str">
        <f>CONCATENATE(C425,D425)</f>
        <v>X25</v>
      </c>
      <c r="F425" s="44" t="s">
        <v>105</v>
      </c>
      <c r="G425" s="192">
        <v>4</v>
      </c>
      <c r="H425" s="44" t="str">
        <f>CONCATENATE(F425,"/",G425)</f>
        <v>XXX162/4</v>
      </c>
      <c r="I425" s="68" t="s">
        <v>5</v>
      </c>
      <c r="J425" s="68" t="s">
        <v>5</v>
      </c>
      <c r="K425" s="69">
        <v>0.23263888888888887</v>
      </c>
      <c r="L425" s="70">
        <v>0.23402777777777781</v>
      </c>
      <c r="M425" s="138" t="s">
        <v>106</v>
      </c>
      <c r="N425" s="70">
        <v>0.2673611111111111</v>
      </c>
      <c r="O425" s="137" t="s">
        <v>103</v>
      </c>
      <c r="P425" s="44" t="str">
        <f t="shared" si="447"/>
        <v>OK</v>
      </c>
      <c r="Q425" s="71">
        <f t="shared" si="448"/>
        <v>3.3333333333333298E-2</v>
      </c>
      <c r="R425" s="71">
        <f t="shared" si="449"/>
        <v>1.3888888888889395E-3</v>
      </c>
      <c r="S425" s="71">
        <f t="shared" si="450"/>
        <v>3.4722222222222238E-2</v>
      </c>
      <c r="T425" s="71">
        <f t="shared" ref="T425:T434" si="451">K425-N424</f>
        <v>4.3749999999999983E-2</v>
      </c>
      <c r="U425" s="44">
        <v>23.7</v>
      </c>
      <c r="V425" s="44">
        <f>INDEX('Počty dní'!A:E,MATCH(E425,'Počty dní'!C:C,0),4)</f>
        <v>205</v>
      </c>
      <c r="W425" s="115">
        <f>V425*U425</f>
        <v>4858.5</v>
      </c>
      <c r="X425" s="16"/>
    </row>
    <row r="426" spans="1:24" x14ac:dyDescent="0.3">
      <c r="A426" s="94">
        <v>327</v>
      </c>
      <c r="B426" s="44">
        <v>3027</v>
      </c>
      <c r="C426" s="44" t="s">
        <v>2</v>
      </c>
      <c r="D426" s="89"/>
      <c r="E426" s="67" t="str">
        <f t="shared" ref="E426" si="452">CONCATENATE(C426,D426)</f>
        <v>X</v>
      </c>
      <c r="F426" s="44" t="s">
        <v>105</v>
      </c>
      <c r="G426" s="192">
        <v>5</v>
      </c>
      <c r="H426" s="44" t="str">
        <f t="shared" ref="H426" si="453">CONCATENATE(F426,"/",G426)</f>
        <v>XXX162/5</v>
      </c>
      <c r="I426" s="68" t="s">
        <v>5</v>
      </c>
      <c r="J426" s="68" t="s">
        <v>5</v>
      </c>
      <c r="K426" s="69">
        <v>0.26944444444444443</v>
      </c>
      <c r="L426" s="70">
        <v>0.27083333333333331</v>
      </c>
      <c r="M426" s="137" t="s">
        <v>103</v>
      </c>
      <c r="N426" s="70">
        <v>0.29652777777777778</v>
      </c>
      <c r="O426" s="138" t="s">
        <v>106</v>
      </c>
      <c r="P426" s="44" t="str">
        <f t="shared" si="447"/>
        <v>OK</v>
      </c>
      <c r="Q426" s="71">
        <f t="shared" si="448"/>
        <v>2.5694444444444464E-2</v>
      </c>
      <c r="R426" s="71">
        <f t="shared" si="449"/>
        <v>1.388888888888884E-3</v>
      </c>
      <c r="S426" s="71">
        <f t="shared" si="450"/>
        <v>2.7083333333333348E-2</v>
      </c>
      <c r="T426" s="71">
        <f t="shared" si="451"/>
        <v>2.0833333333333259E-3</v>
      </c>
      <c r="U426" s="44">
        <v>17.5</v>
      </c>
      <c r="V426" s="44">
        <f>INDEX('Počty dní'!A:E,MATCH(E426,'Počty dní'!C:C,0),4)</f>
        <v>205</v>
      </c>
      <c r="W426" s="115">
        <f t="shared" ref="W426" si="454">V426*U426</f>
        <v>3587.5</v>
      </c>
      <c r="X426" s="16"/>
    </row>
    <row r="427" spans="1:24" x14ac:dyDescent="0.3">
      <c r="A427" s="94">
        <v>327</v>
      </c>
      <c r="B427" s="44">
        <v>3027</v>
      </c>
      <c r="C427" s="44" t="s">
        <v>2</v>
      </c>
      <c r="D427" s="89"/>
      <c r="E427" s="67" t="str">
        <f>CONCATENATE(C427,D427)</f>
        <v>X</v>
      </c>
      <c r="F427" s="44" t="s">
        <v>129</v>
      </c>
      <c r="G427" s="192">
        <v>10</v>
      </c>
      <c r="H427" s="44" t="str">
        <f>CONCATENATE(F427,"/",G427)</f>
        <v>XXX160/10</v>
      </c>
      <c r="I427" s="68" t="s">
        <v>5</v>
      </c>
      <c r="J427" s="68" t="s">
        <v>5</v>
      </c>
      <c r="K427" s="69">
        <v>0.31458333333333333</v>
      </c>
      <c r="L427" s="70">
        <v>0.31597222222222221</v>
      </c>
      <c r="M427" s="45" t="s">
        <v>106</v>
      </c>
      <c r="N427" s="70">
        <v>0.34375</v>
      </c>
      <c r="O427" s="142" t="s">
        <v>46</v>
      </c>
      <c r="P427" s="44" t="str">
        <f t="shared" si="447"/>
        <v>OK</v>
      </c>
      <c r="Q427" s="71">
        <f t="shared" si="448"/>
        <v>2.777777777777779E-2</v>
      </c>
      <c r="R427" s="71">
        <f t="shared" si="449"/>
        <v>1.388888888888884E-3</v>
      </c>
      <c r="S427" s="71">
        <f t="shared" si="450"/>
        <v>2.9166666666666674E-2</v>
      </c>
      <c r="T427" s="71">
        <f t="shared" si="451"/>
        <v>1.8055555555555547E-2</v>
      </c>
      <c r="U427" s="44">
        <v>24.8</v>
      </c>
      <c r="V427" s="44">
        <f>INDEX('Počty dní'!A:E,MATCH(E427,'Počty dní'!C:C,0),4)</f>
        <v>205</v>
      </c>
      <c r="W427" s="115">
        <f>V427*U427</f>
        <v>5084</v>
      </c>
      <c r="X427" s="16"/>
    </row>
    <row r="428" spans="1:24" x14ac:dyDescent="0.3">
      <c r="A428" s="94">
        <v>327</v>
      </c>
      <c r="B428" s="44">
        <v>3027</v>
      </c>
      <c r="C428" s="44" t="s">
        <v>2</v>
      </c>
      <c r="D428" s="89"/>
      <c r="E428" s="67" t="str">
        <f>CONCATENATE(C428,D428)</f>
        <v>X</v>
      </c>
      <c r="F428" s="44" t="s">
        <v>129</v>
      </c>
      <c r="G428" s="192">
        <v>9</v>
      </c>
      <c r="H428" s="44" t="str">
        <f>CONCATENATE(F428,"/",G428)</f>
        <v>XXX160/9</v>
      </c>
      <c r="I428" s="68" t="s">
        <v>5</v>
      </c>
      <c r="J428" s="68" t="s">
        <v>5</v>
      </c>
      <c r="K428" s="69">
        <v>0.48749999999999999</v>
      </c>
      <c r="L428" s="70">
        <v>0.48958333333333331</v>
      </c>
      <c r="M428" s="45" t="s">
        <v>46</v>
      </c>
      <c r="N428" s="70">
        <v>0.51736111111111105</v>
      </c>
      <c r="O428" s="142" t="s">
        <v>106</v>
      </c>
      <c r="P428" s="44" t="str">
        <f t="shared" si="447"/>
        <v>OK</v>
      </c>
      <c r="Q428" s="71">
        <f t="shared" si="448"/>
        <v>2.7777777777777735E-2</v>
      </c>
      <c r="R428" s="71">
        <f t="shared" si="449"/>
        <v>2.0833333333333259E-3</v>
      </c>
      <c r="S428" s="71">
        <f t="shared" si="450"/>
        <v>2.9861111111111061E-2</v>
      </c>
      <c r="T428" s="71">
        <f t="shared" si="451"/>
        <v>0.14374999999999999</v>
      </c>
      <c r="U428" s="44">
        <v>24.8</v>
      </c>
      <c r="V428" s="44">
        <f>INDEX('Počty dní'!A:E,MATCH(E428,'Počty dní'!C:C,0),4)</f>
        <v>205</v>
      </c>
      <c r="W428" s="115">
        <f>V428*U428</f>
        <v>5084</v>
      </c>
      <c r="X428" s="16"/>
    </row>
    <row r="429" spans="1:24" x14ac:dyDescent="0.3">
      <c r="A429" s="94">
        <v>327</v>
      </c>
      <c r="B429" s="44">
        <v>3027</v>
      </c>
      <c r="C429" s="44" t="s">
        <v>2</v>
      </c>
      <c r="D429" s="89"/>
      <c r="E429" s="67" t="str">
        <f>CONCATENATE(C429,D429)</f>
        <v>X</v>
      </c>
      <c r="F429" s="44" t="s">
        <v>122</v>
      </c>
      <c r="G429" s="192">
        <v>54</v>
      </c>
      <c r="H429" s="44" t="str">
        <f>CONCATENATE(F429,"/",G429)</f>
        <v>XXX161/54</v>
      </c>
      <c r="I429" s="68" t="s">
        <v>5</v>
      </c>
      <c r="J429" s="68" t="s">
        <v>5</v>
      </c>
      <c r="K429" s="69">
        <v>0.54305555555555551</v>
      </c>
      <c r="L429" s="70">
        <v>0.5444444444444444</v>
      </c>
      <c r="M429" s="142" t="s">
        <v>106</v>
      </c>
      <c r="N429" s="70">
        <v>0.55625000000000002</v>
      </c>
      <c r="O429" s="45" t="s">
        <v>136</v>
      </c>
      <c r="P429" s="44" t="str">
        <f t="shared" si="447"/>
        <v>OK</v>
      </c>
      <c r="Q429" s="71">
        <f t="shared" si="448"/>
        <v>1.1805555555555625E-2</v>
      </c>
      <c r="R429" s="71">
        <f t="shared" si="449"/>
        <v>1.388888888888884E-3</v>
      </c>
      <c r="S429" s="71">
        <f t="shared" si="450"/>
        <v>1.3194444444444509E-2</v>
      </c>
      <c r="T429" s="71">
        <f t="shared" si="451"/>
        <v>2.5694444444444464E-2</v>
      </c>
      <c r="U429" s="44">
        <v>9.8000000000000007</v>
      </c>
      <c r="V429" s="44">
        <f>INDEX('Počty dní'!A:E,MATCH(E429,'Počty dní'!C:C,0),4)</f>
        <v>205</v>
      </c>
      <c r="W429" s="115">
        <f>V429*U429</f>
        <v>2009.0000000000002</v>
      </c>
      <c r="X429" s="16"/>
    </row>
    <row r="430" spans="1:24" x14ac:dyDescent="0.3">
      <c r="A430" s="94">
        <v>327</v>
      </c>
      <c r="B430" s="44">
        <v>3027</v>
      </c>
      <c r="C430" s="44" t="s">
        <v>2</v>
      </c>
      <c r="D430" s="89"/>
      <c r="E430" s="67" t="str">
        <f>CONCATENATE(C430,D430)</f>
        <v>X</v>
      </c>
      <c r="F430" s="44" t="s">
        <v>122</v>
      </c>
      <c r="G430" s="192">
        <v>53</v>
      </c>
      <c r="H430" s="44" t="str">
        <f>CONCATENATE(F430,"/",G430)</f>
        <v>XXX161/53</v>
      </c>
      <c r="I430" s="68" t="s">
        <v>5</v>
      </c>
      <c r="J430" s="68" t="s">
        <v>5</v>
      </c>
      <c r="K430" s="69">
        <v>0.55625000000000002</v>
      </c>
      <c r="L430" s="70">
        <v>0.55694444444444446</v>
      </c>
      <c r="M430" s="45" t="s">
        <v>136</v>
      </c>
      <c r="N430" s="70">
        <v>0.56666666666666665</v>
      </c>
      <c r="O430" s="142" t="s">
        <v>106</v>
      </c>
      <c r="P430" s="44" t="str">
        <f t="shared" si="447"/>
        <v>OK</v>
      </c>
      <c r="Q430" s="71">
        <f t="shared" si="448"/>
        <v>9.7222222222221877E-3</v>
      </c>
      <c r="R430" s="71">
        <f t="shared" si="449"/>
        <v>6.9444444444444198E-4</v>
      </c>
      <c r="S430" s="71">
        <f t="shared" si="450"/>
        <v>1.041666666666663E-2</v>
      </c>
      <c r="T430" s="71">
        <f t="shared" si="451"/>
        <v>0</v>
      </c>
      <c r="U430" s="44">
        <v>9.8000000000000007</v>
      </c>
      <c r="V430" s="44">
        <f>INDEX('Počty dní'!A:E,MATCH(E430,'Počty dní'!C:C,0),4)</f>
        <v>205</v>
      </c>
      <c r="W430" s="115">
        <f>V430*U430</f>
        <v>2009.0000000000002</v>
      </c>
      <c r="X430" s="16"/>
    </row>
    <row r="431" spans="1:24" x14ac:dyDescent="0.3">
      <c r="A431" s="94">
        <v>327</v>
      </c>
      <c r="B431" s="44">
        <v>3027</v>
      </c>
      <c r="C431" s="44" t="s">
        <v>2</v>
      </c>
      <c r="D431" s="89"/>
      <c r="E431" s="67" t="str">
        <f t="shared" ref="E431:E432" si="455">CONCATENATE(C431,D431)</f>
        <v>X</v>
      </c>
      <c r="F431" s="44" t="s">
        <v>105</v>
      </c>
      <c r="G431" s="192">
        <v>10</v>
      </c>
      <c r="H431" s="44" t="str">
        <f t="shared" ref="H431:H432" si="456">CONCATENATE(F431,"/",G431)</f>
        <v>XXX162/10</v>
      </c>
      <c r="I431" s="68" t="s">
        <v>5</v>
      </c>
      <c r="J431" s="68" t="s">
        <v>5</v>
      </c>
      <c r="K431" s="69">
        <v>0.56666666666666665</v>
      </c>
      <c r="L431" s="70">
        <v>0.56736111111111109</v>
      </c>
      <c r="M431" s="138" t="s">
        <v>106</v>
      </c>
      <c r="N431" s="70">
        <v>0.60069444444444442</v>
      </c>
      <c r="O431" s="139" t="s">
        <v>103</v>
      </c>
      <c r="P431" s="44" t="str">
        <f t="shared" si="447"/>
        <v>OK</v>
      </c>
      <c r="Q431" s="71">
        <f t="shared" si="448"/>
        <v>3.3333333333333326E-2</v>
      </c>
      <c r="R431" s="71">
        <f t="shared" si="449"/>
        <v>6.9444444444444198E-4</v>
      </c>
      <c r="S431" s="71">
        <f t="shared" si="450"/>
        <v>3.4027777777777768E-2</v>
      </c>
      <c r="T431" s="71">
        <f t="shared" si="451"/>
        <v>0</v>
      </c>
      <c r="U431" s="44">
        <v>23.7</v>
      </c>
      <c r="V431" s="44">
        <f>INDEX('Počty dní'!A:E,MATCH(E431,'Počty dní'!C:C,0),4)</f>
        <v>205</v>
      </c>
      <c r="W431" s="115">
        <f t="shared" ref="W431:W432" si="457">V431*U431</f>
        <v>4858.5</v>
      </c>
      <c r="X431" s="16"/>
    </row>
    <row r="432" spans="1:24" x14ac:dyDescent="0.3">
      <c r="A432" s="94">
        <v>327</v>
      </c>
      <c r="B432" s="44">
        <v>3027</v>
      </c>
      <c r="C432" s="44" t="s">
        <v>2</v>
      </c>
      <c r="D432" s="89"/>
      <c r="E432" s="67" t="str">
        <f t="shared" si="455"/>
        <v>X</v>
      </c>
      <c r="F432" s="44" t="s">
        <v>105</v>
      </c>
      <c r="G432" s="192">
        <v>11</v>
      </c>
      <c r="H432" s="44" t="str">
        <f t="shared" si="456"/>
        <v>XXX162/11</v>
      </c>
      <c r="I432" s="68" t="s">
        <v>5</v>
      </c>
      <c r="J432" s="68" t="s">
        <v>5</v>
      </c>
      <c r="K432" s="69">
        <v>0.60486111111111118</v>
      </c>
      <c r="L432" s="70">
        <v>0.60763888888888895</v>
      </c>
      <c r="M432" s="138" t="s">
        <v>103</v>
      </c>
      <c r="N432" s="70">
        <v>0.64374999999999993</v>
      </c>
      <c r="O432" s="138" t="s">
        <v>106</v>
      </c>
      <c r="P432" s="44" t="str">
        <f t="shared" si="447"/>
        <v>OK</v>
      </c>
      <c r="Q432" s="71">
        <f t="shared" si="448"/>
        <v>3.6111111111110983E-2</v>
      </c>
      <c r="R432" s="71">
        <f t="shared" si="449"/>
        <v>2.7777777777777679E-3</v>
      </c>
      <c r="S432" s="71">
        <f t="shared" si="450"/>
        <v>3.8888888888888751E-2</v>
      </c>
      <c r="T432" s="71">
        <f t="shared" si="451"/>
        <v>4.1666666666667629E-3</v>
      </c>
      <c r="U432" s="44">
        <v>25.7</v>
      </c>
      <c r="V432" s="44">
        <f>INDEX('Počty dní'!A:E,MATCH(E432,'Počty dní'!C:C,0),4)</f>
        <v>205</v>
      </c>
      <c r="W432" s="115">
        <f t="shared" si="457"/>
        <v>5268.5</v>
      </c>
      <c r="X432" s="16"/>
    </row>
    <row r="433" spans="1:48" x14ac:dyDescent="0.3">
      <c r="A433" s="94">
        <v>327</v>
      </c>
      <c r="B433" s="44">
        <v>3027</v>
      </c>
      <c r="C433" s="44" t="s">
        <v>2</v>
      </c>
      <c r="D433" s="89"/>
      <c r="E433" s="67" t="str">
        <f>CONCATENATE(C433,D433)</f>
        <v>X</v>
      </c>
      <c r="F433" s="44" t="s">
        <v>122</v>
      </c>
      <c r="G433" s="192">
        <v>11</v>
      </c>
      <c r="H433" s="44" t="str">
        <f>CONCATENATE(F433,"/",G433)</f>
        <v>XXX161/11</v>
      </c>
      <c r="I433" s="68" t="s">
        <v>5</v>
      </c>
      <c r="J433" s="68" t="s">
        <v>5</v>
      </c>
      <c r="K433" s="69">
        <v>0.72361111111111109</v>
      </c>
      <c r="L433" s="70">
        <v>0.72499999999999998</v>
      </c>
      <c r="M433" s="141" t="s">
        <v>106</v>
      </c>
      <c r="N433" s="70">
        <v>0.74930555555555556</v>
      </c>
      <c r="O433" s="138" t="s">
        <v>110</v>
      </c>
      <c r="P433" s="44" t="str">
        <f t="shared" si="447"/>
        <v>OK</v>
      </c>
      <c r="Q433" s="71">
        <f t="shared" si="448"/>
        <v>2.430555555555558E-2</v>
      </c>
      <c r="R433" s="71">
        <f t="shared" si="449"/>
        <v>1.388888888888884E-3</v>
      </c>
      <c r="S433" s="71">
        <f t="shared" si="450"/>
        <v>2.5694444444444464E-2</v>
      </c>
      <c r="T433" s="71">
        <f t="shared" si="451"/>
        <v>7.986111111111116E-2</v>
      </c>
      <c r="U433" s="44">
        <v>19.8</v>
      </c>
      <c r="V433" s="44">
        <f>INDEX('Počty dní'!A:E,MATCH(E433,'Počty dní'!C:C,0),4)</f>
        <v>205</v>
      </c>
      <c r="W433" s="115">
        <f>V433*U433</f>
        <v>4059</v>
      </c>
      <c r="X433" s="16"/>
    </row>
    <row r="434" spans="1:48" ht="15" thickBot="1" x14ac:dyDescent="0.35">
      <c r="A434" s="94">
        <v>327</v>
      </c>
      <c r="B434" s="44">
        <v>3027</v>
      </c>
      <c r="C434" s="44" t="s">
        <v>2</v>
      </c>
      <c r="D434" s="89"/>
      <c r="E434" s="67" t="str">
        <f>CONCATENATE(C434,D434)</f>
        <v>X</v>
      </c>
      <c r="F434" s="44" t="s">
        <v>122</v>
      </c>
      <c r="G434" s="192">
        <v>14</v>
      </c>
      <c r="H434" s="44" t="str">
        <f>CONCATENATE(F434,"/",G434)</f>
        <v>XXX161/14</v>
      </c>
      <c r="I434" s="68" t="s">
        <v>5</v>
      </c>
      <c r="J434" s="68" t="s">
        <v>5</v>
      </c>
      <c r="K434" s="69">
        <v>0.75</v>
      </c>
      <c r="L434" s="70">
        <v>0.75069444444444444</v>
      </c>
      <c r="M434" s="138" t="s">
        <v>110</v>
      </c>
      <c r="N434" s="70">
        <v>0.75902777777777775</v>
      </c>
      <c r="O434" s="45" t="s">
        <v>118</v>
      </c>
      <c r="P434" s="44"/>
      <c r="Q434" s="71">
        <f t="shared" si="448"/>
        <v>8.3333333333333037E-3</v>
      </c>
      <c r="R434" s="71">
        <f t="shared" si="449"/>
        <v>6.9444444444444198E-4</v>
      </c>
      <c r="S434" s="71">
        <f t="shared" si="450"/>
        <v>9.0277777777777457E-3</v>
      </c>
      <c r="T434" s="71">
        <f t="shared" si="451"/>
        <v>6.9444444444444198E-4</v>
      </c>
      <c r="U434" s="44">
        <v>8.8000000000000007</v>
      </c>
      <c r="V434" s="44">
        <f>INDEX('Počty dní'!A:E,MATCH(E434,'Počty dní'!C:C,0),4)</f>
        <v>205</v>
      </c>
      <c r="W434" s="115">
        <f>V434*U434</f>
        <v>1804.0000000000002</v>
      </c>
      <c r="X434" s="16"/>
    </row>
    <row r="435" spans="1:48" ht="15" thickBot="1" x14ac:dyDescent="0.35">
      <c r="A435" s="120" t="str">
        <f ca="1">CONCATENATE(INDIRECT("R[-3]C[0]",FALSE),"celkem")</f>
        <v>327celkem</v>
      </c>
      <c r="B435" s="121"/>
      <c r="C435" s="121" t="str">
        <f ca="1">INDIRECT("R[-1]C[12]",FALSE)</f>
        <v>Havlíčkova Borová</v>
      </c>
      <c r="D435" s="122"/>
      <c r="E435" s="121"/>
      <c r="F435" s="122"/>
      <c r="G435" s="121"/>
      <c r="H435" s="123"/>
      <c r="I435" s="132"/>
      <c r="J435" s="133" t="str">
        <f ca="1">INDIRECT("R[-2]C[0]",FALSE)</f>
        <v>S</v>
      </c>
      <c r="K435" s="124"/>
      <c r="L435" s="134"/>
      <c r="M435" s="125"/>
      <c r="N435" s="134"/>
      <c r="O435" s="126"/>
      <c r="P435" s="121"/>
      <c r="Q435" s="127">
        <f>SUM(Q424:Q434)</f>
        <v>0.25138888888888872</v>
      </c>
      <c r="R435" s="127">
        <f>SUM(R424:R434)</f>
        <v>1.5277777777777779E-2</v>
      </c>
      <c r="S435" s="127">
        <f>SUM(S424:S434)</f>
        <v>0.2666666666666665</v>
      </c>
      <c r="T435" s="127">
        <f>SUM(T424:T434)</f>
        <v>0.31805555555555565</v>
      </c>
      <c r="U435" s="128">
        <f>SUM(U424:U434)</f>
        <v>199.4</v>
      </c>
      <c r="V435" s="129"/>
      <c r="W435" s="130">
        <f>SUM(W424:W434)</f>
        <v>40877</v>
      </c>
      <c r="X435" s="41"/>
    </row>
    <row r="436" spans="1:48" ht="15" customHeight="1" x14ac:dyDescent="0.3">
      <c r="A436" s="57"/>
      <c r="B436" s="57"/>
      <c r="C436" s="57"/>
      <c r="D436" s="60"/>
      <c r="E436" s="57"/>
      <c r="F436" s="58"/>
      <c r="G436" s="58"/>
      <c r="H436" s="58"/>
      <c r="I436" s="59"/>
      <c r="J436" s="60"/>
      <c r="K436" s="61"/>
      <c r="L436" s="58"/>
      <c r="M436" s="58"/>
      <c r="N436" s="58"/>
      <c r="O436" s="58"/>
      <c r="P436" s="58"/>
      <c r="Q436" s="62"/>
      <c r="R436" s="58"/>
      <c r="S436" s="58"/>
      <c r="T436" s="58"/>
      <c r="U436" s="58"/>
      <c r="V436" s="58"/>
      <c r="W436" s="58"/>
      <c r="X436" s="16"/>
      <c r="AB436" s="15"/>
      <c r="AG436" s="17"/>
      <c r="AH436" s="17"/>
      <c r="AI436" s="17"/>
      <c r="AJ436" s="17"/>
      <c r="AK436" s="17"/>
      <c r="AL436" s="17"/>
      <c r="AM436" s="17"/>
      <c r="AP436" s="18"/>
      <c r="AQ436" s="18"/>
      <c r="AR436" s="18"/>
      <c r="AS436" s="18"/>
      <c r="AT436" s="18"/>
      <c r="AU436" s="19"/>
      <c r="AV436" s="19"/>
    </row>
    <row r="437" spans="1:48" ht="15" thickBot="1" x14ac:dyDescent="0.35">
      <c r="D437" s="90"/>
      <c r="E437" s="82"/>
      <c r="G437" s="193"/>
      <c r="I437" s="63"/>
      <c r="K437" s="83"/>
      <c r="L437" s="84"/>
      <c r="M437" s="49"/>
      <c r="N437" s="84"/>
      <c r="O437" s="20"/>
      <c r="Q437" s="136"/>
      <c r="R437" s="136"/>
      <c r="S437" s="136"/>
      <c r="T437" s="136"/>
      <c r="X437" s="16"/>
    </row>
    <row r="438" spans="1:48" x14ac:dyDescent="0.3">
      <c r="A438" s="93">
        <v>328</v>
      </c>
      <c r="B438" s="42">
        <v>3028</v>
      </c>
      <c r="C438" s="42" t="s">
        <v>2</v>
      </c>
      <c r="D438" s="109"/>
      <c r="E438" s="110" t="str">
        <f>CONCATENATE(C438,D438)</f>
        <v>X</v>
      </c>
      <c r="F438" s="42" t="s">
        <v>117</v>
      </c>
      <c r="G438" s="191">
        <v>2</v>
      </c>
      <c r="H438" s="42" t="str">
        <f>CONCATENATE(F438,"/",G438)</f>
        <v>XXX213/2</v>
      </c>
      <c r="I438" s="64" t="s">
        <v>5</v>
      </c>
      <c r="J438" s="64" t="s">
        <v>5</v>
      </c>
      <c r="K438" s="111">
        <v>0.20138888888888887</v>
      </c>
      <c r="L438" s="112">
        <v>0.20277777777777781</v>
      </c>
      <c r="M438" s="156" t="s">
        <v>118</v>
      </c>
      <c r="N438" s="112">
        <v>0.22708333333333333</v>
      </c>
      <c r="O438" s="156" t="s">
        <v>103</v>
      </c>
      <c r="P438" s="42" t="str">
        <f t="shared" ref="P438:P454" si="458">IF(M439=O438,"OK","POZOR")</f>
        <v>OK</v>
      </c>
      <c r="Q438" s="114">
        <f t="shared" ref="Q438:Q455" si="459">IF(ISNUMBER(G438),N438-L438,IF(F438="přejezd",N438-L438,0))</f>
        <v>2.4305555555555525E-2</v>
      </c>
      <c r="R438" s="114">
        <f t="shared" ref="R438:R455" si="460">IF(ISNUMBER(G438),L438-K438,0)</f>
        <v>1.3888888888889395E-3</v>
      </c>
      <c r="S438" s="114">
        <f t="shared" ref="S438:S455" si="461">Q438+R438</f>
        <v>2.5694444444444464E-2</v>
      </c>
      <c r="T438" s="114"/>
      <c r="U438" s="42">
        <v>20.3</v>
      </c>
      <c r="V438" s="42">
        <f>INDEX('Počty dní'!A:E,MATCH(E438,'Počty dní'!C:C,0),4)</f>
        <v>205</v>
      </c>
      <c r="W438" s="65">
        <f>V438*U438</f>
        <v>4161.5</v>
      </c>
      <c r="X438" s="16"/>
    </row>
    <row r="439" spans="1:48" x14ac:dyDescent="0.3">
      <c r="A439" s="94">
        <v>328</v>
      </c>
      <c r="B439" s="44">
        <v>3028</v>
      </c>
      <c r="C439" s="44" t="s">
        <v>2</v>
      </c>
      <c r="D439" s="89"/>
      <c r="E439" s="67" t="str">
        <f t="shared" ref="E439:E462" si="462">CONCATENATE(C439,D439)</f>
        <v>X</v>
      </c>
      <c r="F439" s="44" t="s">
        <v>117</v>
      </c>
      <c r="G439" s="192">
        <v>1</v>
      </c>
      <c r="H439" s="44" t="str">
        <f t="shared" ref="H439:H462" si="463">CONCATENATE(F439,"/",G439)</f>
        <v>XXX213/1</v>
      </c>
      <c r="I439" s="68" t="s">
        <v>5</v>
      </c>
      <c r="J439" s="68" t="s">
        <v>5</v>
      </c>
      <c r="K439" s="69">
        <v>0.22916666666666666</v>
      </c>
      <c r="L439" s="70">
        <v>0.2298611111111111</v>
      </c>
      <c r="M439" s="140" t="s">
        <v>103</v>
      </c>
      <c r="N439" s="70">
        <v>0.25486111111111109</v>
      </c>
      <c r="O439" s="140" t="s">
        <v>118</v>
      </c>
      <c r="P439" s="44" t="str">
        <f t="shared" si="458"/>
        <v>OK</v>
      </c>
      <c r="Q439" s="71">
        <f t="shared" si="459"/>
        <v>2.4999999999999994E-2</v>
      </c>
      <c r="R439" s="71">
        <f t="shared" si="460"/>
        <v>6.9444444444444198E-4</v>
      </c>
      <c r="S439" s="71">
        <f t="shared" si="461"/>
        <v>2.5694444444444436E-2</v>
      </c>
      <c r="T439" s="71">
        <f t="shared" ref="T439:T455" si="464">K439-N438</f>
        <v>2.0833333333333259E-3</v>
      </c>
      <c r="U439" s="44">
        <v>20.3</v>
      </c>
      <c r="V439" s="44">
        <f>INDEX('Počty dní'!A:E,MATCH(E439,'Počty dní'!C:C,0),4)</f>
        <v>205</v>
      </c>
      <c r="W439" s="115">
        <f t="shared" ref="W439:W462" si="465">V439*U439</f>
        <v>4161.5</v>
      </c>
      <c r="X439" s="16"/>
    </row>
    <row r="440" spans="1:48" x14ac:dyDescent="0.3">
      <c r="A440" s="94">
        <v>328</v>
      </c>
      <c r="B440" s="44">
        <v>3028</v>
      </c>
      <c r="C440" s="44" t="s">
        <v>2</v>
      </c>
      <c r="D440" s="89"/>
      <c r="E440" s="67" t="str">
        <f t="shared" ref="E440:E446" si="466">CONCATENATE(C440,D440)</f>
        <v>X</v>
      </c>
      <c r="F440" s="44" t="s">
        <v>120</v>
      </c>
      <c r="G440" s="192">
        <v>4</v>
      </c>
      <c r="H440" s="44" t="str">
        <f t="shared" ref="H440:H446" si="467">CONCATENATE(F440,"/",G440)</f>
        <v>XXX215/4</v>
      </c>
      <c r="I440" s="68" t="s">
        <v>5</v>
      </c>
      <c r="J440" s="68" t="s">
        <v>5</v>
      </c>
      <c r="K440" s="69">
        <v>0.25555555555555559</v>
      </c>
      <c r="L440" s="70">
        <v>0.25694444444444448</v>
      </c>
      <c r="M440" s="140" t="s">
        <v>118</v>
      </c>
      <c r="N440" s="70">
        <v>0.28055555555555556</v>
      </c>
      <c r="O440" s="45" t="s">
        <v>70</v>
      </c>
      <c r="P440" s="44" t="str">
        <f t="shared" si="458"/>
        <v>OK</v>
      </c>
      <c r="Q440" s="71">
        <f t="shared" si="459"/>
        <v>2.3611111111111083E-2</v>
      </c>
      <c r="R440" s="71">
        <f t="shared" si="460"/>
        <v>1.388888888888884E-3</v>
      </c>
      <c r="S440" s="71">
        <f t="shared" si="461"/>
        <v>2.4999999999999967E-2</v>
      </c>
      <c r="T440" s="71">
        <f t="shared" si="464"/>
        <v>6.9444444444449749E-4</v>
      </c>
      <c r="U440" s="44">
        <v>21.7</v>
      </c>
      <c r="V440" s="44">
        <f>INDEX('Počty dní'!A:E,MATCH(E440,'Počty dní'!C:C,0),4)</f>
        <v>205</v>
      </c>
      <c r="W440" s="115">
        <f t="shared" ref="W440:W446" si="468">V440*U440</f>
        <v>4448.5</v>
      </c>
      <c r="X440" s="16"/>
    </row>
    <row r="441" spans="1:48" x14ac:dyDescent="0.3">
      <c r="A441" s="94">
        <v>328</v>
      </c>
      <c r="B441" s="44">
        <v>3028</v>
      </c>
      <c r="C441" s="44" t="s">
        <v>2</v>
      </c>
      <c r="D441" s="89">
        <v>25</v>
      </c>
      <c r="E441" s="67" t="str">
        <f t="shared" si="466"/>
        <v>X25</v>
      </c>
      <c r="F441" s="44" t="s">
        <v>119</v>
      </c>
      <c r="G441" s="192">
        <v>1</v>
      </c>
      <c r="H441" s="44" t="str">
        <f t="shared" si="467"/>
        <v>XXX214/1</v>
      </c>
      <c r="I441" s="68" t="s">
        <v>5</v>
      </c>
      <c r="J441" s="68" t="s">
        <v>5</v>
      </c>
      <c r="K441" s="69">
        <v>0.28125</v>
      </c>
      <c r="L441" s="70">
        <v>0.28194444444444444</v>
      </c>
      <c r="M441" s="45" t="s">
        <v>70</v>
      </c>
      <c r="N441" s="70">
        <v>0.30555555555555552</v>
      </c>
      <c r="O441" s="138" t="s">
        <v>109</v>
      </c>
      <c r="P441" s="44" t="str">
        <f t="shared" si="458"/>
        <v>OK</v>
      </c>
      <c r="Q441" s="71">
        <f t="shared" si="459"/>
        <v>2.3611111111111083E-2</v>
      </c>
      <c r="R441" s="71">
        <f t="shared" si="460"/>
        <v>6.9444444444444198E-4</v>
      </c>
      <c r="S441" s="71">
        <f t="shared" si="461"/>
        <v>2.4305555555555525E-2</v>
      </c>
      <c r="T441" s="71">
        <f t="shared" si="464"/>
        <v>6.9444444444444198E-4</v>
      </c>
      <c r="U441" s="44">
        <v>20.5</v>
      </c>
      <c r="V441" s="44">
        <f>INDEX('Počty dní'!A:E,MATCH(E441,'Počty dní'!C:C,0),4)</f>
        <v>205</v>
      </c>
      <c r="W441" s="115">
        <f t="shared" si="468"/>
        <v>4202.5</v>
      </c>
      <c r="X441" s="16"/>
    </row>
    <row r="442" spans="1:48" x14ac:dyDescent="0.3">
      <c r="A442" s="94">
        <v>328</v>
      </c>
      <c r="B442" s="44">
        <v>3028</v>
      </c>
      <c r="C442" s="44" t="s">
        <v>2</v>
      </c>
      <c r="D442" s="89">
        <v>25</v>
      </c>
      <c r="E442" s="67" t="str">
        <f t="shared" si="466"/>
        <v>X25</v>
      </c>
      <c r="F442" s="44" t="s">
        <v>120</v>
      </c>
      <c r="G442" s="192">
        <v>6</v>
      </c>
      <c r="H442" s="44" t="str">
        <f t="shared" si="467"/>
        <v>XXX215/6</v>
      </c>
      <c r="I442" s="68" t="s">
        <v>5</v>
      </c>
      <c r="J442" s="68" t="s">
        <v>5</v>
      </c>
      <c r="K442" s="69">
        <v>0.30555555555555552</v>
      </c>
      <c r="L442" s="70">
        <v>0.30694444444444441</v>
      </c>
      <c r="M442" s="138" t="s">
        <v>109</v>
      </c>
      <c r="N442" s="70">
        <v>0.32430555555555557</v>
      </c>
      <c r="O442" s="45" t="s">
        <v>70</v>
      </c>
      <c r="P442" s="44" t="str">
        <f t="shared" si="458"/>
        <v>OK</v>
      </c>
      <c r="Q442" s="71">
        <f t="shared" si="459"/>
        <v>1.736111111111116E-2</v>
      </c>
      <c r="R442" s="71">
        <f t="shared" si="460"/>
        <v>1.388888888888884E-3</v>
      </c>
      <c r="S442" s="71">
        <f t="shared" si="461"/>
        <v>1.8750000000000044E-2</v>
      </c>
      <c r="T442" s="71">
        <f t="shared" si="464"/>
        <v>0</v>
      </c>
      <c r="U442" s="44">
        <v>14.6</v>
      </c>
      <c r="V442" s="44">
        <f>INDEX('Počty dní'!A:E,MATCH(E442,'Počty dní'!C:C,0),4)</f>
        <v>205</v>
      </c>
      <c r="W442" s="115">
        <f t="shared" si="468"/>
        <v>2993</v>
      </c>
      <c r="X442" s="16"/>
    </row>
    <row r="443" spans="1:48" x14ac:dyDescent="0.3">
      <c r="A443" s="94">
        <v>328</v>
      </c>
      <c r="B443" s="44">
        <v>3028</v>
      </c>
      <c r="C443" s="44" t="s">
        <v>2</v>
      </c>
      <c r="D443" s="89"/>
      <c r="E443" s="67" t="str">
        <f t="shared" si="466"/>
        <v>X</v>
      </c>
      <c r="F443" s="44" t="s">
        <v>69</v>
      </c>
      <c r="G443" s="192">
        <v>8</v>
      </c>
      <c r="H443" s="44" t="str">
        <f t="shared" si="467"/>
        <v>XXX220/8</v>
      </c>
      <c r="I443" s="68" t="s">
        <v>5</v>
      </c>
      <c r="J443" s="68" t="s">
        <v>5</v>
      </c>
      <c r="K443" s="69">
        <v>0.37847222222222227</v>
      </c>
      <c r="L443" s="70">
        <v>0.38194444444444442</v>
      </c>
      <c r="M443" s="45" t="s">
        <v>70</v>
      </c>
      <c r="N443" s="70">
        <v>0.40625</v>
      </c>
      <c r="O443" s="45" t="s">
        <v>48</v>
      </c>
      <c r="P443" s="44" t="str">
        <f t="shared" si="458"/>
        <v>OK</v>
      </c>
      <c r="Q443" s="71">
        <f t="shared" si="459"/>
        <v>2.430555555555558E-2</v>
      </c>
      <c r="R443" s="71">
        <f t="shared" si="460"/>
        <v>3.4722222222221544E-3</v>
      </c>
      <c r="S443" s="71">
        <f t="shared" si="461"/>
        <v>2.7777777777777735E-2</v>
      </c>
      <c r="T443" s="71">
        <f t="shared" si="464"/>
        <v>5.4166666666666696E-2</v>
      </c>
      <c r="U443" s="44">
        <v>19.2</v>
      </c>
      <c r="V443" s="44">
        <f>INDEX('Počty dní'!A:E,MATCH(E443,'Počty dní'!C:C,0),4)</f>
        <v>205</v>
      </c>
      <c r="W443" s="115">
        <f t="shared" si="468"/>
        <v>3936</v>
      </c>
      <c r="X443" s="16"/>
    </row>
    <row r="444" spans="1:48" x14ac:dyDescent="0.3">
      <c r="A444" s="94">
        <v>328</v>
      </c>
      <c r="B444" s="44">
        <v>3028</v>
      </c>
      <c r="C444" s="44" t="s">
        <v>2</v>
      </c>
      <c r="D444" s="89"/>
      <c r="E444" s="67" t="str">
        <f t="shared" si="466"/>
        <v>X</v>
      </c>
      <c r="F444" s="44" t="s">
        <v>56</v>
      </c>
      <c r="G444" s="192">
        <v>9</v>
      </c>
      <c r="H444" s="44" t="str">
        <f t="shared" si="467"/>
        <v>XXX170/9</v>
      </c>
      <c r="I444" s="68" t="s">
        <v>5</v>
      </c>
      <c r="J444" s="68" t="s">
        <v>5</v>
      </c>
      <c r="K444" s="69">
        <v>0.41111111111111115</v>
      </c>
      <c r="L444" s="70">
        <v>0.41319444444444442</v>
      </c>
      <c r="M444" s="45" t="s">
        <v>48</v>
      </c>
      <c r="N444" s="70">
        <v>0.43611111111111112</v>
      </c>
      <c r="O444" s="45" t="s">
        <v>57</v>
      </c>
      <c r="P444" s="44" t="str">
        <f t="shared" si="458"/>
        <v>OK</v>
      </c>
      <c r="Q444" s="71">
        <f t="shared" si="459"/>
        <v>2.2916666666666696E-2</v>
      </c>
      <c r="R444" s="71">
        <f t="shared" si="460"/>
        <v>2.0833333333332704E-3</v>
      </c>
      <c r="S444" s="71">
        <f t="shared" si="461"/>
        <v>2.4999999999999967E-2</v>
      </c>
      <c r="T444" s="71">
        <f t="shared" si="464"/>
        <v>4.8611111111111494E-3</v>
      </c>
      <c r="U444" s="44">
        <v>23.1</v>
      </c>
      <c r="V444" s="44">
        <f>INDEX('Počty dní'!A:E,MATCH(E444,'Počty dní'!C:C,0),4)</f>
        <v>205</v>
      </c>
      <c r="W444" s="115">
        <f t="shared" si="468"/>
        <v>4735.5</v>
      </c>
      <c r="X444" s="16"/>
    </row>
    <row r="445" spans="1:48" x14ac:dyDescent="0.3">
      <c r="A445" s="94">
        <v>328</v>
      </c>
      <c r="B445" s="44">
        <v>3028</v>
      </c>
      <c r="C445" s="44" t="s">
        <v>2</v>
      </c>
      <c r="D445" s="89"/>
      <c r="E445" s="67" t="str">
        <f t="shared" si="466"/>
        <v>X</v>
      </c>
      <c r="F445" s="44" t="s">
        <v>56</v>
      </c>
      <c r="G445" s="192">
        <v>10</v>
      </c>
      <c r="H445" s="44" t="str">
        <f t="shared" si="467"/>
        <v>XXX170/10</v>
      </c>
      <c r="I445" s="68" t="s">
        <v>5</v>
      </c>
      <c r="J445" s="68" t="s">
        <v>5</v>
      </c>
      <c r="K445" s="69">
        <v>0.47569444444444442</v>
      </c>
      <c r="L445" s="70">
        <v>0.47916666666666669</v>
      </c>
      <c r="M445" s="45" t="s">
        <v>57</v>
      </c>
      <c r="N445" s="70">
        <v>0.50347222222222221</v>
      </c>
      <c r="O445" s="45" t="s">
        <v>48</v>
      </c>
      <c r="P445" s="44" t="str">
        <f t="shared" si="458"/>
        <v>OK</v>
      </c>
      <c r="Q445" s="71">
        <f t="shared" si="459"/>
        <v>2.4305555555555525E-2</v>
      </c>
      <c r="R445" s="71">
        <f t="shared" si="460"/>
        <v>3.4722222222222654E-3</v>
      </c>
      <c r="S445" s="71">
        <f t="shared" si="461"/>
        <v>2.777777777777779E-2</v>
      </c>
      <c r="T445" s="71">
        <f t="shared" si="464"/>
        <v>3.9583333333333304E-2</v>
      </c>
      <c r="U445" s="44">
        <v>23.1</v>
      </c>
      <c r="V445" s="44">
        <f>INDEX('Počty dní'!A:E,MATCH(E445,'Počty dní'!C:C,0),4)</f>
        <v>205</v>
      </c>
      <c r="W445" s="115">
        <f t="shared" si="468"/>
        <v>4735.5</v>
      </c>
      <c r="X445" s="16"/>
    </row>
    <row r="446" spans="1:48" x14ac:dyDescent="0.3">
      <c r="A446" s="94">
        <v>328</v>
      </c>
      <c r="B446" s="44">
        <v>3028</v>
      </c>
      <c r="C446" s="44" t="s">
        <v>2</v>
      </c>
      <c r="D446" s="89"/>
      <c r="E446" s="67" t="str">
        <f t="shared" si="466"/>
        <v>X</v>
      </c>
      <c r="F446" s="44" t="s">
        <v>69</v>
      </c>
      <c r="G446" s="192">
        <v>11</v>
      </c>
      <c r="H446" s="44" t="str">
        <f t="shared" si="467"/>
        <v>XXX220/11</v>
      </c>
      <c r="I446" s="68" t="s">
        <v>5</v>
      </c>
      <c r="J446" s="68" t="s">
        <v>5</v>
      </c>
      <c r="K446" s="69">
        <v>0.50694444444444442</v>
      </c>
      <c r="L446" s="70">
        <v>0.5083333333333333</v>
      </c>
      <c r="M446" s="45" t="s">
        <v>48</v>
      </c>
      <c r="N446" s="70">
        <v>0.53472222222222221</v>
      </c>
      <c r="O446" s="45" t="s">
        <v>70</v>
      </c>
      <c r="P446" s="44" t="str">
        <f t="shared" si="458"/>
        <v>OK</v>
      </c>
      <c r="Q446" s="71">
        <f t="shared" si="459"/>
        <v>2.6388888888888906E-2</v>
      </c>
      <c r="R446" s="71">
        <f t="shared" si="460"/>
        <v>1.388888888888884E-3</v>
      </c>
      <c r="S446" s="71">
        <f t="shared" si="461"/>
        <v>2.777777777777779E-2</v>
      </c>
      <c r="T446" s="71">
        <f t="shared" si="464"/>
        <v>3.4722222222222099E-3</v>
      </c>
      <c r="U446" s="44">
        <v>19.2</v>
      </c>
      <c r="V446" s="44">
        <f>INDEX('Počty dní'!A:E,MATCH(E446,'Počty dní'!C:C,0),4)</f>
        <v>205</v>
      </c>
      <c r="W446" s="115">
        <f t="shared" si="468"/>
        <v>3936</v>
      </c>
      <c r="X446" s="16"/>
    </row>
    <row r="447" spans="1:48" x14ac:dyDescent="0.3">
      <c r="A447" s="94">
        <v>328</v>
      </c>
      <c r="B447" s="44">
        <v>3028</v>
      </c>
      <c r="C447" s="44" t="s">
        <v>2</v>
      </c>
      <c r="D447" s="89">
        <v>25</v>
      </c>
      <c r="E447" s="67" t="str">
        <f t="shared" ref="E447:E451" si="469">CONCATENATE(C447,D447)</f>
        <v>X25</v>
      </c>
      <c r="F447" s="44" t="s">
        <v>120</v>
      </c>
      <c r="G447" s="192">
        <v>7</v>
      </c>
      <c r="H447" s="44" t="str">
        <f t="shared" ref="H447:H451" si="470">CONCATENATE(F447,"/",G447)</f>
        <v>XXX215/7</v>
      </c>
      <c r="I447" s="68" t="s">
        <v>5</v>
      </c>
      <c r="J447" s="68" t="s">
        <v>5</v>
      </c>
      <c r="K447" s="69">
        <v>0.54861111111111105</v>
      </c>
      <c r="L447" s="70">
        <v>0.54999999999999993</v>
      </c>
      <c r="M447" s="45" t="s">
        <v>70</v>
      </c>
      <c r="N447" s="70">
        <v>0.57222222222222219</v>
      </c>
      <c r="O447" s="140" t="s">
        <v>118</v>
      </c>
      <c r="P447" s="44" t="str">
        <f t="shared" si="458"/>
        <v>OK</v>
      </c>
      <c r="Q447" s="71">
        <f t="shared" si="459"/>
        <v>2.2222222222222254E-2</v>
      </c>
      <c r="R447" s="71">
        <f t="shared" si="460"/>
        <v>1.388888888888884E-3</v>
      </c>
      <c r="S447" s="71">
        <f t="shared" si="461"/>
        <v>2.3611111111111138E-2</v>
      </c>
      <c r="T447" s="71">
        <f t="shared" si="464"/>
        <v>1.388888888888884E-2</v>
      </c>
      <c r="U447" s="44">
        <v>21.7</v>
      </c>
      <c r="V447" s="44">
        <f>INDEX('Počty dní'!A:E,MATCH(E447,'Počty dní'!C:C,0),4)</f>
        <v>205</v>
      </c>
      <c r="W447" s="115">
        <f t="shared" ref="W447:W451" si="471">V447*U447</f>
        <v>4448.5</v>
      </c>
      <c r="X447" s="16"/>
    </row>
    <row r="448" spans="1:48" x14ac:dyDescent="0.3">
      <c r="A448" s="94">
        <v>328</v>
      </c>
      <c r="B448" s="44">
        <v>3028</v>
      </c>
      <c r="C448" s="44" t="s">
        <v>2</v>
      </c>
      <c r="D448" s="89">
        <v>25</v>
      </c>
      <c r="E448" s="67" t="str">
        <f>CONCATENATE(C448,D448)</f>
        <v>X25</v>
      </c>
      <c r="F448" s="44" t="s">
        <v>119</v>
      </c>
      <c r="G448" s="192">
        <v>10</v>
      </c>
      <c r="H448" s="44" t="str">
        <f>CONCATENATE(F448,"/",G448)</f>
        <v>XXX214/10</v>
      </c>
      <c r="I448" s="68" t="s">
        <v>5</v>
      </c>
      <c r="J448" s="68" t="s">
        <v>5</v>
      </c>
      <c r="K448" s="69">
        <v>0.57847222222222217</v>
      </c>
      <c r="L448" s="70">
        <v>0.57986111111111105</v>
      </c>
      <c r="M448" s="140" t="s">
        <v>118</v>
      </c>
      <c r="N448" s="70">
        <v>0.61597222222222225</v>
      </c>
      <c r="O448" s="45" t="s">
        <v>70</v>
      </c>
      <c r="P448" s="44" t="str">
        <f t="shared" si="458"/>
        <v>OK</v>
      </c>
      <c r="Q448" s="71">
        <f t="shared" si="459"/>
        <v>3.6111111111111205E-2</v>
      </c>
      <c r="R448" s="71">
        <f t="shared" si="460"/>
        <v>1.388888888888884E-3</v>
      </c>
      <c r="S448" s="71">
        <f t="shared" si="461"/>
        <v>3.7500000000000089E-2</v>
      </c>
      <c r="T448" s="71">
        <f t="shared" si="464"/>
        <v>6.2499999999999778E-3</v>
      </c>
      <c r="U448" s="44">
        <v>28.4</v>
      </c>
      <c r="V448" s="44">
        <f>INDEX('Počty dní'!A:E,MATCH(E448,'Počty dní'!C:C,0),4)</f>
        <v>205</v>
      </c>
      <c r="W448" s="115">
        <f>V448*U448</f>
        <v>5822</v>
      </c>
      <c r="X448" s="16"/>
    </row>
    <row r="449" spans="1:24" x14ac:dyDescent="0.3">
      <c r="A449" s="94">
        <v>328</v>
      </c>
      <c r="B449" s="44">
        <v>3028</v>
      </c>
      <c r="C449" s="44" t="s">
        <v>2</v>
      </c>
      <c r="D449" s="89"/>
      <c r="E449" s="67" t="str">
        <f t="shared" si="469"/>
        <v>X</v>
      </c>
      <c r="F449" s="44" t="s">
        <v>120</v>
      </c>
      <c r="G449" s="192">
        <v>9</v>
      </c>
      <c r="H449" s="44" t="str">
        <f t="shared" si="470"/>
        <v>XXX215/9</v>
      </c>
      <c r="I449" s="68" t="s">
        <v>5</v>
      </c>
      <c r="J449" s="68" t="s">
        <v>5</v>
      </c>
      <c r="K449" s="69">
        <v>0.63194444444444442</v>
      </c>
      <c r="L449" s="70">
        <v>0.6333333333333333</v>
      </c>
      <c r="M449" s="45" t="s">
        <v>70</v>
      </c>
      <c r="N449" s="70">
        <v>0.65555555555555556</v>
      </c>
      <c r="O449" s="140" t="s">
        <v>118</v>
      </c>
      <c r="P449" s="44" t="str">
        <f t="shared" si="458"/>
        <v>OK</v>
      </c>
      <c r="Q449" s="71">
        <f t="shared" si="459"/>
        <v>2.2222222222222254E-2</v>
      </c>
      <c r="R449" s="71">
        <f t="shared" si="460"/>
        <v>1.388888888888884E-3</v>
      </c>
      <c r="S449" s="71">
        <f t="shared" si="461"/>
        <v>2.3611111111111138E-2</v>
      </c>
      <c r="T449" s="71">
        <f t="shared" si="464"/>
        <v>1.5972222222222165E-2</v>
      </c>
      <c r="U449" s="44">
        <v>21.7</v>
      </c>
      <c r="V449" s="44">
        <f>INDEX('Počty dní'!A:E,MATCH(E449,'Počty dní'!C:C,0),4)</f>
        <v>205</v>
      </c>
      <c r="W449" s="115">
        <f t="shared" si="471"/>
        <v>4448.5</v>
      </c>
      <c r="X449" s="16"/>
    </row>
    <row r="450" spans="1:24" x14ac:dyDescent="0.3">
      <c r="A450" s="94">
        <v>328</v>
      </c>
      <c r="B450" s="44">
        <v>3028</v>
      </c>
      <c r="C450" s="44" t="s">
        <v>2</v>
      </c>
      <c r="D450" s="89">
        <v>25</v>
      </c>
      <c r="E450" s="67" t="str">
        <f t="shared" ref="E450" si="472">CONCATENATE(C450,D450)</f>
        <v>X25</v>
      </c>
      <c r="F450" s="44" t="s">
        <v>119</v>
      </c>
      <c r="G450" s="192">
        <v>12</v>
      </c>
      <c r="H450" s="44" t="str">
        <f t="shared" ref="H450" si="473">CONCATENATE(F450,"/",G450)</f>
        <v>XXX214/12</v>
      </c>
      <c r="I450" s="68" t="s">
        <v>5</v>
      </c>
      <c r="J450" s="68" t="s">
        <v>5</v>
      </c>
      <c r="K450" s="69">
        <v>0.66180555555555554</v>
      </c>
      <c r="L450" s="70">
        <v>0.66319444444444442</v>
      </c>
      <c r="M450" s="140" t="s">
        <v>118</v>
      </c>
      <c r="N450" s="70">
        <v>0.69930555555555562</v>
      </c>
      <c r="O450" s="45" t="s">
        <v>70</v>
      </c>
      <c r="P450" s="44" t="str">
        <f t="shared" si="458"/>
        <v>OK</v>
      </c>
      <c r="Q450" s="71">
        <f t="shared" si="459"/>
        <v>3.6111111111111205E-2</v>
      </c>
      <c r="R450" s="71">
        <f t="shared" si="460"/>
        <v>1.388888888888884E-3</v>
      </c>
      <c r="S450" s="71">
        <f t="shared" si="461"/>
        <v>3.7500000000000089E-2</v>
      </c>
      <c r="T450" s="71">
        <f t="shared" si="464"/>
        <v>6.2499999999999778E-3</v>
      </c>
      <c r="U450" s="44">
        <v>28.4</v>
      </c>
      <c r="V450" s="44">
        <f>INDEX('Počty dní'!A:E,MATCH(E450,'Počty dní'!C:C,0),4)</f>
        <v>205</v>
      </c>
      <c r="W450" s="115">
        <f t="shared" ref="W450" si="474">V450*U450</f>
        <v>5822</v>
      </c>
      <c r="X450" s="16"/>
    </row>
    <row r="451" spans="1:24" x14ac:dyDescent="0.3">
      <c r="A451" s="94">
        <v>328</v>
      </c>
      <c r="B451" s="44">
        <v>3028</v>
      </c>
      <c r="C451" s="44" t="s">
        <v>2</v>
      </c>
      <c r="D451" s="89"/>
      <c r="E451" s="67" t="str">
        <f t="shared" si="469"/>
        <v>X</v>
      </c>
      <c r="F451" s="44" t="s">
        <v>120</v>
      </c>
      <c r="G451" s="192">
        <v>11</v>
      </c>
      <c r="H451" s="44" t="str">
        <f t="shared" si="470"/>
        <v>XXX215/11</v>
      </c>
      <c r="I451" s="68" t="s">
        <v>5</v>
      </c>
      <c r="J451" s="68" t="s">
        <v>5</v>
      </c>
      <c r="K451" s="69">
        <v>0.71527777777777779</v>
      </c>
      <c r="L451" s="70">
        <v>0.71666666666666667</v>
      </c>
      <c r="M451" s="45" t="s">
        <v>70</v>
      </c>
      <c r="N451" s="70">
        <v>0.74236111111111114</v>
      </c>
      <c r="O451" s="140" t="s">
        <v>118</v>
      </c>
      <c r="P451" s="44" t="str">
        <f t="shared" si="458"/>
        <v>OK</v>
      </c>
      <c r="Q451" s="71">
        <f t="shared" si="459"/>
        <v>2.5694444444444464E-2</v>
      </c>
      <c r="R451" s="71">
        <f t="shared" si="460"/>
        <v>1.388888888888884E-3</v>
      </c>
      <c r="S451" s="71">
        <f t="shared" si="461"/>
        <v>2.7083333333333348E-2</v>
      </c>
      <c r="T451" s="71">
        <f t="shared" si="464"/>
        <v>1.5972222222222165E-2</v>
      </c>
      <c r="U451" s="44">
        <v>24.5</v>
      </c>
      <c r="V451" s="44">
        <f>INDEX('Počty dní'!A:E,MATCH(E451,'Počty dní'!C:C,0),4)</f>
        <v>205</v>
      </c>
      <c r="W451" s="115">
        <f t="shared" si="471"/>
        <v>5022.5</v>
      </c>
      <c r="X451" s="16"/>
    </row>
    <row r="452" spans="1:24" x14ac:dyDescent="0.3">
      <c r="A452" s="94">
        <v>328</v>
      </c>
      <c r="B452" s="44">
        <v>3028</v>
      </c>
      <c r="C452" s="44" t="s">
        <v>2</v>
      </c>
      <c r="D452" s="89"/>
      <c r="E452" s="67" t="str">
        <f t="shared" ref="E452:E454" si="475">CONCATENATE(C452,D452)</f>
        <v>X</v>
      </c>
      <c r="F452" s="44" t="s">
        <v>120</v>
      </c>
      <c r="G452" s="192">
        <v>14</v>
      </c>
      <c r="H452" s="44" t="str">
        <f t="shared" ref="H452:H454" si="476">CONCATENATE(F452,"/",G452)</f>
        <v>XXX215/14</v>
      </c>
      <c r="I452" s="68" t="s">
        <v>5</v>
      </c>
      <c r="J452" s="68" t="s">
        <v>5</v>
      </c>
      <c r="K452" s="69">
        <v>0.75624999999999998</v>
      </c>
      <c r="L452" s="70">
        <v>0.75694444444444453</v>
      </c>
      <c r="M452" s="140" t="s">
        <v>118</v>
      </c>
      <c r="N452" s="70">
        <v>0.78055555555555556</v>
      </c>
      <c r="O452" s="45" t="s">
        <v>70</v>
      </c>
      <c r="P452" s="44" t="str">
        <f t="shared" si="458"/>
        <v>OK</v>
      </c>
      <c r="Q452" s="71">
        <f t="shared" si="459"/>
        <v>2.3611111111111027E-2</v>
      </c>
      <c r="R452" s="71">
        <f t="shared" si="460"/>
        <v>6.94444444444553E-4</v>
      </c>
      <c r="S452" s="71">
        <f t="shared" si="461"/>
        <v>2.430555555555558E-2</v>
      </c>
      <c r="T452" s="71">
        <f t="shared" si="464"/>
        <v>1.388888888888884E-2</v>
      </c>
      <c r="U452" s="44">
        <v>21.7</v>
      </c>
      <c r="V452" s="44">
        <f>INDEX('Počty dní'!A:E,MATCH(E452,'Počty dní'!C:C,0),4)</f>
        <v>205</v>
      </c>
      <c r="W452" s="115">
        <f t="shared" ref="W452:W454" si="477">V452*U452</f>
        <v>4448.5</v>
      </c>
      <c r="X452" s="16"/>
    </row>
    <row r="453" spans="1:24" x14ac:dyDescent="0.3">
      <c r="A453" s="94">
        <v>328</v>
      </c>
      <c r="B453" s="44">
        <v>3028</v>
      </c>
      <c r="C453" s="44" t="s">
        <v>2</v>
      </c>
      <c r="D453" s="89"/>
      <c r="E453" s="67" t="str">
        <f>CONCATENATE(C453,D453)</f>
        <v>X</v>
      </c>
      <c r="F453" s="44" t="s">
        <v>120</v>
      </c>
      <c r="G453" s="192">
        <v>13</v>
      </c>
      <c r="H453" s="44" t="str">
        <f>CONCATENATE(F453,"/",G453)</f>
        <v>XXX215/13</v>
      </c>
      <c r="I453" s="68" t="s">
        <v>5</v>
      </c>
      <c r="J453" s="68" t="s">
        <v>5</v>
      </c>
      <c r="K453" s="69">
        <v>0.79861111111111116</v>
      </c>
      <c r="L453" s="70">
        <v>0.79999999999999993</v>
      </c>
      <c r="M453" s="45" t="s">
        <v>70</v>
      </c>
      <c r="N453" s="70">
        <v>0.8256944444444444</v>
      </c>
      <c r="O453" s="140" t="s">
        <v>118</v>
      </c>
      <c r="P453" s="44" t="str">
        <f t="shared" si="458"/>
        <v>OK</v>
      </c>
      <c r="Q453" s="71">
        <f t="shared" si="459"/>
        <v>2.5694444444444464E-2</v>
      </c>
      <c r="R453" s="71">
        <f t="shared" si="460"/>
        <v>1.3888888888887729E-3</v>
      </c>
      <c r="S453" s="71">
        <f t="shared" si="461"/>
        <v>2.7083333333333237E-2</v>
      </c>
      <c r="T453" s="71">
        <f t="shared" si="464"/>
        <v>1.8055555555555602E-2</v>
      </c>
      <c r="U453" s="44">
        <v>24.5</v>
      </c>
      <c r="V453" s="44">
        <f>INDEX('Počty dní'!A:E,MATCH(E453,'Počty dní'!C:C,0),4)</f>
        <v>205</v>
      </c>
      <c r="W453" s="115">
        <f>V453*U453</f>
        <v>5022.5</v>
      </c>
      <c r="X453" s="16"/>
    </row>
    <row r="454" spans="1:24" x14ac:dyDescent="0.3">
      <c r="A454" s="94">
        <v>328</v>
      </c>
      <c r="B454" s="44">
        <v>3028</v>
      </c>
      <c r="C454" s="44" t="s">
        <v>2</v>
      </c>
      <c r="D454" s="89"/>
      <c r="E454" s="67" t="str">
        <f t="shared" si="475"/>
        <v>X</v>
      </c>
      <c r="F454" s="44" t="s">
        <v>120</v>
      </c>
      <c r="G454" s="192">
        <v>16</v>
      </c>
      <c r="H454" s="44" t="str">
        <f t="shared" si="476"/>
        <v>XXX215/16</v>
      </c>
      <c r="I454" s="68" t="s">
        <v>5</v>
      </c>
      <c r="J454" s="68" t="s">
        <v>5</v>
      </c>
      <c r="K454" s="69">
        <v>0.83958333333333324</v>
      </c>
      <c r="L454" s="70">
        <v>0.84027777777777779</v>
      </c>
      <c r="M454" s="140" t="s">
        <v>118</v>
      </c>
      <c r="N454" s="70">
        <v>0.8666666666666667</v>
      </c>
      <c r="O454" s="45" t="s">
        <v>70</v>
      </c>
      <c r="P454" s="44" t="str">
        <f t="shared" si="458"/>
        <v>OK</v>
      </c>
      <c r="Q454" s="71">
        <f t="shared" si="459"/>
        <v>2.6388888888888906E-2</v>
      </c>
      <c r="R454" s="71">
        <f t="shared" si="460"/>
        <v>6.94444444444553E-4</v>
      </c>
      <c r="S454" s="71">
        <f t="shared" si="461"/>
        <v>2.7083333333333459E-2</v>
      </c>
      <c r="T454" s="71">
        <f t="shared" si="464"/>
        <v>1.388888888888884E-2</v>
      </c>
      <c r="U454" s="44">
        <v>24.5</v>
      </c>
      <c r="V454" s="44">
        <f>INDEX('Počty dní'!A:E,MATCH(E454,'Počty dní'!C:C,0),4)</f>
        <v>205</v>
      </c>
      <c r="W454" s="115">
        <f t="shared" si="477"/>
        <v>5022.5</v>
      </c>
      <c r="X454" s="16"/>
    </row>
    <row r="455" spans="1:24" ht="15" thickBot="1" x14ac:dyDescent="0.35">
      <c r="A455" s="95">
        <v>328</v>
      </c>
      <c r="B455" s="46">
        <v>3028</v>
      </c>
      <c r="C455" s="46" t="s">
        <v>2</v>
      </c>
      <c r="D455" s="116"/>
      <c r="E455" s="117" t="str">
        <f>CONCATENATE(C455,D455)</f>
        <v>X</v>
      </c>
      <c r="F455" s="46" t="s">
        <v>120</v>
      </c>
      <c r="G455" s="196">
        <v>15</v>
      </c>
      <c r="H455" s="46" t="str">
        <f>CONCATENATE(F455,"/",G455)</f>
        <v>XXX215/15</v>
      </c>
      <c r="I455" s="72" t="s">
        <v>5</v>
      </c>
      <c r="J455" s="72" t="s">
        <v>5</v>
      </c>
      <c r="K455" s="73">
        <v>0.92361111111111116</v>
      </c>
      <c r="L455" s="74">
        <v>0.92499999999999993</v>
      </c>
      <c r="M455" s="47" t="s">
        <v>70</v>
      </c>
      <c r="N455" s="74">
        <v>0.94791666666666663</v>
      </c>
      <c r="O455" s="183" t="s">
        <v>118</v>
      </c>
      <c r="P455" s="46"/>
      <c r="Q455" s="118">
        <f t="shared" si="459"/>
        <v>2.2916666666666696E-2</v>
      </c>
      <c r="R455" s="118">
        <f t="shared" si="460"/>
        <v>1.3888888888887729E-3</v>
      </c>
      <c r="S455" s="118">
        <f t="shared" si="461"/>
        <v>2.4305555555555469E-2</v>
      </c>
      <c r="T455" s="118">
        <f t="shared" si="464"/>
        <v>5.6944444444444464E-2</v>
      </c>
      <c r="U455" s="46">
        <v>24.5</v>
      </c>
      <c r="V455" s="46">
        <f>INDEX('Počty dní'!A:E,MATCH(E455,'Počty dní'!C:C,0),4)</f>
        <v>205</v>
      </c>
      <c r="W455" s="119">
        <f>V455*U455</f>
        <v>5022.5</v>
      </c>
      <c r="X455" s="16"/>
    </row>
    <row r="456" spans="1:24" ht="15" thickBot="1" x14ac:dyDescent="0.35">
      <c r="A456" s="120" t="str">
        <f ca="1">CONCATENATE(INDIRECT("R[-3]C[0]",FALSE),"celkem")</f>
        <v>328celkem</v>
      </c>
      <c r="B456" s="121"/>
      <c r="C456" s="121" t="str">
        <f ca="1">INDIRECT("R[-1]C[12]",FALSE)</f>
        <v>Havlíčkova Borová</v>
      </c>
      <c r="D456" s="122"/>
      <c r="E456" s="121"/>
      <c r="F456" s="122"/>
      <c r="G456" s="121"/>
      <c r="H456" s="123"/>
      <c r="I456" s="132"/>
      <c r="J456" s="133" t="str">
        <f ca="1">INDIRECT("R[-2]C[0]",FALSE)</f>
        <v>S</v>
      </c>
      <c r="K456" s="124"/>
      <c r="L456" s="134"/>
      <c r="M456" s="125"/>
      <c r="N456" s="134"/>
      <c r="O456" s="126"/>
      <c r="P456" s="121"/>
      <c r="Q456" s="127">
        <f>SUM(Q438:Q455)</f>
        <v>0.45277777777777806</v>
      </c>
      <c r="R456" s="127">
        <f>SUM(R438:R455)</f>
        <v>2.7083333333333237E-2</v>
      </c>
      <c r="S456" s="127">
        <f>SUM(S438:S455)</f>
        <v>0.47986111111111129</v>
      </c>
      <c r="T456" s="127">
        <f>SUM(T438:T455)</f>
        <v>0.2666666666666665</v>
      </c>
      <c r="U456" s="128">
        <f>SUM(U438:U455)</f>
        <v>401.89999999999992</v>
      </c>
      <c r="V456" s="129"/>
      <c r="W456" s="130">
        <f>SUM(W438:W455)</f>
        <v>82389.5</v>
      </c>
      <c r="X456" s="41"/>
    </row>
    <row r="457" spans="1:24" x14ac:dyDescent="0.3">
      <c r="A457" s="16"/>
      <c r="B457" s="16"/>
      <c r="C457" s="16"/>
      <c r="D457" s="16"/>
      <c r="E457" s="16"/>
      <c r="F457" s="16"/>
      <c r="G457" s="16"/>
      <c r="H457" s="16"/>
      <c r="I457" s="16"/>
      <c r="J457" s="16"/>
      <c r="K457" s="16"/>
      <c r="L457" s="16"/>
      <c r="M457" s="16"/>
      <c r="N457" s="16"/>
      <c r="O457" s="16"/>
      <c r="P457" s="16"/>
      <c r="Q457" s="16"/>
      <c r="R457" s="16"/>
      <c r="S457" s="16"/>
      <c r="T457" s="16"/>
      <c r="U457" s="16"/>
      <c r="V457" s="16"/>
      <c r="W457" s="16"/>
      <c r="X457" s="16"/>
    </row>
    <row r="458" spans="1:24" ht="15" thickBot="1" x14ac:dyDescent="0.35">
      <c r="A458" s="16"/>
      <c r="B458" s="16"/>
      <c r="C458" s="16"/>
      <c r="D458" s="16"/>
      <c r="E458" s="16"/>
      <c r="F458" s="16"/>
      <c r="G458" s="16"/>
      <c r="H458" s="16"/>
      <c r="I458" s="16"/>
      <c r="J458" s="16"/>
      <c r="K458" s="16"/>
      <c r="L458" s="16"/>
      <c r="M458" s="16"/>
      <c r="N458" s="16"/>
      <c r="O458" s="16"/>
      <c r="P458" s="16"/>
      <c r="Q458" s="16"/>
      <c r="R458" s="16"/>
      <c r="S458" s="16"/>
      <c r="T458" s="16"/>
      <c r="U458" s="16"/>
      <c r="V458" s="16"/>
      <c r="W458" s="16"/>
      <c r="X458" s="16"/>
    </row>
    <row r="459" spans="1:24" x14ac:dyDescent="0.3">
      <c r="A459" s="93">
        <v>329</v>
      </c>
      <c r="B459" s="42">
        <v>3029</v>
      </c>
      <c r="C459" s="42" t="s">
        <v>2</v>
      </c>
      <c r="D459" s="109"/>
      <c r="E459" s="110" t="str">
        <f>CONCATENATE(C459,D459)</f>
        <v>X</v>
      </c>
      <c r="F459" s="42" t="s">
        <v>120</v>
      </c>
      <c r="G459" s="191">
        <v>2</v>
      </c>
      <c r="H459" s="42" t="str">
        <f>CONCATENATE(F459,"/",G459)</f>
        <v>XXX215/2</v>
      </c>
      <c r="I459" s="64" t="s">
        <v>5</v>
      </c>
      <c r="J459" s="64" t="s">
        <v>5</v>
      </c>
      <c r="K459" s="111">
        <v>0.17569444444444446</v>
      </c>
      <c r="L459" s="112">
        <v>0.17708333333333334</v>
      </c>
      <c r="M459" s="156" t="s">
        <v>118</v>
      </c>
      <c r="N459" s="112">
        <v>0.20069444444444443</v>
      </c>
      <c r="O459" s="113" t="s">
        <v>70</v>
      </c>
      <c r="P459" s="42" t="str">
        <f t="shared" ref="P459:P469" si="478">IF(M460=O459,"OK","POZOR")</f>
        <v>OK</v>
      </c>
      <c r="Q459" s="114">
        <f t="shared" ref="Q459:Q470" si="479">IF(ISNUMBER(G459),N459-L459,IF(F459="přejezd",N459-L459,0))</f>
        <v>2.3611111111111083E-2</v>
      </c>
      <c r="R459" s="114">
        <f t="shared" ref="R459:R470" si="480">IF(ISNUMBER(G459),L459-K459,0)</f>
        <v>1.388888888888884E-3</v>
      </c>
      <c r="S459" s="114">
        <f t="shared" ref="S459:S470" si="481">Q459+R459</f>
        <v>2.4999999999999967E-2</v>
      </c>
      <c r="T459" s="114"/>
      <c r="U459" s="42">
        <v>21.7</v>
      </c>
      <c r="V459" s="42">
        <f>INDEX('Počty dní'!A:E,MATCH(E459,'Počty dní'!C:C,0),4)</f>
        <v>205</v>
      </c>
      <c r="W459" s="65">
        <f>V459*U459</f>
        <v>4448.5</v>
      </c>
      <c r="X459" s="16"/>
    </row>
    <row r="460" spans="1:24" x14ac:dyDescent="0.3">
      <c r="A460" s="94">
        <v>329</v>
      </c>
      <c r="B460" s="44">
        <v>3029</v>
      </c>
      <c r="C460" s="44" t="s">
        <v>2</v>
      </c>
      <c r="D460" s="89"/>
      <c r="E460" s="67" t="str">
        <f>CONCATENATE(C460,D460)</f>
        <v>X</v>
      </c>
      <c r="F460" s="44" t="s">
        <v>120</v>
      </c>
      <c r="G460" s="192">
        <v>1</v>
      </c>
      <c r="H460" s="44" t="str">
        <f>CONCATENATE(F460,"/",G460)</f>
        <v>XXX215/1</v>
      </c>
      <c r="I460" s="68" t="s">
        <v>5</v>
      </c>
      <c r="J460" s="68" t="s">
        <v>5</v>
      </c>
      <c r="K460" s="69">
        <v>0.21527777777777779</v>
      </c>
      <c r="L460" s="70">
        <v>0.21666666666666667</v>
      </c>
      <c r="M460" s="45" t="s">
        <v>70</v>
      </c>
      <c r="N460" s="70">
        <v>0.23680555555555557</v>
      </c>
      <c r="O460" s="140" t="s">
        <v>118</v>
      </c>
      <c r="P460" s="44" t="str">
        <f t="shared" si="478"/>
        <v>OK</v>
      </c>
      <c r="Q460" s="71">
        <f t="shared" si="479"/>
        <v>2.0138888888888901E-2</v>
      </c>
      <c r="R460" s="71">
        <f t="shared" si="480"/>
        <v>1.388888888888884E-3</v>
      </c>
      <c r="S460" s="71">
        <f t="shared" si="481"/>
        <v>2.1527777777777785E-2</v>
      </c>
      <c r="T460" s="71">
        <f t="shared" ref="T460:T470" si="482">K460-N459</f>
        <v>1.4583333333333365E-2</v>
      </c>
      <c r="U460" s="44">
        <v>21.7</v>
      </c>
      <c r="V460" s="44">
        <f>INDEX('Počty dní'!A:E,MATCH(E460,'Počty dní'!C:C,0),4)</f>
        <v>205</v>
      </c>
      <c r="W460" s="115">
        <f>V460*U460</f>
        <v>4448.5</v>
      </c>
      <c r="X460" s="16"/>
    </row>
    <row r="461" spans="1:24" x14ac:dyDescent="0.3">
      <c r="A461" s="94">
        <v>329</v>
      </c>
      <c r="B461" s="44">
        <v>3029</v>
      </c>
      <c r="C461" s="44" t="s">
        <v>2</v>
      </c>
      <c r="D461" s="89"/>
      <c r="E461" s="67" t="str">
        <f>CONCATENATE(C461,D461)</f>
        <v>X</v>
      </c>
      <c r="F461" s="44" t="s">
        <v>117</v>
      </c>
      <c r="G461" s="192">
        <v>4</v>
      </c>
      <c r="H461" s="44" t="str">
        <f>CONCATENATE(F461,"/",G461)</f>
        <v>XXX213/4</v>
      </c>
      <c r="I461" s="68" t="s">
        <v>5</v>
      </c>
      <c r="J461" s="68" t="s">
        <v>5</v>
      </c>
      <c r="K461" s="69">
        <v>0.24374999999999999</v>
      </c>
      <c r="L461" s="70">
        <v>0.24444444444444446</v>
      </c>
      <c r="M461" s="140" t="s">
        <v>118</v>
      </c>
      <c r="N461" s="70">
        <v>0.26874999999999999</v>
      </c>
      <c r="O461" s="140" t="s">
        <v>103</v>
      </c>
      <c r="P461" s="44" t="str">
        <f t="shared" si="478"/>
        <v>OK</v>
      </c>
      <c r="Q461" s="71">
        <f t="shared" si="479"/>
        <v>2.4305555555555525E-2</v>
      </c>
      <c r="R461" s="71">
        <f t="shared" si="480"/>
        <v>6.9444444444446973E-4</v>
      </c>
      <c r="S461" s="71">
        <f t="shared" si="481"/>
        <v>2.4999999999999994E-2</v>
      </c>
      <c r="T461" s="71">
        <f t="shared" si="482"/>
        <v>6.9444444444444198E-3</v>
      </c>
      <c r="U461" s="44">
        <v>20.3</v>
      </c>
      <c r="V461" s="44">
        <f>INDEX('Počty dní'!A:E,MATCH(E461,'Počty dní'!C:C,0),4)</f>
        <v>205</v>
      </c>
      <c r="W461" s="115">
        <f>V461*U461</f>
        <v>4161.5</v>
      </c>
      <c r="X461" s="16"/>
    </row>
    <row r="462" spans="1:24" x14ac:dyDescent="0.3">
      <c r="A462" s="94">
        <v>329</v>
      </c>
      <c r="B462" s="44">
        <v>3029</v>
      </c>
      <c r="C462" s="44" t="s">
        <v>2</v>
      </c>
      <c r="D462" s="89"/>
      <c r="E462" s="67" t="str">
        <f t="shared" si="462"/>
        <v>X</v>
      </c>
      <c r="F462" s="44" t="s">
        <v>117</v>
      </c>
      <c r="G462" s="192">
        <v>3</v>
      </c>
      <c r="H462" s="44" t="str">
        <f t="shared" si="463"/>
        <v>XXX213/3</v>
      </c>
      <c r="I462" s="68" t="s">
        <v>5</v>
      </c>
      <c r="J462" s="68" t="s">
        <v>5</v>
      </c>
      <c r="K462" s="69">
        <v>0.27083333333333331</v>
      </c>
      <c r="L462" s="70">
        <v>0.27152777777777776</v>
      </c>
      <c r="M462" s="140" t="s">
        <v>103</v>
      </c>
      <c r="N462" s="70">
        <v>0.29652777777777778</v>
      </c>
      <c r="O462" s="140" t="s">
        <v>118</v>
      </c>
      <c r="P462" s="44" t="str">
        <f t="shared" si="478"/>
        <v>OK</v>
      </c>
      <c r="Q462" s="71">
        <f t="shared" si="479"/>
        <v>2.5000000000000022E-2</v>
      </c>
      <c r="R462" s="71">
        <f t="shared" si="480"/>
        <v>6.9444444444444198E-4</v>
      </c>
      <c r="S462" s="71">
        <f t="shared" si="481"/>
        <v>2.5694444444444464E-2</v>
      </c>
      <c r="T462" s="71">
        <f t="shared" si="482"/>
        <v>2.0833333333333259E-3</v>
      </c>
      <c r="U462" s="44">
        <v>20.3</v>
      </c>
      <c r="V462" s="44">
        <f>INDEX('Počty dní'!A:E,MATCH(E462,'Počty dní'!C:C,0),4)</f>
        <v>205</v>
      </c>
      <c r="W462" s="115">
        <f t="shared" si="465"/>
        <v>4161.5</v>
      </c>
      <c r="X462" s="16"/>
    </row>
    <row r="463" spans="1:24" x14ac:dyDescent="0.3">
      <c r="A463" s="94">
        <v>329</v>
      </c>
      <c r="B463" s="44">
        <v>3029</v>
      </c>
      <c r="C463" s="44" t="s">
        <v>2</v>
      </c>
      <c r="D463" s="89"/>
      <c r="E463" s="67" t="str">
        <f t="shared" ref="E463:E470" si="483">CONCATENATE(C463,D463)</f>
        <v>X</v>
      </c>
      <c r="F463" s="44" t="s">
        <v>119</v>
      </c>
      <c r="G463" s="192">
        <v>6</v>
      </c>
      <c r="H463" s="44" t="str">
        <f t="shared" ref="H463:H470" si="484">CONCATENATE(F463,"/",G463)</f>
        <v>XXX214/6</v>
      </c>
      <c r="I463" s="68" t="s">
        <v>5</v>
      </c>
      <c r="J463" s="68" t="s">
        <v>5</v>
      </c>
      <c r="K463" s="69">
        <v>0.29722222222222222</v>
      </c>
      <c r="L463" s="70">
        <v>0.2986111111111111</v>
      </c>
      <c r="M463" s="140" t="s">
        <v>118</v>
      </c>
      <c r="N463" s="70">
        <v>0.32777777777777778</v>
      </c>
      <c r="O463" s="45" t="s">
        <v>70</v>
      </c>
      <c r="P463" s="44" t="str">
        <f t="shared" si="478"/>
        <v>OK</v>
      </c>
      <c r="Q463" s="71">
        <f t="shared" si="479"/>
        <v>2.9166666666666674E-2</v>
      </c>
      <c r="R463" s="71">
        <f t="shared" si="480"/>
        <v>1.388888888888884E-3</v>
      </c>
      <c r="S463" s="71">
        <f t="shared" si="481"/>
        <v>3.0555555555555558E-2</v>
      </c>
      <c r="T463" s="71">
        <f t="shared" si="482"/>
        <v>6.9444444444444198E-4</v>
      </c>
      <c r="U463" s="44">
        <v>22.4</v>
      </c>
      <c r="V463" s="44">
        <f>INDEX('Počty dní'!A:E,MATCH(E463,'Počty dní'!C:C,0),4)</f>
        <v>205</v>
      </c>
      <c r="W463" s="115">
        <f t="shared" ref="W463:W470" si="485">V463*U463</f>
        <v>4592</v>
      </c>
      <c r="X463" s="16"/>
    </row>
    <row r="464" spans="1:24" x14ac:dyDescent="0.3">
      <c r="A464" s="94">
        <v>329</v>
      </c>
      <c r="B464" s="44">
        <v>3029</v>
      </c>
      <c r="C464" s="44" t="s">
        <v>2</v>
      </c>
      <c r="D464" s="89"/>
      <c r="E464" s="67" t="str">
        <f t="shared" si="483"/>
        <v>X</v>
      </c>
      <c r="F464" s="44" t="s">
        <v>120</v>
      </c>
      <c r="G464" s="192">
        <v>5</v>
      </c>
      <c r="H464" s="44" t="str">
        <f t="shared" si="484"/>
        <v>XXX215/5</v>
      </c>
      <c r="I464" s="68" t="s">
        <v>5</v>
      </c>
      <c r="J464" s="68" t="s">
        <v>5</v>
      </c>
      <c r="K464" s="69">
        <v>0.4236111111111111</v>
      </c>
      <c r="L464" s="70">
        <v>0.42499999999999999</v>
      </c>
      <c r="M464" s="45" t="s">
        <v>70</v>
      </c>
      <c r="N464" s="70">
        <v>0.45069444444444445</v>
      </c>
      <c r="O464" s="140" t="s">
        <v>118</v>
      </c>
      <c r="P464" s="44" t="str">
        <f t="shared" si="478"/>
        <v>OK</v>
      </c>
      <c r="Q464" s="71">
        <f t="shared" si="479"/>
        <v>2.5694444444444464E-2</v>
      </c>
      <c r="R464" s="71">
        <f t="shared" si="480"/>
        <v>1.388888888888884E-3</v>
      </c>
      <c r="S464" s="71">
        <f t="shared" si="481"/>
        <v>2.7083333333333348E-2</v>
      </c>
      <c r="T464" s="71">
        <f t="shared" si="482"/>
        <v>9.5833333333333326E-2</v>
      </c>
      <c r="U464" s="44">
        <v>24.5</v>
      </c>
      <c r="V464" s="44">
        <f>INDEX('Počty dní'!A:E,MATCH(E464,'Počty dní'!C:C,0),4)</f>
        <v>205</v>
      </c>
      <c r="W464" s="115">
        <f t="shared" si="485"/>
        <v>5022.5</v>
      </c>
      <c r="X464" s="16"/>
    </row>
    <row r="465" spans="1:24" x14ac:dyDescent="0.3">
      <c r="A465" s="94">
        <v>329</v>
      </c>
      <c r="B465" s="44">
        <v>3029</v>
      </c>
      <c r="C465" s="44" t="s">
        <v>2</v>
      </c>
      <c r="D465" s="89"/>
      <c r="E465" s="67" t="str">
        <f t="shared" si="483"/>
        <v>X</v>
      </c>
      <c r="F465" s="44" t="s">
        <v>117</v>
      </c>
      <c r="G465" s="192">
        <v>8</v>
      </c>
      <c r="H465" s="44" t="str">
        <f t="shared" si="484"/>
        <v>XXX213/8</v>
      </c>
      <c r="I465" s="68" t="s">
        <v>5</v>
      </c>
      <c r="J465" s="68" t="s">
        <v>5</v>
      </c>
      <c r="K465" s="69">
        <v>0.45208333333333334</v>
      </c>
      <c r="L465" s="70">
        <v>0.45277777777777778</v>
      </c>
      <c r="M465" s="140" t="s">
        <v>118</v>
      </c>
      <c r="N465" s="70">
        <v>0.4770833333333333</v>
      </c>
      <c r="O465" s="140" t="s">
        <v>103</v>
      </c>
      <c r="P465" s="44" t="str">
        <f t="shared" si="478"/>
        <v>OK</v>
      </c>
      <c r="Q465" s="71">
        <f t="shared" si="479"/>
        <v>2.4305555555555525E-2</v>
      </c>
      <c r="R465" s="71">
        <f t="shared" si="480"/>
        <v>6.9444444444444198E-4</v>
      </c>
      <c r="S465" s="71">
        <f t="shared" si="481"/>
        <v>2.4999999999999967E-2</v>
      </c>
      <c r="T465" s="71">
        <f t="shared" si="482"/>
        <v>1.388888888888884E-3</v>
      </c>
      <c r="U465" s="44">
        <v>20.3</v>
      </c>
      <c r="V465" s="44">
        <f>INDEX('Počty dní'!A:E,MATCH(E465,'Počty dní'!C:C,0),4)</f>
        <v>205</v>
      </c>
      <c r="W465" s="115">
        <f t="shared" si="485"/>
        <v>4161.5</v>
      </c>
      <c r="X465" s="16"/>
    </row>
    <row r="466" spans="1:24" x14ac:dyDescent="0.3">
      <c r="A466" s="94">
        <v>329</v>
      </c>
      <c r="B466" s="44">
        <v>3029</v>
      </c>
      <c r="C466" s="44" t="s">
        <v>2</v>
      </c>
      <c r="D466" s="89"/>
      <c r="E466" s="67" t="str">
        <f t="shared" si="483"/>
        <v>X</v>
      </c>
      <c r="F466" s="44" t="s">
        <v>117</v>
      </c>
      <c r="G466" s="192">
        <v>7</v>
      </c>
      <c r="H466" s="44" t="str">
        <f t="shared" si="484"/>
        <v>XXX213/7</v>
      </c>
      <c r="I466" s="68" t="s">
        <v>5</v>
      </c>
      <c r="J466" s="68" t="s">
        <v>5</v>
      </c>
      <c r="K466" s="69">
        <v>0.52083333333333337</v>
      </c>
      <c r="L466" s="70">
        <v>0.5229166666666667</v>
      </c>
      <c r="M466" s="140" t="s">
        <v>103</v>
      </c>
      <c r="N466" s="70">
        <v>0.54791666666666672</v>
      </c>
      <c r="O466" s="140" t="s">
        <v>118</v>
      </c>
      <c r="P466" s="44" t="str">
        <f t="shared" si="478"/>
        <v>OK</v>
      </c>
      <c r="Q466" s="71">
        <f t="shared" si="479"/>
        <v>2.5000000000000022E-2</v>
      </c>
      <c r="R466" s="71">
        <f t="shared" si="480"/>
        <v>2.0833333333333259E-3</v>
      </c>
      <c r="S466" s="71">
        <f t="shared" si="481"/>
        <v>2.7083333333333348E-2</v>
      </c>
      <c r="T466" s="71">
        <f t="shared" si="482"/>
        <v>4.3750000000000067E-2</v>
      </c>
      <c r="U466" s="44">
        <v>20.3</v>
      </c>
      <c r="V466" s="44">
        <f>INDEX('Počty dní'!A:E,MATCH(E466,'Počty dní'!C:C,0),4)</f>
        <v>205</v>
      </c>
      <c r="W466" s="115">
        <f t="shared" si="485"/>
        <v>4161.5</v>
      </c>
      <c r="X466" s="16"/>
    </row>
    <row r="467" spans="1:24" x14ac:dyDescent="0.3">
      <c r="A467" s="94">
        <v>329</v>
      </c>
      <c r="B467" s="44">
        <v>3029</v>
      </c>
      <c r="C467" s="44" t="s">
        <v>2</v>
      </c>
      <c r="D467" s="89"/>
      <c r="E467" s="67" t="str">
        <f t="shared" si="483"/>
        <v>X</v>
      </c>
      <c r="F467" s="44" t="s">
        <v>120</v>
      </c>
      <c r="G467" s="192">
        <v>10</v>
      </c>
      <c r="H467" s="44" t="str">
        <f t="shared" si="484"/>
        <v>XXX215/10</v>
      </c>
      <c r="I467" s="68" t="s">
        <v>5</v>
      </c>
      <c r="J467" s="68" t="s">
        <v>5</v>
      </c>
      <c r="K467" s="69">
        <v>0.54791666666666672</v>
      </c>
      <c r="L467" s="70">
        <v>0.54861111111111105</v>
      </c>
      <c r="M467" s="140" t="s">
        <v>118</v>
      </c>
      <c r="N467" s="70">
        <v>0.5756944444444444</v>
      </c>
      <c r="O467" s="45" t="s">
        <v>70</v>
      </c>
      <c r="P467" s="44" t="str">
        <f t="shared" si="478"/>
        <v>OK</v>
      </c>
      <c r="Q467" s="71">
        <f t="shared" si="479"/>
        <v>2.7083333333333348E-2</v>
      </c>
      <c r="R467" s="71">
        <f t="shared" si="480"/>
        <v>6.9444444444433095E-4</v>
      </c>
      <c r="S467" s="71">
        <f t="shared" si="481"/>
        <v>2.7777777777777679E-2</v>
      </c>
      <c r="T467" s="71">
        <f t="shared" si="482"/>
        <v>0</v>
      </c>
      <c r="U467" s="44">
        <v>24.5</v>
      </c>
      <c r="V467" s="44">
        <f>INDEX('Počty dní'!A:E,MATCH(E467,'Počty dní'!C:C,0),4)</f>
        <v>205</v>
      </c>
      <c r="W467" s="115">
        <f t="shared" si="485"/>
        <v>5022.5</v>
      </c>
      <c r="X467" s="16"/>
    </row>
    <row r="468" spans="1:24" x14ac:dyDescent="0.3">
      <c r="A468" s="94">
        <v>329</v>
      </c>
      <c r="B468" s="44">
        <v>3029</v>
      </c>
      <c r="C468" s="44" t="s">
        <v>2</v>
      </c>
      <c r="D468" s="89"/>
      <c r="E468" s="67" t="str">
        <f t="shared" si="483"/>
        <v>X</v>
      </c>
      <c r="F468" s="44" t="s">
        <v>119</v>
      </c>
      <c r="G468" s="192">
        <v>7</v>
      </c>
      <c r="H468" s="44" t="str">
        <f t="shared" si="484"/>
        <v>XXX214/7</v>
      </c>
      <c r="I468" s="68" t="s">
        <v>5</v>
      </c>
      <c r="J468" s="68" t="s">
        <v>5</v>
      </c>
      <c r="K468" s="69">
        <v>0.59027777777777779</v>
      </c>
      <c r="L468" s="70">
        <v>0.59166666666666667</v>
      </c>
      <c r="M468" s="45" t="s">
        <v>70</v>
      </c>
      <c r="N468" s="70">
        <v>0.61805555555555558</v>
      </c>
      <c r="O468" s="140" t="s">
        <v>118</v>
      </c>
      <c r="P468" s="44" t="str">
        <f t="shared" si="478"/>
        <v>OK</v>
      </c>
      <c r="Q468" s="71">
        <f t="shared" si="479"/>
        <v>2.6388888888888906E-2</v>
      </c>
      <c r="R468" s="71">
        <f t="shared" si="480"/>
        <v>1.388888888888884E-3</v>
      </c>
      <c r="S468" s="71">
        <f t="shared" si="481"/>
        <v>2.777777777777779E-2</v>
      </c>
      <c r="T468" s="71">
        <f t="shared" si="482"/>
        <v>1.4583333333333393E-2</v>
      </c>
      <c r="U468" s="44">
        <v>22.4</v>
      </c>
      <c r="V468" s="44">
        <f>INDEX('Počty dní'!A:E,MATCH(E468,'Počty dní'!C:C,0),4)</f>
        <v>205</v>
      </c>
      <c r="W468" s="115">
        <f t="shared" si="485"/>
        <v>4592</v>
      </c>
      <c r="X468" s="16"/>
    </row>
    <row r="469" spans="1:24" x14ac:dyDescent="0.3">
      <c r="A469" s="94">
        <v>329</v>
      </c>
      <c r="B469" s="44">
        <v>3029</v>
      </c>
      <c r="C469" s="44" t="s">
        <v>2</v>
      </c>
      <c r="D469" s="89"/>
      <c r="E469" s="67" t="str">
        <f t="shared" si="483"/>
        <v>X</v>
      </c>
      <c r="F469" s="44" t="s">
        <v>117</v>
      </c>
      <c r="G469" s="192">
        <v>14</v>
      </c>
      <c r="H469" s="44" t="str">
        <f t="shared" si="484"/>
        <v>XXX213/14</v>
      </c>
      <c r="I469" s="68" t="s">
        <v>5</v>
      </c>
      <c r="J469" s="68" t="s">
        <v>5</v>
      </c>
      <c r="K469" s="69">
        <v>0.61875000000000002</v>
      </c>
      <c r="L469" s="70">
        <v>0.61944444444444446</v>
      </c>
      <c r="M469" s="45" t="s">
        <v>118</v>
      </c>
      <c r="N469" s="70">
        <v>0.64374999999999993</v>
      </c>
      <c r="O469" s="140" t="s">
        <v>103</v>
      </c>
      <c r="P469" s="44" t="str">
        <f t="shared" si="478"/>
        <v>OK</v>
      </c>
      <c r="Q469" s="71">
        <f t="shared" si="479"/>
        <v>2.4305555555555469E-2</v>
      </c>
      <c r="R469" s="71">
        <f t="shared" si="480"/>
        <v>6.9444444444444198E-4</v>
      </c>
      <c r="S469" s="71">
        <f t="shared" si="481"/>
        <v>2.4999999999999911E-2</v>
      </c>
      <c r="T469" s="71">
        <f t="shared" si="482"/>
        <v>6.9444444444444198E-4</v>
      </c>
      <c r="U469" s="44">
        <v>20.3</v>
      </c>
      <c r="V469" s="44">
        <f>INDEX('Počty dní'!A:E,MATCH(E469,'Počty dní'!C:C,0),4)</f>
        <v>205</v>
      </c>
      <c r="W469" s="115">
        <f t="shared" si="485"/>
        <v>4161.5</v>
      </c>
      <c r="X469" s="16"/>
    </row>
    <row r="470" spans="1:24" ht="15" thickBot="1" x14ac:dyDescent="0.35">
      <c r="A470" s="94">
        <v>329</v>
      </c>
      <c r="B470" s="44">
        <v>3029</v>
      </c>
      <c r="C470" s="44" t="s">
        <v>2</v>
      </c>
      <c r="D470" s="89"/>
      <c r="E470" s="67" t="str">
        <f t="shared" si="483"/>
        <v>X</v>
      </c>
      <c r="F470" s="44" t="s">
        <v>117</v>
      </c>
      <c r="G470" s="192">
        <v>13</v>
      </c>
      <c r="H470" s="44" t="str">
        <f t="shared" si="484"/>
        <v>XXX213/13</v>
      </c>
      <c r="I470" s="68" t="s">
        <v>5</v>
      </c>
      <c r="J470" s="68" t="s">
        <v>5</v>
      </c>
      <c r="K470" s="69">
        <v>0.64583333333333337</v>
      </c>
      <c r="L470" s="70">
        <v>0.6479166666666667</v>
      </c>
      <c r="M470" s="45" t="s">
        <v>103</v>
      </c>
      <c r="N470" s="70">
        <v>0.67291666666666661</v>
      </c>
      <c r="O470" s="138" t="s">
        <v>118</v>
      </c>
      <c r="P470" s="44"/>
      <c r="Q470" s="71">
        <f t="shared" si="479"/>
        <v>2.4999999999999911E-2</v>
      </c>
      <c r="R470" s="71">
        <f t="shared" si="480"/>
        <v>2.0833333333333259E-3</v>
      </c>
      <c r="S470" s="71">
        <f t="shared" si="481"/>
        <v>2.7083333333333237E-2</v>
      </c>
      <c r="T470" s="71">
        <f t="shared" si="482"/>
        <v>2.083333333333437E-3</v>
      </c>
      <c r="U470" s="44">
        <v>20.3</v>
      </c>
      <c r="V470" s="44">
        <f>INDEX('Počty dní'!A:E,MATCH(E470,'Počty dní'!C:C,0),4)</f>
        <v>205</v>
      </c>
      <c r="W470" s="115">
        <f t="shared" si="485"/>
        <v>4161.5</v>
      </c>
      <c r="X470" s="16"/>
    </row>
    <row r="471" spans="1:24" ht="15" thickBot="1" x14ac:dyDescent="0.35">
      <c r="A471" s="120" t="str">
        <f ca="1">CONCATENATE(INDIRECT("R[-3]C[0]",FALSE),"celkem")</f>
        <v>329celkem</v>
      </c>
      <c r="B471" s="121"/>
      <c r="C471" s="121" t="str">
        <f ca="1">INDIRECT("R[-1]C[12]",FALSE)</f>
        <v>Havlíčkova Borová</v>
      </c>
      <c r="D471" s="122"/>
      <c r="E471" s="121"/>
      <c r="F471" s="122"/>
      <c r="G471" s="121"/>
      <c r="H471" s="123"/>
      <c r="I471" s="132"/>
      <c r="J471" s="133" t="str">
        <f ca="1">INDIRECT("R[-2]C[0]",FALSE)</f>
        <v>S</v>
      </c>
      <c r="K471" s="124"/>
      <c r="L471" s="134"/>
      <c r="M471" s="125"/>
      <c r="N471" s="134"/>
      <c r="O471" s="126"/>
      <c r="P471" s="121"/>
      <c r="Q471" s="127">
        <f>SUM(Q459:Q470)</f>
        <v>0.29999999999999982</v>
      </c>
      <c r="R471" s="127">
        <f t="shared" ref="R471" si="486">SUM(R459:R470)</f>
        <v>1.4583333333333198E-2</v>
      </c>
      <c r="S471" s="127">
        <f t="shared" ref="S471" si="487">SUM(S459:S470)</f>
        <v>0.31458333333333305</v>
      </c>
      <c r="T471" s="127">
        <f t="shared" ref="T471" si="488">SUM(T459:T470)</f>
        <v>0.1826388888888891</v>
      </c>
      <c r="U471" s="128">
        <f>SUM(U459:U470)</f>
        <v>259.00000000000006</v>
      </c>
      <c r="V471" s="129"/>
      <c r="W471" s="130">
        <f>SUM(W459:W470)</f>
        <v>53095</v>
      </c>
      <c r="X471" s="41"/>
    </row>
    <row r="472" spans="1:24" x14ac:dyDescent="0.3">
      <c r="A472" s="16"/>
      <c r="B472" s="16"/>
      <c r="C472" s="16"/>
      <c r="D472" s="16"/>
      <c r="E472" s="16"/>
      <c r="F472" s="16"/>
      <c r="G472" s="16"/>
      <c r="H472" s="16"/>
      <c r="I472" s="16"/>
      <c r="J472" s="16"/>
      <c r="K472" s="16"/>
      <c r="L472" s="16"/>
      <c r="M472" s="16"/>
      <c r="N472" s="16"/>
      <c r="O472" s="16"/>
      <c r="P472" s="16"/>
      <c r="Q472" s="16"/>
      <c r="R472" s="16"/>
      <c r="S472" s="16"/>
      <c r="T472" s="16"/>
      <c r="U472" s="16"/>
      <c r="V472" s="16"/>
      <c r="W472" s="16"/>
      <c r="X472" s="16"/>
    </row>
    <row r="473" spans="1:24" ht="15" thickBot="1" x14ac:dyDescent="0.35">
      <c r="A473" s="16"/>
      <c r="B473" s="16"/>
      <c r="C473" s="16"/>
      <c r="D473" s="16"/>
      <c r="E473" s="16"/>
      <c r="F473" s="16"/>
      <c r="G473" s="16"/>
      <c r="H473" s="16"/>
      <c r="I473" s="16"/>
      <c r="J473" s="16"/>
      <c r="K473" s="16"/>
      <c r="L473" s="16"/>
      <c r="M473" s="16"/>
      <c r="N473" s="16"/>
      <c r="O473" s="16"/>
      <c r="P473" s="16"/>
      <c r="Q473" s="16"/>
      <c r="R473" s="16"/>
      <c r="S473" s="16"/>
      <c r="T473" s="16"/>
      <c r="U473" s="16"/>
      <c r="V473" s="16"/>
      <c r="W473" s="16"/>
      <c r="X473" s="16"/>
    </row>
    <row r="474" spans="1:24" x14ac:dyDescent="0.3">
      <c r="A474" s="93">
        <v>330</v>
      </c>
      <c r="B474" s="42">
        <v>3030</v>
      </c>
      <c r="C474" s="42" t="s">
        <v>2</v>
      </c>
      <c r="D474" s="109"/>
      <c r="E474" s="110" t="str">
        <f>CONCATENATE(C474,D474)</f>
        <v>X</v>
      </c>
      <c r="F474" s="42" t="s">
        <v>119</v>
      </c>
      <c r="G474" s="191">
        <v>4</v>
      </c>
      <c r="H474" s="42" t="str">
        <f>CONCATENATE(F474,"/",G474)</f>
        <v>XXX214/4</v>
      </c>
      <c r="I474" s="64" t="s">
        <v>5</v>
      </c>
      <c r="J474" s="64" t="s">
        <v>6</v>
      </c>
      <c r="K474" s="111">
        <v>0.21388888888888891</v>
      </c>
      <c r="L474" s="112">
        <v>0.21527777777777779</v>
      </c>
      <c r="M474" s="156" t="s">
        <v>118</v>
      </c>
      <c r="N474" s="112">
        <v>0.24444444444444446</v>
      </c>
      <c r="O474" s="113" t="s">
        <v>70</v>
      </c>
      <c r="P474" s="42" t="str">
        <f t="shared" ref="P474:P484" si="489">IF(M475=O474,"OK","POZOR")</f>
        <v>OK</v>
      </c>
      <c r="Q474" s="114">
        <f t="shared" ref="Q474:Q485" si="490">IF(ISNUMBER(G474),N474-L474,IF(F474="přejezd",N474-L474,0))</f>
        <v>2.9166666666666674E-2</v>
      </c>
      <c r="R474" s="114">
        <f t="shared" ref="R474:R485" si="491">IF(ISNUMBER(G474),L474-K474,0)</f>
        <v>1.388888888888884E-3</v>
      </c>
      <c r="S474" s="114">
        <f t="shared" ref="S474:S485" si="492">Q474+R474</f>
        <v>3.0555555555555558E-2</v>
      </c>
      <c r="T474" s="114"/>
      <c r="U474" s="42">
        <v>22.4</v>
      </c>
      <c r="V474" s="42">
        <f>INDEX('Počty dní'!A:E,MATCH(E474,'Počty dní'!C:C,0),4)</f>
        <v>205</v>
      </c>
      <c r="W474" s="65">
        <f>V474*U474</f>
        <v>4592</v>
      </c>
      <c r="X474" s="16"/>
    </row>
    <row r="475" spans="1:24" x14ac:dyDescent="0.3">
      <c r="A475" s="94">
        <v>330</v>
      </c>
      <c r="B475" s="44">
        <v>3030</v>
      </c>
      <c r="C475" s="44" t="s">
        <v>2</v>
      </c>
      <c r="D475" s="89"/>
      <c r="E475" s="67" t="str">
        <f>CONCATENATE(C475,D475)</f>
        <v>X</v>
      </c>
      <c r="F475" s="44" t="s">
        <v>120</v>
      </c>
      <c r="G475" s="192">
        <v>3</v>
      </c>
      <c r="H475" s="44" t="str">
        <f>CONCATENATE(F475,"/",G475)</f>
        <v>XXX215/3</v>
      </c>
      <c r="I475" s="68" t="s">
        <v>5</v>
      </c>
      <c r="J475" s="68" t="s">
        <v>6</v>
      </c>
      <c r="K475" s="69">
        <v>0.25555555555555559</v>
      </c>
      <c r="L475" s="70">
        <v>0.25694444444444448</v>
      </c>
      <c r="M475" s="45" t="s">
        <v>70</v>
      </c>
      <c r="N475" s="70">
        <v>0.27708333333333335</v>
      </c>
      <c r="O475" s="140" t="s">
        <v>118</v>
      </c>
      <c r="P475" s="44" t="str">
        <f t="shared" si="489"/>
        <v>OK</v>
      </c>
      <c r="Q475" s="71">
        <f t="shared" ref="Q475:Q479" si="493">IF(ISNUMBER(G475),N475-L475,IF(F475="přejezd",N475-L475,0))</f>
        <v>2.0138888888888873E-2</v>
      </c>
      <c r="R475" s="71">
        <f t="shared" ref="R475:R479" si="494">IF(ISNUMBER(G475),L475-K475,0)</f>
        <v>1.388888888888884E-3</v>
      </c>
      <c r="S475" s="71">
        <f t="shared" ref="S475:S479" si="495">Q475+R475</f>
        <v>2.1527777777777757E-2</v>
      </c>
      <c r="T475" s="71">
        <f t="shared" ref="T475:T479" si="496">K475-N474</f>
        <v>1.1111111111111127E-2</v>
      </c>
      <c r="U475" s="44">
        <v>21.7</v>
      </c>
      <c r="V475" s="44">
        <f>INDEX('Počty dní'!A:E,MATCH(E475,'Počty dní'!C:C,0),4)</f>
        <v>205</v>
      </c>
      <c r="W475" s="115">
        <f>V475*U475</f>
        <v>4448.5</v>
      </c>
      <c r="X475" s="16"/>
    </row>
    <row r="476" spans="1:24" x14ac:dyDescent="0.3">
      <c r="A476" s="94">
        <v>330</v>
      </c>
      <c r="B476" s="44">
        <v>3030</v>
      </c>
      <c r="C476" s="44" t="s">
        <v>2</v>
      </c>
      <c r="D476" s="89"/>
      <c r="E476" s="67" t="str">
        <f>CONCATENATE(C476,D476)</f>
        <v>X</v>
      </c>
      <c r="F476" s="44" t="s">
        <v>117</v>
      </c>
      <c r="G476" s="192">
        <v>6</v>
      </c>
      <c r="H476" s="44" t="str">
        <f>CONCATENATE(F476,"/",G476)</f>
        <v>XXX213/6</v>
      </c>
      <c r="I476" s="68" t="s">
        <v>6</v>
      </c>
      <c r="J476" s="68" t="s">
        <v>6</v>
      </c>
      <c r="K476" s="69">
        <v>0.28472222222222221</v>
      </c>
      <c r="L476" s="70">
        <v>0.28611111111111115</v>
      </c>
      <c r="M476" s="140" t="s">
        <v>118</v>
      </c>
      <c r="N476" s="70">
        <v>0.31041666666666667</v>
      </c>
      <c r="O476" s="140" t="s">
        <v>103</v>
      </c>
      <c r="P476" s="44" t="str">
        <f t="shared" si="489"/>
        <v>OK</v>
      </c>
      <c r="Q476" s="71">
        <f t="shared" si="493"/>
        <v>2.4305555555555525E-2</v>
      </c>
      <c r="R476" s="71">
        <f t="shared" si="494"/>
        <v>1.3888888888889395E-3</v>
      </c>
      <c r="S476" s="71">
        <f t="shared" si="495"/>
        <v>2.5694444444444464E-2</v>
      </c>
      <c r="T476" s="71">
        <f t="shared" si="496"/>
        <v>7.6388888888888618E-3</v>
      </c>
      <c r="U476" s="44">
        <v>20.3</v>
      </c>
      <c r="V476" s="44">
        <f>INDEX('Počty dní'!A:E,MATCH(E476,'Počty dní'!C:C,0),4)</f>
        <v>205</v>
      </c>
      <c r="W476" s="115">
        <f>V476*U476</f>
        <v>4161.5</v>
      </c>
      <c r="X476" s="16"/>
    </row>
    <row r="477" spans="1:24" x14ac:dyDescent="0.3">
      <c r="A477" s="94">
        <v>330</v>
      </c>
      <c r="B477" s="44">
        <v>3030</v>
      </c>
      <c r="C477" s="44" t="s">
        <v>2</v>
      </c>
      <c r="D477" s="89"/>
      <c r="E477" s="67" t="str">
        <f>CONCATENATE(C477,D477)</f>
        <v>X</v>
      </c>
      <c r="F477" s="44" t="s">
        <v>29</v>
      </c>
      <c r="G477" s="192"/>
      <c r="H477" s="44" t="str">
        <f>CONCATENATE(F477,"/",G477)</f>
        <v>přejezd/</v>
      </c>
      <c r="I477" s="68" t="s">
        <v>6</v>
      </c>
      <c r="J477" s="68" t="s">
        <v>6</v>
      </c>
      <c r="K477" s="69">
        <v>0.31041666666666667</v>
      </c>
      <c r="L477" s="70">
        <v>0.31041666666666667</v>
      </c>
      <c r="M477" s="140" t="s">
        <v>103</v>
      </c>
      <c r="N477" s="70">
        <v>0.31319444444444444</v>
      </c>
      <c r="O477" s="45" t="s">
        <v>48</v>
      </c>
      <c r="P477" s="44" t="str">
        <f t="shared" si="489"/>
        <v>OK</v>
      </c>
      <c r="Q477" s="71">
        <f t="shared" si="493"/>
        <v>2.7777777777777679E-3</v>
      </c>
      <c r="R477" s="71">
        <f t="shared" si="494"/>
        <v>0</v>
      </c>
      <c r="S477" s="71">
        <f t="shared" si="495"/>
        <v>2.7777777777777679E-3</v>
      </c>
      <c r="T477" s="71">
        <f t="shared" si="496"/>
        <v>0</v>
      </c>
      <c r="U477" s="44">
        <v>0</v>
      </c>
      <c r="V477" s="44">
        <f>INDEX('Počty dní'!A:E,MATCH(E477,'Počty dní'!C:C,0),4)</f>
        <v>205</v>
      </c>
      <c r="W477" s="115">
        <f>V477*U477</f>
        <v>0</v>
      </c>
      <c r="X477" s="16"/>
    </row>
    <row r="478" spans="1:24" x14ac:dyDescent="0.3">
      <c r="A478" s="94">
        <v>330</v>
      </c>
      <c r="B478" s="44">
        <v>3030</v>
      </c>
      <c r="C478" s="44" t="s">
        <v>2</v>
      </c>
      <c r="D478" s="89"/>
      <c r="E478" s="67" t="str">
        <f>CONCATENATE(C478,D478)</f>
        <v>X</v>
      </c>
      <c r="F478" s="44" t="s">
        <v>69</v>
      </c>
      <c r="G478" s="192">
        <v>9</v>
      </c>
      <c r="H478" s="44" t="str">
        <f>CONCATENATE(F478,"/",G478)</f>
        <v>XXX220/9</v>
      </c>
      <c r="I478" s="68" t="s">
        <v>5</v>
      </c>
      <c r="J478" s="68" t="s">
        <v>6</v>
      </c>
      <c r="K478" s="69">
        <v>0.4236111111111111</v>
      </c>
      <c r="L478" s="70">
        <v>0.42499999999999999</v>
      </c>
      <c r="M478" s="45" t="s">
        <v>48</v>
      </c>
      <c r="N478" s="70">
        <v>0.4513888888888889</v>
      </c>
      <c r="O478" s="45" t="s">
        <v>70</v>
      </c>
      <c r="P478" s="44" t="str">
        <f t="shared" si="489"/>
        <v>OK</v>
      </c>
      <c r="Q478" s="71">
        <f t="shared" si="493"/>
        <v>2.6388888888888906E-2</v>
      </c>
      <c r="R478" s="71">
        <f t="shared" si="494"/>
        <v>1.388888888888884E-3</v>
      </c>
      <c r="S478" s="71">
        <f t="shared" si="495"/>
        <v>2.777777777777779E-2</v>
      </c>
      <c r="T478" s="71">
        <f t="shared" si="496"/>
        <v>0.11041666666666666</v>
      </c>
      <c r="U478" s="44">
        <v>19.2</v>
      </c>
      <c r="V478" s="44">
        <f>INDEX('Počty dní'!A:E,MATCH(E478,'Počty dní'!C:C,0),4)</f>
        <v>205</v>
      </c>
      <c r="W478" s="115">
        <f>V478*U478</f>
        <v>3936</v>
      </c>
      <c r="X478" s="16"/>
    </row>
    <row r="479" spans="1:24" x14ac:dyDescent="0.3">
      <c r="A479" s="94">
        <v>330</v>
      </c>
      <c r="B479" s="44">
        <v>3030</v>
      </c>
      <c r="C479" s="44" t="s">
        <v>2</v>
      </c>
      <c r="D479" s="89"/>
      <c r="E479" s="67" t="str">
        <f t="shared" ref="E479:E485" si="497">CONCATENATE(C479,D479)</f>
        <v>X</v>
      </c>
      <c r="F479" s="44" t="s">
        <v>119</v>
      </c>
      <c r="G479" s="192">
        <v>5</v>
      </c>
      <c r="H479" s="44" t="str">
        <f t="shared" ref="H479:H485" si="498">CONCATENATE(F479,"/",G479)</f>
        <v>XXX214/5</v>
      </c>
      <c r="I479" s="68" t="s">
        <v>5</v>
      </c>
      <c r="J479" s="68" t="s">
        <v>6</v>
      </c>
      <c r="K479" s="69">
        <v>0.50694444444444442</v>
      </c>
      <c r="L479" s="70">
        <v>0.5083333333333333</v>
      </c>
      <c r="M479" s="45" t="s">
        <v>70</v>
      </c>
      <c r="N479" s="70">
        <v>0.53472222222222221</v>
      </c>
      <c r="O479" s="140" t="s">
        <v>118</v>
      </c>
      <c r="P479" s="44" t="str">
        <f t="shared" si="489"/>
        <v>OK</v>
      </c>
      <c r="Q479" s="71">
        <f t="shared" si="493"/>
        <v>2.6388888888888906E-2</v>
      </c>
      <c r="R479" s="71">
        <f t="shared" si="494"/>
        <v>1.388888888888884E-3</v>
      </c>
      <c r="S479" s="71">
        <f t="shared" si="495"/>
        <v>2.777777777777779E-2</v>
      </c>
      <c r="T479" s="71">
        <f t="shared" si="496"/>
        <v>5.5555555555555525E-2</v>
      </c>
      <c r="U479" s="44">
        <v>22.4</v>
      </c>
      <c r="V479" s="44">
        <f>INDEX('Počty dní'!A:E,MATCH(E479,'Počty dní'!C:C,0),4)</f>
        <v>205</v>
      </c>
      <c r="W479" s="115">
        <f t="shared" ref="W479:W485" si="499">V479*U479</f>
        <v>4592</v>
      </c>
      <c r="X479" s="16"/>
    </row>
    <row r="480" spans="1:24" x14ac:dyDescent="0.3">
      <c r="A480" s="94">
        <v>330</v>
      </c>
      <c r="B480" s="44">
        <v>3030</v>
      </c>
      <c r="C480" s="44" t="s">
        <v>2</v>
      </c>
      <c r="D480" s="89"/>
      <c r="E480" s="67" t="str">
        <f t="shared" si="497"/>
        <v>X</v>
      </c>
      <c r="F480" s="44" t="s">
        <v>117</v>
      </c>
      <c r="G480" s="192">
        <v>10</v>
      </c>
      <c r="H480" s="44" t="str">
        <f t="shared" si="498"/>
        <v>XXX213/10</v>
      </c>
      <c r="I480" s="68" t="s">
        <v>5</v>
      </c>
      <c r="J480" s="68" t="s">
        <v>6</v>
      </c>
      <c r="K480" s="69">
        <v>0.53541666666666665</v>
      </c>
      <c r="L480" s="70">
        <v>0.53611111111111109</v>
      </c>
      <c r="M480" s="140" t="s">
        <v>118</v>
      </c>
      <c r="N480" s="70">
        <v>0.56041666666666667</v>
      </c>
      <c r="O480" s="140" t="s">
        <v>103</v>
      </c>
      <c r="P480" s="44" t="str">
        <f t="shared" si="489"/>
        <v>OK</v>
      </c>
      <c r="Q480" s="71">
        <f t="shared" si="490"/>
        <v>2.430555555555558E-2</v>
      </c>
      <c r="R480" s="71">
        <f t="shared" si="491"/>
        <v>6.9444444444444198E-4</v>
      </c>
      <c r="S480" s="71">
        <f t="shared" si="492"/>
        <v>2.5000000000000022E-2</v>
      </c>
      <c r="T480" s="71">
        <f t="shared" ref="T480:T485" si="500">K480-N479</f>
        <v>6.9444444444444198E-4</v>
      </c>
      <c r="U480" s="44">
        <v>20.3</v>
      </c>
      <c r="V480" s="44">
        <f>INDEX('Počty dní'!A:E,MATCH(E480,'Počty dní'!C:C,0),4)</f>
        <v>205</v>
      </c>
      <c r="W480" s="115">
        <f t="shared" si="499"/>
        <v>4161.5</v>
      </c>
      <c r="X480" s="16"/>
    </row>
    <row r="481" spans="1:24" x14ac:dyDescent="0.3">
      <c r="A481" s="94">
        <v>330</v>
      </c>
      <c r="B481" s="44">
        <v>3030</v>
      </c>
      <c r="C481" s="44" t="s">
        <v>2</v>
      </c>
      <c r="D481" s="89"/>
      <c r="E481" s="67" t="str">
        <f t="shared" si="497"/>
        <v>X</v>
      </c>
      <c r="F481" s="44" t="s">
        <v>117</v>
      </c>
      <c r="G481" s="192">
        <v>11</v>
      </c>
      <c r="H481" s="44" t="str">
        <f t="shared" si="498"/>
        <v>XXX213/11</v>
      </c>
      <c r="I481" s="68" t="s">
        <v>6</v>
      </c>
      <c r="J481" s="68" t="s">
        <v>6</v>
      </c>
      <c r="K481" s="69">
        <v>0.60277777777777775</v>
      </c>
      <c r="L481" s="70">
        <v>0.60625000000000007</v>
      </c>
      <c r="M481" s="140" t="s">
        <v>103</v>
      </c>
      <c r="N481" s="70">
        <v>0.63124999999999998</v>
      </c>
      <c r="O481" s="140" t="s">
        <v>118</v>
      </c>
      <c r="P481" s="44" t="str">
        <f t="shared" si="489"/>
        <v>OK</v>
      </c>
      <c r="Q481" s="71">
        <f t="shared" si="490"/>
        <v>2.4999999999999911E-2</v>
      </c>
      <c r="R481" s="71">
        <f t="shared" si="491"/>
        <v>3.4722222222223209E-3</v>
      </c>
      <c r="S481" s="71">
        <f t="shared" si="492"/>
        <v>2.8472222222222232E-2</v>
      </c>
      <c r="T481" s="71">
        <f t="shared" si="500"/>
        <v>4.2361111111111072E-2</v>
      </c>
      <c r="U481" s="44">
        <v>20.3</v>
      </c>
      <c r="V481" s="44">
        <f>INDEX('Počty dní'!A:E,MATCH(E481,'Počty dní'!C:C,0),4)</f>
        <v>205</v>
      </c>
      <c r="W481" s="115">
        <f t="shared" si="499"/>
        <v>4161.5</v>
      </c>
      <c r="X481" s="16"/>
    </row>
    <row r="482" spans="1:24" x14ac:dyDescent="0.3">
      <c r="A482" s="94">
        <v>330</v>
      </c>
      <c r="B482" s="44">
        <v>3030</v>
      </c>
      <c r="C482" s="44" t="s">
        <v>2</v>
      </c>
      <c r="D482" s="89"/>
      <c r="E482" s="67" t="str">
        <f t="shared" si="497"/>
        <v>X</v>
      </c>
      <c r="F482" s="44" t="s">
        <v>120</v>
      </c>
      <c r="G482" s="192">
        <v>12</v>
      </c>
      <c r="H482" s="44" t="str">
        <f t="shared" si="498"/>
        <v>XXX215/12</v>
      </c>
      <c r="I482" s="68" t="s">
        <v>5</v>
      </c>
      <c r="J482" s="68" t="s">
        <v>6</v>
      </c>
      <c r="K482" s="69">
        <v>0.63124999999999998</v>
      </c>
      <c r="L482" s="70">
        <v>0.63194444444444442</v>
      </c>
      <c r="M482" s="140" t="s">
        <v>118</v>
      </c>
      <c r="N482" s="70">
        <v>0.65902777777777777</v>
      </c>
      <c r="O482" s="45" t="s">
        <v>70</v>
      </c>
      <c r="P482" s="44" t="str">
        <f t="shared" si="489"/>
        <v>OK</v>
      </c>
      <c r="Q482" s="71">
        <f t="shared" si="490"/>
        <v>2.7083333333333348E-2</v>
      </c>
      <c r="R482" s="71">
        <f t="shared" si="491"/>
        <v>6.9444444444444198E-4</v>
      </c>
      <c r="S482" s="71">
        <f t="shared" si="492"/>
        <v>2.777777777777779E-2</v>
      </c>
      <c r="T482" s="71">
        <f t="shared" si="500"/>
        <v>0</v>
      </c>
      <c r="U482" s="44">
        <v>24.5</v>
      </c>
      <c r="V482" s="44">
        <f>INDEX('Počty dní'!A:E,MATCH(E482,'Počty dní'!C:C,0),4)</f>
        <v>205</v>
      </c>
      <c r="W482" s="115">
        <f t="shared" si="499"/>
        <v>5022.5</v>
      </c>
      <c r="X482" s="16"/>
    </row>
    <row r="483" spans="1:24" x14ac:dyDescent="0.3">
      <c r="A483" s="94">
        <v>330</v>
      </c>
      <c r="B483" s="44">
        <v>3030</v>
      </c>
      <c r="C483" s="44" t="s">
        <v>2</v>
      </c>
      <c r="D483" s="89"/>
      <c r="E483" s="67" t="str">
        <f t="shared" si="497"/>
        <v>X</v>
      </c>
      <c r="F483" s="44" t="s">
        <v>119</v>
      </c>
      <c r="G483" s="192">
        <v>9</v>
      </c>
      <c r="H483" s="44" t="str">
        <f t="shared" si="498"/>
        <v>XXX214/9</v>
      </c>
      <c r="I483" s="68" t="s">
        <v>5</v>
      </c>
      <c r="J483" s="68" t="s">
        <v>6</v>
      </c>
      <c r="K483" s="69">
        <v>0.67361111111111116</v>
      </c>
      <c r="L483" s="70">
        <v>0.67499999999999993</v>
      </c>
      <c r="M483" s="45" t="s">
        <v>70</v>
      </c>
      <c r="N483" s="70">
        <v>0.70000000000000007</v>
      </c>
      <c r="O483" s="140" t="s">
        <v>118</v>
      </c>
      <c r="P483" s="44" t="str">
        <f t="shared" si="489"/>
        <v>OK</v>
      </c>
      <c r="Q483" s="71">
        <f t="shared" si="490"/>
        <v>2.5000000000000133E-2</v>
      </c>
      <c r="R483" s="71">
        <f t="shared" si="491"/>
        <v>1.3888888888887729E-3</v>
      </c>
      <c r="S483" s="71">
        <f t="shared" si="492"/>
        <v>2.6388888888888906E-2</v>
      </c>
      <c r="T483" s="71">
        <f t="shared" si="500"/>
        <v>1.4583333333333393E-2</v>
      </c>
      <c r="U483" s="44">
        <v>21</v>
      </c>
      <c r="V483" s="44">
        <f>INDEX('Počty dní'!A:E,MATCH(E483,'Počty dní'!C:C,0),4)</f>
        <v>205</v>
      </c>
      <c r="W483" s="115">
        <f t="shared" si="499"/>
        <v>4305</v>
      </c>
      <c r="X483" s="16"/>
    </row>
    <row r="484" spans="1:24" x14ac:dyDescent="0.3">
      <c r="A484" s="94">
        <v>330</v>
      </c>
      <c r="B484" s="44">
        <v>3030</v>
      </c>
      <c r="C484" s="44" t="s">
        <v>2</v>
      </c>
      <c r="D484" s="89"/>
      <c r="E484" s="67" t="str">
        <f t="shared" si="497"/>
        <v>X</v>
      </c>
      <c r="F484" s="44" t="s">
        <v>117</v>
      </c>
      <c r="G484" s="192">
        <v>16</v>
      </c>
      <c r="H484" s="44" t="str">
        <f t="shared" si="498"/>
        <v>XXX213/16</v>
      </c>
      <c r="I484" s="68" t="s">
        <v>5</v>
      </c>
      <c r="J484" s="68" t="s">
        <v>6</v>
      </c>
      <c r="K484" s="69">
        <v>0.70208333333333339</v>
      </c>
      <c r="L484" s="70">
        <v>0.70277777777777783</v>
      </c>
      <c r="M484" s="45" t="s">
        <v>118</v>
      </c>
      <c r="N484" s="70">
        <v>0.7270833333333333</v>
      </c>
      <c r="O484" s="140" t="s">
        <v>103</v>
      </c>
      <c r="P484" s="44" t="str">
        <f t="shared" si="489"/>
        <v>OK</v>
      </c>
      <c r="Q484" s="71">
        <f t="shared" si="490"/>
        <v>2.4305555555555469E-2</v>
      </c>
      <c r="R484" s="71">
        <f t="shared" si="491"/>
        <v>6.9444444444444198E-4</v>
      </c>
      <c r="S484" s="71">
        <f t="shared" si="492"/>
        <v>2.4999999999999911E-2</v>
      </c>
      <c r="T484" s="71">
        <f t="shared" si="500"/>
        <v>2.0833333333333259E-3</v>
      </c>
      <c r="U484" s="44">
        <v>20.3</v>
      </c>
      <c r="V484" s="44">
        <f>INDEX('Počty dní'!A:E,MATCH(E484,'Počty dní'!C:C,0),4)</f>
        <v>205</v>
      </c>
      <c r="W484" s="115">
        <f t="shared" si="499"/>
        <v>4161.5</v>
      </c>
      <c r="X484" s="16"/>
    </row>
    <row r="485" spans="1:24" ht="15" thickBot="1" x14ac:dyDescent="0.35">
      <c r="A485" s="94">
        <v>330</v>
      </c>
      <c r="B485" s="44">
        <v>3030</v>
      </c>
      <c r="C485" s="44" t="s">
        <v>2</v>
      </c>
      <c r="D485" s="89"/>
      <c r="E485" s="67" t="str">
        <f t="shared" si="497"/>
        <v>X</v>
      </c>
      <c r="F485" s="44" t="s">
        <v>117</v>
      </c>
      <c r="G485" s="192">
        <v>15</v>
      </c>
      <c r="H485" s="44" t="str">
        <f t="shared" si="498"/>
        <v>XXX213/15</v>
      </c>
      <c r="I485" s="68" t="s">
        <v>5</v>
      </c>
      <c r="J485" s="68" t="s">
        <v>6</v>
      </c>
      <c r="K485" s="69">
        <v>0.72916666666666663</v>
      </c>
      <c r="L485" s="70">
        <v>0.73125000000000007</v>
      </c>
      <c r="M485" s="45" t="s">
        <v>103</v>
      </c>
      <c r="N485" s="70">
        <v>0.75624999999999998</v>
      </c>
      <c r="O485" s="138" t="s">
        <v>118</v>
      </c>
      <c r="P485" s="44"/>
      <c r="Q485" s="71">
        <f t="shared" si="490"/>
        <v>2.4999999999999911E-2</v>
      </c>
      <c r="R485" s="71">
        <f t="shared" si="491"/>
        <v>2.083333333333437E-3</v>
      </c>
      <c r="S485" s="71">
        <f t="shared" si="492"/>
        <v>2.7083333333333348E-2</v>
      </c>
      <c r="T485" s="71">
        <f t="shared" si="500"/>
        <v>2.0833333333333259E-3</v>
      </c>
      <c r="U485" s="44">
        <v>20.3</v>
      </c>
      <c r="V485" s="44">
        <f>INDEX('Počty dní'!A:E,MATCH(E485,'Počty dní'!C:C,0),4)</f>
        <v>205</v>
      </c>
      <c r="W485" s="115">
        <f t="shared" si="499"/>
        <v>4161.5</v>
      </c>
      <c r="X485" s="16"/>
    </row>
    <row r="486" spans="1:24" ht="15" thickBot="1" x14ac:dyDescent="0.35">
      <c r="A486" s="120" t="str">
        <f ca="1">CONCATENATE(INDIRECT("R[-3]C[0]",FALSE),"celkem")</f>
        <v>330celkem</v>
      </c>
      <c r="B486" s="121"/>
      <c r="C486" s="121" t="str">
        <f ca="1">INDIRECT("R[-1]C[12]",FALSE)</f>
        <v>Havlíčkova Borová</v>
      </c>
      <c r="D486" s="122"/>
      <c r="E486" s="121"/>
      <c r="F486" s="122"/>
      <c r="G486" s="121"/>
      <c r="H486" s="123"/>
      <c r="I486" s="132"/>
      <c r="J486" s="133" t="str">
        <f ca="1">INDIRECT("R[-2]C[0]",FALSE)</f>
        <v>V</v>
      </c>
      <c r="K486" s="124"/>
      <c r="L486" s="134"/>
      <c r="M486" s="125"/>
      <c r="N486" s="134"/>
      <c r="O486" s="126"/>
      <c r="P486" s="121"/>
      <c r="Q486" s="127">
        <f>SUM(Q474:Q485)</f>
        <v>0.27986111111111101</v>
      </c>
      <c r="R486" s="127">
        <f t="shared" ref="R486:T486" si="501">SUM(R474:R485)</f>
        <v>1.5972222222222332E-2</v>
      </c>
      <c r="S486" s="127">
        <f t="shared" si="501"/>
        <v>0.29583333333333334</v>
      </c>
      <c r="T486" s="127">
        <f t="shared" si="501"/>
        <v>0.24652777777777773</v>
      </c>
      <c r="U486" s="128">
        <f>SUM(U474:U485)</f>
        <v>232.70000000000002</v>
      </c>
      <c r="V486" s="129"/>
      <c r="W486" s="130">
        <f>SUM(W474:W485)</f>
        <v>47703.5</v>
      </c>
      <c r="X486" s="41"/>
    </row>
    <row r="487" spans="1:24" x14ac:dyDescent="0.3">
      <c r="A487" s="16"/>
      <c r="B487" s="16"/>
      <c r="C487" s="16"/>
      <c r="D487" s="16"/>
      <c r="E487" s="16"/>
      <c r="F487" s="16"/>
      <c r="G487" s="16"/>
      <c r="H487" s="16"/>
      <c r="I487" s="16"/>
      <c r="J487" s="16"/>
      <c r="K487" s="16"/>
      <c r="L487" s="16"/>
      <c r="M487" s="16"/>
      <c r="N487" s="16"/>
      <c r="O487" s="16"/>
      <c r="P487" s="16"/>
      <c r="Q487" s="16"/>
      <c r="R487" s="16"/>
      <c r="S487" s="16"/>
      <c r="T487" s="16"/>
      <c r="U487" s="16"/>
      <c r="V487" s="16"/>
      <c r="W487" s="16"/>
      <c r="X487" s="16"/>
    </row>
    <row r="488" spans="1:24" ht="15" thickBot="1" x14ac:dyDescent="0.35"/>
    <row r="489" spans="1:24" x14ac:dyDescent="0.3">
      <c r="A489" s="93">
        <v>331</v>
      </c>
      <c r="B489" s="42">
        <v>3031</v>
      </c>
      <c r="C489" s="42" t="s">
        <v>2</v>
      </c>
      <c r="D489" s="109"/>
      <c r="E489" s="110" t="str">
        <f>CONCATENATE(C489,D489)</f>
        <v>X</v>
      </c>
      <c r="F489" s="42" t="s">
        <v>108</v>
      </c>
      <c r="G489" s="191">
        <v>1</v>
      </c>
      <c r="H489" s="42" t="str">
        <f>CONCATENATE(F489,"/",G489)</f>
        <v>XXX223/1</v>
      </c>
      <c r="I489" s="64" t="s">
        <v>5</v>
      </c>
      <c r="J489" s="64" t="s">
        <v>6</v>
      </c>
      <c r="K489" s="111">
        <v>0.19791666666666666</v>
      </c>
      <c r="L489" s="112">
        <v>0.1986111111111111</v>
      </c>
      <c r="M489" s="113" t="s">
        <v>109</v>
      </c>
      <c r="N489" s="112">
        <v>0.21319444444444444</v>
      </c>
      <c r="O489" s="154" t="s">
        <v>110</v>
      </c>
      <c r="P489" s="42" t="str">
        <f t="shared" ref="P489:P503" si="502">IF(M490=O489,"OK","POZOR")</f>
        <v>OK</v>
      </c>
      <c r="Q489" s="114">
        <f t="shared" ref="Q489:Q504" si="503">IF(ISNUMBER(G489),N489-L489,IF(F489="přejezd",N489-L489,0))</f>
        <v>1.4583333333333337E-2</v>
      </c>
      <c r="R489" s="114">
        <f t="shared" ref="R489:R504" si="504">IF(ISNUMBER(G489),L489-K489,0)</f>
        <v>6.9444444444444198E-4</v>
      </c>
      <c r="S489" s="114">
        <f t="shared" ref="S489:S504" si="505">Q489+R489</f>
        <v>1.5277777777777779E-2</v>
      </c>
      <c r="T489" s="114"/>
      <c r="U489" s="42">
        <v>10.8</v>
      </c>
      <c r="V489" s="42">
        <f>INDEX('Počty dní'!A:E,MATCH(E489,'Počty dní'!C:C,0),4)</f>
        <v>205</v>
      </c>
      <c r="W489" s="65">
        <f>V489*U489</f>
        <v>2214</v>
      </c>
      <c r="X489" s="16"/>
    </row>
    <row r="490" spans="1:24" x14ac:dyDescent="0.3">
      <c r="A490" s="94">
        <v>331</v>
      </c>
      <c r="B490" s="44">
        <v>3031</v>
      </c>
      <c r="C490" s="44" t="s">
        <v>2</v>
      </c>
      <c r="D490" s="89"/>
      <c r="E490" s="67" t="str">
        <f>CONCATENATE(C490,D490)</f>
        <v>X</v>
      </c>
      <c r="F490" s="44" t="s">
        <v>112</v>
      </c>
      <c r="G490" s="192">
        <v>4</v>
      </c>
      <c r="H490" s="44" t="str">
        <f>CONCATENATE(F490,"/",G490)</f>
        <v>XXX211/4</v>
      </c>
      <c r="I490" s="68" t="s">
        <v>5</v>
      </c>
      <c r="J490" s="68" t="s">
        <v>6</v>
      </c>
      <c r="K490" s="69">
        <v>0.21944444444444444</v>
      </c>
      <c r="L490" s="70">
        <v>0.22083333333333333</v>
      </c>
      <c r="M490" s="138" t="s">
        <v>110</v>
      </c>
      <c r="N490" s="70">
        <v>0.24305555555555555</v>
      </c>
      <c r="O490" s="138" t="s">
        <v>113</v>
      </c>
      <c r="P490" s="44" t="str">
        <f t="shared" si="502"/>
        <v>OK</v>
      </c>
      <c r="Q490" s="71">
        <f t="shared" si="503"/>
        <v>2.2222222222222227E-2</v>
      </c>
      <c r="R490" s="71">
        <f t="shared" si="504"/>
        <v>1.388888888888884E-3</v>
      </c>
      <c r="S490" s="71">
        <f t="shared" si="505"/>
        <v>2.361111111111111E-2</v>
      </c>
      <c r="T490" s="71">
        <f t="shared" ref="T490:T504" si="506">K490-N489</f>
        <v>6.2500000000000056E-3</v>
      </c>
      <c r="U490" s="44">
        <v>15.4</v>
      </c>
      <c r="V490" s="44">
        <f>INDEX('Počty dní'!A:E,MATCH(E490,'Počty dní'!C:C,0),4)</f>
        <v>205</v>
      </c>
      <c r="W490" s="115">
        <f>V490*U490</f>
        <v>3157</v>
      </c>
      <c r="X490" s="16"/>
    </row>
    <row r="491" spans="1:24" x14ac:dyDescent="0.3">
      <c r="A491" s="94">
        <v>331</v>
      </c>
      <c r="B491" s="44">
        <v>3031</v>
      </c>
      <c r="C491" s="44" t="s">
        <v>2</v>
      </c>
      <c r="D491" s="89"/>
      <c r="E491" s="67" t="str">
        <f>CONCATENATE(C491,D491)</f>
        <v>X</v>
      </c>
      <c r="F491" s="44" t="s">
        <v>112</v>
      </c>
      <c r="G491" s="192">
        <v>3</v>
      </c>
      <c r="H491" s="44" t="str">
        <f>CONCATENATE(F491,"/",G491)</f>
        <v>XXX211/3</v>
      </c>
      <c r="I491" s="68" t="s">
        <v>5</v>
      </c>
      <c r="J491" s="68" t="s">
        <v>6</v>
      </c>
      <c r="K491" s="69">
        <v>0.25208333333333333</v>
      </c>
      <c r="L491" s="70">
        <v>0.25347222222222221</v>
      </c>
      <c r="M491" s="138" t="s">
        <v>113</v>
      </c>
      <c r="N491" s="70">
        <v>0.27291666666666664</v>
      </c>
      <c r="O491" s="138" t="s">
        <v>111</v>
      </c>
      <c r="P491" s="44" t="str">
        <f t="shared" si="502"/>
        <v>OK</v>
      </c>
      <c r="Q491" s="71">
        <f t="shared" si="503"/>
        <v>1.9444444444444431E-2</v>
      </c>
      <c r="R491" s="71">
        <f t="shared" si="504"/>
        <v>1.388888888888884E-3</v>
      </c>
      <c r="S491" s="71">
        <f t="shared" si="505"/>
        <v>2.0833333333333315E-2</v>
      </c>
      <c r="T491" s="71">
        <f t="shared" si="506"/>
        <v>9.0277777777777735E-3</v>
      </c>
      <c r="U491" s="44">
        <v>14.5</v>
      </c>
      <c r="V491" s="44">
        <f>INDEX('Počty dní'!A:E,MATCH(E491,'Počty dní'!C:C,0),4)</f>
        <v>205</v>
      </c>
      <c r="W491" s="115">
        <f>V491*U491</f>
        <v>2972.5</v>
      </c>
      <c r="X491" s="16"/>
    </row>
    <row r="492" spans="1:24" x14ac:dyDescent="0.3">
      <c r="A492" s="94">
        <v>331</v>
      </c>
      <c r="B492" s="44">
        <v>3031</v>
      </c>
      <c r="C492" s="44" t="s">
        <v>2</v>
      </c>
      <c r="D492" s="89">
        <v>25</v>
      </c>
      <c r="E492" s="67" t="str">
        <f t="shared" ref="E492:E501" si="507">CONCATENATE(C492,D492)</f>
        <v>X25</v>
      </c>
      <c r="F492" s="44" t="s">
        <v>115</v>
      </c>
      <c r="G492" s="192">
        <v>1</v>
      </c>
      <c r="H492" s="44" t="str">
        <f t="shared" ref="H492:H501" si="508">CONCATENATE(F492,"/",G492)</f>
        <v>XXX216/1</v>
      </c>
      <c r="I492" s="68" t="s">
        <v>5</v>
      </c>
      <c r="J492" s="68" t="s">
        <v>6</v>
      </c>
      <c r="K492" s="69">
        <v>0.27430555555555552</v>
      </c>
      <c r="L492" s="70">
        <v>0.27430555555555552</v>
      </c>
      <c r="M492" s="138" t="s">
        <v>111</v>
      </c>
      <c r="N492" s="70">
        <v>0.28611111111111115</v>
      </c>
      <c r="O492" s="100" t="s">
        <v>116</v>
      </c>
      <c r="P492" s="44" t="str">
        <f t="shared" si="502"/>
        <v>OK</v>
      </c>
      <c r="Q492" s="71">
        <f t="shared" si="503"/>
        <v>1.1805555555555625E-2</v>
      </c>
      <c r="R492" s="71">
        <f t="shared" si="504"/>
        <v>0</v>
      </c>
      <c r="S492" s="71">
        <f t="shared" si="505"/>
        <v>1.1805555555555625E-2</v>
      </c>
      <c r="T492" s="71">
        <f t="shared" si="506"/>
        <v>1.388888888888884E-3</v>
      </c>
      <c r="U492" s="44">
        <v>10.4</v>
      </c>
      <c r="V492" s="44">
        <f>INDEX('Počty dní'!A:E,MATCH(E492,'Počty dní'!C:C,0),4)</f>
        <v>205</v>
      </c>
      <c r="W492" s="115">
        <f t="shared" ref="W492:W501" si="509">V492*U492</f>
        <v>2132</v>
      </c>
      <c r="X492" s="16"/>
    </row>
    <row r="493" spans="1:24" x14ac:dyDescent="0.3">
      <c r="A493" s="94">
        <v>331</v>
      </c>
      <c r="B493" s="44">
        <v>3031</v>
      </c>
      <c r="C493" s="44" t="s">
        <v>2</v>
      </c>
      <c r="D493" s="89">
        <v>25</v>
      </c>
      <c r="E493" s="67" t="str">
        <f t="shared" si="507"/>
        <v>X25</v>
      </c>
      <c r="F493" s="44" t="s">
        <v>115</v>
      </c>
      <c r="G493" s="192">
        <v>2</v>
      </c>
      <c r="H493" s="44" t="str">
        <f t="shared" si="508"/>
        <v>XXX216/2</v>
      </c>
      <c r="I493" s="68" t="s">
        <v>5</v>
      </c>
      <c r="J493" s="68" t="s">
        <v>6</v>
      </c>
      <c r="K493" s="69">
        <v>0.28680555555555554</v>
      </c>
      <c r="L493" s="70">
        <v>0.28750000000000003</v>
      </c>
      <c r="M493" s="100" t="s">
        <v>116</v>
      </c>
      <c r="N493" s="70">
        <v>0.2986111111111111</v>
      </c>
      <c r="O493" s="138" t="s">
        <v>111</v>
      </c>
      <c r="P493" s="44" t="str">
        <f t="shared" si="502"/>
        <v>OK</v>
      </c>
      <c r="Q493" s="71">
        <f t="shared" si="503"/>
        <v>1.1111111111111072E-2</v>
      </c>
      <c r="R493" s="71">
        <f t="shared" si="504"/>
        <v>6.9444444444449749E-4</v>
      </c>
      <c r="S493" s="71">
        <f t="shared" si="505"/>
        <v>1.1805555555555569E-2</v>
      </c>
      <c r="T493" s="71">
        <f t="shared" si="506"/>
        <v>6.9444444444438647E-4</v>
      </c>
      <c r="U493" s="44">
        <v>10.4</v>
      </c>
      <c r="V493" s="44">
        <f>INDEX('Počty dní'!A:E,MATCH(E493,'Počty dní'!C:C,0),4)</f>
        <v>205</v>
      </c>
      <c r="W493" s="115">
        <f t="shared" si="509"/>
        <v>2132</v>
      </c>
      <c r="X493" s="16"/>
    </row>
    <row r="494" spans="1:24" x14ac:dyDescent="0.3">
      <c r="A494" s="94">
        <v>331</v>
      </c>
      <c r="B494" s="44">
        <v>3031</v>
      </c>
      <c r="C494" s="44" t="s">
        <v>2</v>
      </c>
      <c r="D494" s="89"/>
      <c r="E494" s="67" t="str">
        <f t="shared" si="507"/>
        <v>X</v>
      </c>
      <c r="F494" s="44" t="s">
        <v>114</v>
      </c>
      <c r="G494" s="192">
        <v>6</v>
      </c>
      <c r="H494" s="44" t="str">
        <f t="shared" si="508"/>
        <v>XXX212/6</v>
      </c>
      <c r="I494" s="68" t="s">
        <v>6</v>
      </c>
      <c r="J494" s="68" t="s">
        <v>6</v>
      </c>
      <c r="K494" s="69">
        <v>0.29930555555555555</v>
      </c>
      <c r="L494" s="70">
        <v>0.30208333333333331</v>
      </c>
      <c r="M494" s="138" t="s">
        <v>111</v>
      </c>
      <c r="N494" s="70">
        <v>0.32291666666666669</v>
      </c>
      <c r="O494" s="45" t="s">
        <v>70</v>
      </c>
      <c r="P494" s="44" t="str">
        <f t="shared" si="502"/>
        <v>OK</v>
      </c>
      <c r="Q494" s="71">
        <f t="shared" si="503"/>
        <v>2.083333333333337E-2</v>
      </c>
      <c r="R494" s="71">
        <f t="shared" si="504"/>
        <v>2.7777777777777679E-3</v>
      </c>
      <c r="S494" s="71">
        <f t="shared" si="505"/>
        <v>2.3611111111111138E-2</v>
      </c>
      <c r="T494" s="71">
        <f t="shared" si="506"/>
        <v>6.9444444444444198E-4</v>
      </c>
      <c r="U494" s="44">
        <v>16.8</v>
      </c>
      <c r="V494" s="44">
        <f>INDEX('Počty dní'!A:E,MATCH(E494,'Počty dní'!C:C,0),4)</f>
        <v>205</v>
      </c>
      <c r="W494" s="115">
        <f t="shared" si="509"/>
        <v>3444</v>
      </c>
      <c r="X494" s="16"/>
    </row>
    <row r="495" spans="1:24" x14ac:dyDescent="0.3">
      <c r="A495" s="94">
        <v>331</v>
      </c>
      <c r="B495" s="44">
        <v>3031</v>
      </c>
      <c r="C495" s="44" t="s">
        <v>2</v>
      </c>
      <c r="D495" s="89"/>
      <c r="E495" s="67" t="str">
        <f t="shared" ref="E495:E500" si="510">CONCATENATE(C495,D495)</f>
        <v>X</v>
      </c>
      <c r="F495" s="44" t="s">
        <v>133</v>
      </c>
      <c r="G495" s="192">
        <v>5</v>
      </c>
      <c r="H495" s="44" t="str">
        <f t="shared" ref="H495:H500" si="511">CONCATENATE(F495,"/",G495)</f>
        <v>XXX221/5</v>
      </c>
      <c r="I495" s="68" t="s">
        <v>5</v>
      </c>
      <c r="J495" s="68" t="s">
        <v>6</v>
      </c>
      <c r="K495" s="69">
        <v>0.34166666666666662</v>
      </c>
      <c r="L495" s="70">
        <v>0.34375</v>
      </c>
      <c r="M495" s="45" t="s">
        <v>70</v>
      </c>
      <c r="N495" s="70">
        <v>0.36249999999999999</v>
      </c>
      <c r="O495" s="138" t="s">
        <v>135</v>
      </c>
      <c r="P495" s="44" t="str">
        <f t="shared" si="502"/>
        <v>OK</v>
      </c>
      <c r="Q495" s="71">
        <f t="shared" si="503"/>
        <v>1.8749999999999989E-2</v>
      </c>
      <c r="R495" s="71">
        <f t="shared" si="504"/>
        <v>2.0833333333333814E-3</v>
      </c>
      <c r="S495" s="71">
        <f t="shared" si="505"/>
        <v>2.083333333333337E-2</v>
      </c>
      <c r="T495" s="71">
        <f t="shared" si="506"/>
        <v>1.8749999999999933E-2</v>
      </c>
      <c r="U495" s="44">
        <v>13</v>
      </c>
      <c r="V495" s="44">
        <f>INDEX('Počty dní'!A:E,MATCH(E495,'Počty dní'!C:C,0),4)</f>
        <v>205</v>
      </c>
      <c r="W495" s="115">
        <f t="shared" ref="W495:W500" si="512">V495*U495</f>
        <v>2665</v>
      </c>
      <c r="X495" s="16"/>
    </row>
    <row r="496" spans="1:24" x14ac:dyDescent="0.3">
      <c r="A496" s="94">
        <v>331</v>
      </c>
      <c r="B496" s="44">
        <v>3031</v>
      </c>
      <c r="C496" s="44" t="s">
        <v>2</v>
      </c>
      <c r="D496" s="89"/>
      <c r="E496" s="67" t="str">
        <f t="shared" si="510"/>
        <v>X</v>
      </c>
      <c r="F496" s="44" t="s">
        <v>133</v>
      </c>
      <c r="G496" s="192">
        <v>8</v>
      </c>
      <c r="H496" s="44" t="str">
        <f t="shared" si="511"/>
        <v>XXX221/8</v>
      </c>
      <c r="I496" s="68" t="s">
        <v>5</v>
      </c>
      <c r="J496" s="68" t="s">
        <v>6</v>
      </c>
      <c r="K496" s="69">
        <v>0.38750000000000001</v>
      </c>
      <c r="L496" s="70">
        <v>0.3888888888888889</v>
      </c>
      <c r="M496" s="138" t="s">
        <v>135</v>
      </c>
      <c r="N496" s="70">
        <v>0.40625</v>
      </c>
      <c r="O496" s="45" t="s">
        <v>70</v>
      </c>
      <c r="P496" s="44" t="str">
        <f t="shared" si="502"/>
        <v>OK</v>
      </c>
      <c r="Q496" s="71">
        <f t="shared" si="503"/>
        <v>1.7361111111111105E-2</v>
      </c>
      <c r="R496" s="71">
        <f t="shared" si="504"/>
        <v>1.388888888888884E-3</v>
      </c>
      <c r="S496" s="71">
        <f t="shared" si="505"/>
        <v>1.8749999999999989E-2</v>
      </c>
      <c r="T496" s="71">
        <f t="shared" si="506"/>
        <v>2.5000000000000022E-2</v>
      </c>
      <c r="U496" s="44">
        <v>13</v>
      </c>
      <c r="V496" s="44">
        <f>INDEX('Počty dní'!A:E,MATCH(E496,'Počty dní'!C:C,0),4)</f>
        <v>205</v>
      </c>
      <c r="W496" s="115">
        <f t="shared" si="512"/>
        <v>2665</v>
      </c>
      <c r="X496" s="16"/>
    </row>
    <row r="497" spans="1:24" x14ac:dyDescent="0.3">
      <c r="A497" s="94">
        <v>331</v>
      </c>
      <c r="B497" s="44">
        <v>3031</v>
      </c>
      <c r="C497" s="44" t="s">
        <v>2</v>
      </c>
      <c r="D497" s="89"/>
      <c r="E497" s="67" t="str">
        <f t="shared" si="510"/>
        <v>X</v>
      </c>
      <c r="F497" s="44" t="s">
        <v>133</v>
      </c>
      <c r="G497" s="192">
        <v>9</v>
      </c>
      <c r="H497" s="44" t="str">
        <f t="shared" si="511"/>
        <v>XXX221/9</v>
      </c>
      <c r="I497" s="68" t="s">
        <v>5</v>
      </c>
      <c r="J497" s="68" t="s">
        <v>6</v>
      </c>
      <c r="K497" s="69">
        <v>0.5083333333333333</v>
      </c>
      <c r="L497" s="70">
        <v>0.51041666666666663</v>
      </c>
      <c r="M497" s="45" t="s">
        <v>70</v>
      </c>
      <c r="N497" s="70">
        <v>0.53263888888888888</v>
      </c>
      <c r="O497" s="147" t="s">
        <v>134</v>
      </c>
      <c r="P497" s="44" t="str">
        <f t="shared" si="502"/>
        <v>OK</v>
      </c>
      <c r="Q497" s="71">
        <f t="shared" si="503"/>
        <v>2.2222222222222254E-2</v>
      </c>
      <c r="R497" s="71">
        <f t="shared" si="504"/>
        <v>2.0833333333333259E-3</v>
      </c>
      <c r="S497" s="71">
        <f t="shared" si="505"/>
        <v>2.430555555555558E-2</v>
      </c>
      <c r="T497" s="71">
        <f t="shared" si="506"/>
        <v>0.1020833333333333</v>
      </c>
      <c r="U497" s="44">
        <v>15.2</v>
      </c>
      <c r="V497" s="44">
        <f>INDEX('Počty dní'!A:E,MATCH(E497,'Počty dní'!C:C,0),4)</f>
        <v>205</v>
      </c>
      <c r="W497" s="115">
        <f t="shared" si="512"/>
        <v>3116</v>
      </c>
      <c r="X497" s="16"/>
    </row>
    <row r="498" spans="1:24" x14ac:dyDescent="0.3">
      <c r="A498" s="94">
        <v>331</v>
      </c>
      <c r="B498" s="44">
        <v>3031</v>
      </c>
      <c r="C498" s="44" t="s">
        <v>2</v>
      </c>
      <c r="D498" s="89"/>
      <c r="E498" s="67" t="str">
        <f t="shared" si="510"/>
        <v>X</v>
      </c>
      <c r="F498" s="44" t="s">
        <v>133</v>
      </c>
      <c r="G498" s="192">
        <v>12</v>
      </c>
      <c r="H498" s="44" t="str">
        <f t="shared" si="511"/>
        <v>XXX221/12</v>
      </c>
      <c r="I498" s="68" t="s">
        <v>5</v>
      </c>
      <c r="J498" s="68" t="s">
        <v>6</v>
      </c>
      <c r="K498" s="69">
        <v>0.53749999999999998</v>
      </c>
      <c r="L498" s="70">
        <v>0.53819444444444442</v>
      </c>
      <c r="M498" s="147" t="s">
        <v>134</v>
      </c>
      <c r="N498" s="70">
        <v>0.55902777777777779</v>
      </c>
      <c r="O498" s="45" t="s">
        <v>70</v>
      </c>
      <c r="P498" s="44" t="str">
        <f t="shared" si="502"/>
        <v>OK</v>
      </c>
      <c r="Q498" s="71">
        <f t="shared" si="503"/>
        <v>2.083333333333337E-2</v>
      </c>
      <c r="R498" s="71">
        <f t="shared" si="504"/>
        <v>6.9444444444444198E-4</v>
      </c>
      <c r="S498" s="71">
        <f t="shared" si="505"/>
        <v>2.1527777777777812E-2</v>
      </c>
      <c r="T498" s="71">
        <f t="shared" si="506"/>
        <v>4.8611111111110938E-3</v>
      </c>
      <c r="U498" s="44">
        <v>15.2</v>
      </c>
      <c r="V498" s="44">
        <f>INDEX('Počty dní'!A:E,MATCH(E498,'Počty dní'!C:C,0),4)</f>
        <v>205</v>
      </c>
      <c r="W498" s="115">
        <f t="shared" si="512"/>
        <v>3116</v>
      </c>
      <c r="X498" s="16"/>
    </row>
    <row r="499" spans="1:24" x14ac:dyDescent="0.3">
      <c r="A499" s="94">
        <v>331</v>
      </c>
      <c r="B499" s="44">
        <v>3031</v>
      </c>
      <c r="C499" s="44" t="s">
        <v>2</v>
      </c>
      <c r="D499" s="89">
        <v>25</v>
      </c>
      <c r="E499" s="67" t="str">
        <f t="shared" si="510"/>
        <v>X25</v>
      </c>
      <c r="F499" s="44" t="s">
        <v>133</v>
      </c>
      <c r="G499" s="192">
        <v>11</v>
      </c>
      <c r="H499" s="44" t="str">
        <f t="shared" si="511"/>
        <v>XXX221/11</v>
      </c>
      <c r="I499" s="68" t="s">
        <v>5</v>
      </c>
      <c r="J499" s="68" t="s">
        <v>6</v>
      </c>
      <c r="K499" s="69">
        <v>0.5625</v>
      </c>
      <c r="L499" s="70">
        <v>0.56388888888888888</v>
      </c>
      <c r="M499" s="45" t="s">
        <v>70</v>
      </c>
      <c r="N499" s="70">
        <v>0.58263888888888882</v>
      </c>
      <c r="O499" s="138" t="s">
        <v>135</v>
      </c>
      <c r="P499" s="44" t="str">
        <f t="shared" si="502"/>
        <v>OK</v>
      </c>
      <c r="Q499" s="71">
        <f t="shared" si="503"/>
        <v>1.8749999999999933E-2</v>
      </c>
      <c r="R499" s="71">
        <f t="shared" si="504"/>
        <v>1.388888888888884E-3</v>
      </c>
      <c r="S499" s="71">
        <f t="shared" si="505"/>
        <v>2.0138888888888817E-2</v>
      </c>
      <c r="T499" s="71">
        <f t="shared" si="506"/>
        <v>3.4722222222222099E-3</v>
      </c>
      <c r="U499" s="44">
        <v>13</v>
      </c>
      <c r="V499" s="44">
        <f>INDEX('Počty dní'!A:E,MATCH(E499,'Počty dní'!C:C,0),4)</f>
        <v>205</v>
      </c>
      <c r="W499" s="115">
        <f t="shared" si="512"/>
        <v>2665</v>
      </c>
      <c r="X499" s="16"/>
    </row>
    <row r="500" spans="1:24" x14ac:dyDescent="0.3">
      <c r="A500" s="94">
        <v>331</v>
      </c>
      <c r="B500" s="44">
        <v>3031</v>
      </c>
      <c r="C500" s="44" t="s">
        <v>2</v>
      </c>
      <c r="D500" s="89">
        <v>25</v>
      </c>
      <c r="E500" s="67" t="str">
        <f t="shared" si="510"/>
        <v>X25</v>
      </c>
      <c r="F500" s="44" t="s">
        <v>133</v>
      </c>
      <c r="G500" s="192">
        <v>14</v>
      </c>
      <c r="H500" s="44" t="str">
        <f t="shared" si="511"/>
        <v>XXX221/14</v>
      </c>
      <c r="I500" s="68" t="s">
        <v>5</v>
      </c>
      <c r="J500" s="68" t="s">
        <v>6</v>
      </c>
      <c r="K500" s="69">
        <v>0.58333333333333337</v>
      </c>
      <c r="L500" s="70">
        <v>0.58333333333333337</v>
      </c>
      <c r="M500" s="138" t="s">
        <v>135</v>
      </c>
      <c r="N500" s="70">
        <v>0.60069444444444442</v>
      </c>
      <c r="O500" s="45" t="s">
        <v>70</v>
      </c>
      <c r="P500" s="44" t="str">
        <f t="shared" si="502"/>
        <v>OK</v>
      </c>
      <c r="Q500" s="71">
        <f t="shared" si="503"/>
        <v>1.7361111111111049E-2</v>
      </c>
      <c r="R500" s="71">
        <f t="shared" si="504"/>
        <v>0</v>
      </c>
      <c r="S500" s="71">
        <f t="shared" si="505"/>
        <v>1.7361111111111049E-2</v>
      </c>
      <c r="T500" s="71">
        <f t="shared" si="506"/>
        <v>6.94444444444553E-4</v>
      </c>
      <c r="U500" s="44">
        <v>13</v>
      </c>
      <c r="V500" s="44">
        <f>INDEX('Počty dní'!A:E,MATCH(E500,'Počty dní'!C:C,0),4)</f>
        <v>205</v>
      </c>
      <c r="W500" s="115">
        <f t="shared" si="512"/>
        <v>2665</v>
      </c>
      <c r="X500" s="16"/>
    </row>
    <row r="501" spans="1:24" x14ac:dyDescent="0.3">
      <c r="A501" s="94">
        <v>331</v>
      </c>
      <c r="B501" s="44">
        <v>3031</v>
      </c>
      <c r="C501" s="44" t="s">
        <v>2</v>
      </c>
      <c r="D501" s="89"/>
      <c r="E501" s="67" t="str">
        <f t="shared" si="507"/>
        <v>X</v>
      </c>
      <c r="F501" s="44" t="s">
        <v>114</v>
      </c>
      <c r="G501" s="192">
        <v>11</v>
      </c>
      <c r="H501" s="44" t="str">
        <f t="shared" si="508"/>
        <v>XXX212/11</v>
      </c>
      <c r="I501" s="68" t="s">
        <v>6</v>
      </c>
      <c r="J501" s="68" t="s">
        <v>6</v>
      </c>
      <c r="K501" s="69">
        <v>0.60277777777777775</v>
      </c>
      <c r="L501" s="70">
        <v>0.60555555555555551</v>
      </c>
      <c r="M501" s="45" t="s">
        <v>70</v>
      </c>
      <c r="N501" s="70">
        <v>0.62916666666666665</v>
      </c>
      <c r="O501" s="138" t="s">
        <v>110</v>
      </c>
      <c r="P501" s="44" t="str">
        <f t="shared" si="502"/>
        <v>OK</v>
      </c>
      <c r="Q501" s="71">
        <f t="shared" si="503"/>
        <v>2.3611111111111138E-2</v>
      </c>
      <c r="R501" s="71">
        <f t="shared" si="504"/>
        <v>2.7777777777777679E-3</v>
      </c>
      <c r="S501" s="71">
        <f t="shared" si="505"/>
        <v>2.6388888888888906E-2</v>
      </c>
      <c r="T501" s="71">
        <f t="shared" si="506"/>
        <v>2.0833333333333259E-3</v>
      </c>
      <c r="U501" s="44">
        <v>17.7</v>
      </c>
      <c r="V501" s="44">
        <f>INDEX('Počty dní'!A:E,MATCH(E501,'Počty dní'!C:C,0),4)</f>
        <v>205</v>
      </c>
      <c r="W501" s="115">
        <f t="shared" si="509"/>
        <v>3628.5</v>
      </c>
      <c r="X501" s="16"/>
    </row>
    <row r="502" spans="1:24" x14ac:dyDescent="0.3">
      <c r="A502" s="94">
        <v>331</v>
      </c>
      <c r="B502" s="44">
        <v>3031</v>
      </c>
      <c r="C502" s="44" t="s">
        <v>2</v>
      </c>
      <c r="D502" s="89"/>
      <c r="E502" s="67" t="str">
        <f>CONCATENATE(C502,D502)</f>
        <v>X</v>
      </c>
      <c r="F502" s="44" t="s">
        <v>112</v>
      </c>
      <c r="G502" s="192">
        <v>16</v>
      </c>
      <c r="H502" s="44" t="str">
        <f>CONCATENATE(F502,"/",G502)</f>
        <v>XXX211/16</v>
      </c>
      <c r="I502" s="68" t="s">
        <v>5</v>
      </c>
      <c r="J502" s="68" t="s">
        <v>6</v>
      </c>
      <c r="K502" s="69">
        <v>0.63680555555555551</v>
      </c>
      <c r="L502" s="70">
        <v>0.63750000000000007</v>
      </c>
      <c r="M502" s="138" t="s">
        <v>110</v>
      </c>
      <c r="N502" s="70">
        <v>0.65972222222222221</v>
      </c>
      <c r="O502" s="138" t="s">
        <v>113</v>
      </c>
      <c r="P502" s="44" t="str">
        <f t="shared" si="502"/>
        <v>OK</v>
      </c>
      <c r="Q502" s="71">
        <f t="shared" si="503"/>
        <v>2.2222222222222143E-2</v>
      </c>
      <c r="R502" s="71">
        <f t="shared" si="504"/>
        <v>6.94444444444553E-4</v>
      </c>
      <c r="S502" s="71">
        <f t="shared" si="505"/>
        <v>2.2916666666666696E-2</v>
      </c>
      <c r="T502" s="71">
        <f t="shared" si="506"/>
        <v>7.6388888888888618E-3</v>
      </c>
      <c r="U502" s="44">
        <v>15.4</v>
      </c>
      <c r="V502" s="44">
        <f>INDEX('Počty dní'!A:E,MATCH(E502,'Počty dní'!C:C,0),4)</f>
        <v>205</v>
      </c>
      <c r="W502" s="115">
        <f>V502*U502</f>
        <v>3157</v>
      </c>
      <c r="X502" s="16"/>
    </row>
    <row r="503" spans="1:24" x14ac:dyDescent="0.3">
      <c r="A503" s="94">
        <v>331</v>
      </c>
      <c r="B503" s="44">
        <v>3031</v>
      </c>
      <c r="C503" s="44" t="s">
        <v>2</v>
      </c>
      <c r="D503" s="89"/>
      <c r="E503" s="67" t="str">
        <f>CONCATENATE(C503,D503)</f>
        <v>X</v>
      </c>
      <c r="F503" s="44" t="s">
        <v>112</v>
      </c>
      <c r="G503" s="192">
        <v>17</v>
      </c>
      <c r="H503" s="44" t="str">
        <f>CONCATENATE(F503,"/",G503)</f>
        <v>XXX211/17</v>
      </c>
      <c r="I503" s="68" t="s">
        <v>5</v>
      </c>
      <c r="J503" s="68" t="s">
        <v>6</v>
      </c>
      <c r="K503" s="69">
        <v>0.6694444444444444</v>
      </c>
      <c r="L503" s="70">
        <v>0.67222222222222217</v>
      </c>
      <c r="M503" s="138" t="s">
        <v>113</v>
      </c>
      <c r="N503" s="70">
        <v>0.69305555555555554</v>
      </c>
      <c r="O503" s="138" t="s">
        <v>110</v>
      </c>
      <c r="P503" s="44" t="str">
        <f t="shared" si="502"/>
        <v>OK</v>
      </c>
      <c r="Q503" s="71">
        <f t="shared" si="503"/>
        <v>2.083333333333337E-2</v>
      </c>
      <c r="R503" s="71">
        <f t="shared" si="504"/>
        <v>2.7777777777777679E-3</v>
      </c>
      <c r="S503" s="71">
        <f t="shared" si="505"/>
        <v>2.3611111111111138E-2</v>
      </c>
      <c r="T503" s="71">
        <f t="shared" si="506"/>
        <v>9.7222222222221877E-3</v>
      </c>
      <c r="U503" s="44">
        <v>15.4</v>
      </c>
      <c r="V503" s="44">
        <f>INDEX('Počty dní'!A:E,MATCH(E503,'Počty dní'!C:C,0),4)</f>
        <v>205</v>
      </c>
      <c r="W503" s="115">
        <f>V503*U503</f>
        <v>3157</v>
      </c>
      <c r="X503" s="16"/>
    </row>
    <row r="504" spans="1:24" ht="15" thickBot="1" x14ac:dyDescent="0.35">
      <c r="A504" s="94">
        <v>331</v>
      </c>
      <c r="B504" s="44">
        <v>3031</v>
      </c>
      <c r="C504" s="44" t="s">
        <v>2</v>
      </c>
      <c r="D504" s="89"/>
      <c r="E504" s="67" t="str">
        <f t="shared" ref="E504" si="513">CONCATENATE(C504,D504)</f>
        <v>X</v>
      </c>
      <c r="F504" s="44" t="s">
        <v>108</v>
      </c>
      <c r="G504" s="192">
        <v>16</v>
      </c>
      <c r="H504" s="44" t="str">
        <f t="shared" ref="H504" si="514">CONCATENATE(F504,"/",G504)</f>
        <v>XXX223/16</v>
      </c>
      <c r="I504" s="68" t="s">
        <v>5</v>
      </c>
      <c r="J504" s="68" t="s">
        <v>6</v>
      </c>
      <c r="K504" s="69">
        <v>0.76388888888888884</v>
      </c>
      <c r="L504" s="70">
        <v>0.76527777777777783</v>
      </c>
      <c r="M504" s="138" t="s">
        <v>110</v>
      </c>
      <c r="N504" s="70">
        <v>0.77986111111111101</v>
      </c>
      <c r="O504" s="45" t="s">
        <v>109</v>
      </c>
      <c r="P504" s="44"/>
      <c r="Q504" s="71">
        <f t="shared" si="503"/>
        <v>1.4583333333333171E-2</v>
      </c>
      <c r="R504" s="71">
        <f t="shared" si="504"/>
        <v>1.388888888888995E-3</v>
      </c>
      <c r="S504" s="71">
        <f t="shared" si="505"/>
        <v>1.5972222222222165E-2</v>
      </c>
      <c r="T504" s="71">
        <f t="shared" si="506"/>
        <v>7.0833333333333304E-2</v>
      </c>
      <c r="U504" s="44">
        <v>10.8</v>
      </c>
      <c r="V504" s="44">
        <f>INDEX('Počty dní'!A:E,MATCH(E504,'Počty dní'!C:C,0),4)</f>
        <v>205</v>
      </c>
      <c r="W504" s="115">
        <f t="shared" ref="W504" si="515">V504*U504</f>
        <v>2214</v>
      </c>
      <c r="X504" s="16"/>
    </row>
    <row r="505" spans="1:24" ht="15" thickBot="1" x14ac:dyDescent="0.35">
      <c r="A505" s="120" t="str">
        <f ca="1">CONCATENATE(INDIRECT("R[-3]C[0]",FALSE),"celkem")</f>
        <v>331celkem</v>
      </c>
      <c r="B505" s="121"/>
      <c r="C505" s="121" t="str">
        <f ca="1">INDIRECT("R[-1]C[12]",FALSE)</f>
        <v>Česká Bělá</v>
      </c>
      <c r="D505" s="122"/>
      <c r="E505" s="121"/>
      <c r="F505" s="122"/>
      <c r="G505" s="121"/>
      <c r="H505" s="123"/>
      <c r="I505" s="132"/>
      <c r="J505" s="133" t="str">
        <f ca="1">INDIRECT("R[-2]C[0]",FALSE)</f>
        <v>V</v>
      </c>
      <c r="K505" s="124"/>
      <c r="L505" s="134"/>
      <c r="M505" s="125"/>
      <c r="N505" s="134"/>
      <c r="O505" s="126"/>
      <c r="P505" s="121"/>
      <c r="Q505" s="127">
        <f>SUM(Q489:Q504)</f>
        <v>0.29652777777777761</v>
      </c>
      <c r="R505" s="127">
        <f t="shared" ref="R505:T505" si="516">SUM(R489:R504)</f>
        <v>2.2222222222222476E-2</v>
      </c>
      <c r="S505" s="127">
        <f t="shared" si="516"/>
        <v>0.31875000000000009</v>
      </c>
      <c r="T505" s="127">
        <f t="shared" si="516"/>
        <v>0.26319444444444429</v>
      </c>
      <c r="U505" s="128">
        <f>SUM(U489:U504)</f>
        <v>220</v>
      </c>
      <c r="V505" s="129"/>
      <c r="W505" s="130">
        <f>SUM(W489:W504)</f>
        <v>45100</v>
      </c>
      <c r="X505" s="41"/>
    </row>
    <row r="506" spans="1:24" x14ac:dyDescent="0.3">
      <c r="A506" s="16"/>
      <c r="B506" s="16"/>
      <c r="C506" s="16"/>
      <c r="D506" s="16"/>
      <c r="E506" s="16"/>
      <c r="F506" s="16"/>
      <c r="G506" s="16"/>
      <c r="H506" s="16"/>
      <c r="I506" s="16"/>
      <c r="J506" s="16"/>
      <c r="K506" s="16"/>
      <c r="L506" s="16"/>
      <c r="M506" s="16"/>
      <c r="N506" s="16"/>
      <c r="O506" s="16"/>
      <c r="P506" s="16"/>
      <c r="Q506" s="16"/>
      <c r="R506" s="16"/>
      <c r="S506" s="16"/>
      <c r="T506" s="16"/>
      <c r="U506" s="16"/>
      <c r="V506" s="16"/>
      <c r="W506" s="16"/>
      <c r="X506" s="16"/>
    </row>
    <row r="507" spans="1:24" ht="15" thickBot="1" x14ac:dyDescent="0.35"/>
    <row r="508" spans="1:24" x14ac:dyDescent="0.3">
      <c r="A508" s="93">
        <v>332</v>
      </c>
      <c r="B508" s="42">
        <v>3032</v>
      </c>
      <c r="C508" s="42" t="s">
        <v>2</v>
      </c>
      <c r="D508" s="109"/>
      <c r="E508" s="110" t="str">
        <f>CONCATENATE(C508,D508)</f>
        <v>X</v>
      </c>
      <c r="F508" s="42" t="s">
        <v>119</v>
      </c>
      <c r="G508" s="191">
        <v>2</v>
      </c>
      <c r="H508" s="42" t="str">
        <f>CONCATENATE(F508,"/",G508)</f>
        <v>XXX214/2</v>
      </c>
      <c r="I508" s="64" t="s">
        <v>5</v>
      </c>
      <c r="J508" s="64" t="s">
        <v>6</v>
      </c>
      <c r="K508" s="111">
        <v>0.18333333333333335</v>
      </c>
      <c r="L508" s="112">
        <v>0.18402777777777779</v>
      </c>
      <c r="M508" s="113" t="s">
        <v>109</v>
      </c>
      <c r="N508" s="112">
        <v>0.20069444444444443</v>
      </c>
      <c r="O508" s="113" t="s">
        <v>70</v>
      </c>
      <c r="P508" s="42" t="str">
        <f t="shared" ref="P508:P518" si="517">IF(M509=O508,"OK","POZOR")</f>
        <v>OK</v>
      </c>
      <c r="Q508" s="114">
        <f t="shared" ref="Q508:Q519" si="518">IF(ISNUMBER(G508),N508-L508,IF(F508="přejezd",N508-L508,0))</f>
        <v>1.6666666666666635E-2</v>
      </c>
      <c r="R508" s="114">
        <f t="shared" ref="R508:R519" si="519">IF(ISNUMBER(G508),L508-K508,0)</f>
        <v>6.9444444444444198E-4</v>
      </c>
      <c r="S508" s="114">
        <f t="shared" ref="S508:S519" si="520">Q508+R508</f>
        <v>1.7361111111111077E-2</v>
      </c>
      <c r="T508" s="114"/>
      <c r="U508" s="42">
        <v>13.1</v>
      </c>
      <c r="V508" s="42">
        <f>INDEX('Počty dní'!A:E,MATCH(E508,'Počty dní'!C:C,0),4)</f>
        <v>205</v>
      </c>
      <c r="W508" s="65">
        <f>V508*U508</f>
        <v>2685.5</v>
      </c>
      <c r="X508" s="16"/>
    </row>
    <row r="509" spans="1:24" x14ac:dyDescent="0.3">
      <c r="A509" s="94">
        <v>332</v>
      </c>
      <c r="B509" s="44">
        <v>3032</v>
      </c>
      <c r="C509" s="44" t="s">
        <v>2</v>
      </c>
      <c r="D509" s="89"/>
      <c r="E509" s="67" t="str">
        <f>CONCATENATE(C509,D509)</f>
        <v>X</v>
      </c>
      <c r="F509" s="44" t="s">
        <v>69</v>
      </c>
      <c r="G509" s="192">
        <v>2</v>
      </c>
      <c r="H509" s="44" t="str">
        <f>CONCATENATE(F509,"/",G509)</f>
        <v>XXX220/2</v>
      </c>
      <c r="I509" s="68" t="s">
        <v>5</v>
      </c>
      <c r="J509" s="68" t="s">
        <v>6</v>
      </c>
      <c r="K509" s="69">
        <v>0.20694444444444446</v>
      </c>
      <c r="L509" s="70">
        <v>0.20833333333333334</v>
      </c>
      <c r="M509" s="45" t="s">
        <v>70</v>
      </c>
      <c r="N509" s="70">
        <v>0.22916666666666666</v>
      </c>
      <c r="O509" s="144" t="s">
        <v>103</v>
      </c>
      <c r="P509" s="44" t="str">
        <f t="shared" si="517"/>
        <v>OK</v>
      </c>
      <c r="Q509" s="71">
        <f t="shared" si="518"/>
        <v>2.0833333333333315E-2</v>
      </c>
      <c r="R509" s="71">
        <f t="shared" si="519"/>
        <v>1.388888888888884E-3</v>
      </c>
      <c r="S509" s="71">
        <f t="shared" si="520"/>
        <v>2.2222222222222199E-2</v>
      </c>
      <c r="T509" s="71">
        <f t="shared" ref="T509:T519" si="521">K509-N508</f>
        <v>6.2500000000000333E-3</v>
      </c>
      <c r="U509" s="44">
        <v>17.7</v>
      </c>
      <c r="V509" s="44">
        <f>INDEX('Počty dní'!A:E,MATCH(E509,'Počty dní'!C:C,0),4)</f>
        <v>205</v>
      </c>
      <c r="W509" s="115">
        <f>V509*U509</f>
        <v>3628.5</v>
      </c>
      <c r="X509" s="16"/>
    </row>
    <row r="510" spans="1:24" x14ac:dyDescent="0.3">
      <c r="A510" s="94">
        <v>332</v>
      </c>
      <c r="B510" s="44">
        <v>3032</v>
      </c>
      <c r="C510" s="44" t="s">
        <v>2</v>
      </c>
      <c r="D510" s="89">
        <v>25</v>
      </c>
      <c r="E510" s="67" t="str">
        <f t="shared" ref="E510:E511" si="522">CONCATENATE(C510,D510)</f>
        <v>X25</v>
      </c>
      <c r="F510" s="44" t="s">
        <v>138</v>
      </c>
      <c r="G510" s="192">
        <v>1</v>
      </c>
      <c r="H510" s="44" t="str">
        <f>CONCATENATE(F510,"/",G510)</f>
        <v>XXX169/1</v>
      </c>
      <c r="I510" s="68" t="s">
        <v>5</v>
      </c>
      <c r="J510" s="68" t="s">
        <v>6</v>
      </c>
      <c r="K510" s="69">
        <v>0.23124999999999998</v>
      </c>
      <c r="L510" s="70">
        <v>0.23263888888888887</v>
      </c>
      <c r="M510" s="144" t="s">
        <v>103</v>
      </c>
      <c r="N510" s="70">
        <v>0.25833333333333336</v>
      </c>
      <c r="O510" s="45" t="s">
        <v>139</v>
      </c>
      <c r="P510" s="44" t="str">
        <f t="shared" si="517"/>
        <v>OK</v>
      </c>
      <c r="Q510" s="71">
        <f t="shared" si="518"/>
        <v>2.5694444444444492E-2</v>
      </c>
      <c r="R510" s="71">
        <f t="shared" si="519"/>
        <v>1.388888888888884E-3</v>
      </c>
      <c r="S510" s="71">
        <f t="shared" si="520"/>
        <v>2.7083333333333376E-2</v>
      </c>
      <c r="T510" s="71">
        <f t="shared" si="521"/>
        <v>2.0833333333333259E-3</v>
      </c>
      <c r="U510" s="44">
        <v>23.3</v>
      </c>
      <c r="V510" s="44">
        <f>INDEX('Počty dní'!A:E,MATCH(E510,'Počty dní'!C:C,0),4)</f>
        <v>205</v>
      </c>
      <c r="W510" s="115">
        <f>V510*U510</f>
        <v>4776.5</v>
      </c>
      <c r="X510" s="16"/>
    </row>
    <row r="511" spans="1:24" x14ac:dyDescent="0.3">
      <c r="A511" s="94">
        <v>332</v>
      </c>
      <c r="B511" s="44">
        <v>3032</v>
      </c>
      <c r="C511" s="44" t="s">
        <v>2</v>
      </c>
      <c r="D511" s="89">
        <v>25</v>
      </c>
      <c r="E511" s="67" t="str">
        <f t="shared" si="522"/>
        <v>X25</v>
      </c>
      <c r="F511" s="44" t="s">
        <v>138</v>
      </c>
      <c r="G511" s="192">
        <v>2</v>
      </c>
      <c r="H511" s="44" t="str">
        <f>CONCATENATE(F511,"/",G511)</f>
        <v>XXX169/2</v>
      </c>
      <c r="I511" s="68" t="s">
        <v>5</v>
      </c>
      <c r="J511" s="68" t="s">
        <v>6</v>
      </c>
      <c r="K511" s="69">
        <v>0.27291666666666664</v>
      </c>
      <c r="L511" s="70">
        <v>0.27430555555555552</v>
      </c>
      <c r="M511" s="45" t="s">
        <v>139</v>
      </c>
      <c r="N511" s="70">
        <v>0.29722222222222222</v>
      </c>
      <c r="O511" s="45" t="s">
        <v>48</v>
      </c>
      <c r="P511" s="44" t="str">
        <f t="shared" si="517"/>
        <v>OK</v>
      </c>
      <c r="Q511" s="71">
        <f t="shared" si="518"/>
        <v>2.2916666666666696E-2</v>
      </c>
      <c r="R511" s="71">
        <f t="shared" si="519"/>
        <v>1.388888888888884E-3</v>
      </c>
      <c r="S511" s="71">
        <f t="shared" si="520"/>
        <v>2.430555555555558E-2</v>
      </c>
      <c r="T511" s="71">
        <f t="shared" si="521"/>
        <v>1.4583333333333282E-2</v>
      </c>
      <c r="U511" s="44">
        <v>21.8</v>
      </c>
      <c r="V511" s="44">
        <f>INDEX('Počty dní'!A:E,MATCH(E511,'Počty dní'!C:C,0),4)</f>
        <v>205</v>
      </c>
      <c r="W511" s="115">
        <f>V511*U511</f>
        <v>4469</v>
      </c>
      <c r="X511" s="16"/>
    </row>
    <row r="512" spans="1:24" x14ac:dyDescent="0.3">
      <c r="A512" s="94">
        <v>332</v>
      </c>
      <c r="B512" s="44">
        <v>3032</v>
      </c>
      <c r="C512" s="44" t="s">
        <v>2</v>
      </c>
      <c r="D512" s="89"/>
      <c r="E512" s="67" t="str">
        <f t="shared" ref="E512:E517" si="523">CONCATENATE(C512,D512)</f>
        <v>X</v>
      </c>
      <c r="F512" s="44" t="s">
        <v>69</v>
      </c>
      <c r="G512" s="192">
        <v>5</v>
      </c>
      <c r="H512" s="44" t="str">
        <f t="shared" ref="H512:H517" si="524">CONCATENATE(F512,"/",G512)</f>
        <v>XXX220/5</v>
      </c>
      <c r="I512" s="68" t="s">
        <v>6</v>
      </c>
      <c r="J512" s="68" t="s">
        <v>6</v>
      </c>
      <c r="K512" s="69">
        <v>0.29791666666666666</v>
      </c>
      <c r="L512" s="70">
        <v>0.2986111111111111</v>
      </c>
      <c r="M512" s="45" t="s">
        <v>48</v>
      </c>
      <c r="N512" s="70">
        <v>0.3263888888888889</v>
      </c>
      <c r="O512" s="45" t="s">
        <v>70</v>
      </c>
      <c r="P512" s="44" t="str">
        <f t="shared" si="517"/>
        <v>OK</v>
      </c>
      <c r="Q512" s="71">
        <f t="shared" si="518"/>
        <v>2.777777777777779E-2</v>
      </c>
      <c r="R512" s="71">
        <f t="shared" si="519"/>
        <v>6.9444444444444198E-4</v>
      </c>
      <c r="S512" s="71">
        <f t="shared" si="520"/>
        <v>2.8472222222222232E-2</v>
      </c>
      <c r="T512" s="71">
        <f t="shared" si="521"/>
        <v>6.9444444444444198E-4</v>
      </c>
      <c r="U512" s="44">
        <v>19.2</v>
      </c>
      <c r="V512" s="44">
        <f>INDEX('Počty dní'!A:E,MATCH(E512,'Počty dní'!C:C,0),4)</f>
        <v>205</v>
      </c>
      <c r="W512" s="115">
        <f t="shared" ref="W512:W517" si="525">V512*U512</f>
        <v>3936</v>
      </c>
      <c r="X512" s="16"/>
    </row>
    <row r="513" spans="1:24" x14ac:dyDescent="0.3">
      <c r="A513" s="94">
        <v>332</v>
      </c>
      <c r="B513" s="44">
        <v>3032</v>
      </c>
      <c r="C513" s="44" t="s">
        <v>2</v>
      </c>
      <c r="D513" s="89"/>
      <c r="E513" s="67" t="str">
        <f>CONCATENATE(C513,D513)</f>
        <v>X</v>
      </c>
      <c r="F513" s="44" t="s">
        <v>119</v>
      </c>
      <c r="G513" s="192">
        <v>3</v>
      </c>
      <c r="H513" s="44" t="str">
        <f>CONCATENATE(F513,"/",G513)</f>
        <v>XXX214/3</v>
      </c>
      <c r="I513" s="68" t="s">
        <v>5</v>
      </c>
      <c r="J513" s="68" t="s">
        <v>6</v>
      </c>
      <c r="K513" s="69">
        <v>0.34027777777777773</v>
      </c>
      <c r="L513" s="70">
        <v>0.34166666666666662</v>
      </c>
      <c r="M513" s="45" t="s">
        <v>70</v>
      </c>
      <c r="N513" s="70">
        <v>0.3659722222222222</v>
      </c>
      <c r="O513" s="140" t="s">
        <v>118</v>
      </c>
      <c r="P513" s="44" t="str">
        <f t="shared" si="517"/>
        <v>OK</v>
      </c>
      <c r="Q513" s="71">
        <f t="shared" si="518"/>
        <v>2.430555555555558E-2</v>
      </c>
      <c r="R513" s="71">
        <f t="shared" si="519"/>
        <v>1.388888888888884E-3</v>
      </c>
      <c r="S513" s="71">
        <f t="shared" si="520"/>
        <v>2.5694444444444464E-2</v>
      </c>
      <c r="T513" s="71">
        <f t="shared" si="521"/>
        <v>1.388888888888884E-2</v>
      </c>
      <c r="U513" s="44">
        <v>21</v>
      </c>
      <c r="V513" s="44">
        <f>INDEX('Počty dní'!A:E,MATCH(E513,'Počty dní'!C:C,0),4)</f>
        <v>205</v>
      </c>
      <c r="W513" s="115">
        <f>V513*U513</f>
        <v>4305</v>
      </c>
      <c r="X513" s="16"/>
    </row>
    <row r="514" spans="1:24" x14ac:dyDescent="0.3">
      <c r="A514" s="94">
        <v>332</v>
      </c>
      <c r="B514" s="44">
        <v>3032</v>
      </c>
      <c r="C514" s="44" t="s">
        <v>2</v>
      </c>
      <c r="D514" s="89"/>
      <c r="E514" s="67" t="str">
        <f>CONCATENATE(C514,D514)</f>
        <v>X</v>
      </c>
      <c r="F514" s="44" t="s">
        <v>120</v>
      </c>
      <c r="G514" s="192">
        <v>8</v>
      </c>
      <c r="H514" s="44" t="str">
        <f>CONCATENATE(F514,"/",G514)</f>
        <v>XXX215/8</v>
      </c>
      <c r="I514" s="68" t="s">
        <v>5</v>
      </c>
      <c r="J514" s="68" t="s">
        <v>6</v>
      </c>
      <c r="K514" s="69">
        <v>0.38055555555555554</v>
      </c>
      <c r="L514" s="70">
        <v>0.38194444444444442</v>
      </c>
      <c r="M514" s="140" t="s">
        <v>118</v>
      </c>
      <c r="N514" s="70">
        <v>0.4055555555555555</v>
      </c>
      <c r="O514" s="45" t="s">
        <v>70</v>
      </c>
      <c r="P514" s="44" t="str">
        <f t="shared" si="517"/>
        <v>OK</v>
      </c>
      <c r="Q514" s="71">
        <f t="shared" si="518"/>
        <v>2.3611111111111083E-2</v>
      </c>
      <c r="R514" s="71">
        <f t="shared" si="519"/>
        <v>1.388888888888884E-3</v>
      </c>
      <c r="S514" s="71">
        <f t="shared" si="520"/>
        <v>2.4999999999999967E-2</v>
      </c>
      <c r="T514" s="71">
        <f t="shared" si="521"/>
        <v>1.4583333333333337E-2</v>
      </c>
      <c r="U514" s="44">
        <v>21.7</v>
      </c>
      <c r="V514" s="44">
        <f>INDEX('Počty dní'!A:E,MATCH(E514,'Počty dní'!C:C,0),4)</f>
        <v>205</v>
      </c>
      <c r="W514" s="115">
        <f>V514*U514</f>
        <v>4448.5</v>
      </c>
      <c r="X514" s="16"/>
    </row>
    <row r="515" spans="1:24" x14ac:dyDescent="0.3">
      <c r="A515" s="94">
        <v>332</v>
      </c>
      <c r="B515" s="44">
        <v>3032</v>
      </c>
      <c r="C515" s="44" t="s">
        <v>2</v>
      </c>
      <c r="D515" s="89"/>
      <c r="E515" s="67" t="str">
        <f t="shared" si="523"/>
        <v>X</v>
      </c>
      <c r="F515" s="44" t="s">
        <v>69</v>
      </c>
      <c r="G515" s="192">
        <v>16</v>
      </c>
      <c r="H515" s="44" t="str">
        <f t="shared" si="524"/>
        <v>XXX220/16</v>
      </c>
      <c r="I515" s="68" t="s">
        <v>6</v>
      </c>
      <c r="J515" s="68" t="s">
        <v>6</v>
      </c>
      <c r="K515" s="69">
        <v>0.58680555555555558</v>
      </c>
      <c r="L515" s="70">
        <v>0.59027777777777779</v>
      </c>
      <c r="M515" s="45" t="s">
        <v>70</v>
      </c>
      <c r="N515" s="70">
        <v>0.61458333333333337</v>
      </c>
      <c r="O515" s="45" t="s">
        <v>48</v>
      </c>
      <c r="P515" s="44" t="str">
        <f t="shared" si="517"/>
        <v>OK</v>
      </c>
      <c r="Q515" s="71">
        <f t="shared" si="518"/>
        <v>2.430555555555558E-2</v>
      </c>
      <c r="R515" s="71">
        <f t="shared" si="519"/>
        <v>3.4722222222222099E-3</v>
      </c>
      <c r="S515" s="71">
        <f t="shared" si="520"/>
        <v>2.777777777777779E-2</v>
      </c>
      <c r="T515" s="71">
        <f t="shared" si="521"/>
        <v>0.18125000000000008</v>
      </c>
      <c r="U515" s="44">
        <v>19.2</v>
      </c>
      <c r="V515" s="44">
        <f>INDEX('Počty dní'!A:E,MATCH(E515,'Počty dní'!C:C,0),4)</f>
        <v>205</v>
      </c>
      <c r="W515" s="115">
        <f t="shared" si="525"/>
        <v>3936</v>
      </c>
      <c r="X515" s="16"/>
    </row>
    <row r="516" spans="1:24" x14ac:dyDescent="0.3">
      <c r="A516" s="94">
        <v>332</v>
      </c>
      <c r="B516" s="44">
        <v>3032</v>
      </c>
      <c r="C516" s="44" t="s">
        <v>2</v>
      </c>
      <c r="D516" s="89"/>
      <c r="E516" s="67" t="str">
        <f t="shared" si="523"/>
        <v>X</v>
      </c>
      <c r="F516" s="44" t="s">
        <v>56</v>
      </c>
      <c r="G516" s="192">
        <v>15</v>
      </c>
      <c r="H516" s="44" t="str">
        <f t="shared" si="524"/>
        <v>XXX170/15</v>
      </c>
      <c r="I516" s="68" t="s">
        <v>5</v>
      </c>
      <c r="J516" s="68" t="s">
        <v>6</v>
      </c>
      <c r="K516" s="69">
        <v>0.61944444444444446</v>
      </c>
      <c r="L516" s="70">
        <v>0.62152777777777779</v>
      </c>
      <c r="M516" s="45" t="s">
        <v>48</v>
      </c>
      <c r="N516" s="70">
        <v>0.64444444444444449</v>
      </c>
      <c r="O516" s="45" t="s">
        <v>57</v>
      </c>
      <c r="P516" s="44" t="str">
        <f t="shared" si="517"/>
        <v>OK</v>
      </c>
      <c r="Q516" s="71">
        <f t="shared" si="518"/>
        <v>2.2916666666666696E-2</v>
      </c>
      <c r="R516" s="71">
        <f t="shared" si="519"/>
        <v>2.0833333333333259E-3</v>
      </c>
      <c r="S516" s="71">
        <f t="shared" si="520"/>
        <v>2.5000000000000022E-2</v>
      </c>
      <c r="T516" s="71">
        <f t="shared" si="521"/>
        <v>4.8611111111110938E-3</v>
      </c>
      <c r="U516" s="44">
        <v>23.1</v>
      </c>
      <c r="V516" s="44">
        <f>INDEX('Počty dní'!A:E,MATCH(E516,'Počty dní'!C:C,0),4)</f>
        <v>205</v>
      </c>
      <c r="W516" s="115">
        <f t="shared" si="525"/>
        <v>4735.5</v>
      </c>
      <c r="X516" s="16"/>
    </row>
    <row r="517" spans="1:24" x14ac:dyDescent="0.3">
      <c r="A517" s="94">
        <v>332</v>
      </c>
      <c r="B517" s="44">
        <v>3032</v>
      </c>
      <c r="C517" s="44" t="s">
        <v>2</v>
      </c>
      <c r="D517" s="89"/>
      <c r="E517" s="67" t="str">
        <f t="shared" si="523"/>
        <v>X</v>
      </c>
      <c r="F517" s="44" t="s">
        <v>56</v>
      </c>
      <c r="G517" s="192">
        <v>16</v>
      </c>
      <c r="H517" s="44" t="str">
        <f t="shared" si="524"/>
        <v>XXX170/16</v>
      </c>
      <c r="I517" s="68" t="s">
        <v>5</v>
      </c>
      <c r="J517" s="68" t="s">
        <v>6</v>
      </c>
      <c r="K517" s="69">
        <v>0.64513888888888882</v>
      </c>
      <c r="L517" s="70">
        <v>0.64583333333333337</v>
      </c>
      <c r="M517" s="45" t="s">
        <v>57</v>
      </c>
      <c r="N517" s="70">
        <v>0.67013888888888884</v>
      </c>
      <c r="O517" s="45" t="s">
        <v>48</v>
      </c>
      <c r="P517" s="44" t="str">
        <f t="shared" si="517"/>
        <v>OK</v>
      </c>
      <c r="Q517" s="71">
        <f t="shared" si="518"/>
        <v>2.4305555555555469E-2</v>
      </c>
      <c r="R517" s="71">
        <f t="shared" si="519"/>
        <v>6.94444444444553E-4</v>
      </c>
      <c r="S517" s="71">
        <f t="shared" si="520"/>
        <v>2.5000000000000022E-2</v>
      </c>
      <c r="T517" s="71">
        <f t="shared" si="521"/>
        <v>6.9444444444433095E-4</v>
      </c>
      <c r="U517" s="44">
        <v>23.1</v>
      </c>
      <c r="V517" s="44">
        <f>INDEX('Počty dní'!A:E,MATCH(E517,'Počty dní'!C:C,0),4)</f>
        <v>205</v>
      </c>
      <c r="W517" s="115">
        <f t="shared" si="525"/>
        <v>4735.5</v>
      </c>
      <c r="X517" s="16"/>
    </row>
    <row r="518" spans="1:24" x14ac:dyDescent="0.3">
      <c r="A518" s="94">
        <v>332</v>
      </c>
      <c r="B518" s="44">
        <v>3032</v>
      </c>
      <c r="C518" s="44" t="s">
        <v>2</v>
      </c>
      <c r="D518" s="89"/>
      <c r="E518" s="67" t="str">
        <f t="shared" ref="E518" si="526">CONCATENATE(C518,D518)</f>
        <v>X</v>
      </c>
      <c r="F518" s="44" t="s">
        <v>131</v>
      </c>
      <c r="G518" s="192">
        <v>16</v>
      </c>
      <c r="H518" s="44" t="str">
        <f t="shared" ref="H518" si="527">CONCATENATE(F518,"/",G518)</f>
        <v>XXX222/16</v>
      </c>
      <c r="I518" s="68" t="s">
        <v>5</v>
      </c>
      <c r="J518" s="68" t="s">
        <v>6</v>
      </c>
      <c r="K518" s="69">
        <v>0.71736111111111101</v>
      </c>
      <c r="L518" s="70">
        <v>0.71875</v>
      </c>
      <c r="M518" s="143" t="s">
        <v>48</v>
      </c>
      <c r="N518" s="70">
        <v>0.75138888888888899</v>
      </c>
      <c r="O518" s="45" t="s">
        <v>70</v>
      </c>
      <c r="P518" s="44" t="str">
        <f t="shared" si="517"/>
        <v>OK</v>
      </c>
      <c r="Q518" s="71">
        <f t="shared" si="518"/>
        <v>3.2638888888888995E-2</v>
      </c>
      <c r="R518" s="71">
        <f t="shared" si="519"/>
        <v>1.388888888888995E-3</v>
      </c>
      <c r="S518" s="71">
        <f t="shared" si="520"/>
        <v>3.402777777777799E-2</v>
      </c>
      <c r="T518" s="71">
        <f t="shared" si="521"/>
        <v>4.7222222222222165E-2</v>
      </c>
      <c r="U518" s="44">
        <v>32.799999999999997</v>
      </c>
      <c r="V518" s="44">
        <f>INDEX('Počty dní'!A:E,MATCH(E518,'Počty dní'!C:C,0),4)</f>
        <v>205</v>
      </c>
      <c r="W518" s="115">
        <f t="shared" ref="W518" si="528">V518*U518</f>
        <v>6723.9999999999991</v>
      </c>
      <c r="X518" s="16"/>
    </row>
    <row r="519" spans="1:24" ht="15" thickBot="1" x14ac:dyDescent="0.35">
      <c r="A519" s="94">
        <v>332</v>
      </c>
      <c r="B519" s="44">
        <v>3032</v>
      </c>
      <c r="C519" s="44" t="s">
        <v>2</v>
      </c>
      <c r="D519" s="89"/>
      <c r="E519" s="67" t="str">
        <f>CONCATENATE(C519,D519)</f>
        <v>X</v>
      </c>
      <c r="F519" s="44" t="s">
        <v>119</v>
      </c>
      <c r="G519" s="192">
        <v>11</v>
      </c>
      <c r="H519" s="44" t="str">
        <f>CONCATENATE(F519,"/",G519)</f>
        <v>XXX214/11</v>
      </c>
      <c r="I519" s="68" t="s">
        <v>5</v>
      </c>
      <c r="J519" s="68" t="s">
        <v>6</v>
      </c>
      <c r="K519" s="69">
        <v>0.75694444444444453</v>
      </c>
      <c r="L519" s="70">
        <v>0.7583333333333333</v>
      </c>
      <c r="M519" s="143" t="s">
        <v>70</v>
      </c>
      <c r="N519" s="70">
        <v>0.77500000000000002</v>
      </c>
      <c r="O519" s="45" t="s">
        <v>109</v>
      </c>
      <c r="P519" s="44"/>
      <c r="Q519" s="71">
        <f t="shared" si="518"/>
        <v>1.6666666666666718E-2</v>
      </c>
      <c r="R519" s="71">
        <f t="shared" si="519"/>
        <v>1.3888888888887729E-3</v>
      </c>
      <c r="S519" s="71">
        <f t="shared" si="520"/>
        <v>1.8055555555555491E-2</v>
      </c>
      <c r="T519" s="71">
        <f t="shared" si="521"/>
        <v>5.5555555555555358E-3</v>
      </c>
      <c r="U519" s="44">
        <v>13.1</v>
      </c>
      <c r="V519" s="44">
        <f>INDEX('Počty dní'!A:E,MATCH(E519,'Počty dní'!C:C,0),4)</f>
        <v>205</v>
      </c>
      <c r="W519" s="115">
        <f>V519*U519</f>
        <v>2685.5</v>
      </c>
      <c r="X519" s="16"/>
    </row>
    <row r="520" spans="1:24" ht="15" thickBot="1" x14ac:dyDescent="0.35">
      <c r="A520" s="120" t="str">
        <f ca="1">CONCATENATE(INDIRECT("R[-3]C[0]",FALSE),"celkem")</f>
        <v>332celkem</v>
      </c>
      <c r="B520" s="121"/>
      <c r="C520" s="121" t="str">
        <f ca="1">INDIRECT("R[-1]C[12]",FALSE)</f>
        <v>Česká Bělá</v>
      </c>
      <c r="D520" s="122"/>
      <c r="E520" s="121"/>
      <c r="F520" s="122"/>
      <c r="G520" s="121"/>
      <c r="H520" s="123"/>
      <c r="I520" s="132"/>
      <c r="J520" s="133" t="str">
        <f ca="1">INDIRECT("R[-2]C[0]",FALSE)</f>
        <v>V</v>
      </c>
      <c r="K520" s="124"/>
      <c r="L520" s="134"/>
      <c r="M520" s="125"/>
      <c r="N520" s="134"/>
      <c r="O520" s="126"/>
      <c r="P520" s="121"/>
      <c r="Q520" s="127">
        <f>SUM(Q508:Q519)</f>
        <v>0.28263888888888905</v>
      </c>
      <c r="R520" s="127">
        <f t="shared" ref="R520" si="529">SUM(R508:R519)</f>
        <v>1.736111111111116E-2</v>
      </c>
      <c r="S520" s="127">
        <f t="shared" ref="S520" si="530">SUM(S508:S519)</f>
        <v>0.30000000000000021</v>
      </c>
      <c r="T520" s="127">
        <f t="shared" ref="T520" si="531">SUM(T508:T519)</f>
        <v>0.29166666666666646</v>
      </c>
      <c r="U520" s="128">
        <f>SUM(U508:U519)</f>
        <v>249.09999999999994</v>
      </c>
      <c r="V520" s="129"/>
      <c r="W520" s="130">
        <f>SUM(W508:W519)</f>
        <v>51065.5</v>
      </c>
      <c r="X520" s="41"/>
    </row>
    <row r="522" spans="1:24" ht="15" thickBot="1" x14ac:dyDescent="0.35">
      <c r="A522" s="16"/>
      <c r="B522" s="16"/>
      <c r="C522" s="16"/>
      <c r="D522" s="16"/>
      <c r="E522" s="16"/>
      <c r="F522" s="16"/>
      <c r="G522" s="16"/>
      <c r="H522" s="16"/>
      <c r="I522" s="16"/>
      <c r="J522" s="16"/>
      <c r="K522" s="16"/>
      <c r="L522" s="16"/>
      <c r="M522" s="16"/>
      <c r="N522" s="16"/>
      <c r="O522" s="16"/>
      <c r="P522" s="16"/>
      <c r="Q522" s="16"/>
      <c r="R522" s="16"/>
      <c r="S522" s="16"/>
      <c r="T522" s="16"/>
      <c r="U522" s="16"/>
      <c r="V522" s="16"/>
      <c r="W522" s="16"/>
      <c r="X522" s="16"/>
    </row>
    <row r="523" spans="1:24" x14ac:dyDescent="0.3">
      <c r="A523" s="93">
        <v>333</v>
      </c>
      <c r="B523" s="42">
        <v>3033</v>
      </c>
      <c r="C523" s="42" t="s">
        <v>2</v>
      </c>
      <c r="D523" s="109"/>
      <c r="E523" s="110" t="str">
        <f>CONCATENATE(C523,D523)</f>
        <v>X</v>
      </c>
      <c r="F523" s="42" t="s">
        <v>133</v>
      </c>
      <c r="G523" s="191">
        <v>2</v>
      </c>
      <c r="H523" s="42" t="str">
        <f>CONCATENATE(F523,"/",G523)</f>
        <v>XXX221/2</v>
      </c>
      <c r="I523" s="64" t="s">
        <v>5</v>
      </c>
      <c r="J523" s="64" t="s">
        <v>6</v>
      </c>
      <c r="K523" s="111">
        <v>0.18333333333333335</v>
      </c>
      <c r="L523" s="112">
        <v>0.18402777777777779</v>
      </c>
      <c r="M523" s="154" t="s">
        <v>135</v>
      </c>
      <c r="N523" s="112">
        <v>0.20138888888888887</v>
      </c>
      <c r="O523" s="113" t="s">
        <v>70</v>
      </c>
      <c r="P523" s="42" t="str">
        <f t="shared" ref="P523:P535" si="532">IF(M524=O523,"OK","POZOR")</f>
        <v>OK</v>
      </c>
      <c r="Q523" s="114">
        <f t="shared" ref="Q523:Q536" si="533">IF(ISNUMBER(G523),N523-L523,IF(F523="přejezd",N523-L523,0))</f>
        <v>1.7361111111111077E-2</v>
      </c>
      <c r="R523" s="114">
        <f t="shared" ref="R523:R536" si="534">IF(ISNUMBER(G523),L523-K523,0)</f>
        <v>6.9444444444444198E-4</v>
      </c>
      <c r="S523" s="114">
        <f t="shared" ref="S523:S536" si="535">Q523+R523</f>
        <v>1.8055555555555519E-2</v>
      </c>
      <c r="T523" s="114"/>
      <c r="U523" s="42">
        <v>13</v>
      </c>
      <c r="V523" s="42">
        <f>INDEX('Počty dní'!A:E,MATCH(E523,'Počty dní'!C:C,0),4)</f>
        <v>205</v>
      </c>
      <c r="W523" s="65">
        <f>V523*U523</f>
        <v>2665</v>
      </c>
      <c r="X523" s="16"/>
    </row>
    <row r="524" spans="1:24" x14ac:dyDescent="0.3">
      <c r="A524" s="94">
        <v>333</v>
      </c>
      <c r="B524" s="44">
        <v>3033</v>
      </c>
      <c r="C524" s="44" t="s">
        <v>2</v>
      </c>
      <c r="D524" s="89"/>
      <c r="E524" s="67" t="str">
        <f t="shared" ref="E524:E536" si="536">CONCATENATE(C524,D524)</f>
        <v>X</v>
      </c>
      <c r="F524" s="44" t="s">
        <v>133</v>
      </c>
      <c r="G524" s="192">
        <v>1</v>
      </c>
      <c r="H524" s="44" t="str">
        <f t="shared" ref="H524:H536" si="537">CONCATENATE(F524,"/",G524)</f>
        <v>XXX221/1</v>
      </c>
      <c r="I524" s="68" t="s">
        <v>5</v>
      </c>
      <c r="J524" s="68" t="s">
        <v>6</v>
      </c>
      <c r="K524" s="69">
        <v>0.22638888888888889</v>
      </c>
      <c r="L524" s="70">
        <v>0.22708333333333333</v>
      </c>
      <c r="M524" s="45" t="s">
        <v>70</v>
      </c>
      <c r="N524" s="70">
        <v>0.24513888888888888</v>
      </c>
      <c r="O524" s="147" t="s">
        <v>134</v>
      </c>
      <c r="P524" s="44" t="str">
        <f t="shared" si="532"/>
        <v>OK</v>
      </c>
      <c r="Q524" s="71">
        <f t="shared" si="533"/>
        <v>1.8055555555555547E-2</v>
      </c>
      <c r="R524" s="71">
        <f t="shared" si="534"/>
        <v>6.9444444444444198E-4</v>
      </c>
      <c r="S524" s="71">
        <f t="shared" si="535"/>
        <v>1.8749999999999989E-2</v>
      </c>
      <c r="T524" s="71">
        <f t="shared" ref="T524:T536" si="538">K524-N523</f>
        <v>2.5000000000000022E-2</v>
      </c>
      <c r="U524" s="44">
        <v>12.2</v>
      </c>
      <c r="V524" s="44">
        <f>INDEX('Počty dní'!A:E,MATCH(E524,'Počty dní'!C:C,0),4)</f>
        <v>205</v>
      </c>
      <c r="W524" s="115">
        <f t="shared" ref="W524:W536" si="539">V524*U524</f>
        <v>2501</v>
      </c>
      <c r="X524" s="16"/>
    </row>
    <row r="525" spans="1:24" x14ac:dyDescent="0.3">
      <c r="A525" s="94">
        <v>333</v>
      </c>
      <c r="B525" s="44">
        <v>3033</v>
      </c>
      <c r="C525" s="44" t="s">
        <v>2</v>
      </c>
      <c r="D525" s="89"/>
      <c r="E525" s="67" t="str">
        <f>CONCATENATE(C525,D525)</f>
        <v>X</v>
      </c>
      <c r="F525" s="44" t="s">
        <v>133</v>
      </c>
      <c r="G525" s="192">
        <v>4</v>
      </c>
      <c r="H525" s="44" t="str">
        <f>CONCATENATE(F525,"/",G525)</f>
        <v>XXX221/4</v>
      </c>
      <c r="I525" s="68" t="s">
        <v>5</v>
      </c>
      <c r="J525" s="68" t="s">
        <v>6</v>
      </c>
      <c r="K525" s="69">
        <v>0.24583333333333335</v>
      </c>
      <c r="L525" s="70">
        <v>0.24652777777777779</v>
      </c>
      <c r="M525" s="147" t="s">
        <v>134</v>
      </c>
      <c r="N525" s="70">
        <v>0.2673611111111111</v>
      </c>
      <c r="O525" s="45" t="s">
        <v>70</v>
      </c>
      <c r="P525" s="44" t="str">
        <f t="shared" si="532"/>
        <v>OK</v>
      </c>
      <c r="Q525" s="71">
        <f t="shared" si="533"/>
        <v>2.0833333333333315E-2</v>
      </c>
      <c r="R525" s="71">
        <f t="shared" si="534"/>
        <v>6.9444444444444198E-4</v>
      </c>
      <c r="S525" s="71">
        <f t="shared" si="535"/>
        <v>2.1527777777777757E-2</v>
      </c>
      <c r="T525" s="71">
        <f t="shared" si="538"/>
        <v>6.9444444444446973E-4</v>
      </c>
      <c r="U525" s="44">
        <v>15.2</v>
      </c>
      <c r="V525" s="44">
        <f>INDEX('Počty dní'!A:E,MATCH(E525,'Počty dní'!C:C,0),4)</f>
        <v>205</v>
      </c>
      <c r="W525" s="115">
        <f>V525*U525</f>
        <v>3116</v>
      </c>
      <c r="X525" s="16"/>
    </row>
    <row r="526" spans="1:24" x14ac:dyDescent="0.3">
      <c r="A526" s="94">
        <v>333</v>
      </c>
      <c r="B526" s="44">
        <v>3033</v>
      </c>
      <c r="C526" s="44" t="s">
        <v>2</v>
      </c>
      <c r="D526" s="89"/>
      <c r="E526" s="67" t="str">
        <f t="shared" si="536"/>
        <v>X</v>
      </c>
      <c r="F526" s="44" t="s">
        <v>133</v>
      </c>
      <c r="G526" s="192">
        <v>3</v>
      </c>
      <c r="H526" s="44" t="str">
        <f t="shared" si="537"/>
        <v>XXX221/3</v>
      </c>
      <c r="I526" s="68" t="s">
        <v>5</v>
      </c>
      <c r="J526" s="68" t="s">
        <v>6</v>
      </c>
      <c r="K526" s="69">
        <v>0.27430555555555552</v>
      </c>
      <c r="L526" s="70">
        <v>0.27569444444444446</v>
      </c>
      <c r="M526" s="45" t="s">
        <v>70</v>
      </c>
      <c r="N526" s="70">
        <v>0.29375000000000001</v>
      </c>
      <c r="O526" s="147" t="s">
        <v>134</v>
      </c>
      <c r="P526" s="44" t="str">
        <f t="shared" si="532"/>
        <v>OK</v>
      </c>
      <c r="Q526" s="71">
        <f t="shared" si="533"/>
        <v>1.8055555555555547E-2</v>
      </c>
      <c r="R526" s="71">
        <f t="shared" si="534"/>
        <v>1.3888888888889395E-3</v>
      </c>
      <c r="S526" s="71">
        <f t="shared" si="535"/>
        <v>1.9444444444444486E-2</v>
      </c>
      <c r="T526" s="71">
        <f t="shared" si="538"/>
        <v>6.9444444444444198E-3</v>
      </c>
      <c r="U526" s="44">
        <v>12.2</v>
      </c>
      <c r="V526" s="44">
        <f>INDEX('Počty dní'!A:E,MATCH(E526,'Počty dní'!C:C,0),4)</f>
        <v>205</v>
      </c>
      <c r="W526" s="115">
        <f t="shared" si="539"/>
        <v>2501</v>
      </c>
      <c r="X526" s="16"/>
    </row>
    <row r="527" spans="1:24" x14ac:dyDescent="0.3">
      <c r="A527" s="94">
        <v>333</v>
      </c>
      <c r="B527" s="44">
        <v>3033</v>
      </c>
      <c r="C527" s="44" t="s">
        <v>2</v>
      </c>
      <c r="D527" s="89"/>
      <c r="E527" s="67" t="str">
        <f t="shared" ref="E527:E533" si="540">CONCATENATE(C527,D527)</f>
        <v>X</v>
      </c>
      <c r="F527" s="44" t="s">
        <v>133</v>
      </c>
      <c r="G527" s="192">
        <v>6</v>
      </c>
      <c r="H527" s="44" t="str">
        <f t="shared" ref="H527:H533" si="541">CONCATENATE(F527,"/",G527)</f>
        <v>XXX221/6</v>
      </c>
      <c r="I527" s="68" t="s">
        <v>6</v>
      </c>
      <c r="J527" s="68" t="s">
        <v>6</v>
      </c>
      <c r="K527" s="69">
        <v>0.29444444444444445</v>
      </c>
      <c r="L527" s="70">
        <v>0.2951388888888889</v>
      </c>
      <c r="M527" s="147" t="s">
        <v>134</v>
      </c>
      <c r="N527" s="70">
        <v>0.32291666666666669</v>
      </c>
      <c r="O527" s="45" t="s">
        <v>70</v>
      </c>
      <c r="P527" s="44" t="str">
        <f t="shared" si="532"/>
        <v>OK</v>
      </c>
      <c r="Q527" s="71">
        <f t="shared" si="533"/>
        <v>2.777777777777779E-2</v>
      </c>
      <c r="R527" s="71">
        <f t="shared" si="534"/>
        <v>6.9444444444444198E-4</v>
      </c>
      <c r="S527" s="71">
        <f t="shared" si="535"/>
        <v>2.8472222222222232E-2</v>
      </c>
      <c r="T527" s="71">
        <f t="shared" si="538"/>
        <v>6.9444444444444198E-4</v>
      </c>
      <c r="U527" s="44">
        <v>15.2</v>
      </c>
      <c r="V527" s="44">
        <f>INDEX('Počty dní'!A:E,MATCH(E527,'Počty dní'!C:C,0),4)</f>
        <v>205</v>
      </c>
      <c r="W527" s="115">
        <f t="shared" ref="W527:W533" si="542">V527*U527</f>
        <v>3116</v>
      </c>
      <c r="X527" s="16"/>
    </row>
    <row r="528" spans="1:24" x14ac:dyDescent="0.3">
      <c r="A528" s="94">
        <v>333</v>
      </c>
      <c r="B528" s="44">
        <v>3033</v>
      </c>
      <c r="C528" s="44" t="s">
        <v>2</v>
      </c>
      <c r="D528" s="89"/>
      <c r="E528" s="67" t="str">
        <f t="shared" si="540"/>
        <v>X</v>
      </c>
      <c r="F528" s="44" t="s">
        <v>95</v>
      </c>
      <c r="G528" s="192">
        <v>5</v>
      </c>
      <c r="H528" s="44" t="str">
        <f t="shared" si="541"/>
        <v>XXX194/5</v>
      </c>
      <c r="I528" s="68" t="s">
        <v>5</v>
      </c>
      <c r="J528" s="68" t="s">
        <v>6</v>
      </c>
      <c r="K528" s="69">
        <v>0.46180555555555558</v>
      </c>
      <c r="L528" s="70">
        <v>0.46527777777777773</v>
      </c>
      <c r="M528" s="45" t="s">
        <v>70</v>
      </c>
      <c r="N528" s="70">
        <v>0.49444444444444446</v>
      </c>
      <c r="O528" s="45" t="s">
        <v>28</v>
      </c>
      <c r="P528" s="44" t="str">
        <f t="shared" si="532"/>
        <v>OK</v>
      </c>
      <c r="Q528" s="71">
        <f t="shared" si="533"/>
        <v>2.916666666666673E-2</v>
      </c>
      <c r="R528" s="71">
        <f t="shared" si="534"/>
        <v>3.4722222222221544E-3</v>
      </c>
      <c r="S528" s="71">
        <f t="shared" si="535"/>
        <v>3.2638888888888884E-2</v>
      </c>
      <c r="T528" s="71">
        <f t="shared" si="538"/>
        <v>0.1388888888888889</v>
      </c>
      <c r="U528" s="44">
        <v>26.1</v>
      </c>
      <c r="V528" s="44">
        <f>INDEX('Počty dní'!A:E,MATCH(E528,'Počty dní'!C:C,0),4)</f>
        <v>205</v>
      </c>
      <c r="W528" s="115">
        <f t="shared" si="542"/>
        <v>5350.5</v>
      </c>
    </row>
    <row r="529" spans="1:24" x14ac:dyDescent="0.3">
      <c r="A529" s="94">
        <v>333</v>
      </c>
      <c r="B529" s="44">
        <v>3033</v>
      </c>
      <c r="C529" s="44" t="s">
        <v>2</v>
      </c>
      <c r="D529" s="89"/>
      <c r="E529" s="67" t="str">
        <f t="shared" si="540"/>
        <v>X</v>
      </c>
      <c r="F529" s="44" t="s">
        <v>95</v>
      </c>
      <c r="G529" s="192">
        <v>8</v>
      </c>
      <c r="H529" s="44" t="str">
        <f t="shared" si="541"/>
        <v>XXX194/8</v>
      </c>
      <c r="I529" s="68" t="s">
        <v>5</v>
      </c>
      <c r="J529" s="68" t="s">
        <v>6</v>
      </c>
      <c r="K529" s="69">
        <v>0.50138888888888888</v>
      </c>
      <c r="L529" s="70">
        <v>0.50347222222222221</v>
      </c>
      <c r="M529" s="45" t="s">
        <v>28</v>
      </c>
      <c r="N529" s="70">
        <v>0.53472222222222221</v>
      </c>
      <c r="O529" s="45" t="s">
        <v>70</v>
      </c>
      <c r="P529" s="44" t="str">
        <f t="shared" si="532"/>
        <v>OK</v>
      </c>
      <c r="Q529" s="71">
        <f t="shared" si="533"/>
        <v>3.125E-2</v>
      </c>
      <c r="R529" s="71">
        <f t="shared" si="534"/>
        <v>2.0833333333333259E-3</v>
      </c>
      <c r="S529" s="71">
        <f t="shared" si="535"/>
        <v>3.3333333333333326E-2</v>
      </c>
      <c r="T529" s="71">
        <f t="shared" si="538"/>
        <v>6.9444444444444198E-3</v>
      </c>
      <c r="U529" s="44">
        <v>26.1</v>
      </c>
      <c r="V529" s="44">
        <f>INDEX('Počty dní'!A:E,MATCH(E529,'Počty dní'!C:C,0),4)</f>
        <v>205</v>
      </c>
      <c r="W529" s="115">
        <f t="shared" si="542"/>
        <v>5350.5</v>
      </c>
    </row>
    <row r="530" spans="1:24" x14ac:dyDescent="0.3">
      <c r="A530" s="94">
        <v>333</v>
      </c>
      <c r="B530" s="44">
        <v>3033</v>
      </c>
      <c r="C530" s="44" t="s">
        <v>2</v>
      </c>
      <c r="D530" s="89">
        <v>25</v>
      </c>
      <c r="E530" s="67" t="str">
        <f t="shared" si="540"/>
        <v>X25</v>
      </c>
      <c r="F530" s="44" t="s">
        <v>114</v>
      </c>
      <c r="G530" s="192">
        <v>9</v>
      </c>
      <c r="H530" s="44" t="str">
        <f t="shared" si="541"/>
        <v>XXX212/9</v>
      </c>
      <c r="I530" s="68"/>
      <c r="J530" s="68" t="s">
        <v>6</v>
      </c>
      <c r="K530" s="69">
        <v>0.5625</v>
      </c>
      <c r="L530" s="70">
        <v>0.56388888888888888</v>
      </c>
      <c r="M530" s="45" t="s">
        <v>70</v>
      </c>
      <c r="N530" s="70">
        <v>0.58750000000000002</v>
      </c>
      <c r="O530" s="138" t="s">
        <v>110</v>
      </c>
      <c r="P530" s="44" t="str">
        <f t="shared" si="532"/>
        <v>OK</v>
      </c>
      <c r="Q530" s="71">
        <f t="shared" si="533"/>
        <v>2.3611111111111138E-2</v>
      </c>
      <c r="R530" s="71">
        <f t="shared" si="534"/>
        <v>1.388888888888884E-3</v>
      </c>
      <c r="S530" s="71">
        <f t="shared" si="535"/>
        <v>2.5000000000000022E-2</v>
      </c>
      <c r="T530" s="71">
        <f t="shared" si="538"/>
        <v>2.777777777777779E-2</v>
      </c>
      <c r="U530" s="44">
        <v>17.7</v>
      </c>
      <c r="V530" s="44">
        <f>INDEX('Počty dní'!A:E,MATCH(E530,'Počty dní'!C:C,0),4)</f>
        <v>205</v>
      </c>
      <c r="W530" s="115">
        <f t="shared" si="542"/>
        <v>3628.5</v>
      </c>
      <c r="X530" s="16"/>
    </row>
    <row r="531" spans="1:24" x14ac:dyDescent="0.3">
      <c r="A531" s="94">
        <v>333</v>
      </c>
      <c r="B531" s="44">
        <v>3033</v>
      </c>
      <c r="C531" s="44" t="s">
        <v>2</v>
      </c>
      <c r="D531" s="89"/>
      <c r="E531" s="67" t="str">
        <f t="shared" si="540"/>
        <v>X</v>
      </c>
      <c r="F531" s="44" t="s">
        <v>112</v>
      </c>
      <c r="G531" s="192">
        <v>14</v>
      </c>
      <c r="H531" s="44" t="str">
        <f t="shared" si="541"/>
        <v>XXX211/14</v>
      </c>
      <c r="I531" s="68" t="s">
        <v>5</v>
      </c>
      <c r="J531" s="68" t="s">
        <v>6</v>
      </c>
      <c r="K531" s="69">
        <v>0.59444444444444444</v>
      </c>
      <c r="L531" s="70">
        <v>0.59583333333333333</v>
      </c>
      <c r="M531" s="138" t="s">
        <v>110</v>
      </c>
      <c r="N531" s="70">
        <v>0.61805555555555558</v>
      </c>
      <c r="O531" s="138" t="s">
        <v>113</v>
      </c>
      <c r="P531" s="44" t="str">
        <f t="shared" si="532"/>
        <v>OK</v>
      </c>
      <c r="Q531" s="71">
        <f t="shared" si="533"/>
        <v>2.2222222222222254E-2</v>
      </c>
      <c r="R531" s="71">
        <f t="shared" si="534"/>
        <v>1.388888888888884E-3</v>
      </c>
      <c r="S531" s="71">
        <f t="shared" si="535"/>
        <v>2.3611111111111138E-2</v>
      </c>
      <c r="T531" s="71">
        <f t="shared" si="538"/>
        <v>6.9444444444444198E-3</v>
      </c>
      <c r="U531" s="44">
        <v>15.4</v>
      </c>
      <c r="V531" s="44">
        <f>INDEX('Počty dní'!A:E,MATCH(E531,'Počty dní'!C:C,0),4)</f>
        <v>205</v>
      </c>
      <c r="W531" s="115">
        <f t="shared" si="542"/>
        <v>3157</v>
      </c>
      <c r="X531" s="16"/>
    </row>
    <row r="532" spans="1:24" x14ac:dyDescent="0.3">
      <c r="A532" s="94">
        <v>333</v>
      </c>
      <c r="B532" s="44">
        <v>3033</v>
      </c>
      <c r="C532" s="44" t="s">
        <v>2</v>
      </c>
      <c r="D532" s="89"/>
      <c r="E532" s="67" t="str">
        <f t="shared" si="540"/>
        <v>X</v>
      </c>
      <c r="F532" s="44" t="s">
        <v>112</v>
      </c>
      <c r="G532" s="192">
        <v>15</v>
      </c>
      <c r="H532" s="44" t="str">
        <f t="shared" si="541"/>
        <v>XXX211/15</v>
      </c>
      <c r="I532" s="68" t="s">
        <v>5</v>
      </c>
      <c r="J532" s="68" t="s">
        <v>6</v>
      </c>
      <c r="K532" s="69">
        <v>0.62777777777777777</v>
      </c>
      <c r="L532" s="70">
        <v>0.63055555555555554</v>
      </c>
      <c r="M532" s="138" t="s">
        <v>113</v>
      </c>
      <c r="N532" s="70">
        <v>0.65138888888888891</v>
      </c>
      <c r="O532" s="138" t="s">
        <v>110</v>
      </c>
      <c r="P532" s="44" t="str">
        <f t="shared" si="532"/>
        <v>OK</v>
      </c>
      <c r="Q532" s="71">
        <f t="shared" si="533"/>
        <v>2.083333333333337E-2</v>
      </c>
      <c r="R532" s="71">
        <f t="shared" si="534"/>
        <v>2.7777777777777679E-3</v>
      </c>
      <c r="S532" s="71">
        <f t="shared" si="535"/>
        <v>2.3611111111111138E-2</v>
      </c>
      <c r="T532" s="71">
        <f t="shared" si="538"/>
        <v>9.7222222222221877E-3</v>
      </c>
      <c r="U532" s="44">
        <v>15.4</v>
      </c>
      <c r="V532" s="44">
        <f>INDEX('Počty dní'!A:E,MATCH(E532,'Počty dní'!C:C,0),4)</f>
        <v>205</v>
      </c>
      <c r="W532" s="115">
        <f t="shared" si="542"/>
        <v>3157</v>
      </c>
      <c r="X532" s="16"/>
    </row>
    <row r="533" spans="1:24" x14ac:dyDescent="0.3">
      <c r="A533" s="94">
        <v>333</v>
      </c>
      <c r="B533" s="44">
        <v>3033</v>
      </c>
      <c r="C533" s="44" t="s">
        <v>2</v>
      </c>
      <c r="D533" s="89"/>
      <c r="E533" s="67" t="str">
        <f t="shared" si="540"/>
        <v>X</v>
      </c>
      <c r="F533" s="44" t="s">
        <v>114</v>
      </c>
      <c r="G533" s="192">
        <v>16</v>
      </c>
      <c r="H533" s="44" t="str">
        <f t="shared" si="541"/>
        <v>XXX212/16</v>
      </c>
      <c r="I533" s="68" t="s">
        <v>5</v>
      </c>
      <c r="J533" s="68" t="s">
        <v>6</v>
      </c>
      <c r="K533" s="69">
        <v>0.65972222222222221</v>
      </c>
      <c r="L533" s="70">
        <v>0.66111111111111109</v>
      </c>
      <c r="M533" s="138" t="s">
        <v>110</v>
      </c>
      <c r="N533" s="70">
        <v>0.68402777777777779</v>
      </c>
      <c r="O533" s="45" t="s">
        <v>70</v>
      </c>
      <c r="P533" s="44" t="str">
        <f t="shared" si="532"/>
        <v>OK</v>
      </c>
      <c r="Q533" s="71">
        <f t="shared" si="533"/>
        <v>2.2916666666666696E-2</v>
      </c>
      <c r="R533" s="71">
        <f t="shared" si="534"/>
        <v>1.388888888888884E-3</v>
      </c>
      <c r="S533" s="71">
        <f t="shared" si="535"/>
        <v>2.430555555555558E-2</v>
      </c>
      <c r="T533" s="71">
        <f t="shared" si="538"/>
        <v>8.3333333333333037E-3</v>
      </c>
      <c r="U533" s="44">
        <v>17.7</v>
      </c>
      <c r="V533" s="44">
        <f>INDEX('Počty dní'!A:E,MATCH(E533,'Počty dní'!C:C,0),4)</f>
        <v>205</v>
      </c>
      <c r="W533" s="115">
        <f t="shared" si="542"/>
        <v>3628.5</v>
      </c>
      <c r="X533" s="16"/>
    </row>
    <row r="534" spans="1:24" x14ac:dyDescent="0.3">
      <c r="A534" s="94">
        <v>333</v>
      </c>
      <c r="B534" s="44">
        <v>3033</v>
      </c>
      <c r="C534" s="44" t="s">
        <v>2</v>
      </c>
      <c r="D534" s="89"/>
      <c r="E534" s="67" t="str">
        <f t="shared" si="536"/>
        <v>X</v>
      </c>
      <c r="F534" s="44" t="s">
        <v>133</v>
      </c>
      <c r="G534" s="192">
        <v>17</v>
      </c>
      <c r="H534" s="44" t="str">
        <f t="shared" si="537"/>
        <v>XXX221/17</v>
      </c>
      <c r="I534" s="68" t="s">
        <v>5</v>
      </c>
      <c r="J534" s="68" t="s">
        <v>6</v>
      </c>
      <c r="K534" s="69">
        <v>0.6875</v>
      </c>
      <c r="L534" s="70">
        <v>0.68888888888888899</v>
      </c>
      <c r="M534" s="45" t="s">
        <v>70</v>
      </c>
      <c r="N534" s="70">
        <v>0.71111111111111114</v>
      </c>
      <c r="O534" s="147" t="s">
        <v>134</v>
      </c>
      <c r="P534" s="44" t="str">
        <f t="shared" si="532"/>
        <v>OK</v>
      </c>
      <c r="Q534" s="71">
        <f t="shared" si="533"/>
        <v>2.2222222222222143E-2</v>
      </c>
      <c r="R534" s="71">
        <f t="shared" si="534"/>
        <v>1.388888888888995E-3</v>
      </c>
      <c r="S534" s="71">
        <f t="shared" si="535"/>
        <v>2.3611111111111138E-2</v>
      </c>
      <c r="T534" s="71">
        <f t="shared" si="538"/>
        <v>3.4722222222222099E-3</v>
      </c>
      <c r="U534" s="44">
        <v>15.2</v>
      </c>
      <c r="V534" s="44">
        <f>INDEX('Počty dní'!A:E,MATCH(E534,'Počty dní'!C:C,0),4)</f>
        <v>205</v>
      </c>
      <c r="W534" s="115">
        <f t="shared" si="539"/>
        <v>3116</v>
      </c>
      <c r="X534" s="16"/>
    </row>
    <row r="535" spans="1:24" x14ac:dyDescent="0.3">
      <c r="A535" s="94">
        <v>333</v>
      </c>
      <c r="B535" s="44">
        <v>3033</v>
      </c>
      <c r="C535" s="44" t="s">
        <v>2</v>
      </c>
      <c r="D535" s="89"/>
      <c r="E535" s="67" t="str">
        <f>CONCATENATE(C535,D535)</f>
        <v>X</v>
      </c>
      <c r="F535" s="44" t="s">
        <v>133</v>
      </c>
      <c r="G535" s="192">
        <v>20</v>
      </c>
      <c r="H535" s="44" t="str">
        <f>CONCATENATE(F535,"/",G535)</f>
        <v>XXX221/20</v>
      </c>
      <c r="I535" s="68" t="s">
        <v>5</v>
      </c>
      <c r="J535" s="68" t="s">
        <v>6</v>
      </c>
      <c r="K535" s="69">
        <v>0.71111111111111114</v>
      </c>
      <c r="L535" s="70">
        <v>0.71180555555555547</v>
      </c>
      <c r="M535" s="147" t="s">
        <v>134</v>
      </c>
      <c r="N535" s="70">
        <v>0.7284722222222223</v>
      </c>
      <c r="O535" s="45" t="s">
        <v>70</v>
      </c>
      <c r="P535" s="44" t="str">
        <f t="shared" si="532"/>
        <v>OK</v>
      </c>
      <c r="Q535" s="71">
        <f t="shared" si="533"/>
        <v>1.6666666666666829E-2</v>
      </c>
      <c r="R535" s="71">
        <f t="shared" si="534"/>
        <v>6.9444444444433095E-4</v>
      </c>
      <c r="S535" s="71">
        <f t="shared" si="535"/>
        <v>1.736111111111116E-2</v>
      </c>
      <c r="T535" s="71">
        <f t="shared" si="538"/>
        <v>0</v>
      </c>
      <c r="U535" s="44">
        <v>12.2</v>
      </c>
      <c r="V535" s="44">
        <f>INDEX('Počty dní'!A:E,MATCH(E535,'Počty dní'!C:C,0),4)</f>
        <v>205</v>
      </c>
      <c r="W535" s="115">
        <f>V535*U535</f>
        <v>2501</v>
      </c>
      <c r="X535" s="16"/>
    </row>
    <row r="536" spans="1:24" ht="15" thickBot="1" x14ac:dyDescent="0.35">
      <c r="A536" s="94">
        <v>333</v>
      </c>
      <c r="B536" s="44">
        <v>3033</v>
      </c>
      <c r="C536" s="44" t="s">
        <v>2</v>
      </c>
      <c r="D536" s="89"/>
      <c r="E536" s="67" t="str">
        <f t="shared" si="536"/>
        <v>X</v>
      </c>
      <c r="F536" s="44" t="s">
        <v>133</v>
      </c>
      <c r="G536" s="192">
        <v>19</v>
      </c>
      <c r="H536" s="44" t="str">
        <f t="shared" si="537"/>
        <v>XXX221/19</v>
      </c>
      <c r="I536" s="68" t="s">
        <v>5</v>
      </c>
      <c r="J536" s="68" t="s">
        <v>6</v>
      </c>
      <c r="K536" s="69">
        <v>0.72916666666666663</v>
      </c>
      <c r="L536" s="70">
        <v>0.73055555555555562</v>
      </c>
      <c r="M536" s="45" t="s">
        <v>70</v>
      </c>
      <c r="N536" s="70">
        <v>0.74930555555555556</v>
      </c>
      <c r="O536" s="138" t="s">
        <v>135</v>
      </c>
      <c r="P536" s="44"/>
      <c r="Q536" s="71">
        <f t="shared" si="533"/>
        <v>1.8749999999999933E-2</v>
      </c>
      <c r="R536" s="71">
        <f t="shared" si="534"/>
        <v>1.388888888888995E-3</v>
      </c>
      <c r="S536" s="71">
        <f t="shared" si="535"/>
        <v>2.0138888888888928E-2</v>
      </c>
      <c r="T536" s="71">
        <f t="shared" si="538"/>
        <v>6.9444444444433095E-4</v>
      </c>
      <c r="U536" s="44">
        <v>13</v>
      </c>
      <c r="V536" s="44">
        <f>INDEX('Počty dní'!A:E,MATCH(E536,'Počty dní'!C:C,0),4)</f>
        <v>205</v>
      </c>
      <c r="W536" s="115">
        <f t="shared" si="539"/>
        <v>2665</v>
      </c>
      <c r="X536" s="16"/>
    </row>
    <row r="537" spans="1:24" ht="15" thickBot="1" x14ac:dyDescent="0.35">
      <c r="A537" s="120" t="str">
        <f ca="1">CONCATENATE(INDIRECT("R[-3]C[0]",FALSE),"celkem")</f>
        <v>333celkem</v>
      </c>
      <c r="B537" s="121"/>
      <c r="C537" s="121" t="str">
        <f ca="1">INDIRECT("R[-1]C[12]",FALSE)</f>
        <v>Horní Krupá</v>
      </c>
      <c r="D537" s="122"/>
      <c r="E537" s="121"/>
      <c r="F537" s="122"/>
      <c r="G537" s="121"/>
      <c r="H537" s="123"/>
      <c r="I537" s="132"/>
      <c r="J537" s="133" t="str">
        <f ca="1">INDIRECT("R[-2]C[0]",FALSE)</f>
        <v>V</v>
      </c>
      <c r="K537" s="124"/>
      <c r="L537" s="134"/>
      <c r="M537" s="125"/>
      <c r="N537" s="134"/>
      <c r="O537" s="126"/>
      <c r="P537" s="121"/>
      <c r="Q537" s="127">
        <f>SUM(Q523:Q536)</f>
        <v>0.30972222222222234</v>
      </c>
      <c r="R537" s="127">
        <f t="shared" ref="R537:T537" si="543">SUM(R523:R536)</f>
        <v>2.0138888888888928E-2</v>
      </c>
      <c r="S537" s="127">
        <f t="shared" si="543"/>
        <v>0.32986111111111127</v>
      </c>
      <c r="T537" s="127">
        <f t="shared" si="543"/>
        <v>0.23611111111111091</v>
      </c>
      <c r="U537" s="128">
        <f>SUM(U523:U536)</f>
        <v>226.59999999999997</v>
      </c>
      <c r="V537" s="129"/>
      <c r="W537" s="130">
        <f>SUM(W523:W536)</f>
        <v>46453</v>
      </c>
      <c r="X537" s="41"/>
    </row>
    <row r="538" spans="1:24" x14ac:dyDescent="0.3">
      <c r="A538" s="16"/>
      <c r="B538" s="16"/>
      <c r="C538" s="16"/>
      <c r="D538" s="16"/>
      <c r="E538" s="16"/>
      <c r="F538" s="16"/>
      <c r="G538" s="16"/>
      <c r="H538" s="16"/>
      <c r="I538" s="16"/>
      <c r="J538" s="16"/>
      <c r="K538" s="16"/>
      <c r="L538" s="16"/>
      <c r="M538" s="16"/>
      <c r="N538" s="16"/>
      <c r="O538" s="16"/>
      <c r="P538" s="16"/>
      <c r="Q538" s="16"/>
      <c r="R538" s="16"/>
      <c r="S538" s="16"/>
      <c r="T538" s="16"/>
      <c r="U538" s="16"/>
      <c r="V538" s="16"/>
      <c r="W538" s="16"/>
      <c r="X538" s="16"/>
    </row>
    <row r="539" spans="1:24" ht="15" thickBot="1" x14ac:dyDescent="0.35">
      <c r="A539" s="16"/>
      <c r="B539" s="16"/>
      <c r="C539" s="16"/>
      <c r="D539" s="16"/>
      <c r="E539" s="16"/>
      <c r="F539" s="16"/>
      <c r="G539" s="16"/>
      <c r="H539" s="16"/>
      <c r="I539" s="16"/>
      <c r="J539" s="16"/>
      <c r="K539" s="16"/>
      <c r="L539" s="16"/>
      <c r="M539" s="16"/>
      <c r="N539" s="16"/>
      <c r="O539" s="16"/>
      <c r="P539" s="16"/>
      <c r="Q539" s="16"/>
      <c r="R539" s="16"/>
      <c r="S539" s="16"/>
      <c r="T539" s="16"/>
      <c r="U539" s="16"/>
      <c r="V539" s="16"/>
      <c r="W539" s="16"/>
      <c r="X539" s="16"/>
    </row>
    <row r="540" spans="1:24" x14ac:dyDescent="0.3">
      <c r="A540" s="93">
        <v>334</v>
      </c>
      <c r="B540" s="42">
        <v>3034</v>
      </c>
      <c r="C540" s="42" t="s">
        <v>2</v>
      </c>
      <c r="D540" s="109"/>
      <c r="E540" s="110" t="str">
        <f t="shared" ref="E540:E545" si="544">CONCATENATE(C540,D540)</f>
        <v>X</v>
      </c>
      <c r="F540" s="42" t="s">
        <v>114</v>
      </c>
      <c r="G540" s="191">
        <v>1</v>
      </c>
      <c r="H540" s="42" t="str">
        <f t="shared" ref="H540:H546" si="545">CONCATENATE(F540,"/",G540)</f>
        <v>XXX212/1</v>
      </c>
      <c r="I540" s="64" t="s">
        <v>5</v>
      </c>
      <c r="J540" s="64" t="s">
        <v>5</v>
      </c>
      <c r="K540" s="111">
        <v>0.1875</v>
      </c>
      <c r="L540" s="112">
        <v>0.18888888888888888</v>
      </c>
      <c r="M540" s="113" t="s">
        <v>70</v>
      </c>
      <c r="N540" s="112">
        <v>0.21249999999999999</v>
      </c>
      <c r="O540" s="154" t="s">
        <v>110</v>
      </c>
      <c r="P540" s="42" t="str">
        <f t="shared" ref="P540:P562" si="546">IF(M541=O540,"OK","POZOR")</f>
        <v>OK</v>
      </c>
      <c r="Q540" s="114">
        <f t="shared" ref="Q540:Q563" si="547">IF(ISNUMBER(G540),N540-L540,IF(F540="přejezd",N540-L540,0))</f>
        <v>2.361111111111111E-2</v>
      </c>
      <c r="R540" s="114">
        <f t="shared" ref="R540:R563" si="548">IF(ISNUMBER(G540),L540-K540,0)</f>
        <v>1.388888888888884E-3</v>
      </c>
      <c r="S540" s="114">
        <f t="shared" ref="S540:S563" si="549">Q540+R540</f>
        <v>2.4999999999999994E-2</v>
      </c>
      <c r="T540" s="114"/>
      <c r="U540" s="42">
        <v>17.7</v>
      </c>
      <c r="V540" s="42">
        <f>INDEX('Počty dní'!A:E,MATCH(E540,'Počty dní'!C:C,0),4)</f>
        <v>205</v>
      </c>
      <c r="W540" s="65">
        <f t="shared" ref="W540:W552" si="550">V540*U540</f>
        <v>3628.5</v>
      </c>
      <c r="X540" s="16"/>
    </row>
    <row r="541" spans="1:24" x14ac:dyDescent="0.3">
      <c r="A541" s="94">
        <v>334</v>
      </c>
      <c r="B541" s="44">
        <v>3034</v>
      </c>
      <c r="C541" s="44" t="s">
        <v>2</v>
      </c>
      <c r="D541" s="89"/>
      <c r="E541" s="67" t="str">
        <f t="shared" si="544"/>
        <v>X</v>
      </c>
      <c r="F541" s="44" t="s">
        <v>122</v>
      </c>
      <c r="G541" s="192">
        <v>4</v>
      </c>
      <c r="H541" s="44" t="str">
        <f t="shared" si="545"/>
        <v>XXX161/4</v>
      </c>
      <c r="I541" s="68" t="s">
        <v>5</v>
      </c>
      <c r="J541" s="68" t="s">
        <v>5</v>
      </c>
      <c r="K541" s="69">
        <v>0.25</v>
      </c>
      <c r="L541" s="70">
        <v>0.25069444444444444</v>
      </c>
      <c r="M541" s="138" t="s">
        <v>110</v>
      </c>
      <c r="N541" s="70">
        <v>0.2722222222222222</v>
      </c>
      <c r="O541" s="141" t="s">
        <v>106</v>
      </c>
      <c r="P541" s="44" t="str">
        <f t="shared" si="546"/>
        <v>OK</v>
      </c>
      <c r="Q541" s="71">
        <f t="shared" si="547"/>
        <v>2.1527777777777757E-2</v>
      </c>
      <c r="R541" s="71">
        <f t="shared" si="548"/>
        <v>6.9444444444444198E-4</v>
      </c>
      <c r="S541" s="71">
        <f t="shared" si="549"/>
        <v>2.2222222222222199E-2</v>
      </c>
      <c r="T541" s="71">
        <f t="shared" ref="T541:T563" si="551">K541-N540</f>
        <v>3.7500000000000006E-2</v>
      </c>
      <c r="U541" s="44">
        <v>18.899999999999999</v>
      </c>
      <c r="V541" s="44">
        <f>INDEX('Počty dní'!A:E,MATCH(E541,'Počty dní'!C:C,0),4)</f>
        <v>205</v>
      </c>
      <c r="W541" s="115">
        <f t="shared" si="550"/>
        <v>3874.4999999999995</v>
      </c>
      <c r="X541" s="16"/>
    </row>
    <row r="542" spans="1:24" x14ac:dyDescent="0.3">
      <c r="A542" s="94">
        <v>334</v>
      </c>
      <c r="B542" s="44">
        <v>3034</v>
      </c>
      <c r="C542" s="44" t="s">
        <v>2</v>
      </c>
      <c r="D542" s="89"/>
      <c r="E542" s="67" t="str">
        <f t="shared" si="544"/>
        <v>X</v>
      </c>
      <c r="F542" s="44" t="s">
        <v>122</v>
      </c>
      <c r="G542" s="192">
        <v>3</v>
      </c>
      <c r="H542" s="44" t="str">
        <f t="shared" si="545"/>
        <v>XXX161/3</v>
      </c>
      <c r="I542" s="68" t="s">
        <v>5</v>
      </c>
      <c r="J542" s="68" t="s">
        <v>5</v>
      </c>
      <c r="K542" s="69">
        <v>0.27916666666666667</v>
      </c>
      <c r="L542" s="70">
        <v>0.28055555555555556</v>
      </c>
      <c r="M542" s="141" t="s">
        <v>106</v>
      </c>
      <c r="N542" s="70">
        <v>0.3034722222222222</v>
      </c>
      <c r="O542" s="138" t="s">
        <v>111</v>
      </c>
      <c r="P542" s="44" t="str">
        <f t="shared" si="546"/>
        <v>OK</v>
      </c>
      <c r="Q542" s="71">
        <f t="shared" si="547"/>
        <v>2.2916666666666641E-2</v>
      </c>
      <c r="R542" s="71">
        <f t="shared" si="548"/>
        <v>1.388888888888884E-3</v>
      </c>
      <c r="S542" s="71">
        <f t="shared" si="549"/>
        <v>2.4305555555555525E-2</v>
      </c>
      <c r="T542" s="71">
        <f t="shared" si="551"/>
        <v>6.9444444444444753E-3</v>
      </c>
      <c r="U542" s="44">
        <v>18.899999999999999</v>
      </c>
      <c r="V542" s="44">
        <f>INDEX('Počty dní'!A:E,MATCH(E542,'Počty dní'!C:C,0),4)</f>
        <v>205</v>
      </c>
      <c r="W542" s="115">
        <f t="shared" si="550"/>
        <v>3874.4999999999995</v>
      </c>
      <c r="X542" s="16"/>
    </row>
    <row r="543" spans="1:24" x14ac:dyDescent="0.3">
      <c r="A543" s="94">
        <v>334</v>
      </c>
      <c r="B543" s="44">
        <v>3034</v>
      </c>
      <c r="C543" s="44" t="s">
        <v>2</v>
      </c>
      <c r="D543" s="89"/>
      <c r="E543" s="67" t="str">
        <f t="shared" si="544"/>
        <v>X</v>
      </c>
      <c r="F543" s="44" t="s">
        <v>112</v>
      </c>
      <c r="G543" s="192">
        <v>8</v>
      </c>
      <c r="H543" s="44" t="str">
        <f t="shared" si="545"/>
        <v>XXX211/8</v>
      </c>
      <c r="I543" s="68" t="s">
        <v>5</v>
      </c>
      <c r="J543" s="68" t="s">
        <v>5</v>
      </c>
      <c r="K543" s="69">
        <v>0.30416666666666664</v>
      </c>
      <c r="L543" s="70">
        <v>0.30694444444444441</v>
      </c>
      <c r="M543" s="141" t="s">
        <v>111</v>
      </c>
      <c r="N543" s="70">
        <v>0.3263888888888889</v>
      </c>
      <c r="O543" s="138" t="s">
        <v>113</v>
      </c>
      <c r="P543" s="44" t="str">
        <f t="shared" si="546"/>
        <v>OK</v>
      </c>
      <c r="Q543" s="71">
        <f t="shared" si="547"/>
        <v>1.9444444444444486E-2</v>
      </c>
      <c r="R543" s="71">
        <f t="shared" si="548"/>
        <v>2.7777777777777679E-3</v>
      </c>
      <c r="S543" s="71">
        <f t="shared" si="549"/>
        <v>2.2222222222222254E-2</v>
      </c>
      <c r="T543" s="71">
        <f t="shared" si="551"/>
        <v>6.9444444444444198E-4</v>
      </c>
      <c r="U543" s="44">
        <v>14.5</v>
      </c>
      <c r="V543" s="44">
        <f>INDEX('Počty dní'!A:E,MATCH(E543,'Počty dní'!C:C,0),4)</f>
        <v>205</v>
      </c>
      <c r="W543" s="115">
        <f t="shared" si="550"/>
        <v>2972.5</v>
      </c>
      <c r="X543" s="16"/>
    </row>
    <row r="544" spans="1:24" x14ac:dyDescent="0.3">
      <c r="A544" s="94">
        <v>334</v>
      </c>
      <c r="B544" s="44">
        <v>3034</v>
      </c>
      <c r="C544" s="44" t="s">
        <v>2</v>
      </c>
      <c r="D544" s="89"/>
      <c r="E544" s="67" t="str">
        <f t="shared" si="544"/>
        <v>X</v>
      </c>
      <c r="F544" s="44" t="s">
        <v>112</v>
      </c>
      <c r="G544" s="192">
        <v>7</v>
      </c>
      <c r="H544" s="44" t="str">
        <f t="shared" si="545"/>
        <v>XXX211/7</v>
      </c>
      <c r="I544" s="68" t="s">
        <v>5</v>
      </c>
      <c r="J544" s="68" t="s">
        <v>5</v>
      </c>
      <c r="K544" s="69">
        <v>0.33749999999999997</v>
      </c>
      <c r="L544" s="70">
        <v>0.33888888888888885</v>
      </c>
      <c r="M544" s="141" t="s">
        <v>113</v>
      </c>
      <c r="N544" s="70">
        <v>0.35833333333333334</v>
      </c>
      <c r="O544" s="138" t="s">
        <v>111</v>
      </c>
      <c r="P544" s="44" t="str">
        <f t="shared" si="546"/>
        <v>OK</v>
      </c>
      <c r="Q544" s="71">
        <f t="shared" si="547"/>
        <v>1.9444444444444486E-2</v>
      </c>
      <c r="R544" s="71">
        <f t="shared" si="548"/>
        <v>1.388888888888884E-3</v>
      </c>
      <c r="S544" s="71">
        <f t="shared" si="549"/>
        <v>2.083333333333337E-2</v>
      </c>
      <c r="T544" s="71">
        <f t="shared" si="551"/>
        <v>1.1111111111111072E-2</v>
      </c>
      <c r="U544" s="44">
        <v>14.5</v>
      </c>
      <c r="V544" s="44">
        <f>INDEX('Počty dní'!A:E,MATCH(E544,'Počty dní'!C:C,0),4)</f>
        <v>205</v>
      </c>
      <c r="W544" s="115">
        <f t="shared" si="550"/>
        <v>2972.5</v>
      </c>
      <c r="X544" s="16"/>
    </row>
    <row r="545" spans="1:24" x14ac:dyDescent="0.3">
      <c r="A545" s="94">
        <v>334</v>
      </c>
      <c r="B545" s="44">
        <v>3034</v>
      </c>
      <c r="C545" s="44" t="s">
        <v>2</v>
      </c>
      <c r="D545" s="89"/>
      <c r="E545" s="67" t="str">
        <f t="shared" si="544"/>
        <v>X</v>
      </c>
      <c r="F545" s="44" t="s">
        <v>112</v>
      </c>
      <c r="G545" s="192">
        <v>10</v>
      </c>
      <c r="H545" s="44" t="str">
        <f t="shared" si="545"/>
        <v>XXX211/10</v>
      </c>
      <c r="I545" s="68" t="s">
        <v>5</v>
      </c>
      <c r="J545" s="68" t="s">
        <v>5</v>
      </c>
      <c r="K545" s="69">
        <v>0.38750000000000001</v>
      </c>
      <c r="L545" s="70">
        <v>0.39027777777777778</v>
      </c>
      <c r="M545" s="138" t="s">
        <v>111</v>
      </c>
      <c r="N545" s="70">
        <v>0.40972222222222227</v>
      </c>
      <c r="O545" s="138" t="s">
        <v>113</v>
      </c>
      <c r="P545" s="44" t="str">
        <f t="shared" si="546"/>
        <v>OK</v>
      </c>
      <c r="Q545" s="71">
        <f t="shared" si="547"/>
        <v>1.9444444444444486E-2</v>
      </c>
      <c r="R545" s="71">
        <f t="shared" si="548"/>
        <v>2.7777777777777679E-3</v>
      </c>
      <c r="S545" s="71">
        <f t="shared" si="549"/>
        <v>2.2222222222222254E-2</v>
      </c>
      <c r="T545" s="71">
        <f t="shared" si="551"/>
        <v>2.9166666666666674E-2</v>
      </c>
      <c r="U545" s="44">
        <v>14.5</v>
      </c>
      <c r="V545" s="44">
        <f>INDEX('Počty dní'!A:E,MATCH(E545,'Počty dní'!C:C,0),4)</f>
        <v>205</v>
      </c>
      <c r="W545" s="115">
        <f t="shared" si="550"/>
        <v>2972.5</v>
      </c>
      <c r="X545" s="16"/>
    </row>
    <row r="546" spans="1:24" x14ac:dyDescent="0.3">
      <c r="A546" s="94">
        <v>334</v>
      </c>
      <c r="B546" s="44">
        <v>3034</v>
      </c>
      <c r="C546" s="44" t="s">
        <v>2</v>
      </c>
      <c r="D546" s="89"/>
      <c r="E546" s="67" t="str">
        <f t="shared" ref="E546:E550" si="552">CONCATENATE(C546,D546)</f>
        <v>X</v>
      </c>
      <c r="F546" s="44" t="s">
        <v>29</v>
      </c>
      <c r="G546" s="192"/>
      <c r="H546" s="44" t="str">
        <f t="shared" si="545"/>
        <v>přejezd/</v>
      </c>
      <c r="I546" s="68"/>
      <c r="J546" s="68" t="s">
        <v>5</v>
      </c>
      <c r="K546" s="69">
        <v>0.40972222222222227</v>
      </c>
      <c r="L546" s="70">
        <v>0.40972222222222227</v>
      </c>
      <c r="M546" s="138" t="s">
        <v>113</v>
      </c>
      <c r="N546" s="70">
        <v>0.41180555555555554</v>
      </c>
      <c r="O546" s="45" t="s">
        <v>70</v>
      </c>
      <c r="P546" s="44" t="str">
        <f t="shared" si="546"/>
        <v>OK</v>
      </c>
      <c r="Q546" s="71">
        <f t="shared" si="547"/>
        <v>2.0833333333332704E-3</v>
      </c>
      <c r="R546" s="71">
        <f t="shared" si="548"/>
        <v>0</v>
      </c>
      <c r="S546" s="71">
        <f t="shared" si="549"/>
        <v>2.0833333333332704E-3</v>
      </c>
      <c r="T546" s="71">
        <f t="shared" si="551"/>
        <v>0</v>
      </c>
      <c r="U546" s="44">
        <v>0</v>
      </c>
      <c r="V546" s="44">
        <f>INDEX('Počty dní'!A:E,MATCH(E546,'Počty dní'!C:C,0),4)</f>
        <v>205</v>
      </c>
      <c r="W546" s="115">
        <f t="shared" si="550"/>
        <v>0</v>
      </c>
      <c r="X546" s="16"/>
    </row>
    <row r="547" spans="1:24" x14ac:dyDescent="0.3">
      <c r="A547" s="94">
        <v>334</v>
      </c>
      <c r="B547" s="44">
        <v>3034</v>
      </c>
      <c r="C547" s="44" t="s">
        <v>2</v>
      </c>
      <c r="D547" s="89"/>
      <c r="E547" s="67" t="str">
        <f t="shared" si="552"/>
        <v>X</v>
      </c>
      <c r="F547" s="44" t="s">
        <v>133</v>
      </c>
      <c r="G547" s="192">
        <v>7</v>
      </c>
      <c r="H547" s="44" t="str">
        <f>CONCATENATE(F547,"/",G547)</f>
        <v>XXX221/7</v>
      </c>
      <c r="I547" s="68" t="s">
        <v>5</v>
      </c>
      <c r="J547" s="68" t="s">
        <v>5</v>
      </c>
      <c r="K547" s="69">
        <v>0.42499999999999999</v>
      </c>
      <c r="L547" s="70">
        <v>0.42708333333333331</v>
      </c>
      <c r="M547" s="45" t="s">
        <v>70</v>
      </c>
      <c r="N547" s="70">
        <v>0.4458333333333333</v>
      </c>
      <c r="O547" s="138" t="s">
        <v>135</v>
      </c>
      <c r="P547" s="44" t="str">
        <f t="shared" si="546"/>
        <v>OK</v>
      </c>
      <c r="Q547" s="71">
        <f t="shared" si="547"/>
        <v>1.8749999999999989E-2</v>
      </c>
      <c r="R547" s="71">
        <f t="shared" si="548"/>
        <v>2.0833333333333259E-3</v>
      </c>
      <c r="S547" s="71">
        <f t="shared" si="549"/>
        <v>2.0833333333333315E-2</v>
      </c>
      <c r="T547" s="71">
        <f t="shared" si="551"/>
        <v>1.3194444444444453E-2</v>
      </c>
      <c r="U547" s="44">
        <v>13</v>
      </c>
      <c r="V547" s="44">
        <f>INDEX('Počty dní'!A:E,MATCH(E547,'Počty dní'!C:C,0),4)</f>
        <v>205</v>
      </c>
      <c r="W547" s="115">
        <f t="shared" si="550"/>
        <v>2665</v>
      </c>
      <c r="X547" s="16"/>
    </row>
    <row r="548" spans="1:24" x14ac:dyDescent="0.3">
      <c r="A548" s="94">
        <v>334</v>
      </c>
      <c r="B548" s="44">
        <v>3034</v>
      </c>
      <c r="C548" s="44" t="s">
        <v>2</v>
      </c>
      <c r="D548" s="89"/>
      <c r="E548" s="67" t="str">
        <f t="shared" si="552"/>
        <v>X</v>
      </c>
      <c r="F548" s="44" t="s">
        <v>133</v>
      </c>
      <c r="G548" s="192">
        <v>10</v>
      </c>
      <c r="H548" s="44" t="str">
        <f>CONCATENATE(F548,"/",G548)</f>
        <v>XXX221/10</v>
      </c>
      <c r="I548" s="68" t="s">
        <v>5</v>
      </c>
      <c r="J548" s="68" t="s">
        <v>5</v>
      </c>
      <c r="K548" s="69">
        <v>0.47083333333333338</v>
      </c>
      <c r="L548" s="70">
        <v>0.47222222222222227</v>
      </c>
      <c r="M548" s="138" t="s">
        <v>135</v>
      </c>
      <c r="N548" s="70">
        <v>0.48958333333333331</v>
      </c>
      <c r="O548" s="45" t="s">
        <v>70</v>
      </c>
      <c r="P548" s="44" t="str">
        <f t="shared" si="546"/>
        <v>OK</v>
      </c>
      <c r="Q548" s="71">
        <f t="shared" si="547"/>
        <v>1.7361111111111049E-2</v>
      </c>
      <c r="R548" s="71">
        <f t="shared" si="548"/>
        <v>1.388888888888884E-3</v>
      </c>
      <c r="S548" s="71">
        <f t="shared" si="549"/>
        <v>1.8749999999999933E-2</v>
      </c>
      <c r="T548" s="71">
        <f t="shared" si="551"/>
        <v>2.5000000000000078E-2</v>
      </c>
      <c r="U548" s="44">
        <v>13</v>
      </c>
      <c r="V548" s="44">
        <f>INDEX('Počty dní'!A:E,MATCH(E548,'Počty dní'!C:C,0),4)</f>
        <v>205</v>
      </c>
      <c r="W548" s="115">
        <f t="shared" si="550"/>
        <v>2665</v>
      </c>
      <c r="X548" s="16"/>
    </row>
    <row r="549" spans="1:24" x14ac:dyDescent="0.3">
      <c r="A549" s="94">
        <v>334</v>
      </c>
      <c r="B549" s="44">
        <v>3034</v>
      </c>
      <c r="C549" s="44" t="s">
        <v>2</v>
      </c>
      <c r="D549" s="89"/>
      <c r="E549" s="67" t="str">
        <f t="shared" si="552"/>
        <v>X</v>
      </c>
      <c r="F549" s="44" t="s">
        <v>29</v>
      </c>
      <c r="G549" s="192"/>
      <c r="H549" s="44" t="str">
        <f t="shared" ref="H549" si="553">CONCATENATE(F549,"/",G549)</f>
        <v>přejezd/</v>
      </c>
      <c r="I549" s="68"/>
      <c r="J549" s="68" t="s">
        <v>5</v>
      </c>
      <c r="K549" s="69">
        <v>0.54236111111111118</v>
      </c>
      <c r="L549" s="70">
        <v>0.54236111111111118</v>
      </c>
      <c r="M549" s="45" t="s">
        <v>70</v>
      </c>
      <c r="N549" s="70">
        <v>0.5444444444444444</v>
      </c>
      <c r="O549" s="138" t="s">
        <v>113</v>
      </c>
      <c r="P549" s="44" t="str">
        <f t="shared" si="546"/>
        <v>OK</v>
      </c>
      <c r="Q549" s="71">
        <f t="shared" si="547"/>
        <v>2.0833333333332149E-3</v>
      </c>
      <c r="R549" s="71">
        <f t="shared" si="548"/>
        <v>0</v>
      </c>
      <c r="S549" s="71">
        <f t="shared" si="549"/>
        <v>2.0833333333332149E-3</v>
      </c>
      <c r="T549" s="71">
        <f t="shared" si="551"/>
        <v>5.2777777777777868E-2</v>
      </c>
      <c r="U549" s="44">
        <v>0</v>
      </c>
      <c r="V549" s="44">
        <f>INDEX('Počty dní'!A:E,MATCH(E549,'Počty dní'!C:C,0),4)</f>
        <v>205</v>
      </c>
      <c r="W549" s="115">
        <f t="shared" si="550"/>
        <v>0</v>
      </c>
      <c r="X549" s="16"/>
    </row>
    <row r="550" spans="1:24" x14ac:dyDescent="0.3">
      <c r="A550" s="94">
        <v>334</v>
      </c>
      <c r="B550" s="44">
        <v>3034</v>
      </c>
      <c r="C550" s="44" t="s">
        <v>2</v>
      </c>
      <c r="D550" s="89"/>
      <c r="E550" s="67" t="str">
        <f t="shared" si="552"/>
        <v>X</v>
      </c>
      <c r="F550" s="44" t="s">
        <v>112</v>
      </c>
      <c r="G550" s="192">
        <v>11</v>
      </c>
      <c r="H550" s="44" t="str">
        <f>CONCATENATE(F550,"/",G550)</f>
        <v>XXX211/11</v>
      </c>
      <c r="I550" s="68" t="s">
        <v>5</v>
      </c>
      <c r="J550" s="68" t="s">
        <v>5</v>
      </c>
      <c r="K550" s="69">
        <v>0.5444444444444444</v>
      </c>
      <c r="L550" s="70">
        <v>0.54722222222222217</v>
      </c>
      <c r="M550" s="138" t="s">
        <v>113</v>
      </c>
      <c r="N550" s="70">
        <v>0.56805555555555554</v>
      </c>
      <c r="O550" s="138" t="s">
        <v>110</v>
      </c>
      <c r="P550" s="44" t="str">
        <f t="shared" si="546"/>
        <v>OK</v>
      </c>
      <c r="Q550" s="71">
        <f t="shared" si="547"/>
        <v>2.083333333333337E-2</v>
      </c>
      <c r="R550" s="71">
        <f t="shared" si="548"/>
        <v>2.7777777777777679E-3</v>
      </c>
      <c r="S550" s="71">
        <f t="shared" si="549"/>
        <v>2.3611111111111138E-2</v>
      </c>
      <c r="T550" s="71">
        <f t="shared" si="551"/>
        <v>0</v>
      </c>
      <c r="U550" s="44">
        <v>15.4</v>
      </c>
      <c r="V550" s="44">
        <f>INDEX('Počty dní'!A:E,MATCH(E550,'Počty dní'!C:C,0),4)</f>
        <v>205</v>
      </c>
      <c r="W550" s="115">
        <f t="shared" si="550"/>
        <v>3157</v>
      </c>
      <c r="X550" s="16"/>
    </row>
    <row r="551" spans="1:24" x14ac:dyDescent="0.3">
      <c r="A551" s="94">
        <v>334</v>
      </c>
      <c r="B551" s="44">
        <v>3034</v>
      </c>
      <c r="C551" s="44" t="s">
        <v>2</v>
      </c>
      <c r="D551" s="89"/>
      <c r="E551" s="67" t="str">
        <f>CONCATENATE(C551,D551)</f>
        <v>X</v>
      </c>
      <c r="F551" s="44" t="s">
        <v>108</v>
      </c>
      <c r="G551" s="192">
        <v>10</v>
      </c>
      <c r="H551" s="44" t="str">
        <f>CONCATENATE(F551,"/",G551)</f>
        <v>XXX223/10</v>
      </c>
      <c r="I551" s="68" t="s">
        <v>5</v>
      </c>
      <c r="J551" s="68" t="s">
        <v>5</v>
      </c>
      <c r="K551" s="69">
        <v>0.57638888888888895</v>
      </c>
      <c r="L551" s="70">
        <v>0.57777777777777783</v>
      </c>
      <c r="M551" s="138" t="s">
        <v>110</v>
      </c>
      <c r="N551" s="70">
        <v>0.60416666666666663</v>
      </c>
      <c r="O551" s="137" t="s">
        <v>103</v>
      </c>
      <c r="P551" s="44" t="str">
        <f t="shared" si="546"/>
        <v>OK</v>
      </c>
      <c r="Q551" s="71">
        <f t="shared" si="547"/>
        <v>2.6388888888888795E-2</v>
      </c>
      <c r="R551" s="71">
        <f t="shared" si="548"/>
        <v>1.388888888888884E-3</v>
      </c>
      <c r="S551" s="71">
        <f t="shared" si="549"/>
        <v>2.7777777777777679E-2</v>
      </c>
      <c r="T551" s="71">
        <f t="shared" si="551"/>
        <v>8.3333333333334147E-3</v>
      </c>
      <c r="U551" s="44">
        <v>19.899999999999999</v>
      </c>
      <c r="V551" s="44">
        <f>INDEX('Počty dní'!A:E,MATCH(E551,'Počty dní'!C:C,0),4)</f>
        <v>205</v>
      </c>
      <c r="W551" s="115">
        <f t="shared" si="550"/>
        <v>4079.4999999999995</v>
      </c>
      <c r="X551" s="16"/>
    </row>
    <row r="552" spans="1:24" x14ac:dyDescent="0.3">
      <c r="A552" s="94">
        <v>334</v>
      </c>
      <c r="B552" s="44">
        <v>3034</v>
      </c>
      <c r="C552" s="44" t="s">
        <v>2</v>
      </c>
      <c r="D552" s="89"/>
      <c r="E552" s="67" t="str">
        <f>CONCATENATE(C552,D552)</f>
        <v>X</v>
      </c>
      <c r="F552" s="44" t="s">
        <v>108</v>
      </c>
      <c r="G552" s="192">
        <v>13</v>
      </c>
      <c r="H552" s="44" t="str">
        <f>CONCATENATE(F552,"/",G552)</f>
        <v>XXX223/13</v>
      </c>
      <c r="I552" s="68" t="s">
        <v>5</v>
      </c>
      <c r="J552" s="68" t="s">
        <v>5</v>
      </c>
      <c r="K552" s="69">
        <v>0.60486111111111118</v>
      </c>
      <c r="L552" s="70">
        <v>0.60763888888888895</v>
      </c>
      <c r="M552" s="137" t="s">
        <v>103</v>
      </c>
      <c r="N552" s="70">
        <v>0.63472222222222219</v>
      </c>
      <c r="O552" s="138" t="s">
        <v>111</v>
      </c>
      <c r="P552" s="44" t="str">
        <f t="shared" si="546"/>
        <v>OK</v>
      </c>
      <c r="Q552" s="71">
        <f t="shared" si="547"/>
        <v>2.7083333333333237E-2</v>
      </c>
      <c r="R552" s="71">
        <f t="shared" si="548"/>
        <v>2.7777777777777679E-3</v>
      </c>
      <c r="S552" s="71">
        <f t="shared" si="549"/>
        <v>2.9861111111111005E-2</v>
      </c>
      <c r="T552" s="71">
        <f t="shared" si="551"/>
        <v>6.94444444444553E-4</v>
      </c>
      <c r="U552" s="44">
        <v>20.7</v>
      </c>
      <c r="V552" s="44">
        <f>INDEX('Počty dní'!A:E,MATCH(E552,'Počty dní'!C:C,0),4)</f>
        <v>205</v>
      </c>
      <c r="W552" s="115">
        <f t="shared" si="550"/>
        <v>4243.5</v>
      </c>
      <c r="X552" s="16"/>
    </row>
    <row r="553" spans="1:24" x14ac:dyDescent="0.3">
      <c r="A553" s="94">
        <v>334</v>
      </c>
      <c r="B553" s="44">
        <v>3034</v>
      </c>
      <c r="C553" s="44" t="s">
        <v>2</v>
      </c>
      <c r="D553" s="89">
        <v>25</v>
      </c>
      <c r="E553" s="67" t="str">
        <f t="shared" ref="E553:E554" si="554">CONCATENATE(C553,D553)</f>
        <v>X25</v>
      </c>
      <c r="F553" s="44" t="s">
        <v>115</v>
      </c>
      <c r="G553" s="192">
        <v>5</v>
      </c>
      <c r="H553" s="44" t="str">
        <f t="shared" ref="H553:H554" si="555">CONCATENATE(F553,"/",G553)</f>
        <v>XXX216/5</v>
      </c>
      <c r="I553" s="68" t="s">
        <v>5</v>
      </c>
      <c r="J553" s="68" t="s">
        <v>5</v>
      </c>
      <c r="K553" s="69">
        <v>0.63611111111111118</v>
      </c>
      <c r="L553" s="70">
        <v>0.63680555555555551</v>
      </c>
      <c r="M553" s="138" t="s">
        <v>111</v>
      </c>
      <c r="N553" s="70">
        <v>0.64861111111111114</v>
      </c>
      <c r="O553" s="138" t="s">
        <v>116</v>
      </c>
      <c r="P553" s="44" t="str">
        <f t="shared" si="546"/>
        <v>OK</v>
      </c>
      <c r="Q553" s="71">
        <f t="shared" si="547"/>
        <v>1.1805555555555625E-2</v>
      </c>
      <c r="R553" s="71">
        <f t="shared" si="548"/>
        <v>6.9444444444433095E-4</v>
      </c>
      <c r="S553" s="71">
        <f t="shared" si="549"/>
        <v>1.2499999999999956E-2</v>
      </c>
      <c r="T553" s="71">
        <f t="shared" si="551"/>
        <v>1.388888888888995E-3</v>
      </c>
      <c r="U553" s="44">
        <v>10.4</v>
      </c>
      <c r="V553" s="44">
        <f>INDEX('Počty dní'!A:E,MATCH(E553,'Počty dní'!C:C,0),4)</f>
        <v>205</v>
      </c>
      <c r="W553" s="115">
        <f t="shared" ref="W553:W554" si="556">V553*U553</f>
        <v>2132</v>
      </c>
      <c r="X553" s="16"/>
    </row>
    <row r="554" spans="1:24" x14ac:dyDescent="0.3">
      <c r="A554" s="94">
        <v>334</v>
      </c>
      <c r="B554" s="44">
        <v>3034</v>
      </c>
      <c r="C554" s="44" t="s">
        <v>2</v>
      </c>
      <c r="D554" s="89">
        <v>25</v>
      </c>
      <c r="E554" s="67" t="str">
        <f t="shared" si="554"/>
        <v>X25</v>
      </c>
      <c r="F554" s="44" t="s">
        <v>115</v>
      </c>
      <c r="G554" s="192">
        <v>6</v>
      </c>
      <c r="H554" s="44" t="str">
        <f t="shared" si="555"/>
        <v>XXX216/6</v>
      </c>
      <c r="I554" s="68" t="s">
        <v>5</v>
      </c>
      <c r="J554" s="68" t="s">
        <v>5</v>
      </c>
      <c r="K554" s="69">
        <v>0.64930555555555558</v>
      </c>
      <c r="L554" s="70">
        <v>0.65</v>
      </c>
      <c r="M554" s="45" t="s">
        <v>116</v>
      </c>
      <c r="N554" s="70">
        <v>0.66111111111111109</v>
      </c>
      <c r="O554" s="138" t="s">
        <v>111</v>
      </c>
      <c r="P554" s="44" t="str">
        <f t="shared" si="546"/>
        <v>OK</v>
      </c>
      <c r="Q554" s="71">
        <f t="shared" si="547"/>
        <v>1.1111111111111072E-2</v>
      </c>
      <c r="R554" s="71">
        <f t="shared" si="548"/>
        <v>6.9444444444444198E-4</v>
      </c>
      <c r="S554" s="71">
        <f t="shared" si="549"/>
        <v>1.1805555555555514E-2</v>
      </c>
      <c r="T554" s="71">
        <f t="shared" si="551"/>
        <v>6.9444444444444198E-4</v>
      </c>
      <c r="U554" s="44">
        <v>10.4</v>
      </c>
      <c r="V554" s="44">
        <f>INDEX('Počty dní'!A:E,MATCH(E554,'Počty dní'!C:C,0),4)</f>
        <v>205</v>
      </c>
      <c r="W554" s="115">
        <f t="shared" si="556"/>
        <v>2132</v>
      </c>
      <c r="X554" s="16"/>
    </row>
    <row r="555" spans="1:24" x14ac:dyDescent="0.3">
      <c r="A555" s="94">
        <v>334</v>
      </c>
      <c r="B555" s="44">
        <v>3034</v>
      </c>
      <c r="C555" s="44" t="s">
        <v>2</v>
      </c>
      <c r="D555" s="89"/>
      <c r="E555" s="67" t="str">
        <f>CONCATENATE(C555,D555)</f>
        <v>X</v>
      </c>
      <c r="F555" s="44" t="s">
        <v>112</v>
      </c>
      <c r="G555" s="192">
        <v>18</v>
      </c>
      <c r="H555" s="44" t="str">
        <f>CONCATENATE(F555,"/",G555)</f>
        <v>XXX211/18</v>
      </c>
      <c r="I555" s="68" t="s">
        <v>5</v>
      </c>
      <c r="J555" s="68" t="s">
        <v>5</v>
      </c>
      <c r="K555" s="69">
        <v>0.68055555555555547</v>
      </c>
      <c r="L555" s="70">
        <v>0.68194444444444446</v>
      </c>
      <c r="M555" s="138" t="s">
        <v>111</v>
      </c>
      <c r="N555" s="70">
        <v>0.70138888888888884</v>
      </c>
      <c r="O555" s="138" t="s">
        <v>113</v>
      </c>
      <c r="P555" s="44" t="str">
        <f t="shared" si="546"/>
        <v>OK</v>
      </c>
      <c r="Q555" s="71">
        <f t="shared" si="547"/>
        <v>1.9444444444444375E-2</v>
      </c>
      <c r="R555" s="71">
        <f t="shared" si="548"/>
        <v>1.388888888888995E-3</v>
      </c>
      <c r="S555" s="71">
        <f t="shared" si="549"/>
        <v>2.083333333333337E-2</v>
      </c>
      <c r="T555" s="71">
        <f t="shared" si="551"/>
        <v>1.9444444444444375E-2</v>
      </c>
      <c r="U555" s="44">
        <v>14.5</v>
      </c>
      <c r="V555" s="44">
        <f>INDEX('Počty dní'!A:E,MATCH(E555,'Počty dní'!C:C,0),4)</f>
        <v>205</v>
      </c>
      <c r="W555" s="115">
        <f>V555*U555</f>
        <v>2972.5</v>
      </c>
      <c r="X555" s="16"/>
    </row>
    <row r="556" spans="1:24" x14ac:dyDescent="0.3">
      <c r="A556" s="94">
        <v>334</v>
      </c>
      <c r="B556" s="44">
        <v>3034</v>
      </c>
      <c r="C556" s="44" t="s">
        <v>2</v>
      </c>
      <c r="D556" s="89"/>
      <c r="E556" s="67" t="str">
        <f>CONCATENATE(C556,D556)</f>
        <v>X</v>
      </c>
      <c r="F556" s="44" t="s">
        <v>112</v>
      </c>
      <c r="G556" s="192">
        <v>19</v>
      </c>
      <c r="H556" s="44" t="str">
        <f>CONCATENATE(F556,"/",G556)</f>
        <v>XXX211/19</v>
      </c>
      <c r="I556" s="68" t="s">
        <v>5</v>
      </c>
      <c r="J556" s="68" t="s">
        <v>5</v>
      </c>
      <c r="K556" s="69">
        <v>0.71111111111111114</v>
      </c>
      <c r="L556" s="70">
        <v>0.71388888888888891</v>
      </c>
      <c r="M556" s="138" t="s">
        <v>113</v>
      </c>
      <c r="N556" s="70">
        <v>0.73472222222222217</v>
      </c>
      <c r="O556" s="138" t="s">
        <v>110</v>
      </c>
      <c r="P556" s="44" t="str">
        <f t="shared" si="546"/>
        <v>OK</v>
      </c>
      <c r="Q556" s="71">
        <f t="shared" si="547"/>
        <v>2.0833333333333259E-2</v>
      </c>
      <c r="R556" s="71">
        <f t="shared" si="548"/>
        <v>2.7777777777777679E-3</v>
      </c>
      <c r="S556" s="71">
        <f t="shared" si="549"/>
        <v>2.3611111111111027E-2</v>
      </c>
      <c r="T556" s="71">
        <f t="shared" si="551"/>
        <v>9.7222222222222987E-3</v>
      </c>
      <c r="U556" s="44">
        <v>15.4</v>
      </c>
      <c r="V556" s="44">
        <f>INDEX('Počty dní'!A:E,MATCH(E556,'Počty dní'!C:C,0),4)</f>
        <v>205</v>
      </c>
      <c r="W556" s="115">
        <f>V556*U556</f>
        <v>3157</v>
      </c>
      <c r="X556" s="16"/>
    </row>
    <row r="557" spans="1:24" x14ac:dyDescent="0.3">
      <c r="A557" s="94">
        <v>334</v>
      </c>
      <c r="B557" s="44">
        <v>3034</v>
      </c>
      <c r="C557" s="44" t="s">
        <v>2</v>
      </c>
      <c r="D557" s="89"/>
      <c r="E557" s="67" t="str">
        <f t="shared" ref="E557:E562" si="557">CONCATENATE(C557,D557)</f>
        <v>X</v>
      </c>
      <c r="F557" s="44" t="s">
        <v>114</v>
      </c>
      <c r="G557" s="192">
        <v>18</v>
      </c>
      <c r="H557" s="44" t="str">
        <f t="shared" ref="H557" si="558">CONCATENATE(F557,"/",G557)</f>
        <v>XXX212/18</v>
      </c>
      <c r="I557" s="68" t="s">
        <v>5</v>
      </c>
      <c r="J557" s="68" t="s">
        <v>5</v>
      </c>
      <c r="K557" s="69">
        <v>0.74305555555555547</v>
      </c>
      <c r="L557" s="70">
        <v>0.74444444444444446</v>
      </c>
      <c r="M557" s="138" t="s">
        <v>110</v>
      </c>
      <c r="N557" s="70">
        <v>0.76736111111111116</v>
      </c>
      <c r="O557" s="45" t="s">
        <v>70</v>
      </c>
      <c r="P557" s="44" t="str">
        <f t="shared" si="546"/>
        <v>OK</v>
      </c>
      <c r="Q557" s="71">
        <f t="shared" si="547"/>
        <v>2.2916666666666696E-2</v>
      </c>
      <c r="R557" s="71">
        <f t="shared" si="548"/>
        <v>1.388888888888995E-3</v>
      </c>
      <c r="S557" s="71">
        <f t="shared" si="549"/>
        <v>2.4305555555555691E-2</v>
      </c>
      <c r="T557" s="71">
        <f t="shared" si="551"/>
        <v>8.3333333333333037E-3</v>
      </c>
      <c r="U557" s="44">
        <v>17.7</v>
      </c>
      <c r="V557" s="44">
        <f>INDEX('Počty dní'!A:E,MATCH(E557,'Počty dní'!C:C,0),4)</f>
        <v>205</v>
      </c>
      <c r="W557" s="115">
        <f t="shared" ref="W557" si="559">V557*U557</f>
        <v>3628.5</v>
      </c>
      <c r="X557" s="16"/>
    </row>
    <row r="558" spans="1:24" x14ac:dyDescent="0.3">
      <c r="A558" s="94">
        <v>334</v>
      </c>
      <c r="B558" s="44">
        <v>3034</v>
      </c>
      <c r="C558" s="44" t="s">
        <v>2</v>
      </c>
      <c r="D558" s="89"/>
      <c r="E558" s="67" t="str">
        <f t="shared" si="557"/>
        <v>X</v>
      </c>
      <c r="F558" s="44" t="s">
        <v>95</v>
      </c>
      <c r="G558" s="192">
        <v>13</v>
      </c>
      <c r="H558" s="44" t="str">
        <f>CONCATENATE(F558,"/",G558)</f>
        <v>XXX194/13</v>
      </c>
      <c r="I558" s="68" t="s">
        <v>5</v>
      </c>
      <c r="J558" s="68" t="s">
        <v>5</v>
      </c>
      <c r="K558" s="69">
        <v>0.79513888888888884</v>
      </c>
      <c r="L558" s="70">
        <v>0.79861111111111116</v>
      </c>
      <c r="M558" s="45" t="s">
        <v>70</v>
      </c>
      <c r="N558" s="70">
        <v>0.82777777777777783</v>
      </c>
      <c r="O558" s="45" t="s">
        <v>28</v>
      </c>
      <c r="P558" s="44" t="str">
        <f t="shared" si="546"/>
        <v>OK</v>
      </c>
      <c r="Q558" s="71">
        <f t="shared" si="547"/>
        <v>2.9166666666666674E-2</v>
      </c>
      <c r="R558" s="71">
        <f t="shared" si="548"/>
        <v>3.4722222222223209E-3</v>
      </c>
      <c r="S558" s="71">
        <f t="shared" si="549"/>
        <v>3.2638888888888995E-2</v>
      </c>
      <c r="T558" s="71">
        <f t="shared" si="551"/>
        <v>2.7777777777777679E-2</v>
      </c>
      <c r="U558" s="44">
        <v>26.1</v>
      </c>
      <c r="V558" s="44">
        <f>INDEX('Počty dní'!A:E,MATCH(E558,'Počty dní'!C:C,0),4)</f>
        <v>205</v>
      </c>
      <c r="W558" s="115">
        <f>V558*U558</f>
        <v>5350.5</v>
      </c>
    </row>
    <row r="559" spans="1:24" x14ac:dyDescent="0.3">
      <c r="A559" s="94">
        <v>334</v>
      </c>
      <c r="B559" s="44">
        <v>3034</v>
      </c>
      <c r="C559" s="44" t="s">
        <v>2</v>
      </c>
      <c r="D559" s="89"/>
      <c r="E559" s="67" t="str">
        <f t="shared" si="557"/>
        <v>X</v>
      </c>
      <c r="F559" s="44" t="s">
        <v>96</v>
      </c>
      <c r="G559" s="192">
        <v>21</v>
      </c>
      <c r="H559" s="44" t="str">
        <f>CONCATENATE(F559,"/",G559)</f>
        <v>XXX195/21</v>
      </c>
      <c r="I559" s="68" t="s">
        <v>5</v>
      </c>
      <c r="J559" s="68" t="s">
        <v>5</v>
      </c>
      <c r="K559" s="69">
        <v>0.83472222222222225</v>
      </c>
      <c r="L559" s="70">
        <v>0.83680555555555547</v>
      </c>
      <c r="M559" s="45" t="s">
        <v>28</v>
      </c>
      <c r="N559" s="70">
        <v>0.84861111111111109</v>
      </c>
      <c r="O559" s="45" t="s">
        <v>92</v>
      </c>
      <c r="P559" s="44" t="str">
        <f t="shared" si="546"/>
        <v>OK</v>
      </c>
      <c r="Q559" s="71">
        <f t="shared" si="547"/>
        <v>1.1805555555555625E-2</v>
      </c>
      <c r="R559" s="71">
        <f t="shared" si="548"/>
        <v>2.0833333333332149E-3</v>
      </c>
      <c r="S559" s="71">
        <f t="shared" si="549"/>
        <v>1.388888888888884E-2</v>
      </c>
      <c r="T559" s="71">
        <f t="shared" si="551"/>
        <v>6.9444444444444198E-3</v>
      </c>
      <c r="U559" s="44">
        <v>13.4</v>
      </c>
      <c r="V559" s="44">
        <f>INDEX('Počty dní'!A:E,MATCH(E559,'Počty dní'!C:C,0),4)</f>
        <v>205</v>
      </c>
      <c r="W559" s="115">
        <f>V559*U559</f>
        <v>2747</v>
      </c>
    </row>
    <row r="560" spans="1:24" x14ac:dyDescent="0.3">
      <c r="A560" s="94">
        <v>334</v>
      </c>
      <c r="B560" s="44">
        <v>3034</v>
      </c>
      <c r="C560" s="44" t="s">
        <v>2</v>
      </c>
      <c r="D560" s="89"/>
      <c r="E560" s="67" t="str">
        <f t="shared" si="557"/>
        <v>X</v>
      </c>
      <c r="F560" s="44" t="s">
        <v>91</v>
      </c>
      <c r="G560" s="192">
        <v>20</v>
      </c>
      <c r="H560" s="44" t="str">
        <f t="shared" ref="H560" si="560">CONCATENATE(F560,"/",G560)</f>
        <v>XXX193/20</v>
      </c>
      <c r="I560" s="68" t="s">
        <v>5</v>
      </c>
      <c r="J560" s="68" t="s">
        <v>5</v>
      </c>
      <c r="K560" s="69">
        <v>0.85</v>
      </c>
      <c r="L560" s="70">
        <v>0.85138888888888886</v>
      </c>
      <c r="M560" s="45" t="s">
        <v>92</v>
      </c>
      <c r="N560" s="70">
        <v>0.86805555555555547</v>
      </c>
      <c r="O560" s="45" t="s">
        <v>70</v>
      </c>
      <c r="P560" s="44" t="str">
        <f t="shared" si="546"/>
        <v>OK</v>
      </c>
      <c r="Q560" s="71">
        <f t="shared" si="547"/>
        <v>1.6666666666666607E-2</v>
      </c>
      <c r="R560" s="71">
        <f t="shared" si="548"/>
        <v>1.388888888888884E-3</v>
      </c>
      <c r="S560" s="71">
        <f t="shared" si="549"/>
        <v>1.8055555555555491E-2</v>
      </c>
      <c r="T560" s="71">
        <f t="shared" si="551"/>
        <v>1.388888888888884E-3</v>
      </c>
      <c r="U560" s="44">
        <v>14.4</v>
      </c>
      <c r="V560" s="44">
        <f>INDEX('Počty dní'!A:E,MATCH(E560,'Počty dní'!C:C,0),4)</f>
        <v>205</v>
      </c>
      <c r="W560" s="115">
        <f t="shared" ref="W560:W561" si="561">V560*U560</f>
        <v>2952</v>
      </c>
    </row>
    <row r="561" spans="1:24" x14ac:dyDescent="0.3">
      <c r="A561" s="94">
        <v>334</v>
      </c>
      <c r="B561" s="44">
        <v>3034</v>
      </c>
      <c r="C561" s="44" t="s">
        <v>2</v>
      </c>
      <c r="D561" s="89"/>
      <c r="E561" s="67" t="str">
        <f t="shared" si="557"/>
        <v>X</v>
      </c>
      <c r="F561" s="44" t="s">
        <v>29</v>
      </c>
      <c r="G561" s="192"/>
      <c r="H561" s="44" t="s">
        <v>29</v>
      </c>
      <c r="I561" s="68" t="s">
        <v>5</v>
      </c>
      <c r="J561" s="68" t="s">
        <v>5</v>
      </c>
      <c r="K561" s="69">
        <v>0.87708333333333333</v>
      </c>
      <c r="L561" s="70">
        <v>0.87708333333333333</v>
      </c>
      <c r="M561" s="45" t="s">
        <v>70</v>
      </c>
      <c r="N561" s="70">
        <v>0.87916666666666676</v>
      </c>
      <c r="O561" s="138" t="s">
        <v>113</v>
      </c>
      <c r="P561" s="44" t="str">
        <f t="shared" si="546"/>
        <v>OK</v>
      </c>
      <c r="Q561" s="71">
        <f t="shared" si="547"/>
        <v>2.083333333333437E-3</v>
      </c>
      <c r="R561" s="71">
        <f t="shared" si="548"/>
        <v>0</v>
      </c>
      <c r="S561" s="71">
        <f t="shared" si="549"/>
        <v>2.083333333333437E-3</v>
      </c>
      <c r="T561" s="71">
        <f t="shared" si="551"/>
        <v>9.0277777777778567E-3</v>
      </c>
      <c r="U561" s="44">
        <v>0</v>
      </c>
      <c r="V561" s="44">
        <f>INDEX('Počty dní'!A:E,MATCH(E561,'Počty dní'!C:C,0),4)</f>
        <v>205</v>
      </c>
      <c r="W561" s="115">
        <f t="shared" si="561"/>
        <v>0</v>
      </c>
    </row>
    <row r="562" spans="1:24" x14ac:dyDescent="0.3">
      <c r="A562" s="94">
        <v>334</v>
      </c>
      <c r="B562" s="44">
        <v>3034</v>
      </c>
      <c r="C562" s="44" t="s">
        <v>2</v>
      </c>
      <c r="D562" s="89"/>
      <c r="E562" s="67" t="str">
        <f t="shared" si="557"/>
        <v>X</v>
      </c>
      <c r="F562" s="44" t="s">
        <v>112</v>
      </c>
      <c r="G562" s="192">
        <v>23</v>
      </c>
      <c r="H562" s="44" t="str">
        <f>CONCATENATE(F562,"/",G562)</f>
        <v>XXX211/23</v>
      </c>
      <c r="I562" s="68" t="s">
        <v>5</v>
      </c>
      <c r="J562" s="68" t="s">
        <v>5</v>
      </c>
      <c r="K562" s="69">
        <v>0.87916666666666676</v>
      </c>
      <c r="L562" s="70">
        <v>0.88055555555555554</v>
      </c>
      <c r="M562" s="138" t="s">
        <v>113</v>
      </c>
      <c r="N562" s="70">
        <v>0.90138888888888891</v>
      </c>
      <c r="O562" s="138" t="s">
        <v>110</v>
      </c>
      <c r="P562" s="44" t="str">
        <f t="shared" si="546"/>
        <v>OK</v>
      </c>
      <c r="Q562" s="71">
        <f t="shared" si="547"/>
        <v>2.083333333333337E-2</v>
      </c>
      <c r="R562" s="71">
        <f t="shared" si="548"/>
        <v>1.3888888888887729E-3</v>
      </c>
      <c r="S562" s="71">
        <f t="shared" si="549"/>
        <v>2.2222222222222143E-2</v>
      </c>
      <c r="T562" s="71">
        <f t="shared" si="551"/>
        <v>0</v>
      </c>
      <c r="U562" s="44">
        <v>15.4</v>
      </c>
      <c r="V562" s="44">
        <f>INDEX('Počty dní'!A:E,MATCH(E562,'Počty dní'!C:C,0),4)</f>
        <v>205</v>
      </c>
      <c r="W562" s="115">
        <f>V562*U562</f>
        <v>3157</v>
      </c>
      <c r="X562" s="16"/>
    </row>
    <row r="563" spans="1:24" ht="15" thickBot="1" x14ac:dyDescent="0.35">
      <c r="A563" s="94">
        <v>334</v>
      </c>
      <c r="B563" s="44">
        <v>3034</v>
      </c>
      <c r="C563" s="44" t="s">
        <v>2</v>
      </c>
      <c r="D563" s="89"/>
      <c r="E563" s="67" t="str">
        <f t="shared" ref="E563" si="562">CONCATENATE(C563,D563)</f>
        <v>X</v>
      </c>
      <c r="F563" s="44" t="s">
        <v>112</v>
      </c>
      <c r="G563" s="192">
        <v>22</v>
      </c>
      <c r="H563" s="44" t="str">
        <f t="shared" ref="H563" si="563">CONCATENATE(F563,"/",G563)</f>
        <v>XXX211/22</v>
      </c>
      <c r="I563" s="68" t="s">
        <v>5</v>
      </c>
      <c r="J563" s="68" t="s">
        <v>5</v>
      </c>
      <c r="K563" s="69">
        <v>0.92083333333333339</v>
      </c>
      <c r="L563" s="70">
        <v>0.92222222222222217</v>
      </c>
      <c r="M563" s="138" t="s">
        <v>110</v>
      </c>
      <c r="N563" s="70">
        <v>0.94444444444444453</v>
      </c>
      <c r="O563" s="138" t="s">
        <v>113</v>
      </c>
      <c r="P563" s="44"/>
      <c r="Q563" s="71">
        <f t="shared" si="547"/>
        <v>2.2222222222222365E-2</v>
      </c>
      <c r="R563" s="71">
        <f t="shared" si="548"/>
        <v>1.3888888888887729E-3</v>
      </c>
      <c r="S563" s="71">
        <f t="shared" si="549"/>
        <v>2.3611111111111138E-2</v>
      </c>
      <c r="T563" s="71">
        <f t="shared" si="551"/>
        <v>1.9444444444444486E-2</v>
      </c>
      <c r="U563" s="44">
        <v>15.4</v>
      </c>
      <c r="V563" s="44">
        <f>INDEX('Počty dní'!A:E,MATCH(E563,'Počty dní'!C:C,0),4)</f>
        <v>205</v>
      </c>
      <c r="W563" s="115">
        <f t="shared" ref="W563" si="564">V563*U563</f>
        <v>3157</v>
      </c>
      <c r="X563" s="16"/>
    </row>
    <row r="564" spans="1:24" ht="15" thickBot="1" x14ac:dyDescent="0.35">
      <c r="A564" s="120" t="str">
        <f ca="1">CONCATENATE(INDIRECT("R[-3]C[0]",FALSE),"celkem")</f>
        <v>334celkem</v>
      </c>
      <c r="B564" s="121"/>
      <c r="C564" s="121" t="str">
        <f ca="1">INDIRECT("R[-1]C[12]",FALSE)</f>
        <v>Havlíčkův Brod,,stavební škola</v>
      </c>
      <c r="D564" s="122"/>
      <c r="E564" s="121"/>
      <c r="F564" s="122"/>
      <c r="G564" s="121"/>
      <c r="H564" s="123"/>
      <c r="I564" s="132"/>
      <c r="J564" s="133" t="str">
        <f ca="1">INDIRECT("R[-2]C[0]",FALSE)</f>
        <v>S</v>
      </c>
      <c r="K564" s="124"/>
      <c r="L564" s="134"/>
      <c r="M564" s="125"/>
      <c r="N564" s="134"/>
      <c r="O564" s="126"/>
      <c r="P564" s="121"/>
      <c r="Q564" s="127">
        <f>SUM(Q540:Q563)</f>
        <v>0.42986111111111103</v>
      </c>
      <c r="R564" s="127">
        <f>SUM(R540:R563)</f>
        <v>3.7499999999999756E-2</v>
      </c>
      <c r="S564" s="127">
        <f>SUM(S540:S563)</f>
        <v>0.46736111111111078</v>
      </c>
      <c r="T564" s="127">
        <f>SUM(T540:T563)</f>
        <v>0.28958333333333375</v>
      </c>
      <c r="U564" s="128">
        <f>SUM(U540:U563)</f>
        <v>334.09999999999991</v>
      </c>
      <c r="V564" s="129"/>
      <c r="W564" s="130">
        <f>SUM(W540:W563)</f>
        <v>68490.5</v>
      </c>
      <c r="X564" s="41"/>
    </row>
    <row r="565" spans="1:24" x14ac:dyDescent="0.3">
      <c r="A565" s="16"/>
      <c r="B565" s="16"/>
      <c r="C565" s="16"/>
      <c r="D565" s="16"/>
      <c r="E565" s="16"/>
      <c r="F565" s="16"/>
      <c r="G565" s="16"/>
      <c r="H565" s="16"/>
      <c r="I565" s="16"/>
      <c r="J565" s="16"/>
      <c r="K565" s="16"/>
      <c r="L565" s="16"/>
      <c r="M565" s="16"/>
      <c r="N565" s="16"/>
      <c r="O565" s="16"/>
      <c r="P565" s="16"/>
      <c r="Q565" s="16"/>
      <c r="R565" s="16"/>
      <c r="S565" s="16"/>
      <c r="T565" s="16"/>
      <c r="U565" s="16"/>
      <c r="V565" s="16"/>
      <c r="W565" s="16"/>
      <c r="X565" s="16"/>
    </row>
    <row r="566" spans="1:24" ht="15" thickBot="1" x14ac:dyDescent="0.35">
      <c r="B566" s="16"/>
      <c r="C566" s="16"/>
      <c r="D566" s="16"/>
      <c r="E566" s="16"/>
      <c r="F566" s="16"/>
      <c r="G566" s="16"/>
      <c r="H566" s="16"/>
      <c r="I566" s="16"/>
      <c r="J566" s="16"/>
      <c r="K566" s="16"/>
      <c r="L566" s="16"/>
      <c r="M566" s="16"/>
      <c r="N566" s="16"/>
      <c r="O566" s="16"/>
      <c r="P566" s="16"/>
      <c r="Q566" s="16"/>
      <c r="R566" s="16"/>
      <c r="S566" s="16"/>
      <c r="T566" s="16"/>
      <c r="U566" s="16"/>
      <c r="V566" s="16"/>
      <c r="W566" s="16"/>
      <c r="X566" s="16"/>
    </row>
    <row r="567" spans="1:24" x14ac:dyDescent="0.3">
      <c r="A567" s="93">
        <v>335</v>
      </c>
      <c r="B567" s="42">
        <v>3035</v>
      </c>
      <c r="C567" s="42" t="s">
        <v>2</v>
      </c>
      <c r="D567" s="109"/>
      <c r="E567" s="110" t="str">
        <f t="shared" ref="E567:E573" si="565">CONCATENATE(C567,D567)</f>
        <v>X</v>
      </c>
      <c r="F567" s="42" t="s">
        <v>91</v>
      </c>
      <c r="G567" s="191">
        <v>1</v>
      </c>
      <c r="H567" s="42" t="str">
        <f t="shared" ref="H567:H573" si="566">CONCATENATE(F567,"/",G567)</f>
        <v>XXX193/1</v>
      </c>
      <c r="I567" s="64" t="s">
        <v>5</v>
      </c>
      <c r="J567" s="64" t="s">
        <v>5</v>
      </c>
      <c r="K567" s="111">
        <v>0.18680555555555556</v>
      </c>
      <c r="L567" s="112">
        <v>0.1875</v>
      </c>
      <c r="M567" s="113" t="s">
        <v>70</v>
      </c>
      <c r="N567" s="112">
        <v>0.20416666666666669</v>
      </c>
      <c r="O567" s="113" t="s">
        <v>92</v>
      </c>
      <c r="P567" s="42" t="str">
        <f t="shared" ref="P567:P586" si="567">IF(M568=O567,"OK","POZOR")</f>
        <v>OK</v>
      </c>
      <c r="Q567" s="114">
        <f t="shared" ref="Q567:Q587" si="568">IF(ISNUMBER(G567),N567-L567,IF(F567="přejezd",N567-L567,0))</f>
        <v>1.6666666666666691E-2</v>
      </c>
      <c r="R567" s="114">
        <f t="shared" ref="R567:R587" si="569">IF(ISNUMBER(G567),L567-K567,0)</f>
        <v>6.9444444444444198E-4</v>
      </c>
      <c r="S567" s="114">
        <f t="shared" ref="S567:S587" si="570">Q567+R567</f>
        <v>1.7361111111111133E-2</v>
      </c>
      <c r="T567" s="114"/>
      <c r="U567" s="42">
        <v>14.4</v>
      </c>
      <c r="V567" s="42">
        <f>INDEX('Počty dní'!A:E,MATCH(E567,'Počty dní'!C:C,0),4)</f>
        <v>205</v>
      </c>
      <c r="W567" s="65">
        <f t="shared" ref="W567:W573" si="571">V567*U567</f>
        <v>2952</v>
      </c>
    </row>
    <row r="568" spans="1:24" x14ac:dyDescent="0.3">
      <c r="A568" s="94">
        <v>335</v>
      </c>
      <c r="B568" s="44">
        <v>3035</v>
      </c>
      <c r="C568" s="44" t="s">
        <v>2</v>
      </c>
      <c r="D568" s="89"/>
      <c r="E568" s="67" t="str">
        <f t="shared" si="565"/>
        <v>X</v>
      </c>
      <c r="F568" s="44" t="s">
        <v>96</v>
      </c>
      <c r="G568" s="192">
        <v>4</v>
      </c>
      <c r="H568" s="44" t="str">
        <f t="shared" si="566"/>
        <v>XXX195/4</v>
      </c>
      <c r="I568" s="68" t="s">
        <v>5</v>
      </c>
      <c r="J568" s="68" t="s">
        <v>5</v>
      </c>
      <c r="K568" s="69">
        <v>0.20625000000000002</v>
      </c>
      <c r="L568" s="70">
        <v>0.20694444444444446</v>
      </c>
      <c r="M568" s="45" t="s">
        <v>92</v>
      </c>
      <c r="N568" s="70">
        <v>0.21875</v>
      </c>
      <c r="O568" s="45" t="s">
        <v>28</v>
      </c>
      <c r="P568" s="44" t="str">
        <f t="shared" si="567"/>
        <v>OK</v>
      </c>
      <c r="Q568" s="71">
        <f t="shared" si="568"/>
        <v>1.1805555555555541E-2</v>
      </c>
      <c r="R568" s="71">
        <f t="shared" si="569"/>
        <v>6.9444444444444198E-4</v>
      </c>
      <c r="S568" s="71">
        <f t="shared" si="570"/>
        <v>1.2499999999999983E-2</v>
      </c>
      <c r="T568" s="71">
        <f t="shared" ref="T568:T587" si="572">K568-N567</f>
        <v>2.0833333333333259E-3</v>
      </c>
      <c r="U568" s="44">
        <v>13.4</v>
      </c>
      <c r="V568" s="44">
        <f>INDEX('Počty dní'!A:E,MATCH(E568,'Počty dní'!C:C,0),4)</f>
        <v>205</v>
      </c>
      <c r="W568" s="115">
        <f t="shared" si="571"/>
        <v>2747</v>
      </c>
    </row>
    <row r="569" spans="1:24" x14ac:dyDescent="0.3">
      <c r="A569" s="94">
        <v>335</v>
      </c>
      <c r="B569" s="44">
        <v>3035</v>
      </c>
      <c r="C569" s="44" t="s">
        <v>2</v>
      </c>
      <c r="D569" s="89"/>
      <c r="E569" s="67" t="str">
        <f t="shared" si="565"/>
        <v>X</v>
      </c>
      <c r="F569" s="44" t="s">
        <v>96</v>
      </c>
      <c r="G569" s="192">
        <v>1</v>
      </c>
      <c r="H569" s="44" t="str">
        <f t="shared" si="566"/>
        <v>XXX195/1</v>
      </c>
      <c r="I569" s="68" t="s">
        <v>5</v>
      </c>
      <c r="J569" s="68" t="s">
        <v>5</v>
      </c>
      <c r="K569" s="69">
        <v>0.23124999999999998</v>
      </c>
      <c r="L569" s="70">
        <v>0.23263888888888887</v>
      </c>
      <c r="M569" s="45" t="s">
        <v>28</v>
      </c>
      <c r="N569" s="70">
        <v>0.24444444444444446</v>
      </c>
      <c r="O569" s="45" t="s">
        <v>92</v>
      </c>
      <c r="P569" s="44" t="str">
        <f t="shared" si="567"/>
        <v>OK</v>
      </c>
      <c r="Q569" s="71">
        <f t="shared" si="568"/>
        <v>1.1805555555555597E-2</v>
      </c>
      <c r="R569" s="71">
        <f t="shared" si="569"/>
        <v>1.388888888888884E-3</v>
      </c>
      <c r="S569" s="71">
        <f t="shared" si="570"/>
        <v>1.3194444444444481E-2</v>
      </c>
      <c r="T569" s="71">
        <f t="shared" si="572"/>
        <v>1.2499999999999983E-2</v>
      </c>
      <c r="U569" s="44">
        <v>13.4</v>
      </c>
      <c r="V569" s="44">
        <f>INDEX('Počty dní'!A:E,MATCH(E569,'Počty dní'!C:C,0),4)</f>
        <v>205</v>
      </c>
      <c r="W569" s="115">
        <f t="shared" si="571"/>
        <v>2747</v>
      </c>
    </row>
    <row r="570" spans="1:24" x14ac:dyDescent="0.3">
      <c r="A570" s="94">
        <v>335</v>
      </c>
      <c r="B570" s="44">
        <v>3035</v>
      </c>
      <c r="C570" s="44" t="s">
        <v>2</v>
      </c>
      <c r="D570" s="89"/>
      <c r="E570" s="67" t="str">
        <f t="shared" si="565"/>
        <v>X</v>
      </c>
      <c r="F570" s="44" t="s">
        <v>91</v>
      </c>
      <c r="G570" s="192">
        <v>3</v>
      </c>
      <c r="H570" s="44" t="str">
        <f t="shared" si="566"/>
        <v>XXX193/3</v>
      </c>
      <c r="I570" s="68" t="s">
        <v>5</v>
      </c>
      <c r="J570" s="68" t="s">
        <v>5</v>
      </c>
      <c r="K570" s="69">
        <v>0.24513888888888888</v>
      </c>
      <c r="L570" s="70">
        <v>0.24583333333333335</v>
      </c>
      <c r="M570" s="45" t="s">
        <v>92</v>
      </c>
      <c r="N570" s="70">
        <v>0.25138888888888888</v>
      </c>
      <c r="O570" s="45" t="s">
        <v>94</v>
      </c>
      <c r="P570" s="44" t="str">
        <f t="shared" si="567"/>
        <v>OK</v>
      </c>
      <c r="Q570" s="71">
        <f t="shared" si="568"/>
        <v>5.5555555555555358E-3</v>
      </c>
      <c r="R570" s="71">
        <f t="shared" si="569"/>
        <v>6.9444444444446973E-4</v>
      </c>
      <c r="S570" s="71">
        <f t="shared" si="570"/>
        <v>6.2500000000000056E-3</v>
      </c>
      <c r="T570" s="71">
        <f t="shared" si="572"/>
        <v>6.9444444444441422E-4</v>
      </c>
      <c r="U570" s="44">
        <v>5.2</v>
      </c>
      <c r="V570" s="44">
        <f>INDEX('Počty dní'!A:E,MATCH(E570,'Počty dní'!C:C,0),4)</f>
        <v>205</v>
      </c>
      <c r="W570" s="115">
        <f t="shared" si="571"/>
        <v>1066</v>
      </c>
    </row>
    <row r="571" spans="1:24" x14ac:dyDescent="0.3">
      <c r="A571" s="94">
        <v>335</v>
      </c>
      <c r="B571" s="44">
        <v>3035</v>
      </c>
      <c r="C571" s="44" t="s">
        <v>2</v>
      </c>
      <c r="D571" s="89"/>
      <c r="E571" s="67" t="str">
        <f t="shared" si="565"/>
        <v>X</v>
      </c>
      <c r="F571" s="44" t="s">
        <v>91</v>
      </c>
      <c r="G571" s="192">
        <v>6</v>
      </c>
      <c r="H571" s="44" t="str">
        <f t="shared" si="566"/>
        <v>XXX193/6</v>
      </c>
      <c r="I571" s="68" t="s">
        <v>5</v>
      </c>
      <c r="J571" s="68" t="s">
        <v>5</v>
      </c>
      <c r="K571" s="69">
        <v>0.25277777777777777</v>
      </c>
      <c r="L571" s="70">
        <v>0.25416666666666665</v>
      </c>
      <c r="M571" s="45" t="s">
        <v>94</v>
      </c>
      <c r="N571" s="70">
        <v>0.25972222222222224</v>
      </c>
      <c r="O571" s="45" t="s">
        <v>92</v>
      </c>
      <c r="P571" s="44" t="str">
        <f t="shared" si="567"/>
        <v>OK</v>
      </c>
      <c r="Q571" s="71">
        <f t="shared" si="568"/>
        <v>5.5555555555555913E-3</v>
      </c>
      <c r="R571" s="71">
        <f t="shared" si="569"/>
        <v>1.388888888888884E-3</v>
      </c>
      <c r="S571" s="71">
        <f t="shared" si="570"/>
        <v>6.9444444444444753E-3</v>
      </c>
      <c r="T571" s="71">
        <f t="shared" si="572"/>
        <v>1.388888888888884E-3</v>
      </c>
      <c r="U571" s="44">
        <v>5.2</v>
      </c>
      <c r="V571" s="44">
        <f>INDEX('Počty dní'!A:E,MATCH(E571,'Počty dní'!C:C,0),4)</f>
        <v>205</v>
      </c>
      <c r="W571" s="115">
        <f t="shared" si="571"/>
        <v>1066</v>
      </c>
    </row>
    <row r="572" spans="1:24" x14ac:dyDescent="0.3">
      <c r="A572" s="94">
        <v>335</v>
      </c>
      <c r="B572" s="44">
        <v>3035</v>
      </c>
      <c r="C572" s="44" t="s">
        <v>2</v>
      </c>
      <c r="D572" s="89"/>
      <c r="E572" s="67" t="str">
        <f t="shared" si="565"/>
        <v>X</v>
      </c>
      <c r="F572" s="44" t="s">
        <v>96</v>
      </c>
      <c r="G572" s="192">
        <v>6</v>
      </c>
      <c r="H572" s="44" t="str">
        <f t="shared" si="566"/>
        <v>XXX195/6</v>
      </c>
      <c r="I572" s="68" t="s">
        <v>5</v>
      </c>
      <c r="J572" s="68" t="s">
        <v>5</v>
      </c>
      <c r="K572" s="69">
        <v>0.26111111111111113</v>
      </c>
      <c r="L572" s="70">
        <v>0.26250000000000001</v>
      </c>
      <c r="M572" s="45" t="s">
        <v>92</v>
      </c>
      <c r="N572" s="70">
        <v>0.27430555555555552</v>
      </c>
      <c r="O572" s="45" t="s">
        <v>28</v>
      </c>
      <c r="P572" s="44" t="str">
        <f t="shared" si="567"/>
        <v>OK</v>
      </c>
      <c r="Q572" s="71">
        <f t="shared" si="568"/>
        <v>1.1805555555555514E-2</v>
      </c>
      <c r="R572" s="71">
        <f t="shared" si="569"/>
        <v>1.388888888888884E-3</v>
      </c>
      <c r="S572" s="71">
        <f t="shared" si="570"/>
        <v>1.3194444444444398E-2</v>
      </c>
      <c r="T572" s="71">
        <f t="shared" si="572"/>
        <v>1.388888888888884E-3</v>
      </c>
      <c r="U572" s="44">
        <v>13.4</v>
      </c>
      <c r="V572" s="44">
        <f>INDEX('Počty dní'!A:E,MATCH(E572,'Počty dní'!C:C,0),4)</f>
        <v>205</v>
      </c>
      <c r="W572" s="115">
        <f t="shared" si="571"/>
        <v>2747</v>
      </c>
    </row>
    <row r="573" spans="1:24" x14ac:dyDescent="0.3">
      <c r="A573" s="94">
        <v>335</v>
      </c>
      <c r="B573" s="44">
        <v>3035</v>
      </c>
      <c r="C573" s="44" t="s">
        <v>2</v>
      </c>
      <c r="D573" s="89"/>
      <c r="E573" s="67" t="str">
        <f t="shared" si="565"/>
        <v>X</v>
      </c>
      <c r="F573" s="44" t="s">
        <v>82</v>
      </c>
      <c r="G573" s="192">
        <v>7</v>
      </c>
      <c r="H573" s="44" t="str">
        <f t="shared" si="566"/>
        <v>XXX190/7</v>
      </c>
      <c r="I573" s="68" t="s">
        <v>5</v>
      </c>
      <c r="J573" s="68" t="s">
        <v>5</v>
      </c>
      <c r="K573" s="69">
        <v>0.27777777777777779</v>
      </c>
      <c r="L573" s="70">
        <v>0.27916666666666667</v>
      </c>
      <c r="M573" s="45" t="s">
        <v>28</v>
      </c>
      <c r="N573" s="70">
        <v>0.32291666666666669</v>
      </c>
      <c r="O573" s="45" t="s">
        <v>70</v>
      </c>
      <c r="P573" s="44" t="str">
        <f t="shared" si="567"/>
        <v>OK</v>
      </c>
      <c r="Q573" s="71">
        <f t="shared" si="568"/>
        <v>4.3750000000000011E-2</v>
      </c>
      <c r="R573" s="71">
        <f t="shared" si="569"/>
        <v>1.388888888888884E-3</v>
      </c>
      <c r="S573" s="71">
        <f t="shared" si="570"/>
        <v>4.5138888888888895E-2</v>
      </c>
      <c r="T573" s="71">
        <f t="shared" si="572"/>
        <v>3.4722222222222654E-3</v>
      </c>
      <c r="U573" s="44">
        <v>35.1</v>
      </c>
      <c r="V573" s="44">
        <f>INDEX('Počty dní'!A:E,MATCH(E573,'Počty dní'!C:C,0),4)</f>
        <v>205</v>
      </c>
      <c r="W573" s="115">
        <f t="shared" si="571"/>
        <v>7195.5</v>
      </c>
      <c r="X573" s="16"/>
    </row>
    <row r="574" spans="1:24" x14ac:dyDescent="0.3">
      <c r="A574" s="94">
        <v>335</v>
      </c>
      <c r="B574" s="44">
        <v>3035</v>
      </c>
      <c r="C574" s="44" t="s">
        <v>2</v>
      </c>
      <c r="D574" s="89"/>
      <c r="E574" s="67" t="str">
        <f t="shared" ref="E574:E577" si="573">CONCATENATE(C574,D574)</f>
        <v>X</v>
      </c>
      <c r="F574" s="44" t="s">
        <v>91</v>
      </c>
      <c r="G574" s="192">
        <v>9</v>
      </c>
      <c r="H574" s="44" t="str">
        <f t="shared" ref="H574:H577" si="574">CONCATENATE(F574,"/",G574)</f>
        <v>XXX193/9</v>
      </c>
      <c r="I574" s="68" t="s">
        <v>5</v>
      </c>
      <c r="J574" s="68" t="s">
        <v>5</v>
      </c>
      <c r="K574" s="69">
        <v>0.37986111111111115</v>
      </c>
      <c r="L574" s="70">
        <v>0.38194444444444442</v>
      </c>
      <c r="M574" s="45" t="s">
        <v>70</v>
      </c>
      <c r="N574" s="70">
        <v>0.39861111111111108</v>
      </c>
      <c r="O574" s="45" t="s">
        <v>92</v>
      </c>
      <c r="P574" s="44" t="str">
        <f t="shared" si="567"/>
        <v>OK</v>
      </c>
      <c r="Q574" s="71">
        <f t="shared" si="568"/>
        <v>1.6666666666666663E-2</v>
      </c>
      <c r="R574" s="71">
        <f t="shared" si="569"/>
        <v>2.0833333333332704E-3</v>
      </c>
      <c r="S574" s="71">
        <f t="shared" si="570"/>
        <v>1.8749999999999933E-2</v>
      </c>
      <c r="T574" s="71">
        <f t="shared" si="572"/>
        <v>5.6944444444444464E-2</v>
      </c>
      <c r="U574" s="44">
        <v>14.4</v>
      </c>
      <c r="V574" s="44">
        <f>INDEX('Počty dní'!A:E,MATCH(E574,'Počty dní'!C:C,0),4)</f>
        <v>205</v>
      </c>
      <c r="W574" s="115">
        <f t="shared" ref="W574:W577" si="575">V574*U574</f>
        <v>2952</v>
      </c>
    </row>
    <row r="575" spans="1:24" x14ac:dyDescent="0.3">
      <c r="A575" s="94">
        <v>335</v>
      </c>
      <c r="B575" s="44">
        <v>3035</v>
      </c>
      <c r="C575" s="44" t="s">
        <v>2</v>
      </c>
      <c r="D575" s="89"/>
      <c r="E575" s="67" t="str">
        <f t="shared" ref="E575" si="576">CONCATENATE(C575,D575)</f>
        <v>X</v>
      </c>
      <c r="F575" s="44" t="s">
        <v>96</v>
      </c>
      <c r="G575" s="192">
        <v>14</v>
      </c>
      <c r="H575" s="44" t="str">
        <f t="shared" ref="H575" si="577">CONCATENATE(F575,"/",G575)</f>
        <v>XXX195/14</v>
      </c>
      <c r="I575" s="68" t="s">
        <v>5</v>
      </c>
      <c r="J575" s="68" t="s">
        <v>5</v>
      </c>
      <c r="K575" s="69">
        <v>0.39930555555555558</v>
      </c>
      <c r="L575" s="70">
        <v>0.40138888888888885</v>
      </c>
      <c r="M575" s="45" t="s">
        <v>92</v>
      </c>
      <c r="N575" s="70">
        <v>0.41319444444444442</v>
      </c>
      <c r="O575" s="45" t="s">
        <v>28</v>
      </c>
      <c r="P575" s="44" t="str">
        <f t="shared" si="567"/>
        <v>OK</v>
      </c>
      <c r="Q575" s="71">
        <f t="shared" si="568"/>
        <v>1.1805555555555569E-2</v>
      </c>
      <c r="R575" s="71">
        <f t="shared" si="569"/>
        <v>2.0833333333332704E-3</v>
      </c>
      <c r="S575" s="71">
        <f t="shared" si="570"/>
        <v>1.388888888888884E-2</v>
      </c>
      <c r="T575" s="71">
        <f t="shared" si="572"/>
        <v>6.9444444444449749E-4</v>
      </c>
      <c r="U575" s="44">
        <v>13.4</v>
      </c>
      <c r="V575" s="44">
        <f>INDEX('Počty dní'!A:E,MATCH(E575,'Počty dní'!C:C,0),4)</f>
        <v>205</v>
      </c>
      <c r="W575" s="115">
        <f t="shared" ref="W575" si="578">V575*U575</f>
        <v>2747</v>
      </c>
    </row>
    <row r="576" spans="1:24" x14ac:dyDescent="0.3">
      <c r="A576" s="94">
        <v>335</v>
      </c>
      <c r="B576" s="44">
        <v>3035</v>
      </c>
      <c r="C576" s="44" t="s">
        <v>2</v>
      </c>
      <c r="D576" s="89"/>
      <c r="E576" s="67" t="str">
        <f>CONCATENATE(C576,D576)</f>
        <v>X</v>
      </c>
      <c r="F576" s="44" t="s">
        <v>96</v>
      </c>
      <c r="G576" s="192">
        <v>7</v>
      </c>
      <c r="H576" s="44" t="str">
        <f>CONCATENATE(F576,"/",G576)</f>
        <v>XXX195/7</v>
      </c>
      <c r="I576" s="68" t="s">
        <v>5</v>
      </c>
      <c r="J576" s="68" t="s">
        <v>5</v>
      </c>
      <c r="K576" s="69">
        <v>0.41666666666666669</v>
      </c>
      <c r="L576" s="70">
        <v>0.4201388888888889</v>
      </c>
      <c r="M576" s="45" t="s">
        <v>28</v>
      </c>
      <c r="N576" s="70">
        <v>0.43194444444444446</v>
      </c>
      <c r="O576" s="45" t="s">
        <v>92</v>
      </c>
      <c r="P576" s="44" t="str">
        <f t="shared" si="567"/>
        <v>OK</v>
      </c>
      <c r="Q576" s="71">
        <f t="shared" ref="Q576:Q586" si="579">IF(ISNUMBER(G576),N576-L576,IF(F576="přejezd",N576-L576,0))</f>
        <v>1.1805555555555569E-2</v>
      </c>
      <c r="R576" s="71">
        <f t="shared" ref="R576:R586" si="580">IF(ISNUMBER(G576),L576-K576,0)</f>
        <v>3.4722222222222099E-3</v>
      </c>
      <c r="S576" s="71">
        <f t="shared" ref="S576:S586" si="581">Q576+R576</f>
        <v>1.5277777777777779E-2</v>
      </c>
      <c r="T576" s="71">
        <f t="shared" ref="T576:T586" si="582">K576-N575</f>
        <v>3.4722222222222654E-3</v>
      </c>
      <c r="U576" s="44">
        <v>13.4</v>
      </c>
      <c r="V576" s="44">
        <f>INDEX('Počty dní'!A:E,MATCH(E576,'Počty dní'!C:C,0),4)</f>
        <v>205</v>
      </c>
      <c r="W576" s="115">
        <f>V576*U576</f>
        <v>2747</v>
      </c>
    </row>
    <row r="577" spans="1:24" x14ac:dyDescent="0.3">
      <c r="A577" s="94">
        <v>335</v>
      </c>
      <c r="B577" s="44">
        <v>3035</v>
      </c>
      <c r="C577" s="44" t="s">
        <v>2</v>
      </c>
      <c r="D577" s="89"/>
      <c r="E577" s="67" t="str">
        <f t="shared" si="573"/>
        <v>X</v>
      </c>
      <c r="F577" s="44" t="s">
        <v>91</v>
      </c>
      <c r="G577" s="192">
        <v>10</v>
      </c>
      <c r="H577" s="44" t="str">
        <f t="shared" si="574"/>
        <v>XXX193/10</v>
      </c>
      <c r="I577" s="68" t="s">
        <v>5</v>
      </c>
      <c r="J577" s="68" t="s">
        <v>5</v>
      </c>
      <c r="K577" s="69">
        <v>0.43333333333333335</v>
      </c>
      <c r="L577" s="70">
        <v>0.43472222222222223</v>
      </c>
      <c r="M577" s="45" t="s">
        <v>92</v>
      </c>
      <c r="N577" s="70">
        <v>0.4513888888888889</v>
      </c>
      <c r="O577" s="45" t="s">
        <v>70</v>
      </c>
      <c r="P577" s="44" t="str">
        <f t="shared" si="567"/>
        <v>OK</v>
      </c>
      <c r="Q577" s="71">
        <f t="shared" si="579"/>
        <v>1.6666666666666663E-2</v>
      </c>
      <c r="R577" s="71">
        <f t="shared" si="580"/>
        <v>1.388888888888884E-3</v>
      </c>
      <c r="S577" s="71">
        <f t="shared" si="581"/>
        <v>1.8055555555555547E-2</v>
      </c>
      <c r="T577" s="71">
        <f t="shared" si="582"/>
        <v>1.388888888888884E-3</v>
      </c>
      <c r="U577" s="44">
        <v>14.4</v>
      </c>
      <c r="V577" s="44">
        <f>INDEX('Počty dní'!A:E,MATCH(E577,'Počty dní'!C:C,0),4)</f>
        <v>205</v>
      </c>
      <c r="W577" s="115">
        <f t="shared" si="575"/>
        <v>2952</v>
      </c>
    </row>
    <row r="578" spans="1:24" x14ac:dyDescent="0.3">
      <c r="A578" s="94">
        <v>335</v>
      </c>
      <c r="B578" s="44">
        <v>3035</v>
      </c>
      <c r="C578" s="44" t="s">
        <v>2</v>
      </c>
      <c r="D578" s="89"/>
      <c r="E578" s="67" t="str">
        <f t="shared" ref="E578:E583" si="583">CONCATENATE(C578,D578)</f>
        <v>X</v>
      </c>
      <c r="F578" s="44" t="s">
        <v>91</v>
      </c>
      <c r="G578" s="192">
        <v>11</v>
      </c>
      <c r="H578" s="44" t="str">
        <f t="shared" ref="H578:H583" si="584">CONCATENATE(F578,"/",G578)</f>
        <v>XXX193/11</v>
      </c>
      <c r="I578" s="68" t="s">
        <v>5</v>
      </c>
      <c r="J578" s="68" t="s">
        <v>5</v>
      </c>
      <c r="K578" s="69">
        <v>0.50486111111111109</v>
      </c>
      <c r="L578" s="70">
        <v>0.50694444444444442</v>
      </c>
      <c r="M578" s="45" t="s">
        <v>70</v>
      </c>
      <c r="N578" s="70">
        <v>0.53472222222222221</v>
      </c>
      <c r="O578" s="45" t="s">
        <v>93</v>
      </c>
      <c r="P578" s="44" t="str">
        <f t="shared" si="567"/>
        <v>OK</v>
      </c>
      <c r="Q578" s="71">
        <f t="shared" si="579"/>
        <v>2.777777777777779E-2</v>
      </c>
      <c r="R578" s="71">
        <f t="shared" si="580"/>
        <v>2.0833333333333259E-3</v>
      </c>
      <c r="S578" s="71">
        <f t="shared" si="581"/>
        <v>2.9861111111111116E-2</v>
      </c>
      <c r="T578" s="71">
        <f t="shared" si="582"/>
        <v>5.3472222222222199E-2</v>
      </c>
      <c r="U578" s="44">
        <v>22.8</v>
      </c>
      <c r="V578" s="44">
        <f>INDEX('Počty dní'!A:E,MATCH(E578,'Počty dní'!C:C,0),4)</f>
        <v>205</v>
      </c>
      <c r="W578" s="115">
        <f t="shared" ref="W578:W583" si="585">V578*U578</f>
        <v>4674</v>
      </c>
    </row>
    <row r="579" spans="1:24" x14ac:dyDescent="0.3">
      <c r="A579" s="94">
        <v>335</v>
      </c>
      <c r="B579" s="44">
        <v>3035</v>
      </c>
      <c r="C579" s="44" t="s">
        <v>2</v>
      </c>
      <c r="D579" s="89"/>
      <c r="E579" s="67" t="str">
        <f t="shared" si="583"/>
        <v>X</v>
      </c>
      <c r="F579" s="44" t="s">
        <v>91</v>
      </c>
      <c r="G579" s="192">
        <v>12</v>
      </c>
      <c r="H579" s="44" t="str">
        <f t="shared" si="584"/>
        <v>XXX193/12</v>
      </c>
      <c r="I579" s="68" t="s">
        <v>5</v>
      </c>
      <c r="J579" s="68" t="s">
        <v>5</v>
      </c>
      <c r="K579" s="69">
        <v>0.54722222222222217</v>
      </c>
      <c r="L579" s="70">
        <v>0.54861111111111105</v>
      </c>
      <c r="M579" s="45" t="s">
        <v>93</v>
      </c>
      <c r="N579" s="70">
        <v>0.57638888888888895</v>
      </c>
      <c r="O579" s="45" t="s">
        <v>70</v>
      </c>
      <c r="P579" s="44" t="str">
        <f t="shared" si="567"/>
        <v>OK</v>
      </c>
      <c r="Q579" s="71">
        <f t="shared" si="579"/>
        <v>2.7777777777777901E-2</v>
      </c>
      <c r="R579" s="71">
        <f t="shared" si="580"/>
        <v>1.388888888888884E-3</v>
      </c>
      <c r="S579" s="71">
        <f t="shared" si="581"/>
        <v>2.9166666666666785E-2</v>
      </c>
      <c r="T579" s="71">
        <f t="shared" si="582"/>
        <v>1.2499999999999956E-2</v>
      </c>
      <c r="U579" s="44">
        <v>22.8</v>
      </c>
      <c r="V579" s="44">
        <f>INDEX('Počty dní'!A:E,MATCH(E579,'Počty dní'!C:C,0),4)</f>
        <v>205</v>
      </c>
      <c r="W579" s="115">
        <f t="shared" si="585"/>
        <v>4674</v>
      </c>
    </row>
    <row r="580" spans="1:24" x14ac:dyDescent="0.3">
      <c r="A580" s="94">
        <v>335</v>
      </c>
      <c r="B580" s="44">
        <v>3035</v>
      </c>
      <c r="C580" s="44" t="s">
        <v>2</v>
      </c>
      <c r="D580" s="89"/>
      <c r="E580" s="67" t="str">
        <f t="shared" si="583"/>
        <v>X</v>
      </c>
      <c r="F580" s="44" t="s">
        <v>82</v>
      </c>
      <c r="G580" s="192">
        <v>16</v>
      </c>
      <c r="H580" s="44" t="str">
        <f t="shared" si="584"/>
        <v>XXX190/16</v>
      </c>
      <c r="I580" s="68" t="s">
        <v>5</v>
      </c>
      <c r="J580" s="68" t="s">
        <v>5</v>
      </c>
      <c r="K580" s="69">
        <v>0.59027777777777779</v>
      </c>
      <c r="L580" s="70">
        <v>0.59375</v>
      </c>
      <c r="M580" s="45" t="s">
        <v>70</v>
      </c>
      <c r="N580" s="70">
        <v>0.63680555555555551</v>
      </c>
      <c r="O580" s="45" t="s">
        <v>28</v>
      </c>
      <c r="P580" s="44" t="str">
        <f t="shared" si="567"/>
        <v>OK</v>
      </c>
      <c r="Q580" s="71">
        <f t="shared" si="579"/>
        <v>4.3055555555555514E-2</v>
      </c>
      <c r="R580" s="71">
        <f t="shared" si="580"/>
        <v>3.4722222222222099E-3</v>
      </c>
      <c r="S580" s="71">
        <f t="shared" si="581"/>
        <v>4.6527777777777724E-2</v>
      </c>
      <c r="T580" s="71">
        <f t="shared" si="582"/>
        <v>1.388888888888884E-2</v>
      </c>
      <c r="U580" s="44">
        <v>35.1</v>
      </c>
      <c r="V580" s="44">
        <f>INDEX('Počty dní'!A:E,MATCH(E580,'Počty dní'!C:C,0),4)</f>
        <v>205</v>
      </c>
      <c r="W580" s="115">
        <f t="shared" si="585"/>
        <v>7195.5</v>
      </c>
    </row>
    <row r="581" spans="1:24" x14ac:dyDescent="0.3">
      <c r="A581" s="94">
        <v>335</v>
      </c>
      <c r="B581" s="44">
        <v>3035</v>
      </c>
      <c r="C581" s="44" t="s">
        <v>2</v>
      </c>
      <c r="D581" s="89"/>
      <c r="E581" s="67" t="str">
        <f t="shared" si="583"/>
        <v>X</v>
      </c>
      <c r="F581" s="44" t="s">
        <v>82</v>
      </c>
      <c r="G581" s="192">
        <v>19</v>
      </c>
      <c r="H581" s="44" t="str">
        <f t="shared" si="584"/>
        <v>XXX190/19</v>
      </c>
      <c r="I581" s="68" t="s">
        <v>5</v>
      </c>
      <c r="J581" s="68" t="s">
        <v>5</v>
      </c>
      <c r="K581" s="69">
        <v>0.65069444444444446</v>
      </c>
      <c r="L581" s="70">
        <v>0.65416666666666667</v>
      </c>
      <c r="M581" s="45" t="s">
        <v>28</v>
      </c>
      <c r="N581" s="70">
        <v>0.69791666666666663</v>
      </c>
      <c r="O581" s="45" t="s">
        <v>70</v>
      </c>
      <c r="P581" s="44" t="str">
        <f t="shared" si="567"/>
        <v>OK</v>
      </c>
      <c r="Q581" s="71">
        <f t="shared" si="579"/>
        <v>4.3749999999999956E-2</v>
      </c>
      <c r="R581" s="71">
        <f t="shared" si="580"/>
        <v>3.4722222222222099E-3</v>
      </c>
      <c r="S581" s="71">
        <f t="shared" si="581"/>
        <v>4.7222222222222165E-2</v>
      </c>
      <c r="T581" s="71">
        <f t="shared" si="582"/>
        <v>1.3888888888888951E-2</v>
      </c>
      <c r="U581" s="44">
        <v>35.1</v>
      </c>
      <c r="V581" s="44">
        <f>INDEX('Počty dní'!A:E,MATCH(E581,'Počty dní'!C:C,0),4)</f>
        <v>205</v>
      </c>
      <c r="W581" s="115">
        <f t="shared" si="585"/>
        <v>7195.5</v>
      </c>
      <c r="X581" s="16"/>
    </row>
    <row r="582" spans="1:24" x14ac:dyDescent="0.3">
      <c r="A582" s="94">
        <v>335</v>
      </c>
      <c r="B582" s="44">
        <v>3035</v>
      </c>
      <c r="C582" s="44" t="s">
        <v>2</v>
      </c>
      <c r="D582" s="89"/>
      <c r="E582" s="67" t="str">
        <f t="shared" si="583"/>
        <v>X</v>
      </c>
      <c r="F582" s="44" t="s">
        <v>95</v>
      </c>
      <c r="G582" s="192">
        <v>11</v>
      </c>
      <c r="H582" s="44" t="str">
        <f t="shared" si="584"/>
        <v>XXX194/11</v>
      </c>
      <c r="I582" s="68" t="s">
        <v>5</v>
      </c>
      <c r="J582" s="68" t="s">
        <v>5</v>
      </c>
      <c r="K582" s="69">
        <v>0.71180555555555547</v>
      </c>
      <c r="L582" s="70">
        <v>0.71527777777777779</v>
      </c>
      <c r="M582" s="45" t="s">
        <v>70</v>
      </c>
      <c r="N582" s="70">
        <v>0.74652777777777779</v>
      </c>
      <c r="O582" s="45" t="s">
        <v>28</v>
      </c>
      <c r="P582" s="44" t="str">
        <f t="shared" si="567"/>
        <v>OK</v>
      </c>
      <c r="Q582" s="71">
        <f t="shared" si="579"/>
        <v>3.125E-2</v>
      </c>
      <c r="R582" s="71">
        <f t="shared" si="580"/>
        <v>3.4722222222223209E-3</v>
      </c>
      <c r="S582" s="71">
        <f t="shared" si="581"/>
        <v>3.4722222222222321E-2</v>
      </c>
      <c r="T582" s="71">
        <f t="shared" si="582"/>
        <v>1.388888888888884E-2</v>
      </c>
      <c r="U582" s="44">
        <v>27</v>
      </c>
      <c r="V582" s="44">
        <f>INDEX('Počty dní'!A:E,MATCH(E582,'Počty dní'!C:C,0),4)</f>
        <v>205</v>
      </c>
      <c r="W582" s="115">
        <f t="shared" si="585"/>
        <v>5535</v>
      </c>
    </row>
    <row r="583" spans="1:24" x14ac:dyDescent="0.3">
      <c r="A583" s="94">
        <v>335</v>
      </c>
      <c r="B583" s="44">
        <v>3035</v>
      </c>
      <c r="C583" s="44" t="s">
        <v>2</v>
      </c>
      <c r="D583" s="89"/>
      <c r="E583" s="67" t="str">
        <f t="shared" si="583"/>
        <v>X</v>
      </c>
      <c r="F583" s="44" t="s">
        <v>95</v>
      </c>
      <c r="G583" s="192">
        <v>14</v>
      </c>
      <c r="H583" s="44" t="str">
        <f t="shared" si="584"/>
        <v>XXX194/14</v>
      </c>
      <c r="I583" s="68" t="s">
        <v>5</v>
      </c>
      <c r="J583" s="68" t="s">
        <v>5</v>
      </c>
      <c r="K583" s="69">
        <v>0.75</v>
      </c>
      <c r="L583" s="70">
        <v>0.75347222222222221</v>
      </c>
      <c r="M583" s="45" t="s">
        <v>28</v>
      </c>
      <c r="N583" s="70">
        <v>0.78472222222222221</v>
      </c>
      <c r="O583" s="45" t="s">
        <v>70</v>
      </c>
      <c r="P583" s="44" t="str">
        <f t="shared" si="567"/>
        <v>OK</v>
      </c>
      <c r="Q583" s="71">
        <f t="shared" si="579"/>
        <v>3.125E-2</v>
      </c>
      <c r="R583" s="71">
        <f t="shared" si="580"/>
        <v>3.4722222222222099E-3</v>
      </c>
      <c r="S583" s="71">
        <f t="shared" si="581"/>
        <v>3.472222222222221E-2</v>
      </c>
      <c r="T583" s="71">
        <f t="shared" si="582"/>
        <v>3.4722222222222099E-3</v>
      </c>
      <c r="U583" s="44">
        <v>27</v>
      </c>
      <c r="V583" s="44">
        <f>INDEX('Počty dní'!A:E,MATCH(E583,'Počty dní'!C:C,0),4)</f>
        <v>205</v>
      </c>
      <c r="W583" s="115">
        <f t="shared" si="585"/>
        <v>5535</v>
      </c>
    </row>
    <row r="584" spans="1:24" x14ac:dyDescent="0.3">
      <c r="A584" s="94">
        <v>335</v>
      </c>
      <c r="B584" s="44">
        <v>3035</v>
      </c>
      <c r="C584" s="44" t="s">
        <v>2</v>
      </c>
      <c r="D584" s="89"/>
      <c r="E584" s="67" t="str">
        <f>CONCATENATE(C584,D584)</f>
        <v>X</v>
      </c>
      <c r="F584" s="44" t="s">
        <v>133</v>
      </c>
      <c r="G584" s="192">
        <v>21</v>
      </c>
      <c r="H584" s="44" t="str">
        <f>CONCATENATE(F584,"/",G584)</f>
        <v>XXX221/21</v>
      </c>
      <c r="I584" s="68" t="s">
        <v>5</v>
      </c>
      <c r="J584" s="68" t="s">
        <v>5</v>
      </c>
      <c r="K584" s="69">
        <v>0.80069444444444438</v>
      </c>
      <c r="L584" s="70">
        <v>0.80208333333333337</v>
      </c>
      <c r="M584" s="45" t="s">
        <v>70</v>
      </c>
      <c r="N584" s="70">
        <v>0.8208333333333333</v>
      </c>
      <c r="O584" s="138" t="s">
        <v>135</v>
      </c>
      <c r="P584" s="44" t="str">
        <f t="shared" si="567"/>
        <v>OK</v>
      </c>
      <c r="Q584" s="71">
        <f t="shared" si="579"/>
        <v>1.8749999999999933E-2</v>
      </c>
      <c r="R584" s="71">
        <f t="shared" si="580"/>
        <v>1.388888888888995E-3</v>
      </c>
      <c r="S584" s="71">
        <f t="shared" si="581"/>
        <v>2.0138888888888928E-2</v>
      </c>
      <c r="T584" s="71">
        <f t="shared" si="582"/>
        <v>1.5972222222222165E-2</v>
      </c>
      <c r="U584" s="44">
        <v>13</v>
      </c>
      <c r="V584" s="44">
        <f>INDEX('Počty dní'!A:E,MATCH(E584,'Počty dní'!C:C,0),4)</f>
        <v>205</v>
      </c>
      <c r="W584" s="115">
        <f>V584*U584</f>
        <v>2665</v>
      </c>
      <c r="X584" s="16"/>
    </row>
    <row r="585" spans="1:24" x14ac:dyDescent="0.3">
      <c r="A585" s="94">
        <v>335</v>
      </c>
      <c r="B585" s="44">
        <v>3035</v>
      </c>
      <c r="C585" s="44" t="s">
        <v>2</v>
      </c>
      <c r="D585" s="89"/>
      <c r="E585" s="67" t="str">
        <f>CONCATENATE(C585,D585)</f>
        <v>X</v>
      </c>
      <c r="F585" s="44" t="s">
        <v>133</v>
      </c>
      <c r="G585" s="192">
        <v>22</v>
      </c>
      <c r="H585" s="44" t="str">
        <f>CONCATENATE(F585,"/",G585)</f>
        <v>XXX221/22</v>
      </c>
      <c r="I585" s="68" t="s">
        <v>5</v>
      </c>
      <c r="J585" s="68" t="s">
        <v>5</v>
      </c>
      <c r="K585" s="69">
        <v>0.8222222222222223</v>
      </c>
      <c r="L585" s="70">
        <v>0.82291666666666663</v>
      </c>
      <c r="M585" s="138" t="s">
        <v>135</v>
      </c>
      <c r="N585" s="70">
        <v>0.83611111111111114</v>
      </c>
      <c r="O585" s="45" t="s">
        <v>70</v>
      </c>
      <c r="P585" s="44" t="str">
        <f t="shared" si="567"/>
        <v>OK</v>
      </c>
      <c r="Q585" s="71">
        <f t="shared" si="579"/>
        <v>1.3194444444444509E-2</v>
      </c>
      <c r="R585" s="71">
        <f t="shared" si="580"/>
        <v>6.9444444444433095E-4</v>
      </c>
      <c r="S585" s="71">
        <f t="shared" si="581"/>
        <v>1.388888888888884E-2</v>
      </c>
      <c r="T585" s="71">
        <f t="shared" si="582"/>
        <v>1.388888888888995E-3</v>
      </c>
      <c r="U585" s="44">
        <v>10</v>
      </c>
      <c r="V585" s="44">
        <f>INDEX('Počty dní'!A:E,MATCH(E585,'Počty dní'!C:C,0),4)</f>
        <v>205</v>
      </c>
      <c r="W585" s="115">
        <f>V585*U585</f>
        <v>2050</v>
      </c>
      <c r="X585" s="16"/>
    </row>
    <row r="586" spans="1:24" x14ac:dyDescent="0.3">
      <c r="A586" s="94">
        <v>335</v>
      </c>
      <c r="B586" s="44">
        <v>3035</v>
      </c>
      <c r="C586" s="44" t="s">
        <v>2</v>
      </c>
      <c r="D586" s="89"/>
      <c r="E586" s="67" t="str">
        <f>CONCATENATE(C586,D586)</f>
        <v>X</v>
      </c>
      <c r="F586" s="44" t="s">
        <v>95</v>
      </c>
      <c r="G586" s="192">
        <v>15</v>
      </c>
      <c r="H586" s="44" t="str">
        <f>CONCATENATE(F586,"/",G586)</f>
        <v>XXX194/15</v>
      </c>
      <c r="I586" s="68" t="s">
        <v>5</v>
      </c>
      <c r="J586" s="68" t="s">
        <v>5</v>
      </c>
      <c r="K586" s="69">
        <v>0.87847222222222221</v>
      </c>
      <c r="L586" s="70">
        <v>0.88194444444444453</v>
      </c>
      <c r="M586" s="45" t="s">
        <v>70</v>
      </c>
      <c r="N586" s="70">
        <v>0.91319444444444453</v>
      </c>
      <c r="O586" s="45" t="s">
        <v>28</v>
      </c>
      <c r="P586" s="44" t="str">
        <f t="shared" si="567"/>
        <v>OK</v>
      </c>
      <c r="Q586" s="71">
        <f t="shared" si="579"/>
        <v>3.125E-2</v>
      </c>
      <c r="R586" s="71">
        <f t="shared" si="580"/>
        <v>3.4722222222223209E-3</v>
      </c>
      <c r="S586" s="71">
        <f t="shared" si="581"/>
        <v>3.4722222222222321E-2</v>
      </c>
      <c r="T586" s="71">
        <f t="shared" si="582"/>
        <v>4.2361111111111072E-2</v>
      </c>
      <c r="U586" s="44">
        <v>27</v>
      </c>
      <c r="V586" s="44">
        <f>INDEX('Počty dní'!A:E,MATCH(E586,'Počty dní'!C:C,0),4)</f>
        <v>205</v>
      </c>
      <c r="W586" s="115">
        <f>V586*U586</f>
        <v>5535</v>
      </c>
    </row>
    <row r="587" spans="1:24" ht="15" thickBot="1" x14ac:dyDescent="0.35">
      <c r="A587" s="94">
        <v>335</v>
      </c>
      <c r="B587" s="44">
        <v>3035</v>
      </c>
      <c r="C587" s="44" t="s">
        <v>2</v>
      </c>
      <c r="D587" s="89"/>
      <c r="E587" s="67" t="str">
        <f>CONCATENATE(C587,D587)</f>
        <v>X</v>
      </c>
      <c r="F587" s="44" t="s">
        <v>95</v>
      </c>
      <c r="G587" s="192">
        <v>16</v>
      </c>
      <c r="H587" s="44" t="str">
        <f>CONCATENATE(F587,"/",G587)</f>
        <v>XXX194/16</v>
      </c>
      <c r="I587" s="68" t="s">
        <v>5</v>
      </c>
      <c r="J587" s="68" t="s">
        <v>5</v>
      </c>
      <c r="K587" s="69">
        <v>0.91805555555555562</v>
      </c>
      <c r="L587" s="70">
        <v>0.92013888888888884</v>
      </c>
      <c r="M587" s="45" t="s">
        <v>28</v>
      </c>
      <c r="N587" s="70">
        <v>0.95138888888888884</v>
      </c>
      <c r="O587" s="45" t="s">
        <v>70</v>
      </c>
      <c r="P587" s="44"/>
      <c r="Q587" s="71">
        <f t="shared" si="568"/>
        <v>3.125E-2</v>
      </c>
      <c r="R587" s="71">
        <f t="shared" si="569"/>
        <v>2.0833333333332149E-3</v>
      </c>
      <c r="S587" s="71">
        <f t="shared" si="570"/>
        <v>3.3333333333333215E-2</v>
      </c>
      <c r="T587" s="71">
        <f t="shared" si="572"/>
        <v>4.8611111111110938E-3</v>
      </c>
      <c r="U587" s="44">
        <v>27</v>
      </c>
      <c r="V587" s="44">
        <f>INDEX('Počty dní'!A:E,MATCH(E587,'Počty dní'!C:C,0),4)</f>
        <v>205</v>
      </c>
      <c r="W587" s="115">
        <f>V587*U587</f>
        <v>5535</v>
      </c>
    </row>
    <row r="588" spans="1:24" ht="15" thickBot="1" x14ac:dyDescent="0.35">
      <c r="A588" s="120" t="str">
        <f ca="1">CONCATENATE(INDIRECT("R[-3]C[0]",FALSE),"celkem")</f>
        <v>335celkem</v>
      </c>
      <c r="B588" s="121"/>
      <c r="C588" s="121" t="str">
        <f ca="1">INDIRECT("R[-1]C[12]",FALSE)</f>
        <v>Havlíčkův Brod,,dopravní terminál</v>
      </c>
      <c r="D588" s="122"/>
      <c r="E588" s="121"/>
      <c r="F588" s="122"/>
      <c r="G588" s="121"/>
      <c r="H588" s="123"/>
      <c r="I588" s="132"/>
      <c r="J588" s="133" t="str">
        <f ca="1">INDIRECT("R[-2]C[0]",FALSE)</f>
        <v>S</v>
      </c>
      <c r="K588" s="124"/>
      <c r="L588" s="134"/>
      <c r="M588" s="125"/>
      <c r="N588" s="134"/>
      <c r="O588" s="126"/>
      <c r="P588" s="121"/>
      <c r="Q588" s="127">
        <f>SUM(Q567:Q587)</f>
        <v>0.46319444444444458</v>
      </c>
      <c r="R588" s="127">
        <f>SUM(R567:R587)</f>
        <v>4.1666666666666546E-2</v>
      </c>
      <c r="S588" s="127">
        <f>SUM(S567:S587)</f>
        <v>0.50486111111111109</v>
      </c>
      <c r="T588" s="127">
        <f>SUM(T567:T587)</f>
        <v>0.25972222222222219</v>
      </c>
      <c r="U588" s="128">
        <f>SUM(U567:U587)</f>
        <v>402.50000000000006</v>
      </c>
      <c r="V588" s="129"/>
      <c r="W588" s="130">
        <f>SUM(W567:W587)</f>
        <v>82512.5</v>
      </c>
      <c r="X588" s="41"/>
    </row>
    <row r="589" spans="1:24" x14ac:dyDescent="0.3">
      <c r="D589" s="90"/>
      <c r="E589" s="82"/>
      <c r="G589" s="193"/>
      <c r="I589" s="63"/>
      <c r="K589" s="83"/>
      <c r="L589" s="84"/>
      <c r="M589" s="49"/>
      <c r="N589" s="84"/>
      <c r="O589" s="49"/>
      <c r="Q589" s="136"/>
      <c r="R589" s="136"/>
      <c r="S589" s="136"/>
      <c r="T589" s="136"/>
    </row>
    <row r="590" spans="1:24" ht="15" thickBot="1" x14ac:dyDescent="0.35"/>
    <row r="591" spans="1:24" x14ac:dyDescent="0.3">
      <c r="A591" s="42">
        <v>336</v>
      </c>
      <c r="B591" s="42">
        <v>3036</v>
      </c>
      <c r="C591" s="42" t="s">
        <v>2</v>
      </c>
      <c r="D591" s="109"/>
      <c r="E591" s="110" t="str">
        <f t="shared" ref="E591:E615" si="586">CONCATENATE(C591,D591)</f>
        <v>X</v>
      </c>
      <c r="F591" s="42" t="s">
        <v>88</v>
      </c>
      <c r="G591" s="191">
        <v>1</v>
      </c>
      <c r="H591" s="42" t="str">
        <f t="shared" ref="H591:H615" si="587">CONCATENATE(F591,"/",G591)</f>
        <v>XXX192/1</v>
      </c>
      <c r="I591" s="64" t="s">
        <v>5</v>
      </c>
      <c r="J591" s="64" t="s">
        <v>5</v>
      </c>
      <c r="K591" s="111">
        <v>0.19097222222222221</v>
      </c>
      <c r="L591" s="112">
        <v>0.19166666666666665</v>
      </c>
      <c r="M591" s="113" t="s">
        <v>89</v>
      </c>
      <c r="N591" s="112">
        <v>0.20138888888888887</v>
      </c>
      <c r="O591" s="113" t="s">
        <v>90</v>
      </c>
      <c r="P591" s="42" t="str">
        <f t="shared" ref="P591:P601" si="588">IF(M592=O591,"OK","POZOR")</f>
        <v>OK</v>
      </c>
      <c r="Q591" s="114">
        <f t="shared" ref="Q591:Q602" si="589">IF(ISNUMBER(G591),N591-L591,IF(F591="přejezd",N591-L591,0))</f>
        <v>9.7222222222222154E-3</v>
      </c>
      <c r="R591" s="114">
        <f t="shared" ref="R591:R602" si="590">IF(ISNUMBER(G591),L591-K591,0)</f>
        <v>6.9444444444444198E-4</v>
      </c>
      <c r="S591" s="114">
        <f t="shared" ref="S591:S602" si="591">Q591+R591</f>
        <v>1.0416666666666657E-2</v>
      </c>
      <c r="T591" s="114"/>
      <c r="U591" s="42">
        <v>8</v>
      </c>
      <c r="V591" s="42">
        <f>INDEX('Počty dní'!A:E,MATCH(E591,'Počty dní'!C:C,0),4)</f>
        <v>205</v>
      </c>
      <c r="W591" s="65">
        <f t="shared" ref="W591:W615" si="592">V591*U591</f>
        <v>1640</v>
      </c>
    </row>
    <row r="592" spans="1:24" x14ac:dyDescent="0.3">
      <c r="A592" s="44">
        <v>336</v>
      </c>
      <c r="B592" s="44">
        <v>3036</v>
      </c>
      <c r="C592" s="44" t="s">
        <v>2</v>
      </c>
      <c r="D592" s="89"/>
      <c r="E592" s="67" t="str">
        <f t="shared" ref="E592:E601" si="593">CONCATENATE(C592,D592)</f>
        <v>X</v>
      </c>
      <c r="F592" s="44" t="s">
        <v>88</v>
      </c>
      <c r="G592" s="192">
        <v>4</v>
      </c>
      <c r="H592" s="44" t="str">
        <f t="shared" ref="H592:H601" si="594">CONCATENATE(F592,"/",G592)</f>
        <v>XXX192/4</v>
      </c>
      <c r="I592" s="68" t="s">
        <v>5</v>
      </c>
      <c r="J592" s="68" t="s">
        <v>5</v>
      </c>
      <c r="K592" s="69">
        <v>0.20972222222222223</v>
      </c>
      <c r="L592" s="70">
        <v>0.21180555555555555</v>
      </c>
      <c r="M592" s="45" t="s">
        <v>90</v>
      </c>
      <c r="N592" s="70">
        <v>0.23958333333333334</v>
      </c>
      <c r="O592" s="45" t="s">
        <v>70</v>
      </c>
      <c r="P592" s="44" t="str">
        <f t="shared" si="588"/>
        <v>OK</v>
      </c>
      <c r="Q592" s="71">
        <f t="shared" si="589"/>
        <v>2.777777777777779E-2</v>
      </c>
      <c r="R592" s="71">
        <f t="shared" si="590"/>
        <v>2.0833333333333259E-3</v>
      </c>
      <c r="S592" s="71">
        <f t="shared" si="591"/>
        <v>2.9861111111111116E-2</v>
      </c>
      <c r="T592" s="71">
        <f t="shared" ref="T592:T602" si="595">K592-N591</f>
        <v>8.3333333333333592E-3</v>
      </c>
      <c r="U592" s="44">
        <v>21.9</v>
      </c>
      <c r="V592" s="44">
        <f>INDEX('Počty dní'!A:E,MATCH(E592,'Počty dní'!C:C,0),4)</f>
        <v>205</v>
      </c>
      <c r="W592" s="115">
        <f t="shared" ref="W592:W601" si="596">V592*U592</f>
        <v>4489.5</v>
      </c>
    </row>
    <row r="593" spans="1:24" x14ac:dyDescent="0.3">
      <c r="A593" s="44">
        <v>336</v>
      </c>
      <c r="B593" s="44">
        <v>3036</v>
      </c>
      <c r="C593" s="44" t="s">
        <v>2</v>
      </c>
      <c r="D593" s="89"/>
      <c r="E593" s="67" t="str">
        <f t="shared" si="593"/>
        <v>X</v>
      </c>
      <c r="F593" s="44" t="s">
        <v>88</v>
      </c>
      <c r="G593" s="192">
        <v>5</v>
      </c>
      <c r="H593" s="44" t="str">
        <f t="shared" si="594"/>
        <v>XXX192/5</v>
      </c>
      <c r="I593" s="68" t="s">
        <v>5</v>
      </c>
      <c r="J593" s="68" t="s">
        <v>5</v>
      </c>
      <c r="K593" s="69">
        <v>0.25694444444444448</v>
      </c>
      <c r="L593" s="70">
        <v>0.2590277777777778</v>
      </c>
      <c r="M593" s="45" t="s">
        <v>70</v>
      </c>
      <c r="N593" s="70">
        <v>0.28819444444444448</v>
      </c>
      <c r="O593" s="45" t="s">
        <v>90</v>
      </c>
      <c r="P593" s="44" t="str">
        <f t="shared" si="588"/>
        <v>OK</v>
      </c>
      <c r="Q593" s="71">
        <f t="shared" si="589"/>
        <v>2.9166666666666674E-2</v>
      </c>
      <c r="R593" s="71">
        <f t="shared" si="590"/>
        <v>2.0833333333333259E-3</v>
      </c>
      <c r="S593" s="71">
        <f t="shared" si="591"/>
        <v>3.125E-2</v>
      </c>
      <c r="T593" s="71">
        <f t="shared" si="595"/>
        <v>1.7361111111111133E-2</v>
      </c>
      <c r="U593" s="44">
        <v>21.9</v>
      </c>
      <c r="V593" s="44">
        <f>INDEX('Počty dní'!A:E,MATCH(E593,'Počty dní'!C:C,0),4)</f>
        <v>205</v>
      </c>
      <c r="W593" s="115">
        <f t="shared" si="596"/>
        <v>4489.5</v>
      </c>
    </row>
    <row r="594" spans="1:24" x14ac:dyDescent="0.3">
      <c r="A594" s="44">
        <v>336</v>
      </c>
      <c r="B594" s="44">
        <v>3036</v>
      </c>
      <c r="C594" s="44" t="s">
        <v>2</v>
      </c>
      <c r="D594" s="89"/>
      <c r="E594" s="67" t="str">
        <f t="shared" si="593"/>
        <v>X</v>
      </c>
      <c r="F594" s="44" t="s">
        <v>88</v>
      </c>
      <c r="G594" s="192">
        <v>8</v>
      </c>
      <c r="H594" s="44" t="str">
        <f t="shared" si="594"/>
        <v>XXX192/8</v>
      </c>
      <c r="I594" s="68" t="s">
        <v>5</v>
      </c>
      <c r="J594" s="68" t="s">
        <v>5</v>
      </c>
      <c r="K594" s="69">
        <v>0.29305555555555557</v>
      </c>
      <c r="L594" s="70">
        <v>0.2951388888888889</v>
      </c>
      <c r="M594" s="45" t="s">
        <v>90</v>
      </c>
      <c r="N594" s="70">
        <v>0.32291666666666669</v>
      </c>
      <c r="O594" s="45" t="s">
        <v>70</v>
      </c>
      <c r="P594" s="44" t="str">
        <f t="shared" si="588"/>
        <v>OK</v>
      </c>
      <c r="Q594" s="71">
        <f t="shared" si="589"/>
        <v>2.777777777777779E-2</v>
      </c>
      <c r="R594" s="71">
        <f t="shared" si="590"/>
        <v>2.0833333333333259E-3</v>
      </c>
      <c r="S594" s="71">
        <f t="shared" si="591"/>
        <v>2.9861111111111116E-2</v>
      </c>
      <c r="T594" s="71">
        <f t="shared" si="595"/>
        <v>4.8611111111110938E-3</v>
      </c>
      <c r="U594" s="44">
        <v>21.9</v>
      </c>
      <c r="V594" s="44">
        <f>INDEX('Počty dní'!A:E,MATCH(E594,'Počty dní'!C:C,0),4)</f>
        <v>205</v>
      </c>
      <c r="W594" s="115">
        <f t="shared" si="596"/>
        <v>4489.5</v>
      </c>
    </row>
    <row r="595" spans="1:24" x14ac:dyDescent="0.3">
      <c r="A595" s="44">
        <v>336</v>
      </c>
      <c r="B595" s="44">
        <v>3036</v>
      </c>
      <c r="C595" s="44" t="s">
        <v>2</v>
      </c>
      <c r="D595" s="89"/>
      <c r="E595" s="67" t="str">
        <f t="shared" si="593"/>
        <v>X</v>
      </c>
      <c r="F595" s="44" t="s">
        <v>88</v>
      </c>
      <c r="G595" s="192">
        <v>9</v>
      </c>
      <c r="H595" s="44" t="str">
        <f t="shared" si="594"/>
        <v>XXX192/9</v>
      </c>
      <c r="I595" s="68" t="s">
        <v>5</v>
      </c>
      <c r="J595" s="68" t="s">
        <v>5</v>
      </c>
      <c r="K595" s="69">
        <v>0.50694444444444442</v>
      </c>
      <c r="L595" s="70">
        <v>0.50902777777777775</v>
      </c>
      <c r="M595" s="45" t="s">
        <v>70</v>
      </c>
      <c r="N595" s="70">
        <v>0.53819444444444442</v>
      </c>
      <c r="O595" s="45" t="s">
        <v>90</v>
      </c>
      <c r="P595" s="44" t="str">
        <f t="shared" si="588"/>
        <v>OK</v>
      </c>
      <c r="Q595" s="71">
        <f t="shared" si="589"/>
        <v>2.9166666666666674E-2</v>
      </c>
      <c r="R595" s="71">
        <f t="shared" si="590"/>
        <v>2.0833333333333259E-3</v>
      </c>
      <c r="S595" s="71">
        <f t="shared" si="591"/>
        <v>3.125E-2</v>
      </c>
      <c r="T595" s="71">
        <f t="shared" si="595"/>
        <v>0.18402777777777773</v>
      </c>
      <c r="U595" s="44">
        <v>21.9</v>
      </c>
      <c r="V595" s="44">
        <f>INDEX('Počty dní'!A:E,MATCH(E595,'Počty dní'!C:C,0),4)</f>
        <v>205</v>
      </c>
      <c r="W595" s="115">
        <f t="shared" si="596"/>
        <v>4489.5</v>
      </c>
    </row>
    <row r="596" spans="1:24" x14ac:dyDescent="0.3">
      <c r="A596" s="44">
        <v>336</v>
      </c>
      <c r="B596" s="44">
        <v>3036</v>
      </c>
      <c r="C596" s="44" t="s">
        <v>2</v>
      </c>
      <c r="D596" s="89"/>
      <c r="E596" s="67" t="str">
        <f t="shared" si="593"/>
        <v>X</v>
      </c>
      <c r="F596" s="44" t="s">
        <v>88</v>
      </c>
      <c r="G596" s="192">
        <v>12</v>
      </c>
      <c r="H596" s="44" t="str">
        <f t="shared" si="594"/>
        <v>XXX192/12</v>
      </c>
      <c r="I596" s="68" t="s">
        <v>5</v>
      </c>
      <c r="J596" s="68" t="s">
        <v>5</v>
      </c>
      <c r="K596" s="69">
        <v>0.54305555555555551</v>
      </c>
      <c r="L596" s="70">
        <v>0.54513888888888895</v>
      </c>
      <c r="M596" s="45" t="s">
        <v>90</v>
      </c>
      <c r="N596" s="70">
        <v>0.57291666666666663</v>
      </c>
      <c r="O596" s="45" t="s">
        <v>70</v>
      </c>
      <c r="P596" s="44" t="str">
        <f t="shared" si="588"/>
        <v>OK</v>
      </c>
      <c r="Q596" s="71">
        <f t="shared" si="589"/>
        <v>2.7777777777777679E-2</v>
      </c>
      <c r="R596" s="71">
        <f t="shared" si="590"/>
        <v>2.083333333333437E-3</v>
      </c>
      <c r="S596" s="71">
        <f t="shared" si="591"/>
        <v>2.9861111111111116E-2</v>
      </c>
      <c r="T596" s="71">
        <f t="shared" si="595"/>
        <v>4.8611111111110938E-3</v>
      </c>
      <c r="U596" s="44">
        <v>21.9</v>
      </c>
      <c r="V596" s="44">
        <f>INDEX('Počty dní'!A:E,MATCH(E596,'Počty dní'!C:C,0),4)</f>
        <v>205</v>
      </c>
      <c r="W596" s="115">
        <f t="shared" si="596"/>
        <v>4489.5</v>
      </c>
    </row>
    <row r="597" spans="1:24" x14ac:dyDescent="0.3">
      <c r="A597" s="44">
        <v>336</v>
      </c>
      <c r="B597" s="44">
        <v>3036</v>
      </c>
      <c r="C597" s="44" t="s">
        <v>2</v>
      </c>
      <c r="D597" s="89"/>
      <c r="E597" s="67" t="str">
        <f t="shared" si="593"/>
        <v>X</v>
      </c>
      <c r="F597" s="44" t="s">
        <v>88</v>
      </c>
      <c r="G597" s="192">
        <v>13</v>
      </c>
      <c r="H597" s="44" t="str">
        <f t="shared" si="594"/>
        <v>XXX192/13</v>
      </c>
      <c r="I597" s="68" t="s">
        <v>5</v>
      </c>
      <c r="J597" s="68" t="s">
        <v>5</v>
      </c>
      <c r="K597" s="69">
        <v>0.59027777777777779</v>
      </c>
      <c r="L597" s="70">
        <v>0.59236111111111112</v>
      </c>
      <c r="M597" s="45" t="s">
        <v>70</v>
      </c>
      <c r="N597" s="70">
        <v>0.62152777777777779</v>
      </c>
      <c r="O597" s="45" t="s">
        <v>90</v>
      </c>
      <c r="P597" s="44" t="str">
        <f t="shared" si="588"/>
        <v>OK</v>
      </c>
      <c r="Q597" s="71">
        <f t="shared" si="589"/>
        <v>2.9166666666666674E-2</v>
      </c>
      <c r="R597" s="71">
        <f t="shared" si="590"/>
        <v>2.0833333333333259E-3</v>
      </c>
      <c r="S597" s="71">
        <f t="shared" si="591"/>
        <v>3.125E-2</v>
      </c>
      <c r="T597" s="71">
        <f t="shared" si="595"/>
        <v>1.736111111111116E-2</v>
      </c>
      <c r="U597" s="44">
        <v>21.9</v>
      </c>
      <c r="V597" s="44">
        <f>INDEX('Počty dní'!A:E,MATCH(E597,'Počty dní'!C:C,0),4)</f>
        <v>205</v>
      </c>
      <c r="W597" s="115">
        <f t="shared" si="596"/>
        <v>4489.5</v>
      </c>
    </row>
    <row r="598" spans="1:24" x14ac:dyDescent="0.3">
      <c r="A598" s="44">
        <v>336</v>
      </c>
      <c r="B598" s="44">
        <v>3036</v>
      </c>
      <c r="C598" s="44" t="s">
        <v>2</v>
      </c>
      <c r="D598" s="89"/>
      <c r="E598" s="67" t="str">
        <f t="shared" si="593"/>
        <v>X</v>
      </c>
      <c r="F598" s="44" t="s">
        <v>88</v>
      </c>
      <c r="G598" s="192">
        <v>16</v>
      </c>
      <c r="H598" s="44" t="str">
        <f t="shared" si="594"/>
        <v>XXX192/16</v>
      </c>
      <c r="I598" s="68" t="s">
        <v>5</v>
      </c>
      <c r="J598" s="68" t="s">
        <v>5</v>
      </c>
      <c r="K598" s="69">
        <v>0.62638888888888888</v>
      </c>
      <c r="L598" s="70">
        <v>0.62847222222222221</v>
      </c>
      <c r="M598" s="45" t="s">
        <v>90</v>
      </c>
      <c r="N598" s="70">
        <v>0.65625</v>
      </c>
      <c r="O598" s="45" t="s">
        <v>70</v>
      </c>
      <c r="P598" s="44" t="str">
        <f t="shared" si="588"/>
        <v>OK</v>
      </c>
      <c r="Q598" s="71">
        <f t="shared" si="589"/>
        <v>2.777777777777779E-2</v>
      </c>
      <c r="R598" s="71">
        <f t="shared" si="590"/>
        <v>2.0833333333333259E-3</v>
      </c>
      <c r="S598" s="71">
        <f t="shared" si="591"/>
        <v>2.9861111111111116E-2</v>
      </c>
      <c r="T598" s="71">
        <f t="shared" si="595"/>
        <v>4.8611111111110938E-3</v>
      </c>
      <c r="U598" s="44">
        <v>21.9</v>
      </c>
      <c r="V598" s="44">
        <f>INDEX('Počty dní'!A:E,MATCH(E598,'Počty dní'!C:C,0),4)</f>
        <v>205</v>
      </c>
      <c r="W598" s="115">
        <f t="shared" si="596"/>
        <v>4489.5</v>
      </c>
    </row>
    <row r="599" spans="1:24" x14ac:dyDescent="0.3">
      <c r="A599" s="44">
        <v>336</v>
      </c>
      <c r="B599" s="44">
        <v>3036</v>
      </c>
      <c r="C599" s="44" t="s">
        <v>2</v>
      </c>
      <c r="D599" s="89"/>
      <c r="E599" s="67" t="str">
        <f t="shared" si="593"/>
        <v>X</v>
      </c>
      <c r="F599" s="44" t="s">
        <v>88</v>
      </c>
      <c r="G599" s="192">
        <v>17</v>
      </c>
      <c r="H599" s="44" t="str">
        <f t="shared" si="594"/>
        <v>XXX192/17</v>
      </c>
      <c r="I599" s="68" t="s">
        <v>5</v>
      </c>
      <c r="J599" s="68" t="s">
        <v>5</v>
      </c>
      <c r="K599" s="69">
        <v>0.67361111111111116</v>
      </c>
      <c r="L599" s="70">
        <v>0.67569444444444438</v>
      </c>
      <c r="M599" s="45" t="s">
        <v>70</v>
      </c>
      <c r="N599" s="70">
        <v>0.70486111111111116</v>
      </c>
      <c r="O599" s="45" t="s">
        <v>90</v>
      </c>
      <c r="P599" s="44" t="str">
        <f t="shared" si="588"/>
        <v>OK</v>
      </c>
      <c r="Q599" s="71">
        <f t="shared" si="589"/>
        <v>2.9166666666666785E-2</v>
      </c>
      <c r="R599" s="71">
        <f t="shared" si="590"/>
        <v>2.0833333333332149E-3</v>
      </c>
      <c r="S599" s="71">
        <f t="shared" si="591"/>
        <v>3.125E-2</v>
      </c>
      <c r="T599" s="71">
        <f t="shared" si="595"/>
        <v>1.736111111111116E-2</v>
      </c>
      <c r="U599" s="44">
        <v>21.9</v>
      </c>
      <c r="V599" s="44">
        <f>INDEX('Počty dní'!A:E,MATCH(E599,'Počty dní'!C:C,0),4)</f>
        <v>205</v>
      </c>
      <c r="W599" s="115">
        <f t="shared" si="596"/>
        <v>4489.5</v>
      </c>
    </row>
    <row r="600" spans="1:24" x14ac:dyDescent="0.3">
      <c r="A600" s="44">
        <v>336</v>
      </c>
      <c r="B600" s="44">
        <v>3036</v>
      </c>
      <c r="C600" s="44" t="s">
        <v>2</v>
      </c>
      <c r="D600" s="89"/>
      <c r="E600" s="67" t="str">
        <f t="shared" si="593"/>
        <v>X</v>
      </c>
      <c r="F600" s="44" t="s">
        <v>88</v>
      </c>
      <c r="G600" s="192">
        <v>20</v>
      </c>
      <c r="H600" s="44" t="str">
        <f t="shared" si="594"/>
        <v>XXX192/20</v>
      </c>
      <c r="I600" s="68" t="s">
        <v>5</v>
      </c>
      <c r="J600" s="68" t="s">
        <v>5</v>
      </c>
      <c r="K600" s="69">
        <v>0.70972222222222225</v>
      </c>
      <c r="L600" s="70">
        <v>0.71180555555555547</v>
      </c>
      <c r="M600" s="45" t="s">
        <v>90</v>
      </c>
      <c r="N600" s="70">
        <v>0.73958333333333337</v>
      </c>
      <c r="O600" s="45" t="s">
        <v>70</v>
      </c>
      <c r="P600" s="44" t="str">
        <f t="shared" si="588"/>
        <v>OK</v>
      </c>
      <c r="Q600" s="71">
        <f t="shared" si="589"/>
        <v>2.7777777777777901E-2</v>
      </c>
      <c r="R600" s="71">
        <f t="shared" si="590"/>
        <v>2.0833333333332149E-3</v>
      </c>
      <c r="S600" s="71">
        <f t="shared" si="591"/>
        <v>2.9861111111111116E-2</v>
      </c>
      <c r="T600" s="71">
        <f t="shared" si="595"/>
        <v>4.8611111111110938E-3</v>
      </c>
      <c r="U600" s="44">
        <v>21.9</v>
      </c>
      <c r="V600" s="44">
        <f>INDEX('Počty dní'!A:E,MATCH(E600,'Počty dní'!C:C,0),4)</f>
        <v>205</v>
      </c>
      <c r="W600" s="115">
        <f t="shared" si="596"/>
        <v>4489.5</v>
      </c>
    </row>
    <row r="601" spans="1:24" x14ac:dyDescent="0.3">
      <c r="A601" s="44">
        <v>336</v>
      </c>
      <c r="B601" s="44">
        <v>3036</v>
      </c>
      <c r="C601" s="44" t="s">
        <v>2</v>
      </c>
      <c r="D601" s="89"/>
      <c r="E601" s="67" t="str">
        <f t="shared" si="593"/>
        <v>X</v>
      </c>
      <c r="F601" s="44" t="s">
        <v>88</v>
      </c>
      <c r="G601" s="192">
        <v>19</v>
      </c>
      <c r="H601" s="44" t="str">
        <f t="shared" si="594"/>
        <v>XXX192/19</v>
      </c>
      <c r="I601" s="68" t="s">
        <v>5</v>
      </c>
      <c r="J601" s="68" t="s">
        <v>5</v>
      </c>
      <c r="K601" s="69">
        <v>0.75694444444444453</v>
      </c>
      <c r="L601" s="70">
        <v>0.75902777777777775</v>
      </c>
      <c r="M601" s="45" t="s">
        <v>70</v>
      </c>
      <c r="N601" s="70">
        <v>0.78819444444444453</v>
      </c>
      <c r="O601" s="45" t="s">
        <v>90</v>
      </c>
      <c r="P601" s="44" t="str">
        <f t="shared" si="588"/>
        <v>OK</v>
      </c>
      <c r="Q601" s="71">
        <f t="shared" si="589"/>
        <v>2.9166666666666785E-2</v>
      </c>
      <c r="R601" s="71">
        <f t="shared" si="590"/>
        <v>2.0833333333332149E-3</v>
      </c>
      <c r="S601" s="71">
        <f t="shared" si="591"/>
        <v>3.125E-2</v>
      </c>
      <c r="T601" s="71">
        <f t="shared" si="595"/>
        <v>1.736111111111116E-2</v>
      </c>
      <c r="U601" s="44">
        <v>21.9</v>
      </c>
      <c r="V601" s="44">
        <f>INDEX('Počty dní'!A:E,MATCH(E601,'Počty dní'!C:C,0),4)</f>
        <v>205</v>
      </c>
      <c r="W601" s="115">
        <f t="shared" si="596"/>
        <v>4489.5</v>
      </c>
    </row>
    <row r="602" spans="1:24" ht="15" thickBot="1" x14ac:dyDescent="0.35">
      <c r="A602" s="46">
        <v>336</v>
      </c>
      <c r="B602" s="46">
        <v>3036</v>
      </c>
      <c r="C602" s="46" t="s">
        <v>2</v>
      </c>
      <c r="D602" s="116"/>
      <c r="E602" s="117" t="str">
        <f t="shared" ref="E602" si="597">CONCATENATE(C602,D602)</f>
        <v>X</v>
      </c>
      <c r="F602" s="46" t="s">
        <v>88</v>
      </c>
      <c r="G602" s="196">
        <v>22</v>
      </c>
      <c r="H602" s="46" t="str">
        <f t="shared" ref="H602" si="598">CONCATENATE(F602,"/",G602)</f>
        <v>XXX192/22</v>
      </c>
      <c r="I602" s="72" t="s">
        <v>5</v>
      </c>
      <c r="J602" s="72" t="s">
        <v>5</v>
      </c>
      <c r="K602" s="73">
        <v>0.79305555555555562</v>
      </c>
      <c r="L602" s="74">
        <v>0.79513888888888884</v>
      </c>
      <c r="M602" s="47" t="s">
        <v>90</v>
      </c>
      <c r="N602" s="74">
        <v>0.80486111111111114</v>
      </c>
      <c r="O602" s="47" t="s">
        <v>89</v>
      </c>
      <c r="P602" s="46"/>
      <c r="Q602" s="118">
        <f t="shared" si="589"/>
        <v>9.7222222222222987E-3</v>
      </c>
      <c r="R602" s="118">
        <f t="shared" si="590"/>
        <v>2.0833333333332149E-3</v>
      </c>
      <c r="S602" s="118">
        <f t="shared" si="591"/>
        <v>1.1805555555555514E-2</v>
      </c>
      <c r="T602" s="118">
        <f t="shared" si="595"/>
        <v>4.8611111111110938E-3</v>
      </c>
      <c r="U602" s="46">
        <v>8</v>
      </c>
      <c r="V602" s="46">
        <f>INDEX('Počty dní'!A:E,MATCH(E602,'Počty dní'!C:C,0),4)</f>
        <v>205</v>
      </c>
      <c r="W602" s="119">
        <f t="shared" ref="W602" si="599">V602*U602</f>
        <v>1640</v>
      </c>
    </row>
    <row r="603" spans="1:24" ht="15" thickBot="1" x14ac:dyDescent="0.35">
      <c r="A603" s="120" t="str">
        <f ca="1">CONCATENATE(INDIRECT("R[-3]C[0]",FALSE),"celkem")</f>
        <v>336celkem</v>
      </c>
      <c r="B603" s="121"/>
      <c r="C603" s="121" t="str">
        <f ca="1">INDIRECT("R[-1]C[12]",FALSE)</f>
        <v>Herálec,,křiž.</v>
      </c>
      <c r="D603" s="122"/>
      <c r="E603" s="121"/>
      <c r="F603" s="122"/>
      <c r="G603" s="121"/>
      <c r="H603" s="123"/>
      <c r="I603" s="132"/>
      <c r="J603" s="133" t="str">
        <f ca="1">INDIRECT("R[-2]C[0]",FALSE)</f>
        <v>S</v>
      </c>
      <c r="K603" s="124"/>
      <c r="L603" s="134"/>
      <c r="M603" s="125"/>
      <c r="N603" s="134"/>
      <c r="O603" s="126"/>
      <c r="P603" s="121"/>
      <c r="Q603" s="127">
        <f>SUM(Q591:Q602)</f>
        <v>0.30416666666666703</v>
      </c>
      <c r="R603" s="127">
        <f t="shared" ref="R603" si="600">SUM(R591:R602)</f>
        <v>2.3611111111110694E-2</v>
      </c>
      <c r="S603" s="127">
        <f t="shared" ref="S603" si="601">SUM(S591:S602)</f>
        <v>0.32777777777777772</v>
      </c>
      <c r="T603" s="127">
        <f t="shared" ref="T603" si="602">SUM(T591:T602)</f>
        <v>0.2861111111111112</v>
      </c>
      <c r="U603" s="128">
        <f>SUM(U591:U602)</f>
        <v>235.00000000000003</v>
      </c>
      <c r="V603" s="129"/>
      <c r="W603" s="130">
        <f>SUM(W591:W602)</f>
        <v>48175</v>
      </c>
      <c r="X603" s="41"/>
    </row>
    <row r="604" spans="1:24" x14ac:dyDescent="0.3">
      <c r="B604"/>
      <c r="C604"/>
      <c r="D604"/>
      <c r="E604"/>
      <c r="F604"/>
      <c r="G604"/>
      <c r="H604"/>
      <c r="I604"/>
      <c r="J604"/>
      <c r="K604"/>
      <c r="L604"/>
      <c r="M604"/>
      <c r="N604"/>
      <c r="O604"/>
      <c r="P604"/>
      <c r="Q604"/>
      <c r="R604"/>
      <c r="S604"/>
      <c r="T604"/>
      <c r="U604"/>
      <c r="V604"/>
      <c r="W604"/>
    </row>
    <row r="605" spans="1:24" ht="15" thickBot="1" x14ac:dyDescent="0.35">
      <c r="B605"/>
      <c r="C605"/>
      <c r="D605"/>
      <c r="E605"/>
      <c r="F605"/>
      <c r="G605"/>
      <c r="H605"/>
      <c r="I605"/>
      <c r="J605"/>
      <c r="K605"/>
      <c r="L605"/>
      <c r="M605"/>
      <c r="N605"/>
      <c r="O605"/>
      <c r="P605"/>
      <c r="Q605"/>
      <c r="R605"/>
      <c r="S605"/>
      <c r="T605"/>
      <c r="U605"/>
      <c r="V605"/>
      <c r="W605"/>
    </row>
    <row r="606" spans="1:24" x14ac:dyDescent="0.3">
      <c r="A606" s="93">
        <v>337</v>
      </c>
      <c r="B606" s="42">
        <v>3037</v>
      </c>
      <c r="C606" s="42" t="s">
        <v>2</v>
      </c>
      <c r="D606" s="109"/>
      <c r="E606" s="110" t="str">
        <f>CONCATENATE(C606,D606)</f>
        <v>X</v>
      </c>
      <c r="F606" s="42" t="s">
        <v>88</v>
      </c>
      <c r="G606" s="191">
        <v>2</v>
      </c>
      <c r="H606" s="42" t="str">
        <f>CONCATENATE(F606,"/",G606)</f>
        <v>XXX192/2</v>
      </c>
      <c r="I606" s="64" t="s">
        <v>5</v>
      </c>
      <c r="J606" s="64" t="s">
        <v>5</v>
      </c>
      <c r="K606" s="111">
        <v>0.18472222222222223</v>
      </c>
      <c r="L606" s="112">
        <v>0.18541666666666667</v>
      </c>
      <c r="M606" s="113" t="s">
        <v>89</v>
      </c>
      <c r="N606" s="112">
        <v>0.20138888888888887</v>
      </c>
      <c r="O606" s="113" t="s">
        <v>70</v>
      </c>
      <c r="P606" s="42" t="str">
        <f t="shared" ref="P606:P615" si="603">IF(M607=O606,"OK","POZOR")</f>
        <v>OK</v>
      </c>
      <c r="Q606" s="114">
        <f t="shared" ref="Q606:Q616" si="604">IF(ISNUMBER(G606),N606-L606,IF(F606="přejezd",N606-L606,0))</f>
        <v>1.5972222222222193E-2</v>
      </c>
      <c r="R606" s="114">
        <f t="shared" ref="R606:R616" si="605">IF(ISNUMBER(G606),L606-K606,0)</f>
        <v>6.9444444444444198E-4</v>
      </c>
      <c r="S606" s="114">
        <f t="shared" ref="S606:S616" si="606">Q606+R606</f>
        <v>1.6666666666666635E-2</v>
      </c>
      <c r="T606" s="114"/>
      <c r="U606" s="42">
        <v>13.9</v>
      </c>
      <c r="V606" s="42">
        <f>INDEX('Počty dní'!A:E,MATCH(E606,'Počty dní'!C:C,0),4)</f>
        <v>205</v>
      </c>
      <c r="W606" s="65">
        <f>V606*U606</f>
        <v>2849.5</v>
      </c>
    </row>
    <row r="607" spans="1:24" x14ac:dyDescent="0.3">
      <c r="A607" s="94">
        <v>337</v>
      </c>
      <c r="B607" s="44">
        <v>3037</v>
      </c>
      <c r="C607" s="44" t="s">
        <v>2</v>
      </c>
      <c r="D607" s="89">
        <v>25</v>
      </c>
      <c r="E607" s="67" t="str">
        <f t="shared" si="586"/>
        <v>X25</v>
      </c>
      <c r="F607" s="44" t="s">
        <v>88</v>
      </c>
      <c r="G607" s="192">
        <v>3</v>
      </c>
      <c r="H607" s="44" t="str">
        <f t="shared" si="587"/>
        <v>XXX192/3</v>
      </c>
      <c r="I607" s="68" t="s">
        <v>5</v>
      </c>
      <c r="J607" s="68" t="s">
        <v>5</v>
      </c>
      <c r="K607" s="69">
        <v>0.21527777777777779</v>
      </c>
      <c r="L607" s="70">
        <v>0.21736111111111112</v>
      </c>
      <c r="M607" s="45" t="s">
        <v>70</v>
      </c>
      <c r="N607" s="70">
        <v>0.24652777777777779</v>
      </c>
      <c r="O607" s="45" t="s">
        <v>90</v>
      </c>
      <c r="P607" s="44" t="str">
        <f t="shared" si="603"/>
        <v>OK</v>
      </c>
      <c r="Q607" s="71">
        <f t="shared" ref="Q607:Q614" si="607">IF(ISNUMBER(G607),N607-L607,IF(F607="přejezd",N607-L607,0))</f>
        <v>2.9166666666666674E-2</v>
      </c>
      <c r="R607" s="71">
        <f t="shared" ref="R607:R614" si="608">IF(ISNUMBER(G607),L607-K607,0)</f>
        <v>2.0833333333333259E-3</v>
      </c>
      <c r="S607" s="71">
        <f t="shared" ref="S607:S614" si="609">Q607+R607</f>
        <v>3.125E-2</v>
      </c>
      <c r="T607" s="71">
        <f t="shared" ref="T607:T614" si="610">K607-N606</f>
        <v>1.3888888888888923E-2</v>
      </c>
      <c r="U607" s="44">
        <v>21.9</v>
      </c>
      <c r="V607" s="44">
        <f>INDEX('Počty dní'!A:E,MATCH(E607,'Počty dní'!C:C,0),4)</f>
        <v>205</v>
      </c>
      <c r="W607" s="115">
        <f t="shared" si="592"/>
        <v>4489.5</v>
      </c>
    </row>
    <row r="608" spans="1:24" x14ac:dyDescent="0.3">
      <c r="A608" s="94">
        <v>337</v>
      </c>
      <c r="B608" s="44">
        <v>3037</v>
      </c>
      <c r="C608" s="44" t="s">
        <v>2</v>
      </c>
      <c r="D608" s="89">
        <v>25</v>
      </c>
      <c r="E608" s="67" t="str">
        <f t="shared" ref="E608:E613" si="611">CONCATENATE(C608,D608)</f>
        <v>X25</v>
      </c>
      <c r="F608" s="44" t="s">
        <v>88</v>
      </c>
      <c r="G608" s="192">
        <v>6</v>
      </c>
      <c r="H608" s="44" t="str">
        <f t="shared" ref="H608:H613" si="612">CONCATENATE(F608,"/",G608)</f>
        <v>XXX192/6</v>
      </c>
      <c r="I608" s="68" t="s">
        <v>5</v>
      </c>
      <c r="J608" s="68" t="s">
        <v>5</v>
      </c>
      <c r="K608" s="69">
        <v>0.25138888888888888</v>
      </c>
      <c r="L608" s="70">
        <v>0.25347222222222221</v>
      </c>
      <c r="M608" s="45" t="s">
        <v>90</v>
      </c>
      <c r="N608" s="70">
        <v>0.28125</v>
      </c>
      <c r="O608" s="45" t="s">
        <v>70</v>
      </c>
      <c r="P608" s="44" t="str">
        <f t="shared" si="603"/>
        <v>OK</v>
      </c>
      <c r="Q608" s="71">
        <f t="shared" si="607"/>
        <v>2.777777777777779E-2</v>
      </c>
      <c r="R608" s="71">
        <f t="shared" si="608"/>
        <v>2.0833333333333259E-3</v>
      </c>
      <c r="S608" s="71">
        <f t="shared" si="609"/>
        <v>2.9861111111111116E-2</v>
      </c>
      <c r="T608" s="71">
        <f t="shared" si="610"/>
        <v>4.8611111111110938E-3</v>
      </c>
      <c r="U608" s="44">
        <v>21.9</v>
      </c>
      <c r="V608" s="44">
        <f>INDEX('Počty dní'!A:E,MATCH(E608,'Počty dní'!C:C,0),4)</f>
        <v>205</v>
      </c>
      <c r="W608" s="115">
        <f t="shared" ref="W608:W613" si="613">V608*U608</f>
        <v>4489.5</v>
      </c>
    </row>
    <row r="609" spans="1:24" x14ac:dyDescent="0.3">
      <c r="A609" s="94">
        <v>337</v>
      </c>
      <c r="B609" s="44">
        <v>3037</v>
      </c>
      <c r="C609" s="44" t="s">
        <v>2</v>
      </c>
      <c r="D609" s="89">
        <v>25</v>
      </c>
      <c r="E609" s="67" t="str">
        <f t="shared" si="611"/>
        <v>X25</v>
      </c>
      <c r="F609" s="44" t="s">
        <v>141</v>
      </c>
      <c r="G609" s="192">
        <v>51</v>
      </c>
      <c r="H609" s="44" t="str">
        <f t="shared" si="612"/>
        <v>XXX241/51</v>
      </c>
      <c r="I609" s="68" t="s">
        <v>5</v>
      </c>
      <c r="J609" s="68" t="s">
        <v>5</v>
      </c>
      <c r="K609" s="69">
        <v>0.28263888888888888</v>
      </c>
      <c r="L609" s="70">
        <v>0.28333333333333333</v>
      </c>
      <c r="M609" s="45" t="s">
        <v>70</v>
      </c>
      <c r="N609" s="70">
        <v>0.29722222222222222</v>
      </c>
      <c r="O609" s="160" t="s">
        <v>146</v>
      </c>
      <c r="P609" s="44" t="str">
        <f t="shared" si="603"/>
        <v>OK</v>
      </c>
      <c r="Q609" s="71">
        <f t="shared" si="607"/>
        <v>1.3888888888888895E-2</v>
      </c>
      <c r="R609" s="71">
        <f t="shared" si="608"/>
        <v>6.9444444444444198E-4</v>
      </c>
      <c r="S609" s="71">
        <f t="shared" si="609"/>
        <v>1.4583333333333337E-2</v>
      </c>
      <c r="T609" s="71">
        <f t="shared" si="610"/>
        <v>1.388888888888884E-3</v>
      </c>
      <c r="U609" s="44">
        <v>10.199999999999999</v>
      </c>
      <c r="V609" s="44">
        <f>INDEX('Počty dní'!A:E,MATCH(E609,'Počty dní'!C:C,0),4)</f>
        <v>205</v>
      </c>
      <c r="W609" s="115">
        <f t="shared" si="613"/>
        <v>2091</v>
      </c>
    </row>
    <row r="610" spans="1:24" x14ac:dyDescent="0.3">
      <c r="A610" s="94">
        <v>337</v>
      </c>
      <c r="B610" s="44">
        <v>3037</v>
      </c>
      <c r="C610" s="44" t="s">
        <v>2</v>
      </c>
      <c r="D610" s="89">
        <v>25</v>
      </c>
      <c r="E610" s="67" t="str">
        <f t="shared" si="611"/>
        <v>X25</v>
      </c>
      <c r="F610" s="44" t="s">
        <v>141</v>
      </c>
      <c r="G610" s="192">
        <v>52</v>
      </c>
      <c r="H610" s="44" t="str">
        <f t="shared" si="612"/>
        <v>XXX241/52</v>
      </c>
      <c r="I610" s="68" t="s">
        <v>5</v>
      </c>
      <c r="J610" s="68" t="s">
        <v>5</v>
      </c>
      <c r="K610" s="69">
        <v>0.29791666666666666</v>
      </c>
      <c r="L610" s="70">
        <v>0.2986111111111111</v>
      </c>
      <c r="M610" s="160" t="s">
        <v>146</v>
      </c>
      <c r="N610" s="70">
        <v>0.3125</v>
      </c>
      <c r="O610" s="45" t="s">
        <v>70</v>
      </c>
      <c r="P610" s="44" t="str">
        <f t="shared" si="603"/>
        <v>OK</v>
      </c>
      <c r="Q610" s="71">
        <f t="shared" si="607"/>
        <v>1.3888888888888895E-2</v>
      </c>
      <c r="R610" s="71">
        <f t="shared" si="608"/>
        <v>6.9444444444444198E-4</v>
      </c>
      <c r="S610" s="71">
        <f t="shared" si="609"/>
        <v>1.4583333333333337E-2</v>
      </c>
      <c r="T610" s="71">
        <f t="shared" si="610"/>
        <v>6.9444444444444198E-4</v>
      </c>
      <c r="U610" s="44">
        <v>10.199999999999999</v>
      </c>
      <c r="V610" s="44">
        <f>INDEX('Počty dní'!A:E,MATCH(E610,'Počty dní'!C:C,0),4)</f>
        <v>205</v>
      </c>
      <c r="W610" s="115">
        <f t="shared" si="613"/>
        <v>2091</v>
      </c>
    </row>
    <row r="611" spans="1:24" x14ac:dyDescent="0.3">
      <c r="A611" s="94">
        <v>337</v>
      </c>
      <c r="B611" s="44">
        <v>3037</v>
      </c>
      <c r="C611" s="44" t="s">
        <v>2</v>
      </c>
      <c r="D611" s="89"/>
      <c r="E611" s="67" t="str">
        <f t="shared" si="611"/>
        <v>X</v>
      </c>
      <c r="F611" s="44" t="s">
        <v>114</v>
      </c>
      <c r="G611" s="192">
        <v>7</v>
      </c>
      <c r="H611" s="44" t="str">
        <f t="shared" si="612"/>
        <v>XXX212/7</v>
      </c>
      <c r="I611" s="68" t="s">
        <v>5</v>
      </c>
      <c r="J611" s="68" t="s">
        <v>5</v>
      </c>
      <c r="K611" s="69">
        <v>0.47916666666666669</v>
      </c>
      <c r="L611" s="70">
        <v>0.48055555555555557</v>
      </c>
      <c r="M611" s="45" t="s">
        <v>70</v>
      </c>
      <c r="N611" s="70">
        <v>0.50416666666666665</v>
      </c>
      <c r="O611" s="138" t="s">
        <v>110</v>
      </c>
      <c r="P611" s="44" t="str">
        <f t="shared" si="603"/>
        <v>OK</v>
      </c>
      <c r="Q611" s="71">
        <f t="shared" si="607"/>
        <v>2.3611111111111083E-2</v>
      </c>
      <c r="R611" s="71">
        <f t="shared" si="608"/>
        <v>1.388888888888884E-3</v>
      </c>
      <c r="S611" s="71">
        <f t="shared" si="609"/>
        <v>2.4999999999999967E-2</v>
      </c>
      <c r="T611" s="71">
        <f t="shared" si="610"/>
        <v>0.16666666666666669</v>
      </c>
      <c r="U611" s="44">
        <v>17.7</v>
      </c>
      <c r="V611" s="44">
        <f>INDEX('Počty dní'!A:E,MATCH(E611,'Počty dní'!C:C,0),4)</f>
        <v>205</v>
      </c>
      <c r="W611" s="115">
        <f t="shared" si="613"/>
        <v>3628.5</v>
      </c>
      <c r="X611" s="16"/>
    </row>
    <row r="612" spans="1:24" x14ac:dyDescent="0.3">
      <c r="A612" s="94">
        <v>337</v>
      </c>
      <c r="B612" s="44">
        <v>3037</v>
      </c>
      <c r="C612" s="44" t="s">
        <v>2</v>
      </c>
      <c r="D612" s="89"/>
      <c r="E612" s="67" t="str">
        <f t="shared" si="611"/>
        <v>X</v>
      </c>
      <c r="F612" s="44" t="s">
        <v>114</v>
      </c>
      <c r="G612" s="192">
        <v>10</v>
      </c>
      <c r="H612" s="44" t="str">
        <f t="shared" si="612"/>
        <v>XXX212/10</v>
      </c>
      <c r="I612" s="68" t="s">
        <v>5</v>
      </c>
      <c r="J612" s="68" t="s">
        <v>5</v>
      </c>
      <c r="K612" s="69">
        <v>0.53472222222222221</v>
      </c>
      <c r="L612" s="70">
        <v>0.53611111111111109</v>
      </c>
      <c r="M612" s="138" t="s">
        <v>110</v>
      </c>
      <c r="N612" s="70">
        <v>0.55902777777777779</v>
      </c>
      <c r="O612" s="45" t="s">
        <v>70</v>
      </c>
      <c r="P612" s="44" t="str">
        <f t="shared" si="603"/>
        <v>OK</v>
      </c>
      <c r="Q612" s="71">
        <f t="shared" si="607"/>
        <v>2.2916666666666696E-2</v>
      </c>
      <c r="R612" s="71">
        <f t="shared" si="608"/>
        <v>1.388888888888884E-3</v>
      </c>
      <c r="S612" s="71">
        <f t="shared" si="609"/>
        <v>2.430555555555558E-2</v>
      </c>
      <c r="T612" s="71">
        <f t="shared" si="610"/>
        <v>3.0555555555555558E-2</v>
      </c>
      <c r="U612" s="44">
        <v>17.7</v>
      </c>
      <c r="V612" s="44">
        <f>INDEX('Počty dní'!A:E,MATCH(E612,'Počty dní'!C:C,0),4)</f>
        <v>205</v>
      </c>
      <c r="W612" s="115">
        <f t="shared" si="613"/>
        <v>3628.5</v>
      </c>
      <c r="X612" s="16"/>
    </row>
    <row r="613" spans="1:24" x14ac:dyDescent="0.3">
      <c r="A613" s="94">
        <v>337</v>
      </c>
      <c r="B613" s="44">
        <v>3037</v>
      </c>
      <c r="C613" s="44" t="s">
        <v>2</v>
      </c>
      <c r="D613" s="89">
        <v>25</v>
      </c>
      <c r="E613" s="67" t="str">
        <f t="shared" si="611"/>
        <v>X25</v>
      </c>
      <c r="F613" s="44" t="s">
        <v>78</v>
      </c>
      <c r="G613" s="192">
        <v>15</v>
      </c>
      <c r="H613" s="44" t="str">
        <f t="shared" si="612"/>
        <v>XXX225/15</v>
      </c>
      <c r="I613" s="68" t="s">
        <v>5</v>
      </c>
      <c r="J613" s="68" t="s">
        <v>5</v>
      </c>
      <c r="K613" s="69">
        <v>0.5625</v>
      </c>
      <c r="L613" s="70">
        <v>0.56527777777777777</v>
      </c>
      <c r="M613" s="45" t="s">
        <v>70</v>
      </c>
      <c r="N613" s="70">
        <v>0.59166666666666667</v>
      </c>
      <c r="O613" s="45" t="s">
        <v>79</v>
      </c>
      <c r="P613" s="44" t="str">
        <f t="shared" si="603"/>
        <v>OK</v>
      </c>
      <c r="Q613" s="71">
        <f t="shared" si="607"/>
        <v>2.6388888888888906E-2</v>
      </c>
      <c r="R613" s="71">
        <f t="shared" si="608"/>
        <v>2.7777777777777679E-3</v>
      </c>
      <c r="S613" s="71">
        <f t="shared" si="609"/>
        <v>2.9166666666666674E-2</v>
      </c>
      <c r="T613" s="71">
        <f t="shared" si="610"/>
        <v>3.4722222222222099E-3</v>
      </c>
      <c r="U613" s="44">
        <v>21.9</v>
      </c>
      <c r="V613" s="44">
        <f>INDEX('Počty dní'!A:E,MATCH(E613,'Počty dní'!C:C,0),4)</f>
        <v>205</v>
      </c>
      <c r="W613" s="115">
        <f t="shared" si="613"/>
        <v>4489.5</v>
      </c>
      <c r="X613" s="16"/>
    </row>
    <row r="614" spans="1:24" x14ac:dyDescent="0.3">
      <c r="A614" s="94">
        <v>337</v>
      </c>
      <c r="B614" s="44">
        <v>3037</v>
      </c>
      <c r="C614" s="44" t="s">
        <v>2</v>
      </c>
      <c r="D614" s="89">
        <v>25</v>
      </c>
      <c r="E614" s="67" t="str">
        <f t="shared" ref="E614" si="614">CONCATENATE(C614,D614)</f>
        <v>X25</v>
      </c>
      <c r="F614" s="44" t="s">
        <v>78</v>
      </c>
      <c r="G614" s="192">
        <v>20</v>
      </c>
      <c r="H614" s="44" t="str">
        <f t="shared" ref="H614" si="615">CONCATENATE(F614,"/",G614)</f>
        <v>XXX225/20</v>
      </c>
      <c r="I614" s="68" t="s">
        <v>5</v>
      </c>
      <c r="J614" s="68" t="s">
        <v>5</v>
      </c>
      <c r="K614" s="69">
        <v>0.59375</v>
      </c>
      <c r="L614" s="70">
        <v>0.59444444444444444</v>
      </c>
      <c r="M614" s="45" t="s">
        <v>79</v>
      </c>
      <c r="N614" s="70">
        <v>0.6166666666666667</v>
      </c>
      <c r="O614" s="45" t="s">
        <v>70</v>
      </c>
      <c r="P614" s="44" t="str">
        <f t="shared" si="603"/>
        <v>OK</v>
      </c>
      <c r="Q614" s="71">
        <f t="shared" si="607"/>
        <v>2.2222222222222254E-2</v>
      </c>
      <c r="R614" s="71">
        <f t="shared" si="608"/>
        <v>6.9444444444444198E-4</v>
      </c>
      <c r="S614" s="71">
        <f t="shared" si="609"/>
        <v>2.2916666666666696E-2</v>
      </c>
      <c r="T614" s="71">
        <f t="shared" si="610"/>
        <v>2.0833333333333259E-3</v>
      </c>
      <c r="U614" s="44">
        <v>18.3</v>
      </c>
      <c r="V614" s="44">
        <f>INDEX('Počty dní'!A:E,MATCH(E614,'Počty dní'!C:C,0),4)</f>
        <v>205</v>
      </c>
      <c r="W614" s="115">
        <f t="shared" ref="W614" si="616">V614*U614</f>
        <v>3751.5</v>
      </c>
      <c r="X614" s="16"/>
    </row>
    <row r="615" spans="1:24" x14ac:dyDescent="0.3">
      <c r="A615" s="94">
        <v>337</v>
      </c>
      <c r="B615" s="44">
        <v>3037</v>
      </c>
      <c r="C615" s="44" t="s">
        <v>2</v>
      </c>
      <c r="D615" s="89">
        <v>25</v>
      </c>
      <c r="E615" s="67" t="str">
        <f t="shared" si="586"/>
        <v>X25</v>
      </c>
      <c r="F615" s="44" t="s">
        <v>88</v>
      </c>
      <c r="G615" s="192">
        <v>15</v>
      </c>
      <c r="H615" s="44" t="str">
        <f t="shared" si="587"/>
        <v>XXX192/15</v>
      </c>
      <c r="I615" s="68" t="s">
        <v>5</v>
      </c>
      <c r="J615" s="68" t="s">
        <v>5</v>
      </c>
      <c r="K615" s="69">
        <v>0.63194444444444442</v>
      </c>
      <c r="L615" s="70">
        <v>0.63402777777777775</v>
      </c>
      <c r="M615" s="45" t="s">
        <v>70</v>
      </c>
      <c r="N615" s="70">
        <v>0.66319444444444442</v>
      </c>
      <c r="O615" s="45" t="s">
        <v>90</v>
      </c>
      <c r="P615" s="44" t="str">
        <f t="shared" si="603"/>
        <v>OK</v>
      </c>
      <c r="Q615" s="71">
        <f t="shared" si="604"/>
        <v>2.9166666666666674E-2</v>
      </c>
      <c r="R615" s="71">
        <f t="shared" si="605"/>
        <v>2.0833333333333259E-3</v>
      </c>
      <c r="S615" s="71">
        <f t="shared" si="606"/>
        <v>3.125E-2</v>
      </c>
      <c r="T615" s="71">
        <f t="shared" ref="T615:T616" si="617">K615-N614</f>
        <v>1.5277777777777724E-2</v>
      </c>
      <c r="U615" s="44">
        <v>21.9</v>
      </c>
      <c r="V615" s="44">
        <f>INDEX('Počty dní'!A:E,MATCH(E615,'Počty dní'!C:C,0),4)</f>
        <v>205</v>
      </c>
      <c r="W615" s="115">
        <f t="shared" si="592"/>
        <v>4489.5</v>
      </c>
    </row>
    <row r="616" spans="1:24" ht="15" thickBot="1" x14ac:dyDescent="0.35">
      <c r="A616" s="94">
        <v>337</v>
      </c>
      <c r="B616" s="44">
        <v>3037</v>
      </c>
      <c r="C616" s="44" t="s">
        <v>2</v>
      </c>
      <c r="D616" s="89">
        <v>25</v>
      </c>
      <c r="E616" s="67" t="str">
        <f>CONCATENATE(C616,D616)</f>
        <v>X25</v>
      </c>
      <c r="F616" s="44" t="s">
        <v>88</v>
      </c>
      <c r="G616" s="192">
        <v>18</v>
      </c>
      <c r="H616" s="44" t="str">
        <f>CONCATENATE(F616,"/",G616)</f>
        <v>XXX192/18</v>
      </c>
      <c r="I616" s="68" t="s">
        <v>5</v>
      </c>
      <c r="J616" s="68" t="s">
        <v>5</v>
      </c>
      <c r="K616" s="69">
        <v>0.66805555555555562</v>
      </c>
      <c r="L616" s="70">
        <v>0.67013888888888884</v>
      </c>
      <c r="M616" s="45" t="s">
        <v>90</v>
      </c>
      <c r="N616" s="70">
        <v>0.67986111111111114</v>
      </c>
      <c r="O616" s="45" t="s">
        <v>89</v>
      </c>
      <c r="P616" s="44"/>
      <c r="Q616" s="71">
        <f t="shared" si="604"/>
        <v>9.7222222222222987E-3</v>
      </c>
      <c r="R616" s="71">
        <f t="shared" si="605"/>
        <v>2.0833333333332149E-3</v>
      </c>
      <c r="S616" s="71">
        <f t="shared" si="606"/>
        <v>1.1805555555555514E-2</v>
      </c>
      <c r="T616" s="71">
        <f t="shared" si="617"/>
        <v>4.8611111111112049E-3</v>
      </c>
      <c r="U616" s="44">
        <v>8</v>
      </c>
      <c r="V616" s="44">
        <f>INDEX('Počty dní'!A:E,MATCH(E616,'Počty dní'!C:C,0),4)</f>
        <v>205</v>
      </c>
      <c r="W616" s="115">
        <f>V616*U616</f>
        <v>1640</v>
      </c>
    </row>
    <row r="617" spans="1:24" ht="15" thickBot="1" x14ac:dyDescent="0.35">
      <c r="A617" s="120" t="str">
        <f ca="1">CONCATENATE(INDIRECT("R[-3]C[0]",FALSE),"celkem")</f>
        <v>337celkem</v>
      </c>
      <c r="B617" s="121"/>
      <c r="C617" s="121" t="str">
        <f ca="1">INDIRECT("R[-1]C[12]",FALSE)</f>
        <v>Herálec,,křiž.</v>
      </c>
      <c r="D617" s="122"/>
      <c r="E617" s="121"/>
      <c r="F617" s="122"/>
      <c r="G617" s="121"/>
      <c r="H617" s="123"/>
      <c r="I617" s="132"/>
      <c r="J617" s="133" t="str">
        <f ca="1">INDIRECT("R[-2]C[0]",FALSE)</f>
        <v>S</v>
      </c>
      <c r="K617" s="124"/>
      <c r="L617" s="134"/>
      <c r="M617" s="125"/>
      <c r="N617" s="134"/>
      <c r="O617" s="126"/>
      <c r="P617" s="121"/>
      <c r="Q617" s="127">
        <f>SUM(Q606:Q616)</f>
        <v>0.23472222222222236</v>
      </c>
      <c r="R617" s="127">
        <f>SUM(R606:R616)</f>
        <v>1.6666666666666496E-2</v>
      </c>
      <c r="S617" s="127">
        <f>SUM(S606:S616)</f>
        <v>0.25138888888888888</v>
      </c>
      <c r="T617" s="127">
        <f>SUM(T606:T616)</f>
        <v>0.24375000000000005</v>
      </c>
      <c r="U617" s="128">
        <f>SUM(U606:U616)</f>
        <v>183.60000000000002</v>
      </c>
      <c r="V617" s="129"/>
      <c r="W617" s="130">
        <f>SUM(W606:W616)</f>
        <v>37638</v>
      </c>
      <c r="X617" s="41"/>
    </row>
    <row r="618" spans="1:24" x14ac:dyDescent="0.3">
      <c r="B618"/>
      <c r="C618"/>
      <c r="D618"/>
      <c r="E618"/>
      <c r="F618"/>
      <c r="G618"/>
      <c r="H618"/>
      <c r="I618"/>
      <c r="J618"/>
      <c r="K618"/>
      <c r="L618"/>
      <c r="M618"/>
      <c r="N618"/>
      <c r="O618"/>
      <c r="P618"/>
      <c r="Q618"/>
      <c r="R618"/>
      <c r="S618"/>
      <c r="T618"/>
      <c r="U618"/>
      <c r="V618"/>
      <c r="W618"/>
    </row>
    <row r="619" spans="1:24" ht="15" thickBot="1" x14ac:dyDescent="0.35"/>
    <row r="620" spans="1:24" x14ac:dyDescent="0.3">
      <c r="A620" s="93">
        <v>338</v>
      </c>
      <c r="B620" s="42">
        <v>3038</v>
      </c>
      <c r="C620" s="42" t="s">
        <v>2</v>
      </c>
      <c r="D620" s="109"/>
      <c r="E620" s="110" t="str">
        <f t="shared" ref="E620:E636" si="618">CONCATENATE(C620,D620)</f>
        <v>X</v>
      </c>
      <c r="F620" s="42" t="s">
        <v>82</v>
      </c>
      <c r="G620" s="191">
        <v>1</v>
      </c>
      <c r="H620" s="42" t="str">
        <f t="shared" ref="H620:H636" si="619">CONCATENATE(F620,"/",G620)</f>
        <v>XXX190/1</v>
      </c>
      <c r="I620" s="64" t="s">
        <v>5</v>
      </c>
      <c r="J620" s="64" t="s">
        <v>5</v>
      </c>
      <c r="K620" s="111">
        <v>0.17986111111111111</v>
      </c>
      <c r="L620" s="112">
        <v>0.18055555555555555</v>
      </c>
      <c r="M620" s="113" t="s">
        <v>83</v>
      </c>
      <c r="N620" s="112">
        <v>0.20138888888888887</v>
      </c>
      <c r="O620" s="113" t="s">
        <v>70</v>
      </c>
      <c r="P620" s="42" t="str">
        <f t="shared" ref="P620:P631" si="620">IF(M621=O620,"OK","POZOR")</f>
        <v>OK</v>
      </c>
      <c r="Q620" s="114">
        <f t="shared" ref="Q620:Q632" si="621">IF(ISNUMBER(G620),N620-L620,IF(F620="přejezd",N620-L620,0))</f>
        <v>2.0833333333333315E-2</v>
      </c>
      <c r="R620" s="114">
        <f t="shared" ref="R620:R632" si="622">IF(ISNUMBER(G620),L620-K620,0)</f>
        <v>6.9444444444444198E-4</v>
      </c>
      <c r="S620" s="114">
        <f t="shared" ref="S620:S632" si="623">Q620+R620</f>
        <v>2.1527777777777757E-2</v>
      </c>
      <c r="T620" s="114"/>
      <c r="U620" s="42">
        <v>17.100000000000001</v>
      </c>
      <c r="V620" s="42">
        <f>INDEX('Počty dní'!A:E,MATCH(E620,'Počty dní'!C:C,0),4)</f>
        <v>205</v>
      </c>
      <c r="W620" s="65">
        <f t="shared" ref="W620:W636" si="624">V620*U620</f>
        <v>3505.5000000000005</v>
      </c>
      <c r="X620" s="16"/>
    </row>
    <row r="621" spans="1:24" x14ac:dyDescent="0.3">
      <c r="A621" s="94">
        <v>338</v>
      </c>
      <c r="B621" s="44">
        <v>3038</v>
      </c>
      <c r="C621" s="44" t="s">
        <v>2</v>
      </c>
      <c r="D621" s="89"/>
      <c r="E621" s="67" t="str">
        <f t="shared" ref="E621:E632" si="625">CONCATENATE(C621,D621)</f>
        <v>X</v>
      </c>
      <c r="F621" s="44" t="s">
        <v>95</v>
      </c>
      <c r="G621" s="192">
        <v>1</v>
      </c>
      <c r="H621" s="44" t="str">
        <f t="shared" ref="H621:H632" si="626">CONCATENATE(F621,"/",G621)</f>
        <v>XXX194/1</v>
      </c>
      <c r="I621" s="68" t="s">
        <v>5</v>
      </c>
      <c r="J621" s="68" t="s">
        <v>5</v>
      </c>
      <c r="K621" s="69">
        <v>0.21180555555555555</v>
      </c>
      <c r="L621" s="70">
        <v>0.21527777777777779</v>
      </c>
      <c r="M621" s="45" t="s">
        <v>70</v>
      </c>
      <c r="N621" s="70">
        <v>0.24652777777777779</v>
      </c>
      <c r="O621" s="45" t="s">
        <v>28</v>
      </c>
      <c r="P621" s="44" t="str">
        <f t="shared" si="620"/>
        <v>OK</v>
      </c>
      <c r="Q621" s="71">
        <f t="shared" si="621"/>
        <v>3.125E-2</v>
      </c>
      <c r="R621" s="71">
        <f t="shared" si="622"/>
        <v>3.4722222222222376E-3</v>
      </c>
      <c r="S621" s="71">
        <f t="shared" si="623"/>
        <v>3.4722222222222238E-2</v>
      </c>
      <c r="T621" s="71">
        <f t="shared" ref="T621:T632" si="627">K621-N620</f>
        <v>1.0416666666666685E-2</v>
      </c>
      <c r="U621" s="44">
        <v>27</v>
      </c>
      <c r="V621" s="44">
        <f>INDEX('Počty dní'!A:E,MATCH(E621,'Počty dní'!C:C,0),4)</f>
        <v>205</v>
      </c>
      <c r="W621" s="115">
        <f t="shared" ref="W621:W632" si="628">V621*U621</f>
        <v>5535</v>
      </c>
    </row>
    <row r="622" spans="1:24" x14ac:dyDescent="0.3">
      <c r="A622" s="94">
        <v>338</v>
      </c>
      <c r="B622" s="44">
        <v>3038</v>
      </c>
      <c r="C622" s="44" t="s">
        <v>2</v>
      </c>
      <c r="D622" s="89"/>
      <c r="E622" s="67" t="str">
        <f t="shared" si="625"/>
        <v>X</v>
      </c>
      <c r="F622" s="44" t="s">
        <v>95</v>
      </c>
      <c r="G622" s="192">
        <v>4</v>
      </c>
      <c r="H622" s="44" t="str">
        <f t="shared" si="626"/>
        <v>XXX194/4</v>
      </c>
      <c r="I622" s="68" t="s">
        <v>5</v>
      </c>
      <c r="J622" s="68" t="s">
        <v>5</v>
      </c>
      <c r="K622" s="69">
        <v>0.25138888888888888</v>
      </c>
      <c r="L622" s="70">
        <v>0.25347222222222221</v>
      </c>
      <c r="M622" s="45" t="s">
        <v>28</v>
      </c>
      <c r="N622" s="70">
        <v>0.28472222222222221</v>
      </c>
      <c r="O622" s="45" t="s">
        <v>70</v>
      </c>
      <c r="P622" s="44" t="str">
        <f t="shared" si="620"/>
        <v>OK</v>
      </c>
      <c r="Q622" s="71">
        <f t="shared" si="621"/>
        <v>3.125E-2</v>
      </c>
      <c r="R622" s="71">
        <f t="shared" si="622"/>
        <v>2.0833333333333259E-3</v>
      </c>
      <c r="S622" s="71">
        <f t="shared" si="623"/>
        <v>3.3333333333333326E-2</v>
      </c>
      <c r="T622" s="71">
        <f t="shared" si="627"/>
        <v>4.8611111111110938E-3</v>
      </c>
      <c r="U622" s="44">
        <v>27</v>
      </c>
      <c r="V622" s="44">
        <f>INDEX('Počty dní'!A:E,MATCH(E622,'Počty dní'!C:C,0),4)</f>
        <v>205</v>
      </c>
      <c r="W622" s="115">
        <f t="shared" si="628"/>
        <v>5535</v>
      </c>
    </row>
    <row r="623" spans="1:24" x14ac:dyDescent="0.3">
      <c r="A623" s="94">
        <v>338</v>
      </c>
      <c r="B623" s="44">
        <v>3038</v>
      </c>
      <c r="C623" s="44" t="s">
        <v>2</v>
      </c>
      <c r="D623" s="89"/>
      <c r="E623" s="67" t="str">
        <f t="shared" si="625"/>
        <v>X</v>
      </c>
      <c r="F623" s="44" t="s">
        <v>86</v>
      </c>
      <c r="G623" s="192">
        <v>3</v>
      </c>
      <c r="H623" s="44" t="str">
        <f t="shared" si="626"/>
        <v>XXX191/3</v>
      </c>
      <c r="I623" s="68" t="s">
        <v>5</v>
      </c>
      <c r="J623" s="68" t="s">
        <v>5</v>
      </c>
      <c r="K623" s="69">
        <v>0.29375000000000001</v>
      </c>
      <c r="L623" s="70">
        <v>0.2951388888888889</v>
      </c>
      <c r="M623" s="45" t="s">
        <v>70</v>
      </c>
      <c r="N623" s="70">
        <v>0.31111111111111112</v>
      </c>
      <c r="O623" s="45" t="s">
        <v>85</v>
      </c>
      <c r="P623" s="44" t="str">
        <f t="shared" si="620"/>
        <v>OK</v>
      </c>
      <c r="Q623" s="71">
        <f t="shared" si="621"/>
        <v>1.5972222222222221E-2</v>
      </c>
      <c r="R623" s="71">
        <f t="shared" si="622"/>
        <v>1.388888888888884E-3</v>
      </c>
      <c r="S623" s="71">
        <f t="shared" si="623"/>
        <v>1.7361111111111105E-2</v>
      </c>
      <c r="T623" s="71">
        <f t="shared" si="627"/>
        <v>9.0277777777778012E-3</v>
      </c>
      <c r="U623" s="44">
        <v>12.1</v>
      </c>
      <c r="V623" s="44">
        <f>INDEX('Počty dní'!A:E,MATCH(E623,'Počty dní'!C:C,0),4)</f>
        <v>205</v>
      </c>
      <c r="W623" s="115">
        <f t="shared" si="628"/>
        <v>2480.5</v>
      </c>
    </row>
    <row r="624" spans="1:24" x14ac:dyDescent="0.3">
      <c r="A624" s="94">
        <v>338</v>
      </c>
      <c r="B624" s="44">
        <v>3038</v>
      </c>
      <c r="C624" s="44" t="s">
        <v>2</v>
      </c>
      <c r="D624" s="89"/>
      <c r="E624" s="67" t="str">
        <f t="shared" si="625"/>
        <v>X</v>
      </c>
      <c r="F624" s="44" t="s">
        <v>82</v>
      </c>
      <c r="G624" s="192">
        <v>8</v>
      </c>
      <c r="H624" s="44" t="str">
        <f t="shared" si="626"/>
        <v>XXX190/8</v>
      </c>
      <c r="I624" s="68" t="s">
        <v>5</v>
      </c>
      <c r="J624" s="68" t="s">
        <v>5</v>
      </c>
      <c r="K624" s="69">
        <v>0.31111111111111112</v>
      </c>
      <c r="L624" s="70">
        <v>0.31180555555555556</v>
      </c>
      <c r="M624" s="45" t="s">
        <v>85</v>
      </c>
      <c r="N624" s="70">
        <v>0.34513888888888888</v>
      </c>
      <c r="O624" s="45" t="s">
        <v>28</v>
      </c>
      <c r="P624" s="44" t="str">
        <f t="shared" si="620"/>
        <v>OK</v>
      </c>
      <c r="Q624" s="71">
        <f t="shared" si="621"/>
        <v>3.3333333333333326E-2</v>
      </c>
      <c r="R624" s="71">
        <f t="shared" si="622"/>
        <v>6.9444444444444198E-4</v>
      </c>
      <c r="S624" s="71">
        <f t="shared" si="623"/>
        <v>3.4027777777777768E-2</v>
      </c>
      <c r="T624" s="71">
        <f t="shared" si="627"/>
        <v>0</v>
      </c>
      <c r="U624" s="44">
        <v>26.8</v>
      </c>
      <c r="V624" s="44">
        <f>INDEX('Počty dní'!A:E,MATCH(E624,'Počty dní'!C:C,0),4)</f>
        <v>205</v>
      </c>
      <c r="W624" s="115">
        <f t="shared" si="628"/>
        <v>5494</v>
      </c>
      <c r="X624" s="16"/>
    </row>
    <row r="625" spans="1:24" x14ac:dyDescent="0.3">
      <c r="A625" s="94">
        <v>338</v>
      </c>
      <c r="B625" s="44">
        <v>3038</v>
      </c>
      <c r="C625" s="44" t="s">
        <v>2</v>
      </c>
      <c r="D625" s="89"/>
      <c r="E625" s="67" t="str">
        <f t="shared" si="625"/>
        <v>X</v>
      </c>
      <c r="F625" s="44" t="s">
        <v>82</v>
      </c>
      <c r="G625" s="192">
        <v>11</v>
      </c>
      <c r="H625" s="44" t="str">
        <f t="shared" si="626"/>
        <v>XXX190/11</v>
      </c>
      <c r="I625" s="68" t="s">
        <v>5</v>
      </c>
      <c r="J625" s="68" t="s">
        <v>5</v>
      </c>
      <c r="K625" s="69">
        <v>0.44444444444444442</v>
      </c>
      <c r="L625" s="70">
        <v>0.4458333333333333</v>
      </c>
      <c r="M625" s="45" t="s">
        <v>28</v>
      </c>
      <c r="N625" s="70">
        <v>0.48958333333333331</v>
      </c>
      <c r="O625" s="45" t="s">
        <v>70</v>
      </c>
      <c r="P625" s="44" t="str">
        <f t="shared" si="620"/>
        <v>OK</v>
      </c>
      <c r="Q625" s="71">
        <f t="shared" si="621"/>
        <v>4.3750000000000011E-2</v>
      </c>
      <c r="R625" s="71">
        <f t="shared" si="622"/>
        <v>1.388888888888884E-3</v>
      </c>
      <c r="S625" s="71">
        <f t="shared" si="623"/>
        <v>4.5138888888888895E-2</v>
      </c>
      <c r="T625" s="71">
        <f t="shared" si="627"/>
        <v>9.9305555555555536E-2</v>
      </c>
      <c r="U625" s="44">
        <v>35.1</v>
      </c>
      <c r="V625" s="44">
        <f>INDEX('Počty dní'!A:E,MATCH(E625,'Počty dní'!C:C,0),4)</f>
        <v>205</v>
      </c>
      <c r="W625" s="115">
        <f t="shared" si="628"/>
        <v>7195.5</v>
      </c>
      <c r="X625" s="16"/>
    </row>
    <row r="626" spans="1:24" x14ac:dyDescent="0.3">
      <c r="A626" s="94">
        <v>338</v>
      </c>
      <c r="B626" s="44">
        <v>3038</v>
      </c>
      <c r="C626" s="44" t="s">
        <v>2</v>
      </c>
      <c r="D626" s="89"/>
      <c r="E626" s="67" t="str">
        <f t="shared" si="625"/>
        <v>X</v>
      </c>
      <c r="F626" s="44" t="s">
        <v>82</v>
      </c>
      <c r="G626" s="192">
        <v>12</v>
      </c>
      <c r="H626" s="44" t="str">
        <f t="shared" si="626"/>
        <v>XXX190/12</v>
      </c>
      <c r="I626" s="68" t="s">
        <v>5</v>
      </c>
      <c r="J626" s="68" t="s">
        <v>5</v>
      </c>
      <c r="K626" s="69">
        <v>0.50902777777777775</v>
      </c>
      <c r="L626" s="70">
        <v>0.51041666666666663</v>
      </c>
      <c r="M626" s="45" t="s">
        <v>70</v>
      </c>
      <c r="N626" s="70">
        <v>0.55347222222222225</v>
      </c>
      <c r="O626" s="45" t="s">
        <v>28</v>
      </c>
      <c r="P626" s="44" t="str">
        <f t="shared" si="620"/>
        <v>OK</v>
      </c>
      <c r="Q626" s="71">
        <f t="shared" si="621"/>
        <v>4.3055555555555625E-2</v>
      </c>
      <c r="R626" s="71">
        <f t="shared" si="622"/>
        <v>1.388888888888884E-3</v>
      </c>
      <c r="S626" s="71">
        <f t="shared" si="623"/>
        <v>4.4444444444444509E-2</v>
      </c>
      <c r="T626" s="71">
        <f t="shared" si="627"/>
        <v>1.9444444444444431E-2</v>
      </c>
      <c r="U626" s="44">
        <v>35.1</v>
      </c>
      <c r="V626" s="44">
        <f>INDEX('Počty dní'!A:E,MATCH(E626,'Počty dní'!C:C,0),4)</f>
        <v>205</v>
      </c>
      <c r="W626" s="115">
        <f t="shared" si="628"/>
        <v>7195.5</v>
      </c>
    </row>
    <row r="627" spans="1:24" x14ac:dyDescent="0.3">
      <c r="A627" s="94">
        <v>338</v>
      </c>
      <c r="B627" s="44">
        <v>3038</v>
      </c>
      <c r="C627" s="44" t="s">
        <v>2</v>
      </c>
      <c r="D627" s="89"/>
      <c r="E627" s="67" t="str">
        <f t="shared" si="625"/>
        <v>X</v>
      </c>
      <c r="F627" s="44" t="s">
        <v>82</v>
      </c>
      <c r="G627" s="192">
        <v>15</v>
      </c>
      <c r="H627" s="44" t="str">
        <f t="shared" si="626"/>
        <v>XXX190/15</v>
      </c>
      <c r="I627" s="68" t="s">
        <v>5</v>
      </c>
      <c r="J627" s="68" t="s">
        <v>5</v>
      </c>
      <c r="K627" s="69">
        <v>0.56736111111111109</v>
      </c>
      <c r="L627" s="70">
        <v>0.5708333333333333</v>
      </c>
      <c r="M627" s="45" t="s">
        <v>28</v>
      </c>
      <c r="N627" s="70">
        <v>0.61458333333333337</v>
      </c>
      <c r="O627" s="45" t="s">
        <v>70</v>
      </c>
      <c r="P627" s="44" t="str">
        <f t="shared" si="620"/>
        <v>OK</v>
      </c>
      <c r="Q627" s="71">
        <f t="shared" si="621"/>
        <v>4.3750000000000067E-2</v>
      </c>
      <c r="R627" s="71">
        <f t="shared" si="622"/>
        <v>3.4722222222222099E-3</v>
      </c>
      <c r="S627" s="71">
        <f t="shared" si="623"/>
        <v>4.7222222222222276E-2</v>
      </c>
      <c r="T627" s="71">
        <f t="shared" si="627"/>
        <v>1.388888888888884E-2</v>
      </c>
      <c r="U627" s="44">
        <v>35.1</v>
      </c>
      <c r="V627" s="44">
        <f>INDEX('Počty dní'!A:E,MATCH(E627,'Počty dní'!C:C,0),4)</f>
        <v>205</v>
      </c>
      <c r="W627" s="115">
        <f t="shared" si="628"/>
        <v>7195.5</v>
      </c>
      <c r="X627" s="16"/>
    </row>
    <row r="628" spans="1:24" x14ac:dyDescent="0.3">
      <c r="A628" s="94">
        <v>338</v>
      </c>
      <c r="B628" s="44">
        <v>3038</v>
      </c>
      <c r="C628" s="44" t="s">
        <v>2</v>
      </c>
      <c r="D628" s="89"/>
      <c r="E628" s="67" t="str">
        <f t="shared" si="625"/>
        <v>X</v>
      </c>
      <c r="F628" s="44" t="s">
        <v>82</v>
      </c>
      <c r="G628" s="192">
        <v>18</v>
      </c>
      <c r="H628" s="44" t="str">
        <f t="shared" si="626"/>
        <v>XXX190/18</v>
      </c>
      <c r="I628" s="68" t="s">
        <v>5</v>
      </c>
      <c r="J628" s="68" t="s">
        <v>5</v>
      </c>
      <c r="K628" s="69">
        <v>0.63194444444444442</v>
      </c>
      <c r="L628" s="70">
        <v>0.63541666666666663</v>
      </c>
      <c r="M628" s="45" t="s">
        <v>70</v>
      </c>
      <c r="N628" s="70">
        <v>0.67847222222222225</v>
      </c>
      <c r="O628" s="45" t="s">
        <v>28</v>
      </c>
      <c r="P628" s="44" t="str">
        <f t="shared" si="620"/>
        <v>OK</v>
      </c>
      <c r="Q628" s="71">
        <f t="shared" si="621"/>
        <v>4.3055555555555625E-2</v>
      </c>
      <c r="R628" s="71">
        <f t="shared" si="622"/>
        <v>3.4722222222222099E-3</v>
      </c>
      <c r="S628" s="71">
        <f t="shared" si="623"/>
        <v>4.6527777777777835E-2</v>
      </c>
      <c r="T628" s="71">
        <f t="shared" si="627"/>
        <v>1.7361111111111049E-2</v>
      </c>
      <c r="U628" s="44">
        <v>35.1</v>
      </c>
      <c r="V628" s="44">
        <f>INDEX('Počty dní'!A:E,MATCH(E628,'Počty dní'!C:C,0),4)</f>
        <v>205</v>
      </c>
      <c r="W628" s="115">
        <f t="shared" si="628"/>
        <v>7195.5</v>
      </c>
    </row>
    <row r="629" spans="1:24" x14ac:dyDescent="0.3">
      <c r="A629" s="94">
        <v>338</v>
      </c>
      <c r="B629" s="44">
        <v>3038</v>
      </c>
      <c r="C629" s="44" t="s">
        <v>2</v>
      </c>
      <c r="D629" s="89"/>
      <c r="E629" s="67" t="str">
        <f t="shared" si="625"/>
        <v>X</v>
      </c>
      <c r="F629" s="44" t="s">
        <v>82</v>
      </c>
      <c r="G629" s="192">
        <v>21</v>
      </c>
      <c r="H629" s="44" t="str">
        <f t="shared" si="626"/>
        <v>XXX190/21</v>
      </c>
      <c r="I629" s="68" t="s">
        <v>5</v>
      </c>
      <c r="J629" s="68" t="s">
        <v>5</v>
      </c>
      <c r="K629" s="69">
        <v>0.69236111111111109</v>
      </c>
      <c r="L629" s="70">
        <v>0.6958333333333333</v>
      </c>
      <c r="M629" s="45" t="s">
        <v>28</v>
      </c>
      <c r="N629" s="70">
        <v>0.73958333333333337</v>
      </c>
      <c r="O629" s="45" t="s">
        <v>70</v>
      </c>
      <c r="P629" s="44" t="str">
        <f t="shared" si="620"/>
        <v>OK</v>
      </c>
      <c r="Q629" s="71">
        <f t="shared" si="621"/>
        <v>4.3750000000000067E-2</v>
      </c>
      <c r="R629" s="71">
        <f t="shared" si="622"/>
        <v>3.4722222222222099E-3</v>
      </c>
      <c r="S629" s="71">
        <f t="shared" si="623"/>
        <v>4.7222222222222276E-2</v>
      </c>
      <c r="T629" s="71">
        <f t="shared" si="627"/>
        <v>1.388888888888884E-2</v>
      </c>
      <c r="U629" s="44">
        <v>35.1</v>
      </c>
      <c r="V629" s="44">
        <f>INDEX('Počty dní'!A:E,MATCH(E629,'Počty dní'!C:C,0),4)</f>
        <v>205</v>
      </c>
      <c r="W629" s="115">
        <f t="shared" si="628"/>
        <v>7195.5</v>
      </c>
      <c r="X629" s="16"/>
    </row>
    <row r="630" spans="1:24" x14ac:dyDescent="0.3">
      <c r="A630" s="94">
        <v>338</v>
      </c>
      <c r="B630" s="44">
        <v>3038</v>
      </c>
      <c r="C630" s="44" t="s">
        <v>2</v>
      </c>
      <c r="D630" s="89"/>
      <c r="E630" s="67" t="str">
        <f t="shared" si="625"/>
        <v>X</v>
      </c>
      <c r="F630" s="44" t="s">
        <v>82</v>
      </c>
      <c r="G630" s="192">
        <v>24</v>
      </c>
      <c r="H630" s="44" t="str">
        <f t="shared" si="626"/>
        <v>XXX190/24</v>
      </c>
      <c r="I630" s="68" t="s">
        <v>5</v>
      </c>
      <c r="J630" s="68" t="s">
        <v>5</v>
      </c>
      <c r="K630" s="69">
        <v>0.80069444444444438</v>
      </c>
      <c r="L630" s="70">
        <v>0.80208333333333337</v>
      </c>
      <c r="M630" s="45" t="s">
        <v>70</v>
      </c>
      <c r="N630" s="70">
        <v>0.84513888888888899</v>
      </c>
      <c r="O630" s="45" t="s">
        <v>28</v>
      </c>
      <c r="P630" s="44" t="str">
        <f t="shared" si="620"/>
        <v>OK</v>
      </c>
      <c r="Q630" s="71">
        <f t="shared" si="621"/>
        <v>4.3055555555555625E-2</v>
      </c>
      <c r="R630" s="71">
        <f t="shared" si="622"/>
        <v>1.388888888888995E-3</v>
      </c>
      <c r="S630" s="71">
        <f t="shared" si="623"/>
        <v>4.444444444444462E-2</v>
      </c>
      <c r="T630" s="71">
        <f t="shared" si="627"/>
        <v>6.1111111111111005E-2</v>
      </c>
      <c r="U630" s="44">
        <v>35.1</v>
      </c>
      <c r="V630" s="44">
        <f>INDEX('Počty dní'!A:E,MATCH(E630,'Počty dní'!C:C,0),4)</f>
        <v>205</v>
      </c>
      <c r="W630" s="115">
        <f t="shared" si="628"/>
        <v>7195.5</v>
      </c>
    </row>
    <row r="631" spans="1:24" x14ac:dyDescent="0.3">
      <c r="A631" s="94">
        <v>338</v>
      </c>
      <c r="B631" s="44">
        <v>3038</v>
      </c>
      <c r="C631" s="44" t="s">
        <v>2</v>
      </c>
      <c r="D631" s="89"/>
      <c r="E631" s="67" t="str">
        <f t="shared" si="625"/>
        <v>X</v>
      </c>
      <c r="F631" s="44" t="s">
        <v>82</v>
      </c>
      <c r="G631" s="192">
        <v>25</v>
      </c>
      <c r="H631" s="44" t="str">
        <f t="shared" si="626"/>
        <v>XXX190/25</v>
      </c>
      <c r="I631" s="68" t="s">
        <v>5</v>
      </c>
      <c r="J631" s="68" t="s">
        <v>5</v>
      </c>
      <c r="K631" s="69">
        <v>0.86111111111111116</v>
      </c>
      <c r="L631" s="70">
        <v>0.86249999999999993</v>
      </c>
      <c r="M631" s="45" t="s">
        <v>28</v>
      </c>
      <c r="N631" s="70">
        <v>0.90625</v>
      </c>
      <c r="O631" s="45" t="s">
        <v>70</v>
      </c>
      <c r="P631" s="44" t="str">
        <f t="shared" si="620"/>
        <v>OK</v>
      </c>
      <c r="Q631" s="71">
        <f t="shared" si="621"/>
        <v>4.3750000000000067E-2</v>
      </c>
      <c r="R631" s="71">
        <f t="shared" si="622"/>
        <v>1.3888888888887729E-3</v>
      </c>
      <c r="S631" s="71">
        <f t="shared" si="623"/>
        <v>4.513888888888884E-2</v>
      </c>
      <c r="T631" s="71">
        <f t="shared" si="627"/>
        <v>1.5972222222222165E-2</v>
      </c>
      <c r="U631" s="44">
        <v>35.1</v>
      </c>
      <c r="V631" s="44">
        <f>INDEX('Počty dní'!A:E,MATCH(E631,'Počty dní'!C:C,0),4)</f>
        <v>205</v>
      </c>
      <c r="W631" s="115">
        <f t="shared" si="628"/>
        <v>7195.5</v>
      </c>
      <c r="X631" s="16"/>
    </row>
    <row r="632" spans="1:24" ht="15" thickBot="1" x14ac:dyDescent="0.35">
      <c r="A632" s="157">
        <v>338</v>
      </c>
      <c r="B632" s="44">
        <v>3038</v>
      </c>
      <c r="C632" s="44" t="s">
        <v>2</v>
      </c>
      <c r="D632" s="89"/>
      <c r="E632" s="67" t="str">
        <f t="shared" si="625"/>
        <v>X</v>
      </c>
      <c r="F632" s="44" t="s">
        <v>82</v>
      </c>
      <c r="G632" s="192">
        <v>26</v>
      </c>
      <c r="H632" s="44" t="str">
        <f t="shared" si="626"/>
        <v>XXX190/26</v>
      </c>
      <c r="I632" s="68" t="s">
        <v>5</v>
      </c>
      <c r="J632" s="68" t="s">
        <v>5</v>
      </c>
      <c r="K632" s="69">
        <v>0.92569444444444438</v>
      </c>
      <c r="L632" s="70">
        <v>0.92708333333333337</v>
      </c>
      <c r="M632" s="45" t="s">
        <v>70</v>
      </c>
      <c r="N632" s="70">
        <v>0.94791666666666663</v>
      </c>
      <c r="O632" s="45" t="s">
        <v>83</v>
      </c>
      <c r="P632" s="44"/>
      <c r="Q632" s="71">
        <f t="shared" si="621"/>
        <v>2.0833333333333259E-2</v>
      </c>
      <c r="R632" s="71">
        <f t="shared" si="622"/>
        <v>1.388888888888995E-3</v>
      </c>
      <c r="S632" s="71">
        <f t="shared" si="623"/>
        <v>2.2222222222222254E-2</v>
      </c>
      <c r="T632" s="71">
        <f t="shared" si="627"/>
        <v>1.9444444444444375E-2</v>
      </c>
      <c r="U632" s="44">
        <v>17.100000000000001</v>
      </c>
      <c r="V632" s="44">
        <f>INDEX('Počty dní'!A:E,MATCH(E632,'Počty dní'!C:C,0),4)</f>
        <v>205</v>
      </c>
      <c r="W632" s="115">
        <f t="shared" si="628"/>
        <v>3505.5000000000005</v>
      </c>
    </row>
    <row r="633" spans="1:24" ht="15" thickBot="1" x14ac:dyDescent="0.35">
      <c r="A633" s="120" t="str">
        <f ca="1">CONCATENATE(INDIRECT("R[-3]C[0]",FALSE),"celkem")</f>
        <v>338celkem</v>
      </c>
      <c r="B633" s="121"/>
      <c r="C633" s="121" t="str">
        <f ca="1">INDIRECT("R[-1]C[12]",FALSE)</f>
        <v>Úsobí,,nám.</v>
      </c>
      <c r="D633" s="122"/>
      <c r="E633" s="121"/>
      <c r="F633" s="122"/>
      <c r="G633" s="121"/>
      <c r="H633" s="123"/>
      <c r="I633" s="132"/>
      <c r="J633" s="133" t="str">
        <f ca="1">INDIRECT("R[-2]C[0]",FALSE)</f>
        <v>S</v>
      </c>
      <c r="K633" s="124"/>
      <c r="L633" s="134"/>
      <c r="M633" s="125"/>
      <c r="N633" s="134"/>
      <c r="O633" s="126"/>
      <c r="P633" s="121"/>
      <c r="Q633" s="127">
        <f>SUM(Q620:Q632)</f>
        <v>0.45763888888888921</v>
      </c>
      <c r="R633" s="127">
        <f t="shared" ref="R633:T633" si="629">SUM(R620:R632)</f>
        <v>2.5694444444444492E-2</v>
      </c>
      <c r="S633" s="127">
        <f t="shared" si="629"/>
        <v>0.48333333333333373</v>
      </c>
      <c r="T633" s="127">
        <f t="shared" si="629"/>
        <v>0.28472222222222182</v>
      </c>
      <c r="U633" s="128">
        <f>SUM(U620:U632)</f>
        <v>372.80000000000007</v>
      </c>
      <c r="V633" s="129"/>
      <c r="W633" s="130">
        <f>SUM(W620:W632)</f>
        <v>76424</v>
      </c>
      <c r="X633" s="41"/>
    </row>
    <row r="634" spans="1:24" x14ac:dyDescent="0.3">
      <c r="B634" s="16"/>
      <c r="C634" s="16"/>
      <c r="D634" s="16"/>
      <c r="E634" s="16"/>
      <c r="F634" s="16"/>
      <c r="G634" s="16"/>
      <c r="H634" s="16"/>
      <c r="I634" s="16"/>
      <c r="J634" s="16"/>
      <c r="K634" s="16"/>
      <c r="L634" s="16"/>
      <c r="M634" s="16"/>
      <c r="N634" s="16"/>
      <c r="O634" s="16"/>
      <c r="P634" s="16"/>
      <c r="Q634" s="16"/>
      <c r="R634" s="16"/>
      <c r="S634" s="16"/>
      <c r="T634" s="16"/>
      <c r="U634" s="16"/>
      <c r="V634" s="16"/>
      <c r="W634" s="16"/>
      <c r="X634" s="16"/>
    </row>
    <row r="635" spans="1:24" ht="15" thickBot="1" x14ac:dyDescent="0.35">
      <c r="B635" s="16"/>
      <c r="C635" s="16"/>
      <c r="D635" s="16"/>
      <c r="E635" s="16"/>
      <c r="F635" s="16"/>
      <c r="G635" s="16"/>
      <c r="H635" s="16"/>
      <c r="I635" s="16"/>
      <c r="J635" s="16"/>
      <c r="K635" s="16"/>
      <c r="L635" s="16"/>
      <c r="M635" s="16"/>
      <c r="N635" s="16"/>
      <c r="O635" s="16"/>
      <c r="P635" s="16"/>
      <c r="Q635" s="16"/>
      <c r="R635" s="16"/>
      <c r="S635" s="16"/>
      <c r="T635" s="16"/>
      <c r="U635" s="16"/>
      <c r="V635" s="16"/>
      <c r="W635" s="16"/>
      <c r="X635" s="16"/>
    </row>
    <row r="636" spans="1:24" x14ac:dyDescent="0.3">
      <c r="A636" s="93">
        <v>339</v>
      </c>
      <c r="B636" s="42">
        <v>3039</v>
      </c>
      <c r="C636" s="42" t="s">
        <v>2</v>
      </c>
      <c r="D636" s="109"/>
      <c r="E636" s="110" t="str">
        <f t="shared" si="618"/>
        <v>X</v>
      </c>
      <c r="F636" s="42" t="s">
        <v>82</v>
      </c>
      <c r="G636" s="191">
        <v>3</v>
      </c>
      <c r="H636" s="42" t="str">
        <f t="shared" si="619"/>
        <v>XXX190/3</v>
      </c>
      <c r="I636" s="64" t="s">
        <v>5</v>
      </c>
      <c r="J636" s="64" t="s">
        <v>6</v>
      </c>
      <c r="K636" s="111">
        <v>0.21805555555555556</v>
      </c>
      <c r="L636" s="112">
        <v>0.21875</v>
      </c>
      <c r="M636" s="113" t="s">
        <v>83</v>
      </c>
      <c r="N636" s="112">
        <v>0.23958333333333334</v>
      </c>
      <c r="O636" s="113" t="s">
        <v>70</v>
      </c>
      <c r="P636" s="42" t="str">
        <f t="shared" ref="P636:P648" si="630">IF(M637=O636,"OK","POZOR")</f>
        <v>OK</v>
      </c>
      <c r="Q636" s="114">
        <f t="shared" ref="Q636:Q649" si="631">IF(ISNUMBER(G636),N636-L636,IF(F636="přejezd",N636-L636,0))</f>
        <v>2.0833333333333343E-2</v>
      </c>
      <c r="R636" s="114">
        <f t="shared" ref="R636:R649" si="632">IF(ISNUMBER(G636),L636-K636,0)</f>
        <v>6.9444444444444198E-4</v>
      </c>
      <c r="S636" s="114">
        <f t="shared" ref="S636:S649" si="633">Q636+R636</f>
        <v>2.1527777777777785E-2</v>
      </c>
      <c r="T636" s="114">
        <f t="shared" ref="T636:T649" si="634">K636-N635</f>
        <v>0.21805555555555556</v>
      </c>
      <c r="U636" s="42">
        <v>17.100000000000001</v>
      </c>
      <c r="V636" s="42">
        <f>INDEX('Počty dní'!A:E,MATCH(E636,'Počty dní'!C:C,0),4)</f>
        <v>205</v>
      </c>
      <c r="W636" s="65">
        <f t="shared" si="624"/>
        <v>3505.5000000000005</v>
      </c>
      <c r="X636" s="16"/>
    </row>
    <row r="637" spans="1:24" x14ac:dyDescent="0.3">
      <c r="A637" s="94">
        <v>339</v>
      </c>
      <c r="B637" s="44">
        <v>3039</v>
      </c>
      <c r="C637" s="44" t="s">
        <v>2</v>
      </c>
      <c r="D637" s="89"/>
      <c r="E637" s="67" t="str">
        <f t="shared" ref="E637:E649" si="635">CONCATENATE(C637,D637)</f>
        <v>X</v>
      </c>
      <c r="F637" s="44" t="s">
        <v>95</v>
      </c>
      <c r="G637" s="192">
        <v>3</v>
      </c>
      <c r="H637" s="44" t="str">
        <f t="shared" ref="H637:H649" si="636">CONCATENATE(F637,"/",G637)</f>
        <v>XXX194/3</v>
      </c>
      <c r="I637" s="68" t="s">
        <v>6</v>
      </c>
      <c r="J637" s="68" t="s">
        <v>6</v>
      </c>
      <c r="K637" s="69">
        <v>0.25347222222222221</v>
      </c>
      <c r="L637" s="70">
        <v>0.25694444444444448</v>
      </c>
      <c r="M637" s="45" t="s">
        <v>70</v>
      </c>
      <c r="N637" s="70">
        <v>0.28611111111111115</v>
      </c>
      <c r="O637" s="45" t="s">
        <v>28</v>
      </c>
      <c r="P637" s="44" t="str">
        <f t="shared" si="630"/>
        <v>OK</v>
      </c>
      <c r="Q637" s="71">
        <f t="shared" si="631"/>
        <v>2.9166666666666674E-2</v>
      </c>
      <c r="R637" s="71">
        <f t="shared" si="632"/>
        <v>3.4722222222222654E-3</v>
      </c>
      <c r="S637" s="71">
        <f t="shared" si="633"/>
        <v>3.2638888888888939E-2</v>
      </c>
      <c r="T637" s="71">
        <f t="shared" si="634"/>
        <v>1.3888888888888867E-2</v>
      </c>
      <c r="U637" s="44">
        <v>26.1</v>
      </c>
      <c r="V637" s="44">
        <f>INDEX('Počty dní'!A:E,MATCH(E637,'Počty dní'!C:C,0),4)</f>
        <v>205</v>
      </c>
      <c r="W637" s="115">
        <f t="shared" ref="W637:W649" si="637">V637*U637</f>
        <v>5350.5</v>
      </c>
    </row>
    <row r="638" spans="1:24" x14ac:dyDescent="0.3">
      <c r="A638" s="94">
        <v>339</v>
      </c>
      <c r="B638" s="44">
        <v>3039</v>
      </c>
      <c r="C638" s="44" t="s">
        <v>2</v>
      </c>
      <c r="D638" s="89"/>
      <c r="E638" s="67" t="str">
        <f t="shared" si="635"/>
        <v>X</v>
      </c>
      <c r="F638" s="44" t="s">
        <v>96</v>
      </c>
      <c r="G638" s="192">
        <v>5</v>
      </c>
      <c r="H638" s="44" t="str">
        <f t="shared" si="636"/>
        <v>XXX195/5</v>
      </c>
      <c r="I638" s="68" t="s">
        <v>5</v>
      </c>
      <c r="J638" s="68" t="s">
        <v>6</v>
      </c>
      <c r="K638" s="69">
        <v>0.28680555555555554</v>
      </c>
      <c r="L638" s="70">
        <v>0.28750000000000003</v>
      </c>
      <c r="M638" s="45" t="s">
        <v>28</v>
      </c>
      <c r="N638" s="70">
        <v>0.29930555555555555</v>
      </c>
      <c r="O638" s="45" t="s">
        <v>92</v>
      </c>
      <c r="P638" s="44" t="str">
        <f t="shared" si="630"/>
        <v>OK</v>
      </c>
      <c r="Q638" s="71">
        <f t="shared" si="631"/>
        <v>1.1805555555555514E-2</v>
      </c>
      <c r="R638" s="71">
        <f t="shared" si="632"/>
        <v>6.9444444444449749E-4</v>
      </c>
      <c r="S638" s="71">
        <f t="shared" si="633"/>
        <v>1.2500000000000011E-2</v>
      </c>
      <c r="T638" s="71">
        <f t="shared" si="634"/>
        <v>6.9444444444438647E-4</v>
      </c>
      <c r="U638" s="44">
        <v>13.4</v>
      </c>
      <c r="V638" s="44">
        <f>INDEX('Počty dní'!A:E,MATCH(E638,'Počty dní'!C:C,0),4)</f>
        <v>205</v>
      </c>
      <c r="W638" s="115">
        <f t="shared" si="637"/>
        <v>2747</v>
      </c>
    </row>
    <row r="639" spans="1:24" x14ac:dyDescent="0.3">
      <c r="A639" s="94">
        <v>339</v>
      </c>
      <c r="B639" s="44">
        <v>3039</v>
      </c>
      <c r="C639" s="44" t="s">
        <v>2</v>
      </c>
      <c r="D639" s="89">
        <v>25</v>
      </c>
      <c r="E639" s="67" t="str">
        <f t="shared" si="635"/>
        <v>X25</v>
      </c>
      <c r="F639" s="44" t="s">
        <v>91</v>
      </c>
      <c r="G639" s="192">
        <v>52</v>
      </c>
      <c r="H639" s="44" t="str">
        <f t="shared" si="636"/>
        <v>XXX193/52</v>
      </c>
      <c r="I639" s="68" t="s">
        <v>5</v>
      </c>
      <c r="J639" s="68" t="s">
        <v>6</v>
      </c>
      <c r="K639" s="69">
        <v>0.3</v>
      </c>
      <c r="L639" s="70">
        <v>0.30069444444444443</v>
      </c>
      <c r="M639" s="45" t="s">
        <v>92</v>
      </c>
      <c r="N639" s="70">
        <v>0.31597222222222221</v>
      </c>
      <c r="O639" s="45" t="s">
        <v>84</v>
      </c>
      <c r="P639" s="44" t="str">
        <f t="shared" si="630"/>
        <v>OK</v>
      </c>
      <c r="Q639" s="71">
        <f t="shared" si="631"/>
        <v>1.5277777777777779E-2</v>
      </c>
      <c r="R639" s="71">
        <f t="shared" si="632"/>
        <v>6.9444444444444198E-4</v>
      </c>
      <c r="S639" s="71">
        <f t="shared" si="633"/>
        <v>1.5972222222222221E-2</v>
      </c>
      <c r="T639" s="71">
        <f t="shared" si="634"/>
        <v>6.9444444444444198E-4</v>
      </c>
      <c r="U639" s="44">
        <v>13.2</v>
      </c>
      <c r="V639" s="44">
        <f>INDEX('Počty dní'!A:E,MATCH(E639,'Počty dní'!C:C,0),4)</f>
        <v>205</v>
      </c>
      <c r="W639" s="115">
        <f t="shared" si="637"/>
        <v>2706</v>
      </c>
    </row>
    <row r="640" spans="1:24" x14ac:dyDescent="0.3">
      <c r="A640" s="94">
        <v>339</v>
      </c>
      <c r="B640" s="44">
        <v>3039</v>
      </c>
      <c r="C640" s="44" t="s">
        <v>2</v>
      </c>
      <c r="D640" s="89">
        <v>25</v>
      </c>
      <c r="E640" s="67" t="str">
        <f t="shared" si="635"/>
        <v>X25</v>
      </c>
      <c r="F640" s="44" t="s">
        <v>91</v>
      </c>
      <c r="G640" s="192">
        <v>51</v>
      </c>
      <c r="H640" s="44" t="str">
        <f t="shared" si="636"/>
        <v>XXX193/51</v>
      </c>
      <c r="I640" s="68" t="s">
        <v>5</v>
      </c>
      <c r="J640" s="68" t="s">
        <v>6</v>
      </c>
      <c r="K640" s="69">
        <v>0.32777777777777778</v>
      </c>
      <c r="L640" s="70">
        <v>0.32916666666666666</v>
      </c>
      <c r="M640" s="45" t="s">
        <v>84</v>
      </c>
      <c r="N640" s="70">
        <v>0.3430555555555555</v>
      </c>
      <c r="O640" s="45" t="s">
        <v>92</v>
      </c>
      <c r="P640" s="44" t="str">
        <f t="shared" si="630"/>
        <v>OK</v>
      </c>
      <c r="Q640" s="71">
        <f t="shared" si="631"/>
        <v>1.388888888888884E-2</v>
      </c>
      <c r="R640" s="71">
        <f t="shared" si="632"/>
        <v>1.388888888888884E-3</v>
      </c>
      <c r="S640" s="71">
        <f t="shared" si="633"/>
        <v>1.5277777777777724E-2</v>
      </c>
      <c r="T640" s="71">
        <f t="shared" si="634"/>
        <v>1.1805555555555569E-2</v>
      </c>
      <c r="U640" s="44">
        <v>13.2</v>
      </c>
      <c r="V640" s="44">
        <f>INDEX('Počty dní'!A:E,MATCH(E640,'Počty dní'!C:C,0),4)</f>
        <v>205</v>
      </c>
      <c r="W640" s="115">
        <f t="shared" si="637"/>
        <v>2706</v>
      </c>
    </row>
    <row r="641" spans="1:24" x14ac:dyDescent="0.3">
      <c r="A641" s="94">
        <v>339</v>
      </c>
      <c r="B641" s="44">
        <v>3039</v>
      </c>
      <c r="C641" s="44" t="s">
        <v>2</v>
      </c>
      <c r="D641" s="89"/>
      <c r="E641" s="67" t="str">
        <f t="shared" si="635"/>
        <v>X</v>
      </c>
      <c r="F641" s="44" t="s">
        <v>96</v>
      </c>
      <c r="G641" s="192">
        <v>12</v>
      </c>
      <c r="H641" s="44" t="str">
        <f t="shared" si="636"/>
        <v>XXX195/12</v>
      </c>
      <c r="I641" s="68" t="s">
        <v>5</v>
      </c>
      <c r="J641" s="68" t="s">
        <v>6</v>
      </c>
      <c r="K641" s="69">
        <v>0.34375</v>
      </c>
      <c r="L641" s="70">
        <v>0.34583333333333338</v>
      </c>
      <c r="M641" s="45" t="s">
        <v>92</v>
      </c>
      <c r="N641" s="70">
        <v>0.3576388888888889</v>
      </c>
      <c r="O641" s="45" t="s">
        <v>28</v>
      </c>
      <c r="P641" s="44" t="str">
        <f t="shared" si="630"/>
        <v>OK</v>
      </c>
      <c r="Q641" s="71">
        <f t="shared" si="631"/>
        <v>1.1805555555555514E-2</v>
      </c>
      <c r="R641" s="71">
        <f t="shared" si="632"/>
        <v>2.0833333333333814E-3</v>
      </c>
      <c r="S641" s="71">
        <f t="shared" si="633"/>
        <v>1.3888888888888895E-2</v>
      </c>
      <c r="T641" s="71">
        <f t="shared" si="634"/>
        <v>6.9444444444449749E-4</v>
      </c>
      <c r="U641" s="44">
        <v>13.4</v>
      </c>
      <c r="V641" s="44">
        <f>INDEX('Počty dní'!A:E,MATCH(E641,'Počty dní'!C:C,0),4)</f>
        <v>205</v>
      </c>
      <c r="W641" s="115">
        <f t="shared" si="637"/>
        <v>2747</v>
      </c>
    </row>
    <row r="642" spans="1:24" x14ac:dyDescent="0.3">
      <c r="A642" s="94">
        <v>339</v>
      </c>
      <c r="B642" s="44">
        <v>3039</v>
      </c>
      <c r="C642" s="44" t="s">
        <v>2</v>
      </c>
      <c r="D642" s="89"/>
      <c r="E642" s="67" t="str">
        <f t="shared" si="635"/>
        <v>X</v>
      </c>
      <c r="F642" s="44" t="s">
        <v>82</v>
      </c>
      <c r="G642" s="192">
        <v>9</v>
      </c>
      <c r="H642" s="44" t="str">
        <f t="shared" si="636"/>
        <v>XXX190/9</v>
      </c>
      <c r="I642" s="68" t="s">
        <v>5</v>
      </c>
      <c r="J642" s="68" t="s">
        <v>6</v>
      </c>
      <c r="K642" s="69">
        <v>0.3611111111111111</v>
      </c>
      <c r="L642" s="70">
        <v>0.36249999999999999</v>
      </c>
      <c r="M642" s="45" t="s">
        <v>28</v>
      </c>
      <c r="N642" s="70">
        <v>0.40625</v>
      </c>
      <c r="O642" s="45" t="s">
        <v>70</v>
      </c>
      <c r="P642" s="44" t="str">
        <f t="shared" si="630"/>
        <v>OK</v>
      </c>
      <c r="Q642" s="71">
        <f t="shared" si="631"/>
        <v>4.3750000000000011E-2</v>
      </c>
      <c r="R642" s="71">
        <f t="shared" si="632"/>
        <v>1.388888888888884E-3</v>
      </c>
      <c r="S642" s="71">
        <f t="shared" si="633"/>
        <v>4.5138888888888895E-2</v>
      </c>
      <c r="T642" s="71">
        <f t="shared" si="634"/>
        <v>3.4722222222222099E-3</v>
      </c>
      <c r="U642" s="44">
        <v>35.1</v>
      </c>
      <c r="V642" s="44">
        <f>INDEX('Počty dní'!A:E,MATCH(E642,'Počty dní'!C:C,0),4)</f>
        <v>205</v>
      </c>
      <c r="W642" s="115">
        <f t="shared" si="637"/>
        <v>7195.5</v>
      </c>
      <c r="X642" s="16"/>
    </row>
    <row r="643" spans="1:24" x14ac:dyDescent="0.3">
      <c r="A643" s="94">
        <v>339</v>
      </c>
      <c r="B643" s="44">
        <v>3039</v>
      </c>
      <c r="C643" s="44" t="s">
        <v>2</v>
      </c>
      <c r="D643" s="89"/>
      <c r="E643" s="67" t="str">
        <f t="shared" si="635"/>
        <v>X</v>
      </c>
      <c r="F643" s="44" t="s">
        <v>82</v>
      </c>
      <c r="G643" s="192">
        <v>10</v>
      </c>
      <c r="H643" s="44" t="str">
        <f t="shared" si="636"/>
        <v>XXX190/10</v>
      </c>
      <c r="I643" s="68" t="s">
        <v>5</v>
      </c>
      <c r="J643" s="68" t="s">
        <v>6</v>
      </c>
      <c r="K643" s="69">
        <v>0.42569444444444443</v>
      </c>
      <c r="L643" s="70">
        <v>0.42708333333333331</v>
      </c>
      <c r="M643" s="45" t="s">
        <v>70</v>
      </c>
      <c r="N643" s="70">
        <v>0.47013888888888888</v>
      </c>
      <c r="O643" s="45" t="s">
        <v>28</v>
      </c>
      <c r="P643" s="44" t="str">
        <f t="shared" si="630"/>
        <v>OK</v>
      </c>
      <c r="Q643" s="71">
        <f t="shared" si="631"/>
        <v>4.3055555555555569E-2</v>
      </c>
      <c r="R643" s="71">
        <f t="shared" si="632"/>
        <v>1.388888888888884E-3</v>
      </c>
      <c r="S643" s="71">
        <f t="shared" si="633"/>
        <v>4.4444444444444453E-2</v>
      </c>
      <c r="T643" s="71">
        <f t="shared" si="634"/>
        <v>1.9444444444444431E-2</v>
      </c>
      <c r="U643" s="44">
        <v>35.1</v>
      </c>
      <c r="V643" s="44">
        <f>INDEX('Počty dní'!A:E,MATCH(E643,'Počty dní'!C:C,0),4)</f>
        <v>205</v>
      </c>
      <c r="W643" s="115">
        <f t="shared" si="637"/>
        <v>7195.5</v>
      </c>
    </row>
    <row r="644" spans="1:24" x14ac:dyDescent="0.3">
      <c r="A644" s="94">
        <v>339</v>
      </c>
      <c r="B644" s="44">
        <v>3039</v>
      </c>
      <c r="C644" s="44" t="s">
        <v>2</v>
      </c>
      <c r="D644" s="89"/>
      <c r="E644" s="67" t="str">
        <f t="shared" si="635"/>
        <v>X</v>
      </c>
      <c r="F644" s="44" t="s">
        <v>96</v>
      </c>
      <c r="G644" s="192">
        <v>9</v>
      </c>
      <c r="H644" s="44" t="str">
        <f t="shared" si="636"/>
        <v>XXX195/9</v>
      </c>
      <c r="I644" s="68" t="s">
        <v>6</v>
      </c>
      <c r="J644" s="68" t="s">
        <v>6</v>
      </c>
      <c r="K644" s="69">
        <v>0.5625</v>
      </c>
      <c r="L644" s="70">
        <v>0.56597222222222221</v>
      </c>
      <c r="M644" s="45" t="s">
        <v>28</v>
      </c>
      <c r="N644" s="70">
        <v>0.57777777777777783</v>
      </c>
      <c r="O644" s="45" t="s">
        <v>92</v>
      </c>
      <c r="P644" s="44" t="str">
        <f t="shared" si="630"/>
        <v>OK</v>
      </c>
      <c r="Q644" s="71">
        <f t="shared" si="631"/>
        <v>1.1805555555555625E-2</v>
      </c>
      <c r="R644" s="71">
        <f t="shared" si="632"/>
        <v>3.4722222222222099E-3</v>
      </c>
      <c r="S644" s="71">
        <f t="shared" si="633"/>
        <v>1.5277777777777835E-2</v>
      </c>
      <c r="T644" s="71">
        <f t="shared" si="634"/>
        <v>9.2361111111111116E-2</v>
      </c>
      <c r="U644" s="44">
        <v>13.4</v>
      </c>
      <c r="V644" s="44">
        <f>INDEX('Počty dní'!A:E,MATCH(E644,'Počty dní'!C:C,0),4)</f>
        <v>205</v>
      </c>
      <c r="W644" s="115">
        <f t="shared" si="637"/>
        <v>2747</v>
      </c>
    </row>
    <row r="645" spans="1:24" x14ac:dyDescent="0.3">
      <c r="A645" s="94">
        <v>339</v>
      </c>
      <c r="B645" s="44">
        <v>3039</v>
      </c>
      <c r="C645" s="44" t="s">
        <v>2</v>
      </c>
      <c r="D645" s="89"/>
      <c r="E645" s="67" t="str">
        <f t="shared" si="635"/>
        <v>X</v>
      </c>
      <c r="F645" s="44" t="s">
        <v>96</v>
      </c>
      <c r="G645" s="192">
        <v>16</v>
      </c>
      <c r="H645" s="44" t="str">
        <f t="shared" si="636"/>
        <v>XXX195/16</v>
      </c>
      <c r="I645" s="68" t="s">
        <v>5</v>
      </c>
      <c r="J645" s="68" t="s">
        <v>6</v>
      </c>
      <c r="K645" s="69">
        <v>0.58750000000000002</v>
      </c>
      <c r="L645" s="70">
        <v>0.58888888888888891</v>
      </c>
      <c r="M645" s="45" t="s">
        <v>92</v>
      </c>
      <c r="N645" s="70">
        <v>0.60069444444444442</v>
      </c>
      <c r="O645" s="45" t="s">
        <v>28</v>
      </c>
      <c r="P645" s="44" t="str">
        <f t="shared" si="630"/>
        <v>OK</v>
      </c>
      <c r="Q645" s="71">
        <f t="shared" si="631"/>
        <v>1.1805555555555514E-2</v>
      </c>
      <c r="R645" s="71">
        <f t="shared" si="632"/>
        <v>1.388888888888884E-3</v>
      </c>
      <c r="S645" s="71">
        <f t="shared" si="633"/>
        <v>1.3194444444444398E-2</v>
      </c>
      <c r="T645" s="71">
        <f t="shared" si="634"/>
        <v>9.7222222222221877E-3</v>
      </c>
      <c r="U645" s="44">
        <v>13.4</v>
      </c>
      <c r="V645" s="44">
        <f>INDEX('Počty dní'!A:E,MATCH(E645,'Počty dní'!C:C,0),4)</f>
        <v>205</v>
      </c>
      <c r="W645" s="115">
        <f t="shared" si="637"/>
        <v>2747</v>
      </c>
    </row>
    <row r="646" spans="1:24" x14ac:dyDescent="0.3">
      <c r="A646" s="94">
        <v>339</v>
      </c>
      <c r="B646" s="44">
        <v>3039</v>
      </c>
      <c r="C646" s="44" t="s">
        <v>2</v>
      </c>
      <c r="D646" s="89"/>
      <c r="E646" s="67" t="str">
        <f t="shared" si="635"/>
        <v>X</v>
      </c>
      <c r="F646" s="44" t="s">
        <v>82</v>
      </c>
      <c r="G646" s="192">
        <v>17</v>
      </c>
      <c r="H646" s="44" t="str">
        <f t="shared" si="636"/>
        <v>XXX190/17</v>
      </c>
      <c r="I646" s="68" t="s">
        <v>6</v>
      </c>
      <c r="J646" s="68" t="s">
        <v>6</v>
      </c>
      <c r="K646" s="69">
        <v>0.60902777777777783</v>
      </c>
      <c r="L646" s="70">
        <v>0.61249999999999993</v>
      </c>
      <c r="M646" s="45" t="s">
        <v>28</v>
      </c>
      <c r="N646" s="70">
        <v>0.64444444444444449</v>
      </c>
      <c r="O646" s="45" t="s">
        <v>84</v>
      </c>
      <c r="P646" s="44" t="str">
        <f t="shared" si="630"/>
        <v>OK</v>
      </c>
      <c r="Q646" s="71">
        <f t="shared" si="631"/>
        <v>3.1944444444444553E-2</v>
      </c>
      <c r="R646" s="71">
        <f t="shared" si="632"/>
        <v>3.4722222222220989E-3</v>
      </c>
      <c r="S646" s="71">
        <f t="shared" si="633"/>
        <v>3.5416666666666652E-2</v>
      </c>
      <c r="T646" s="71">
        <f t="shared" si="634"/>
        <v>8.3333333333334147E-3</v>
      </c>
      <c r="U646" s="44">
        <v>26.3</v>
      </c>
      <c r="V646" s="44">
        <f>INDEX('Počty dní'!A:E,MATCH(E646,'Počty dní'!C:C,0),4)</f>
        <v>205</v>
      </c>
      <c r="W646" s="115">
        <f t="shared" si="637"/>
        <v>5391.5</v>
      </c>
      <c r="X646" s="16"/>
    </row>
    <row r="647" spans="1:24" x14ac:dyDescent="0.3">
      <c r="A647" s="94">
        <v>339</v>
      </c>
      <c r="B647" s="44">
        <v>3039</v>
      </c>
      <c r="C647" s="44" t="s">
        <v>2</v>
      </c>
      <c r="D647" s="89">
        <v>25</v>
      </c>
      <c r="E647" s="67" t="str">
        <f t="shared" si="635"/>
        <v>X25</v>
      </c>
      <c r="F647" s="44" t="s">
        <v>91</v>
      </c>
      <c r="G647" s="192">
        <v>55</v>
      </c>
      <c r="H647" s="44" t="str">
        <f t="shared" si="636"/>
        <v>XXX193/55</v>
      </c>
      <c r="I647" s="68" t="s">
        <v>5</v>
      </c>
      <c r="J647" s="68" t="s">
        <v>6</v>
      </c>
      <c r="K647" s="69">
        <v>0.64444444444444449</v>
      </c>
      <c r="L647" s="70">
        <v>0.64513888888888882</v>
      </c>
      <c r="M647" s="45" t="s">
        <v>84</v>
      </c>
      <c r="N647" s="70">
        <v>0.65902777777777777</v>
      </c>
      <c r="O647" s="45" t="s">
        <v>92</v>
      </c>
      <c r="P647" s="44" t="str">
        <f t="shared" si="630"/>
        <v>OK</v>
      </c>
      <c r="Q647" s="71">
        <f t="shared" si="631"/>
        <v>1.3888888888888951E-2</v>
      </c>
      <c r="R647" s="71">
        <f t="shared" si="632"/>
        <v>6.9444444444433095E-4</v>
      </c>
      <c r="S647" s="71">
        <f t="shared" si="633"/>
        <v>1.4583333333333282E-2</v>
      </c>
      <c r="T647" s="71">
        <f t="shared" si="634"/>
        <v>0</v>
      </c>
      <c r="U647" s="44">
        <v>13.2</v>
      </c>
      <c r="V647" s="44">
        <f>INDEX('Počty dní'!A:E,MATCH(E647,'Počty dní'!C:C,0),4)</f>
        <v>205</v>
      </c>
      <c r="W647" s="115">
        <f t="shared" si="637"/>
        <v>2706</v>
      </c>
    </row>
    <row r="648" spans="1:24" x14ac:dyDescent="0.3">
      <c r="A648" s="94">
        <v>339</v>
      </c>
      <c r="B648" s="44">
        <v>3039</v>
      </c>
      <c r="C648" s="44" t="s">
        <v>2</v>
      </c>
      <c r="D648" s="89">
        <v>25</v>
      </c>
      <c r="E648" s="67" t="str">
        <f t="shared" si="635"/>
        <v>X25</v>
      </c>
      <c r="F648" s="44" t="s">
        <v>91</v>
      </c>
      <c r="G648" s="192">
        <v>56</v>
      </c>
      <c r="H648" s="44" t="str">
        <f t="shared" si="636"/>
        <v>XXX193/56</v>
      </c>
      <c r="I648" s="68" t="s">
        <v>5</v>
      </c>
      <c r="J648" s="68" t="s">
        <v>6</v>
      </c>
      <c r="K648" s="69">
        <v>0.66249999999999998</v>
      </c>
      <c r="L648" s="70">
        <v>0.66388888888888886</v>
      </c>
      <c r="M648" s="45" t="s">
        <v>92</v>
      </c>
      <c r="N648" s="70">
        <v>0.6777777777777777</v>
      </c>
      <c r="O648" s="45" t="s">
        <v>85</v>
      </c>
      <c r="P648" s="44" t="str">
        <f t="shared" si="630"/>
        <v>OK</v>
      </c>
      <c r="Q648" s="71">
        <f t="shared" si="631"/>
        <v>1.388888888888884E-2</v>
      </c>
      <c r="R648" s="71">
        <f t="shared" si="632"/>
        <v>1.388888888888884E-3</v>
      </c>
      <c r="S648" s="71">
        <f t="shared" si="633"/>
        <v>1.5277777777777724E-2</v>
      </c>
      <c r="T648" s="71">
        <f t="shared" si="634"/>
        <v>3.4722222222222099E-3</v>
      </c>
      <c r="U648" s="44">
        <v>12.7</v>
      </c>
      <c r="V648" s="44">
        <f>INDEX('Počty dní'!A:E,MATCH(E648,'Počty dní'!C:C,0),4)</f>
        <v>205</v>
      </c>
      <c r="W648" s="115">
        <f t="shared" si="637"/>
        <v>2603.5</v>
      </c>
    </row>
    <row r="649" spans="1:24" ht="15" thickBot="1" x14ac:dyDescent="0.35">
      <c r="A649" s="94">
        <v>339</v>
      </c>
      <c r="B649" s="44">
        <v>3039</v>
      </c>
      <c r="C649" s="44" t="s">
        <v>2</v>
      </c>
      <c r="D649" s="89"/>
      <c r="E649" s="67" t="str">
        <f t="shared" si="635"/>
        <v>X</v>
      </c>
      <c r="F649" s="44" t="s">
        <v>86</v>
      </c>
      <c r="G649" s="192">
        <v>11</v>
      </c>
      <c r="H649" s="44" t="str">
        <f t="shared" si="636"/>
        <v>XXX191/11</v>
      </c>
      <c r="I649" s="68" t="s">
        <v>5</v>
      </c>
      <c r="J649" s="68" t="s">
        <v>6</v>
      </c>
      <c r="K649" s="69">
        <v>0.68611111111111101</v>
      </c>
      <c r="L649" s="70">
        <v>0.6875</v>
      </c>
      <c r="M649" s="45" t="s">
        <v>85</v>
      </c>
      <c r="N649" s="70">
        <v>0.69652777777777775</v>
      </c>
      <c r="O649" s="45" t="s">
        <v>83</v>
      </c>
      <c r="P649" s="44"/>
      <c r="Q649" s="71">
        <f t="shared" si="631"/>
        <v>9.0277777777777457E-3</v>
      </c>
      <c r="R649" s="71">
        <f t="shared" si="632"/>
        <v>1.388888888888995E-3</v>
      </c>
      <c r="S649" s="71">
        <f t="shared" si="633"/>
        <v>1.0416666666666741E-2</v>
      </c>
      <c r="T649" s="71">
        <f t="shared" si="634"/>
        <v>8.3333333333333037E-3</v>
      </c>
      <c r="U649" s="44">
        <v>6.5</v>
      </c>
      <c r="V649" s="44">
        <f>INDEX('Počty dní'!A:E,MATCH(E649,'Počty dní'!C:C,0),4)</f>
        <v>205</v>
      </c>
      <c r="W649" s="115">
        <f t="shared" si="637"/>
        <v>1332.5</v>
      </c>
    </row>
    <row r="650" spans="1:24" ht="15" thickBot="1" x14ac:dyDescent="0.35">
      <c r="A650" s="120" t="str">
        <f ca="1">CONCATENATE(INDIRECT("R[-3]C[0]",FALSE),"celkem")</f>
        <v>339celkem</v>
      </c>
      <c r="B650" s="121"/>
      <c r="C650" s="121" t="str">
        <f ca="1">INDIRECT("R[-1]C[12]",FALSE)</f>
        <v>Úsobí,,nám.</v>
      </c>
      <c r="D650" s="122"/>
      <c r="E650" s="121"/>
      <c r="F650" s="122"/>
      <c r="G650" s="121"/>
      <c r="H650" s="123"/>
      <c r="I650" s="132"/>
      <c r="J650" s="133" t="str">
        <f ca="1">INDIRECT("R[-2]C[0]",FALSE)</f>
        <v>V</v>
      </c>
      <c r="K650" s="124"/>
      <c r="L650" s="134"/>
      <c r="M650" s="125"/>
      <c r="N650" s="134"/>
      <c r="O650" s="126"/>
      <c r="P650" s="121"/>
      <c r="Q650" s="127">
        <f>SUM(Q636:Q649)</f>
        <v>0.28194444444444444</v>
      </c>
      <c r="R650" s="127">
        <f t="shared" ref="R650:T650" si="638">SUM(R636:R649)</f>
        <v>2.3611111111111083E-2</v>
      </c>
      <c r="S650" s="127">
        <f t="shared" si="638"/>
        <v>0.30555555555555558</v>
      </c>
      <c r="T650" s="127">
        <f t="shared" si="638"/>
        <v>0.39097222222222217</v>
      </c>
      <c r="U650" s="128">
        <f>SUM(U636:U649)</f>
        <v>252.1</v>
      </c>
      <c r="V650" s="129"/>
      <c r="W650" s="130">
        <f>SUM(W636:W649)</f>
        <v>51680.5</v>
      </c>
      <c r="X650" s="41"/>
    </row>
    <row r="651" spans="1:24" x14ac:dyDescent="0.3">
      <c r="D651" s="90"/>
      <c r="E651" s="82"/>
      <c r="G651" s="193"/>
      <c r="I651" s="63"/>
      <c r="K651" s="83"/>
      <c r="L651" s="84"/>
      <c r="M651" s="49"/>
      <c r="N651" s="84"/>
      <c r="O651" s="49"/>
      <c r="Q651" s="136"/>
      <c r="R651" s="136"/>
      <c r="S651" s="136"/>
      <c r="T651" s="136"/>
    </row>
    <row r="652" spans="1:24" ht="15" thickBot="1" x14ac:dyDescent="0.35">
      <c r="B652"/>
      <c r="C652"/>
      <c r="D652"/>
      <c r="E652"/>
      <c r="F652"/>
      <c r="G652"/>
      <c r="H652"/>
      <c r="I652"/>
      <c r="J652"/>
      <c r="K652"/>
      <c r="L652"/>
      <c r="M652"/>
      <c r="N652"/>
      <c r="O652"/>
      <c r="P652"/>
      <c r="Q652"/>
      <c r="R652"/>
      <c r="S652"/>
      <c r="T652"/>
      <c r="U652"/>
      <c r="V652"/>
      <c r="W652"/>
    </row>
    <row r="653" spans="1:24" x14ac:dyDescent="0.3">
      <c r="A653" s="93">
        <v>340</v>
      </c>
      <c r="B653" s="42">
        <v>3040</v>
      </c>
      <c r="C653" s="42" t="s">
        <v>2</v>
      </c>
      <c r="D653" s="109"/>
      <c r="E653" s="110" t="str">
        <f>CONCATENATE(C653,D653)</f>
        <v>X</v>
      </c>
      <c r="F653" s="42" t="s">
        <v>86</v>
      </c>
      <c r="G653" s="191">
        <v>2</v>
      </c>
      <c r="H653" s="42" t="str">
        <f>CONCATENATE(F653,"/",G653)</f>
        <v>XXX191/2</v>
      </c>
      <c r="I653" s="64" t="s">
        <v>5</v>
      </c>
      <c r="J653" s="64" t="s">
        <v>6</v>
      </c>
      <c r="K653" s="111">
        <v>0.21875</v>
      </c>
      <c r="L653" s="112">
        <v>0.21944444444444444</v>
      </c>
      <c r="M653" s="113" t="s">
        <v>83</v>
      </c>
      <c r="N653" s="112">
        <v>0.22708333333333333</v>
      </c>
      <c r="O653" s="113" t="s">
        <v>84</v>
      </c>
      <c r="P653" s="42" t="str">
        <f t="shared" ref="P653:P661" si="639">IF(M654=O653,"OK","POZOR")</f>
        <v>OK</v>
      </c>
      <c r="Q653" s="114">
        <f t="shared" ref="Q653:Q662" si="640">IF(ISNUMBER(G653),N653-L653,IF(F653="přejezd",N653-L653,0))</f>
        <v>7.6388888888888895E-3</v>
      </c>
      <c r="R653" s="114">
        <f t="shared" ref="R653:R662" si="641">IF(ISNUMBER(G653),L653-K653,0)</f>
        <v>6.9444444444444198E-4</v>
      </c>
      <c r="S653" s="114">
        <f t="shared" ref="S653:S662" si="642">Q653+R653</f>
        <v>8.3333333333333315E-3</v>
      </c>
      <c r="T653" s="114"/>
      <c r="U653" s="42">
        <v>6</v>
      </c>
      <c r="V653" s="42">
        <f>INDEX('Počty dní'!A:E,MATCH(E653,'Počty dní'!C:C,0),4)</f>
        <v>205</v>
      </c>
      <c r="W653" s="65">
        <f>V653*U653</f>
        <v>1230</v>
      </c>
    </row>
    <row r="654" spans="1:24" x14ac:dyDescent="0.3">
      <c r="A654" s="94">
        <v>340</v>
      </c>
      <c r="B654" s="44">
        <v>3040</v>
      </c>
      <c r="C654" s="44" t="s">
        <v>2</v>
      </c>
      <c r="D654" s="89"/>
      <c r="E654" s="67" t="str">
        <f t="shared" ref="E654" si="643">CONCATENATE(C654,D654)</f>
        <v>X</v>
      </c>
      <c r="F654" s="44" t="s">
        <v>86</v>
      </c>
      <c r="G654" s="192">
        <v>1</v>
      </c>
      <c r="H654" s="44" t="str">
        <f t="shared" ref="H654" si="644">CONCATENATE(F654,"/",G654)</f>
        <v>XXX191/1</v>
      </c>
      <c r="I654" s="68" t="s">
        <v>5</v>
      </c>
      <c r="J654" s="68" t="s">
        <v>6</v>
      </c>
      <c r="K654" s="69">
        <v>0.27083333333333331</v>
      </c>
      <c r="L654" s="70">
        <v>0.2722222222222222</v>
      </c>
      <c r="M654" s="45" t="s">
        <v>84</v>
      </c>
      <c r="N654" s="70">
        <v>0.28958333333333336</v>
      </c>
      <c r="O654" s="45" t="s">
        <v>87</v>
      </c>
      <c r="P654" s="44" t="str">
        <f t="shared" si="639"/>
        <v>OK</v>
      </c>
      <c r="Q654" s="71">
        <f t="shared" si="640"/>
        <v>1.736111111111116E-2</v>
      </c>
      <c r="R654" s="71">
        <f t="shared" si="641"/>
        <v>1.388888888888884E-3</v>
      </c>
      <c r="S654" s="71">
        <f t="shared" si="642"/>
        <v>1.8750000000000044E-2</v>
      </c>
      <c r="T654" s="71">
        <f t="shared" ref="T654:T662" si="645">K654-N653</f>
        <v>4.3749999999999983E-2</v>
      </c>
      <c r="U654" s="44">
        <v>11.8</v>
      </c>
      <c r="V654" s="44">
        <f>INDEX('Počty dní'!A:E,MATCH(E654,'Počty dní'!C:C,0),4)</f>
        <v>205</v>
      </c>
      <c r="W654" s="115">
        <f t="shared" ref="W654" si="646">V654*U654</f>
        <v>2419</v>
      </c>
    </row>
    <row r="655" spans="1:24" x14ac:dyDescent="0.3">
      <c r="A655" s="94">
        <v>340</v>
      </c>
      <c r="B655" s="44">
        <v>3040</v>
      </c>
      <c r="C655" s="44" t="s">
        <v>2</v>
      </c>
      <c r="D655" s="89"/>
      <c r="E655" s="67" t="str">
        <f>CONCATENATE(C655,D655)</f>
        <v>X</v>
      </c>
      <c r="F655" s="44" t="s">
        <v>86</v>
      </c>
      <c r="G655" s="192">
        <v>4</v>
      </c>
      <c r="H655" s="44" t="str">
        <f>CONCATENATE(F655,"/",G655)</f>
        <v>XXX191/4</v>
      </c>
      <c r="I655" s="68" t="s">
        <v>6</v>
      </c>
      <c r="J655" s="68" t="s">
        <v>6</v>
      </c>
      <c r="K655" s="69">
        <v>0.28958333333333336</v>
      </c>
      <c r="L655" s="70">
        <v>0.29166666666666669</v>
      </c>
      <c r="M655" s="45" t="s">
        <v>87</v>
      </c>
      <c r="N655" s="70">
        <v>0.3263888888888889</v>
      </c>
      <c r="O655" s="45" t="s">
        <v>70</v>
      </c>
      <c r="P655" s="44" t="str">
        <f t="shared" si="639"/>
        <v>OK</v>
      </c>
      <c r="Q655" s="71">
        <f t="shared" si="640"/>
        <v>3.472222222222221E-2</v>
      </c>
      <c r="R655" s="71">
        <f t="shared" si="641"/>
        <v>2.0833333333333259E-3</v>
      </c>
      <c r="S655" s="71">
        <f t="shared" si="642"/>
        <v>3.6805555555555536E-2</v>
      </c>
      <c r="T655" s="71">
        <f t="shared" si="645"/>
        <v>0</v>
      </c>
      <c r="U655" s="44">
        <v>24.4</v>
      </c>
      <c r="V655" s="44">
        <f>INDEX('Počty dní'!A:E,MATCH(E655,'Počty dní'!C:C,0),4)</f>
        <v>205</v>
      </c>
      <c r="W655" s="115">
        <f>V655*U655</f>
        <v>5002</v>
      </c>
    </row>
    <row r="656" spans="1:24" x14ac:dyDescent="0.3">
      <c r="A656" s="94">
        <v>340</v>
      </c>
      <c r="B656" s="44">
        <v>3040</v>
      </c>
      <c r="C656" s="44" t="s">
        <v>2</v>
      </c>
      <c r="D656" s="89"/>
      <c r="E656" s="67" t="str">
        <f>CONCATENATE(C656,D656)</f>
        <v>X</v>
      </c>
      <c r="F656" s="44" t="s">
        <v>88</v>
      </c>
      <c r="G656" s="192">
        <v>7</v>
      </c>
      <c r="H656" s="44" t="str">
        <f>CONCATENATE(F656,"/",G656)</f>
        <v>XXX192/7</v>
      </c>
      <c r="I656" s="68" t="s">
        <v>5</v>
      </c>
      <c r="J656" s="68" t="s">
        <v>6</v>
      </c>
      <c r="K656" s="69">
        <v>0.34027777777777773</v>
      </c>
      <c r="L656" s="70">
        <v>0.34236111111111112</v>
      </c>
      <c r="M656" s="45" t="s">
        <v>70</v>
      </c>
      <c r="N656" s="70">
        <v>0.37152777777777773</v>
      </c>
      <c r="O656" s="45" t="s">
        <v>90</v>
      </c>
      <c r="P656" s="44" t="str">
        <f t="shared" si="639"/>
        <v>OK</v>
      </c>
      <c r="Q656" s="71">
        <f t="shared" si="640"/>
        <v>2.9166666666666619E-2</v>
      </c>
      <c r="R656" s="71">
        <f t="shared" si="641"/>
        <v>2.0833333333333814E-3</v>
      </c>
      <c r="S656" s="71">
        <f t="shared" si="642"/>
        <v>3.125E-2</v>
      </c>
      <c r="T656" s="71">
        <f t="shared" si="645"/>
        <v>1.388888888888884E-2</v>
      </c>
      <c r="U656" s="44">
        <v>21.9</v>
      </c>
      <c r="V656" s="44">
        <f>INDEX('Počty dní'!A:E,MATCH(E656,'Počty dní'!C:C,0),4)</f>
        <v>205</v>
      </c>
      <c r="W656" s="115">
        <f>V656*U656</f>
        <v>4489.5</v>
      </c>
    </row>
    <row r="657" spans="1:24" x14ac:dyDescent="0.3">
      <c r="A657" s="94">
        <v>340</v>
      </c>
      <c r="B657" s="44">
        <v>3040</v>
      </c>
      <c r="C657" s="44" t="s">
        <v>2</v>
      </c>
      <c r="D657" s="89"/>
      <c r="E657" s="67" t="str">
        <f>CONCATENATE(C657,D657)</f>
        <v>X</v>
      </c>
      <c r="F657" s="44" t="s">
        <v>88</v>
      </c>
      <c r="G657" s="192">
        <v>10</v>
      </c>
      <c r="H657" s="44" t="str">
        <f>CONCATENATE(F657,"/",G657)</f>
        <v>XXX192/10</v>
      </c>
      <c r="I657" s="68" t="s">
        <v>5</v>
      </c>
      <c r="J657" s="68" t="s">
        <v>6</v>
      </c>
      <c r="K657" s="69">
        <v>0.37638888888888888</v>
      </c>
      <c r="L657" s="70">
        <v>0.37847222222222227</v>
      </c>
      <c r="M657" s="45" t="s">
        <v>90</v>
      </c>
      <c r="N657" s="70">
        <v>0.40625</v>
      </c>
      <c r="O657" s="45" t="s">
        <v>70</v>
      </c>
      <c r="P657" s="44" t="str">
        <f t="shared" si="639"/>
        <v>OK</v>
      </c>
      <c r="Q657" s="71">
        <f t="shared" si="640"/>
        <v>2.7777777777777735E-2</v>
      </c>
      <c r="R657" s="71">
        <f t="shared" si="641"/>
        <v>2.0833333333333814E-3</v>
      </c>
      <c r="S657" s="71">
        <f t="shared" si="642"/>
        <v>2.9861111111111116E-2</v>
      </c>
      <c r="T657" s="71">
        <f t="shared" si="645"/>
        <v>4.8611111111111494E-3</v>
      </c>
      <c r="U657" s="44">
        <v>21.9</v>
      </c>
      <c r="V657" s="44">
        <f>INDEX('Počty dní'!A:E,MATCH(E657,'Počty dní'!C:C,0),4)</f>
        <v>205</v>
      </c>
      <c r="W657" s="115">
        <f>V657*U657</f>
        <v>4489.5</v>
      </c>
    </row>
    <row r="658" spans="1:24" x14ac:dyDescent="0.3">
      <c r="A658" s="94">
        <v>340</v>
      </c>
      <c r="B658" s="44">
        <v>3040</v>
      </c>
      <c r="C658" s="44" t="s">
        <v>2</v>
      </c>
      <c r="D658" s="89"/>
      <c r="E658" s="67" t="str">
        <f t="shared" ref="E658:E660" si="647">CONCATENATE(C658,D658)</f>
        <v>X</v>
      </c>
      <c r="F658" s="44" t="s">
        <v>95</v>
      </c>
      <c r="G658" s="192">
        <v>7</v>
      </c>
      <c r="H658" s="44" t="str">
        <f t="shared" ref="H658:H660" si="648">CONCATENATE(F658,"/",G658)</f>
        <v>XXX194/7</v>
      </c>
      <c r="I658" s="68" t="s">
        <v>5</v>
      </c>
      <c r="J658" s="68" t="s">
        <v>6</v>
      </c>
      <c r="K658" s="69">
        <v>0.54513888888888895</v>
      </c>
      <c r="L658" s="70">
        <v>0.54861111111111105</v>
      </c>
      <c r="M658" s="45" t="s">
        <v>70</v>
      </c>
      <c r="N658" s="70">
        <v>0.57986111111111105</v>
      </c>
      <c r="O658" s="45" t="s">
        <v>28</v>
      </c>
      <c r="P658" s="44" t="str">
        <f t="shared" si="639"/>
        <v>OK</v>
      </c>
      <c r="Q658" s="71">
        <f t="shared" si="640"/>
        <v>3.125E-2</v>
      </c>
      <c r="R658" s="71">
        <f t="shared" si="641"/>
        <v>3.4722222222220989E-3</v>
      </c>
      <c r="S658" s="71">
        <f t="shared" si="642"/>
        <v>3.4722222222222099E-2</v>
      </c>
      <c r="T658" s="71">
        <f t="shared" si="645"/>
        <v>0.13888888888888895</v>
      </c>
      <c r="U658" s="44">
        <v>27</v>
      </c>
      <c r="V658" s="44">
        <f>INDEX('Počty dní'!A:E,MATCH(E658,'Počty dní'!C:C,0),4)</f>
        <v>205</v>
      </c>
      <c r="W658" s="115">
        <f t="shared" ref="W658:W660" si="649">V658*U658</f>
        <v>5535</v>
      </c>
    </row>
    <row r="659" spans="1:24" x14ac:dyDescent="0.3">
      <c r="A659" s="94">
        <v>340</v>
      </c>
      <c r="B659" s="44">
        <v>3040</v>
      </c>
      <c r="C659" s="44" t="s">
        <v>2</v>
      </c>
      <c r="D659" s="89"/>
      <c r="E659" s="67" t="str">
        <f>CONCATENATE(C659,D659)</f>
        <v>X</v>
      </c>
      <c r="F659" s="44" t="s">
        <v>95</v>
      </c>
      <c r="G659" s="192">
        <v>10</v>
      </c>
      <c r="H659" s="44" t="str">
        <f>CONCATENATE(F659,"/",G659)</f>
        <v>XXX194/10</v>
      </c>
      <c r="I659" s="68" t="s">
        <v>6</v>
      </c>
      <c r="J659" s="68" t="s">
        <v>6</v>
      </c>
      <c r="K659" s="69">
        <v>0.58333333333333337</v>
      </c>
      <c r="L659" s="70">
        <v>0.58680555555555558</v>
      </c>
      <c r="M659" s="45" t="s">
        <v>28</v>
      </c>
      <c r="N659" s="70">
        <v>0.61805555555555558</v>
      </c>
      <c r="O659" s="45" t="s">
        <v>70</v>
      </c>
      <c r="P659" s="44" t="str">
        <f t="shared" si="639"/>
        <v>OK</v>
      </c>
      <c r="Q659" s="71">
        <f t="shared" si="640"/>
        <v>3.125E-2</v>
      </c>
      <c r="R659" s="71">
        <f t="shared" si="641"/>
        <v>3.4722222222222099E-3</v>
      </c>
      <c r="S659" s="71">
        <f t="shared" si="642"/>
        <v>3.472222222222221E-2</v>
      </c>
      <c r="T659" s="71">
        <f t="shared" si="645"/>
        <v>3.4722222222223209E-3</v>
      </c>
      <c r="U659" s="44">
        <v>27</v>
      </c>
      <c r="V659" s="44">
        <f>INDEX('Počty dní'!A:E,MATCH(E659,'Počty dní'!C:C,0),4)</f>
        <v>205</v>
      </c>
      <c r="W659" s="115">
        <f>V659*U659</f>
        <v>5535</v>
      </c>
    </row>
    <row r="660" spans="1:24" x14ac:dyDescent="0.3">
      <c r="A660" s="94">
        <v>340</v>
      </c>
      <c r="B660" s="44">
        <v>3040</v>
      </c>
      <c r="C660" s="44" t="s">
        <v>2</v>
      </c>
      <c r="D660" s="89"/>
      <c r="E660" s="67" t="str">
        <f t="shared" si="647"/>
        <v>X</v>
      </c>
      <c r="F660" s="44" t="s">
        <v>95</v>
      </c>
      <c r="G660" s="192">
        <v>9</v>
      </c>
      <c r="H660" s="44" t="str">
        <f t="shared" si="648"/>
        <v>XXX194/9</v>
      </c>
      <c r="I660" s="68" t="s">
        <v>6</v>
      </c>
      <c r="J660" s="68" t="s">
        <v>6</v>
      </c>
      <c r="K660" s="69">
        <v>0.62847222222222221</v>
      </c>
      <c r="L660" s="70">
        <v>0.63194444444444442</v>
      </c>
      <c r="M660" s="45" t="s">
        <v>70</v>
      </c>
      <c r="N660" s="70">
        <v>0.66111111111111109</v>
      </c>
      <c r="O660" s="45" t="s">
        <v>28</v>
      </c>
      <c r="P660" s="44" t="str">
        <f t="shared" si="639"/>
        <v>OK</v>
      </c>
      <c r="Q660" s="71">
        <f t="shared" si="640"/>
        <v>2.9166666666666674E-2</v>
      </c>
      <c r="R660" s="71">
        <f t="shared" si="641"/>
        <v>3.4722222222222099E-3</v>
      </c>
      <c r="S660" s="71">
        <f t="shared" si="642"/>
        <v>3.2638888888888884E-2</v>
      </c>
      <c r="T660" s="71">
        <f t="shared" si="645"/>
        <v>1.041666666666663E-2</v>
      </c>
      <c r="U660" s="44">
        <v>26.1</v>
      </c>
      <c r="V660" s="44">
        <f>INDEX('Počty dní'!A:E,MATCH(E660,'Počty dní'!C:C,0),4)</f>
        <v>205</v>
      </c>
      <c r="W660" s="115">
        <f t="shared" si="649"/>
        <v>5350.5</v>
      </c>
    </row>
    <row r="661" spans="1:24" x14ac:dyDescent="0.3">
      <c r="A661" s="94">
        <v>340</v>
      </c>
      <c r="B661" s="44">
        <v>3040</v>
      </c>
      <c r="C661" s="44" t="s">
        <v>2</v>
      </c>
      <c r="D661" s="89"/>
      <c r="E661" s="67" t="str">
        <f>CONCATENATE(C661,D661)</f>
        <v>X</v>
      </c>
      <c r="F661" s="44" t="s">
        <v>95</v>
      </c>
      <c r="G661" s="192">
        <v>12</v>
      </c>
      <c r="H661" s="44" t="str">
        <f>CONCATENATE(F661,"/",G661)</f>
        <v>XXX194/12</v>
      </c>
      <c r="I661" s="68" t="s">
        <v>6</v>
      </c>
      <c r="J661" s="68" t="s">
        <v>6</v>
      </c>
      <c r="K661" s="69">
        <v>0.66666666666666663</v>
      </c>
      <c r="L661" s="70">
        <v>0.67013888888888884</v>
      </c>
      <c r="M661" s="45" t="s">
        <v>28</v>
      </c>
      <c r="N661" s="70">
        <v>0.70138888888888884</v>
      </c>
      <c r="O661" s="45" t="s">
        <v>70</v>
      </c>
      <c r="P661" s="44" t="str">
        <f t="shared" si="639"/>
        <v>OK</v>
      </c>
      <c r="Q661" s="71">
        <f t="shared" si="640"/>
        <v>3.125E-2</v>
      </c>
      <c r="R661" s="71">
        <f t="shared" si="641"/>
        <v>3.4722222222222099E-3</v>
      </c>
      <c r="S661" s="71">
        <f t="shared" si="642"/>
        <v>3.472222222222221E-2</v>
      </c>
      <c r="T661" s="71">
        <f t="shared" si="645"/>
        <v>5.5555555555555358E-3</v>
      </c>
      <c r="U661" s="44">
        <v>26.1</v>
      </c>
      <c r="V661" s="44">
        <f>INDEX('Počty dní'!A:E,MATCH(E661,'Počty dní'!C:C,0),4)</f>
        <v>205</v>
      </c>
      <c r="W661" s="115">
        <f>V661*U661</f>
        <v>5350.5</v>
      </c>
    </row>
    <row r="662" spans="1:24" ht="15" thickBot="1" x14ac:dyDescent="0.35">
      <c r="A662" s="94">
        <v>340</v>
      </c>
      <c r="B662" s="44">
        <v>3040</v>
      </c>
      <c r="C662" s="44" t="s">
        <v>2</v>
      </c>
      <c r="D662" s="89"/>
      <c r="E662" s="67" t="str">
        <f>CONCATENATE(C662,D662)</f>
        <v>X</v>
      </c>
      <c r="F662" s="44" t="s">
        <v>82</v>
      </c>
      <c r="G662" s="192">
        <v>22</v>
      </c>
      <c r="H662" s="44" t="str">
        <f>CONCATENATE(F662,"/",G662)</f>
        <v>XXX190/22</v>
      </c>
      <c r="I662" s="68" t="s">
        <v>5</v>
      </c>
      <c r="J662" s="68" t="s">
        <v>6</v>
      </c>
      <c r="K662" s="69">
        <v>0.71736111111111101</v>
      </c>
      <c r="L662" s="70">
        <v>0.71875</v>
      </c>
      <c r="M662" s="45" t="s">
        <v>70</v>
      </c>
      <c r="N662" s="70">
        <v>0.73958333333333337</v>
      </c>
      <c r="O662" s="45" t="s">
        <v>83</v>
      </c>
      <c r="P662" s="44"/>
      <c r="Q662" s="71">
        <f t="shared" si="640"/>
        <v>2.083333333333337E-2</v>
      </c>
      <c r="R662" s="71">
        <f t="shared" si="641"/>
        <v>1.388888888888995E-3</v>
      </c>
      <c r="S662" s="71">
        <f t="shared" si="642"/>
        <v>2.2222222222222365E-2</v>
      </c>
      <c r="T662" s="71">
        <f t="shared" si="645"/>
        <v>1.5972222222222165E-2</v>
      </c>
      <c r="U662" s="44">
        <v>17.100000000000001</v>
      </c>
      <c r="V662" s="44">
        <f>INDEX('Počty dní'!A:E,MATCH(E662,'Počty dní'!C:C,0),4)</f>
        <v>205</v>
      </c>
      <c r="W662" s="115">
        <f>V662*U662</f>
        <v>3505.5000000000005</v>
      </c>
    </row>
    <row r="663" spans="1:24" ht="15" thickBot="1" x14ac:dyDescent="0.35">
      <c r="A663" s="120" t="str">
        <f ca="1">CONCATENATE(INDIRECT("R[-3]C[0]",FALSE),"celkem")</f>
        <v>340celkem</v>
      </c>
      <c r="B663" s="121"/>
      <c r="C663" s="121" t="str">
        <f ca="1">INDIRECT("R[-1]C[12]",FALSE)</f>
        <v>Úsobí,,nám.</v>
      </c>
      <c r="D663" s="122"/>
      <c r="E663" s="121"/>
      <c r="F663" s="122"/>
      <c r="G663" s="121"/>
      <c r="H663" s="123"/>
      <c r="I663" s="132"/>
      <c r="J663" s="133" t="str">
        <f ca="1">INDIRECT("R[-2]C[0]",FALSE)</f>
        <v>V</v>
      </c>
      <c r="K663" s="124"/>
      <c r="L663" s="134"/>
      <c r="M663" s="125"/>
      <c r="N663" s="134"/>
      <c r="O663" s="126"/>
      <c r="P663" s="121"/>
      <c r="Q663" s="127">
        <f>SUM(Q653:Q662)</f>
        <v>0.26041666666666663</v>
      </c>
      <c r="R663" s="127">
        <f t="shared" ref="R663:T663" si="650">SUM(R653:R662)</f>
        <v>2.3611111111111138E-2</v>
      </c>
      <c r="S663" s="127">
        <f t="shared" si="650"/>
        <v>0.28402777777777777</v>
      </c>
      <c r="T663" s="127">
        <f t="shared" si="650"/>
        <v>0.23680555555555557</v>
      </c>
      <c r="U663" s="128">
        <f>SUM(U653:U662)</f>
        <v>209.29999999999998</v>
      </c>
      <c r="V663" s="129"/>
      <c r="W663" s="130">
        <f>SUM(W653:W662)</f>
        <v>42906.5</v>
      </c>
      <c r="X663" s="41"/>
    </row>
    <row r="665" spans="1:24" ht="15" thickBot="1" x14ac:dyDescent="0.35">
      <c r="B665" s="16"/>
      <c r="C665" s="16"/>
      <c r="D665" s="16"/>
      <c r="E665" s="16"/>
      <c r="F665" s="16"/>
      <c r="G665" s="16"/>
      <c r="H665" s="16"/>
      <c r="I665" s="16"/>
      <c r="J665" s="16"/>
      <c r="K665" s="16"/>
      <c r="L665" s="16"/>
      <c r="M665" s="16"/>
      <c r="N665" s="16"/>
      <c r="O665" s="16"/>
      <c r="P665" s="16"/>
      <c r="Q665" s="16"/>
      <c r="R665" s="16"/>
      <c r="S665" s="16"/>
      <c r="T665" s="16"/>
      <c r="U665" s="16"/>
      <c r="V665" s="16"/>
      <c r="W665" s="16"/>
      <c r="X665" s="16"/>
    </row>
    <row r="666" spans="1:24" x14ac:dyDescent="0.3">
      <c r="A666" s="93">
        <v>341</v>
      </c>
      <c r="B666" s="42">
        <v>3041</v>
      </c>
      <c r="C666" s="42" t="s">
        <v>2</v>
      </c>
      <c r="D666" s="109"/>
      <c r="E666" s="110" t="str">
        <f t="shared" ref="E666:E674" si="651">CONCATENATE(C666,D666)</f>
        <v>X</v>
      </c>
      <c r="F666" s="42" t="s">
        <v>82</v>
      </c>
      <c r="G666" s="191">
        <v>2</v>
      </c>
      <c r="H666" s="42" t="str">
        <f t="shared" ref="H666:H674" si="652">CONCATENATE(F666,"/",G666)</f>
        <v>XXX190/2</v>
      </c>
      <c r="I666" s="64" t="s">
        <v>5</v>
      </c>
      <c r="J666" s="64" t="s">
        <v>6</v>
      </c>
      <c r="K666" s="111">
        <v>0.1875</v>
      </c>
      <c r="L666" s="112">
        <v>0.18819444444444444</v>
      </c>
      <c r="M666" s="113" t="s">
        <v>84</v>
      </c>
      <c r="N666" s="112">
        <v>0.22013888888888888</v>
      </c>
      <c r="O666" s="113" t="s">
        <v>28</v>
      </c>
      <c r="P666" s="42" t="str">
        <f t="shared" ref="P666:P670" si="653">IF(M667=O666,"OK","POZOR")</f>
        <v>OK</v>
      </c>
      <c r="Q666" s="114">
        <f t="shared" ref="Q666:Q678" si="654">IF(ISNUMBER(G666),N666-L666,IF(F666="přejezd",N666-L666,0))</f>
        <v>3.1944444444444442E-2</v>
      </c>
      <c r="R666" s="114">
        <f t="shared" ref="R666:R678" si="655">IF(ISNUMBER(G666),L666-K666,0)</f>
        <v>6.9444444444444198E-4</v>
      </c>
      <c r="S666" s="114">
        <f t="shared" ref="S666:S678" si="656">Q666+R666</f>
        <v>3.2638888888888884E-2</v>
      </c>
      <c r="T666" s="114"/>
      <c r="U666" s="42">
        <v>26.3</v>
      </c>
      <c r="V666" s="42">
        <f>INDEX('Počty dní'!A:E,MATCH(E666,'Počty dní'!C:C,0),4)</f>
        <v>205</v>
      </c>
      <c r="W666" s="65">
        <f t="shared" ref="W666:W674" si="657">V666*U666</f>
        <v>5391.5</v>
      </c>
      <c r="X666" s="16"/>
    </row>
    <row r="667" spans="1:24" x14ac:dyDescent="0.3">
      <c r="A667" s="94">
        <v>341</v>
      </c>
      <c r="B667" s="44">
        <v>3041</v>
      </c>
      <c r="C667" s="44" t="s">
        <v>2</v>
      </c>
      <c r="D667" s="89"/>
      <c r="E667" s="67" t="str">
        <f t="shared" si="651"/>
        <v>X</v>
      </c>
      <c r="F667" s="44" t="s">
        <v>82</v>
      </c>
      <c r="G667" s="192">
        <v>5</v>
      </c>
      <c r="H667" s="44" t="str">
        <f t="shared" si="652"/>
        <v>XXX190/5</v>
      </c>
      <c r="I667" s="68" t="s">
        <v>5</v>
      </c>
      <c r="J667" s="68" t="s">
        <v>6</v>
      </c>
      <c r="K667" s="69">
        <v>0.23611111111111113</v>
      </c>
      <c r="L667" s="70">
        <v>0.23750000000000002</v>
      </c>
      <c r="M667" s="45" t="s">
        <v>28</v>
      </c>
      <c r="N667" s="70">
        <v>0.28125</v>
      </c>
      <c r="O667" s="45" t="s">
        <v>70</v>
      </c>
      <c r="P667" s="44" t="str">
        <f t="shared" si="653"/>
        <v>OK</v>
      </c>
      <c r="Q667" s="71">
        <f t="shared" si="654"/>
        <v>4.3749999999999983E-2</v>
      </c>
      <c r="R667" s="71">
        <f t="shared" si="655"/>
        <v>1.388888888888884E-3</v>
      </c>
      <c r="S667" s="71">
        <f t="shared" si="656"/>
        <v>4.5138888888888867E-2</v>
      </c>
      <c r="T667" s="71">
        <f t="shared" ref="T667:T678" si="658">K667-N666</f>
        <v>1.5972222222222249E-2</v>
      </c>
      <c r="U667" s="44">
        <v>35.1</v>
      </c>
      <c r="V667" s="44">
        <f>INDEX('Počty dní'!A:E,MATCH(E667,'Počty dní'!C:C,0),4)</f>
        <v>205</v>
      </c>
      <c r="W667" s="115">
        <f t="shared" si="657"/>
        <v>7195.5</v>
      </c>
      <c r="X667" s="16"/>
    </row>
    <row r="668" spans="1:24" x14ac:dyDescent="0.3">
      <c r="A668" s="94">
        <v>341</v>
      </c>
      <c r="B668" s="44">
        <v>3041</v>
      </c>
      <c r="C668" s="44" t="s">
        <v>2</v>
      </c>
      <c r="D668" s="89"/>
      <c r="E668" s="67" t="str">
        <f t="shared" si="651"/>
        <v>X</v>
      </c>
      <c r="F668" s="44" t="s">
        <v>91</v>
      </c>
      <c r="G668" s="192">
        <v>7</v>
      </c>
      <c r="H668" s="44" t="str">
        <f t="shared" si="652"/>
        <v>XXX193/7</v>
      </c>
      <c r="I668" s="68" t="s">
        <v>5</v>
      </c>
      <c r="J668" s="68" t="s">
        <v>6</v>
      </c>
      <c r="K668" s="69">
        <v>0.28263888888888888</v>
      </c>
      <c r="L668" s="70">
        <v>0.28472222222222221</v>
      </c>
      <c r="M668" s="45" t="s">
        <v>70</v>
      </c>
      <c r="N668" s="70">
        <v>0.30138888888888887</v>
      </c>
      <c r="O668" s="45" t="s">
        <v>92</v>
      </c>
      <c r="P668" s="44" t="str">
        <f t="shared" si="653"/>
        <v>OK</v>
      </c>
      <c r="Q668" s="71">
        <f t="shared" si="654"/>
        <v>1.6666666666666663E-2</v>
      </c>
      <c r="R668" s="71">
        <f t="shared" si="655"/>
        <v>2.0833333333333259E-3</v>
      </c>
      <c r="S668" s="71">
        <f t="shared" si="656"/>
        <v>1.8749999999999989E-2</v>
      </c>
      <c r="T668" s="71">
        <f t="shared" si="658"/>
        <v>1.388888888888884E-3</v>
      </c>
      <c r="U668" s="44">
        <v>14.4</v>
      </c>
      <c r="V668" s="44">
        <f>INDEX('Počty dní'!A:E,MATCH(E668,'Počty dní'!C:C,0),4)</f>
        <v>205</v>
      </c>
      <c r="W668" s="115">
        <f t="shared" si="657"/>
        <v>2952</v>
      </c>
    </row>
    <row r="669" spans="1:24" x14ac:dyDescent="0.3">
      <c r="A669" s="94">
        <v>341</v>
      </c>
      <c r="B669" s="44">
        <v>3041</v>
      </c>
      <c r="C669" s="44" t="s">
        <v>2</v>
      </c>
      <c r="D669" s="89"/>
      <c r="E669" s="67" t="str">
        <f t="shared" si="651"/>
        <v>X</v>
      </c>
      <c r="F669" s="44" t="s">
        <v>96</v>
      </c>
      <c r="G669" s="192">
        <v>10</v>
      </c>
      <c r="H669" s="44" t="str">
        <f t="shared" si="652"/>
        <v>XXX195/10</v>
      </c>
      <c r="I669" s="68" t="s">
        <v>6</v>
      </c>
      <c r="J669" s="68" t="s">
        <v>6</v>
      </c>
      <c r="K669" s="69">
        <v>0.30208333333333331</v>
      </c>
      <c r="L669" s="70">
        <v>0.30416666666666664</v>
      </c>
      <c r="M669" s="45" t="s">
        <v>92</v>
      </c>
      <c r="N669" s="70">
        <v>0.31597222222222221</v>
      </c>
      <c r="O669" s="45" t="s">
        <v>28</v>
      </c>
      <c r="P669" s="44" t="str">
        <f t="shared" si="653"/>
        <v>OK</v>
      </c>
      <c r="Q669" s="71">
        <f t="shared" si="654"/>
        <v>1.1805555555555569E-2</v>
      </c>
      <c r="R669" s="71">
        <f t="shared" si="655"/>
        <v>2.0833333333333259E-3</v>
      </c>
      <c r="S669" s="71">
        <f t="shared" si="656"/>
        <v>1.3888888888888895E-2</v>
      </c>
      <c r="T669" s="71">
        <f t="shared" si="658"/>
        <v>6.9444444444444198E-4</v>
      </c>
      <c r="U669" s="44">
        <v>13.4</v>
      </c>
      <c r="V669" s="44">
        <f>INDEX('Počty dní'!A:E,MATCH(E669,'Počty dní'!C:C,0),4)</f>
        <v>205</v>
      </c>
      <c r="W669" s="115">
        <f t="shared" si="657"/>
        <v>2747</v>
      </c>
    </row>
    <row r="670" spans="1:24" x14ac:dyDescent="0.3">
      <c r="A670" s="94">
        <v>341</v>
      </c>
      <c r="B670" s="44">
        <v>3041</v>
      </c>
      <c r="C670" s="44" t="s">
        <v>2</v>
      </c>
      <c r="D670" s="89"/>
      <c r="E670" s="67" t="str">
        <f t="shared" si="651"/>
        <v>X</v>
      </c>
      <c r="F670" s="44" t="s">
        <v>82</v>
      </c>
      <c r="G670" s="192">
        <v>13</v>
      </c>
      <c r="H670" s="44" t="str">
        <f t="shared" si="652"/>
        <v>XXX190/13</v>
      </c>
      <c r="I670" s="68" t="s">
        <v>5</v>
      </c>
      <c r="J670" s="68" t="s">
        <v>6</v>
      </c>
      <c r="K670" s="69">
        <v>0.52777777777777779</v>
      </c>
      <c r="L670" s="70">
        <v>0.52916666666666667</v>
      </c>
      <c r="M670" s="45" t="s">
        <v>28</v>
      </c>
      <c r="N670" s="70">
        <v>0.56111111111111112</v>
      </c>
      <c r="O670" s="45" t="s">
        <v>84</v>
      </c>
      <c r="P670" s="44" t="str">
        <f t="shared" si="653"/>
        <v>OK</v>
      </c>
      <c r="Q670" s="71">
        <f t="shared" si="654"/>
        <v>3.1944444444444442E-2</v>
      </c>
      <c r="R670" s="71">
        <f t="shared" si="655"/>
        <v>1.388888888888884E-3</v>
      </c>
      <c r="S670" s="71">
        <f t="shared" si="656"/>
        <v>3.3333333333333326E-2</v>
      </c>
      <c r="T670" s="71">
        <f t="shared" si="658"/>
        <v>0.21180555555555558</v>
      </c>
      <c r="U670" s="44">
        <v>26.3</v>
      </c>
      <c r="V670" s="44">
        <f>INDEX('Počty dní'!A:E,MATCH(E670,'Počty dní'!C:C,0),4)</f>
        <v>205</v>
      </c>
      <c r="W670" s="115">
        <f t="shared" si="657"/>
        <v>5391.5</v>
      </c>
      <c r="X670" s="16"/>
    </row>
    <row r="671" spans="1:24" x14ac:dyDescent="0.3">
      <c r="A671" s="94">
        <v>341</v>
      </c>
      <c r="B671" s="44">
        <v>3041</v>
      </c>
      <c r="C671" s="44" t="s">
        <v>2</v>
      </c>
      <c r="D671" s="89">
        <v>25</v>
      </c>
      <c r="E671" s="67" t="str">
        <f t="shared" si="651"/>
        <v>X25</v>
      </c>
      <c r="F671" s="44" t="s">
        <v>91</v>
      </c>
      <c r="G671" s="192">
        <v>53</v>
      </c>
      <c r="H671" s="44" t="str">
        <f t="shared" si="652"/>
        <v>XXX193/53</v>
      </c>
      <c r="I671" s="68" t="s">
        <v>5</v>
      </c>
      <c r="J671" s="68" t="s">
        <v>6</v>
      </c>
      <c r="K671" s="69">
        <v>0.56111111111111112</v>
      </c>
      <c r="L671" s="70">
        <v>0.56180555555555556</v>
      </c>
      <c r="M671" s="45" t="s">
        <v>84</v>
      </c>
      <c r="N671" s="70">
        <v>0.5756944444444444</v>
      </c>
      <c r="O671" s="45" t="s">
        <v>92</v>
      </c>
      <c r="P671" s="44" t="str">
        <f t="shared" ref="P671:P677" si="659">IF(M672=O671,"OK","POZOR")</f>
        <v>OK</v>
      </c>
      <c r="Q671" s="71">
        <f t="shared" ref="Q671:Q677" si="660">IF(ISNUMBER(G671),N671-L671,IF(F671="přejezd",N671-L671,0))</f>
        <v>1.388888888888884E-2</v>
      </c>
      <c r="R671" s="71">
        <f t="shared" ref="R671:R677" si="661">IF(ISNUMBER(G671),L671-K671,0)</f>
        <v>6.9444444444444198E-4</v>
      </c>
      <c r="S671" s="71">
        <f t="shared" ref="S671:S677" si="662">Q671+R671</f>
        <v>1.4583333333333282E-2</v>
      </c>
      <c r="T671" s="71">
        <f t="shared" si="658"/>
        <v>0</v>
      </c>
      <c r="U671" s="44">
        <v>13.2</v>
      </c>
      <c r="V671" s="44">
        <f>INDEX('Počty dní'!A:E,MATCH(E671,'Počty dní'!C:C,0),4)</f>
        <v>205</v>
      </c>
      <c r="W671" s="115">
        <f t="shared" si="657"/>
        <v>2706</v>
      </c>
    </row>
    <row r="672" spans="1:24" x14ac:dyDescent="0.3">
      <c r="A672" s="94">
        <v>341</v>
      </c>
      <c r="B672" s="44">
        <v>3041</v>
      </c>
      <c r="C672" s="44" t="s">
        <v>2</v>
      </c>
      <c r="D672" s="89">
        <v>25</v>
      </c>
      <c r="E672" s="67" t="str">
        <f t="shared" si="651"/>
        <v>X25</v>
      </c>
      <c r="F672" s="44" t="s">
        <v>91</v>
      </c>
      <c r="G672" s="192">
        <v>54</v>
      </c>
      <c r="H672" s="44" t="str">
        <f t="shared" si="652"/>
        <v>XXX193/54</v>
      </c>
      <c r="I672" s="68" t="s">
        <v>5</v>
      </c>
      <c r="J672" s="68" t="s">
        <v>6</v>
      </c>
      <c r="K672" s="69">
        <v>0.57916666666666672</v>
      </c>
      <c r="L672" s="70">
        <v>0.5805555555555556</v>
      </c>
      <c r="M672" s="45" t="s">
        <v>92</v>
      </c>
      <c r="N672" s="70">
        <v>0.59444444444444444</v>
      </c>
      <c r="O672" s="45" t="s">
        <v>85</v>
      </c>
      <c r="P672" s="44" t="str">
        <f t="shared" si="659"/>
        <v>OK</v>
      </c>
      <c r="Q672" s="71">
        <f t="shared" si="660"/>
        <v>1.388888888888884E-2</v>
      </c>
      <c r="R672" s="71">
        <f t="shared" si="661"/>
        <v>1.388888888888884E-3</v>
      </c>
      <c r="S672" s="71">
        <f t="shared" si="662"/>
        <v>1.5277777777777724E-2</v>
      </c>
      <c r="T672" s="71">
        <f t="shared" si="658"/>
        <v>3.4722222222223209E-3</v>
      </c>
      <c r="U672" s="44">
        <v>12.7</v>
      </c>
      <c r="V672" s="44">
        <f>INDEX('Počty dní'!A:E,MATCH(E672,'Počty dní'!C:C,0),4)</f>
        <v>205</v>
      </c>
      <c r="W672" s="115">
        <f t="shared" si="657"/>
        <v>2603.5</v>
      </c>
    </row>
    <row r="673" spans="1:24" x14ac:dyDescent="0.3">
      <c r="A673" s="94">
        <v>341</v>
      </c>
      <c r="B673" s="44">
        <v>3041</v>
      </c>
      <c r="C673" s="44" t="s">
        <v>2</v>
      </c>
      <c r="D673" s="89"/>
      <c r="E673" s="67" t="str">
        <f t="shared" si="651"/>
        <v>X</v>
      </c>
      <c r="F673" s="44" t="s">
        <v>86</v>
      </c>
      <c r="G673" s="192">
        <v>9</v>
      </c>
      <c r="H673" s="44" t="str">
        <f t="shared" si="652"/>
        <v>XXX191/9</v>
      </c>
      <c r="I673" s="68" t="s">
        <v>5</v>
      </c>
      <c r="J673" s="68" t="s">
        <v>6</v>
      </c>
      <c r="K673" s="69">
        <v>0.60277777777777775</v>
      </c>
      <c r="L673" s="70">
        <v>0.60416666666666663</v>
      </c>
      <c r="M673" s="45" t="s">
        <v>85</v>
      </c>
      <c r="N673" s="70">
        <v>0.62291666666666667</v>
      </c>
      <c r="O673" s="45" t="s">
        <v>87</v>
      </c>
      <c r="P673" s="44" t="str">
        <f t="shared" si="659"/>
        <v>OK</v>
      </c>
      <c r="Q673" s="71">
        <f t="shared" si="660"/>
        <v>1.8750000000000044E-2</v>
      </c>
      <c r="R673" s="71">
        <f t="shared" si="661"/>
        <v>1.388888888888884E-3</v>
      </c>
      <c r="S673" s="71">
        <f t="shared" si="662"/>
        <v>2.0138888888888928E-2</v>
      </c>
      <c r="T673" s="71">
        <f t="shared" si="658"/>
        <v>8.3333333333333037E-3</v>
      </c>
      <c r="U673" s="44">
        <v>13.3</v>
      </c>
      <c r="V673" s="44">
        <f>INDEX('Počty dní'!A:E,MATCH(E673,'Počty dní'!C:C,0),4)</f>
        <v>205</v>
      </c>
      <c r="W673" s="115">
        <f t="shared" si="657"/>
        <v>2726.5</v>
      </c>
    </row>
    <row r="674" spans="1:24" x14ac:dyDescent="0.3">
      <c r="A674" s="94">
        <v>341</v>
      </c>
      <c r="B674" s="44">
        <v>3041</v>
      </c>
      <c r="C674" s="44" t="s">
        <v>2</v>
      </c>
      <c r="D674" s="89"/>
      <c r="E674" s="67" t="str">
        <f t="shared" si="651"/>
        <v>X</v>
      </c>
      <c r="F674" s="44" t="s">
        <v>86</v>
      </c>
      <c r="G674" s="192">
        <v>8</v>
      </c>
      <c r="H674" s="44" t="str">
        <f t="shared" si="652"/>
        <v>XXX191/8</v>
      </c>
      <c r="I674" s="68" t="s">
        <v>5</v>
      </c>
      <c r="J674" s="68" t="s">
        <v>6</v>
      </c>
      <c r="K674" s="69">
        <v>0.62291666666666667</v>
      </c>
      <c r="L674" s="70">
        <v>0.625</v>
      </c>
      <c r="M674" s="45" t="s">
        <v>87</v>
      </c>
      <c r="N674" s="70">
        <v>0.65972222222222221</v>
      </c>
      <c r="O674" s="45" t="s">
        <v>70</v>
      </c>
      <c r="P674" s="44" t="str">
        <f t="shared" si="659"/>
        <v>OK</v>
      </c>
      <c r="Q674" s="71">
        <f t="shared" si="660"/>
        <v>3.472222222222221E-2</v>
      </c>
      <c r="R674" s="71">
        <f t="shared" si="661"/>
        <v>2.0833333333333259E-3</v>
      </c>
      <c r="S674" s="71">
        <f t="shared" si="662"/>
        <v>3.6805555555555536E-2</v>
      </c>
      <c r="T674" s="71">
        <f t="shared" si="658"/>
        <v>0</v>
      </c>
      <c r="U674" s="44">
        <v>24.4</v>
      </c>
      <c r="V674" s="44">
        <f>INDEX('Počty dní'!A:E,MATCH(E674,'Počty dní'!C:C,0),4)</f>
        <v>205</v>
      </c>
      <c r="W674" s="115">
        <f t="shared" si="657"/>
        <v>5002</v>
      </c>
    </row>
    <row r="675" spans="1:24" x14ac:dyDescent="0.3">
      <c r="A675" s="94">
        <v>341</v>
      </c>
      <c r="B675" s="44">
        <v>3041</v>
      </c>
      <c r="C675" s="44" t="s">
        <v>2</v>
      </c>
      <c r="D675" s="89"/>
      <c r="E675" s="67" t="str">
        <f t="shared" ref="E675" si="663">CONCATENATE(C675,D675)</f>
        <v>X</v>
      </c>
      <c r="F675" s="44" t="s">
        <v>82</v>
      </c>
      <c r="G675" s="192">
        <v>20</v>
      </c>
      <c r="H675" s="44" t="str">
        <f t="shared" ref="H675" si="664">CONCATENATE(F675,"/",G675)</f>
        <v>XXX190/20</v>
      </c>
      <c r="I675" s="68" t="s">
        <v>5</v>
      </c>
      <c r="J675" s="68" t="s">
        <v>6</v>
      </c>
      <c r="K675" s="69">
        <v>0.67569444444444438</v>
      </c>
      <c r="L675" s="70">
        <v>0.67708333333333337</v>
      </c>
      <c r="M675" s="45" t="s">
        <v>70</v>
      </c>
      <c r="N675" s="70">
        <v>0.72013888888888899</v>
      </c>
      <c r="O675" s="45" t="s">
        <v>28</v>
      </c>
      <c r="P675" s="44" t="str">
        <f t="shared" si="659"/>
        <v>OK</v>
      </c>
      <c r="Q675" s="71">
        <f t="shared" si="660"/>
        <v>4.3055555555555625E-2</v>
      </c>
      <c r="R675" s="71">
        <f t="shared" si="661"/>
        <v>1.388888888888995E-3</v>
      </c>
      <c r="S675" s="71">
        <f t="shared" si="662"/>
        <v>4.444444444444462E-2</v>
      </c>
      <c r="T675" s="71">
        <f t="shared" si="658"/>
        <v>1.5972222222222165E-2</v>
      </c>
      <c r="U675" s="44">
        <v>35.1</v>
      </c>
      <c r="V675" s="44">
        <f>INDEX('Počty dní'!A:E,MATCH(E675,'Počty dní'!C:C,0),4)</f>
        <v>205</v>
      </c>
      <c r="W675" s="115">
        <f t="shared" ref="W675" si="665">V675*U675</f>
        <v>7195.5</v>
      </c>
    </row>
    <row r="676" spans="1:24" x14ac:dyDescent="0.3">
      <c r="A676" s="94">
        <v>341</v>
      </c>
      <c r="B676" s="44">
        <v>3041</v>
      </c>
      <c r="C676" s="44" t="s">
        <v>2</v>
      </c>
      <c r="D676" s="89"/>
      <c r="E676" s="67" t="str">
        <f>CONCATENATE(C676,D676)</f>
        <v>X</v>
      </c>
      <c r="F676" s="44" t="s">
        <v>96</v>
      </c>
      <c r="G676" s="192">
        <v>17</v>
      </c>
      <c r="H676" s="44" t="str">
        <f>CONCATENATE(F676,"/",G676)</f>
        <v>XXX195/17</v>
      </c>
      <c r="I676" s="68" t="s">
        <v>5</v>
      </c>
      <c r="J676" s="68" t="s">
        <v>6</v>
      </c>
      <c r="K676" s="69">
        <v>0.72916666666666663</v>
      </c>
      <c r="L676" s="70">
        <v>0.73263888888888884</v>
      </c>
      <c r="M676" s="45" t="s">
        <v>28</v>
      </c>
      <c r="N676" s="70">
        <v>0.74444444444444446</v>
      </c>
      <c r="O676" s="45" t="s">
        <v>92</v>
      </c>
      <c r="P676" s="44" t="str">
        <f t="shared" si="659"/>
        <v>OK</v>
      </c>
      <c r="Q676" s="71">
        <f t="shared" si="660"/>
        <v>1.1805555555555625E-2</v>
      </c>
      <c r="R676" s="71">
        <f t="shared" si="661"/>
        <v>3.4722222222222099E-3</v>
      </c>
      <c r="S676" s="71">
        <f t="shared" si="662"/>
        <v>1.5277777777777835E-2</v>
      </c>
      <c r="T676" s="71">
        <f t="shared" si="658"/>
        <v>9.0277777777776347E-3</v>
      </c>
      <c r="U676" s="44">
        <v>13.4</v>
      </c>
      <c r="V676" s="44">
        <f>INDEX('Počty dní'!A:E,MATCH(E676,'Počty dní'!C:C,0),4)</f>
        <v>205</v>
      </c>
      <c r="W676" s="115">
        <f>V676*U676</f>
        <v>2747</v>
      </c>
    </row>
    <row r="677" spans="1:24" x14ac:dyDescent="0.3">
      <c r="A677" s="94">
        <v>341</v>
      </c>
      <c r="B677" s="44">
        <v>3041</v>
      </c>
      <c r="C677" s="44" t="s">
        <v>2</v>
      </c>
      <c r="D677" s="89"/>
      <c r="E677" s="67" t="str">
        <f>CONCATENATE(C677,D677)</f>
        <v>X</v>
      </c>
      <c r="F677" s="44" t="s">
        <v>96</v>
      </c>
      <c r="G677" s="192">
        <v>24</v>
      </c>
      <c r="H677" s="44" t="str">
        <f>CONCATENATE(F677,"/",G677)</f>
        <v>XXX195/24</v>
      </c>
      <c r="I677" s="68" t="s">
        <v>5</v>
      </c>
      <c r="J677" s="68" t="s">
        <v>6</v>
      </c>
      <c r="K677" s="69">
        <v>0.75416666666666676</v>
      </c>
      <c r="L677" s="70">
        <v>0.75555555555555554</v>
      </c>
      <c r="M677" s="45" t="s">
        <v>92</v>
      </c>
      <c r="N677" s="70">
        <v>0.76736111111111116</v>
      </c>
      <c r="O677" s="45" t="s">
        <v>28</v>
      </c>
      <c r="P677" s="44" t="str">
        <f t="shared" si="659"/>
        <v>OK</v>
      </c>
      <c r="Q677" s="71">
        <f t="shared" si="660"/>
        <v>1.1805555555555625E-2</v>
      </c>
      <c r="R677" s="71">
        <f t="shared" si="661"/>
        <v>1.3888888888887729E-3</v>
      </c>
      <c r="S677" s="71">
        <f t="shared" si="662"/>
        <v>1.3194444444444398E-2</v>
      </c>
      <c r="T677" s="71">
        <f t="shared" si="658"/>
        <v>9.7222222222222987E-3</v>
      </c>
      <c r="U677" s="44">
        <v>13.4</v>
      </c>
      <c r="V677" s="44">
        <f>INDEX('Počty dní'!A:E,MATCH(E677,'Počty dní'!C:C,0),4)</f>
        <v>205</v>
      </c>
      <c r="W677" s="115">
        <f>V677*U677</f>
        <v>2747</v>
      </c>
    </row>
    <row r="678" spans="1:24" ht="15" thickBot="1" x14ac:dyDescent="0.35">
      <c r="A678" s="94">
        <v>341</v>
      </c>
      <c r="B678" s="44">
        <v>3041</v>
      </c>
      <c r="C678" s="44" t="s">
        <v>2</v>
      </c>
      <c r="D678" s="89"/>
      <c r="E678" s="67" t="str">
        <f>CONCATENATE(C678,D678)</f>
        <v>X</v>
      </c>
      <c r="F678" s="44" t="s">
        <v>82</v>
      </c>
      <c r="G678" s="192">
        <v>23</v>
      </c>
      <c r="H678" s="44" t="str">
        <f>CONCATENATE(F678,"/",G678)</f>
        <v>XXX190/23</v>
      </c>
      <c r="I678" s="68" t="s">
        <v>5</v>
      </c>
      <c r="J678" s="68" t="s">
        <v>6</v>
      </c>
      <c r="K678" s="69">
        <v>0.77777777777777779</v>
      </c>
      <c r="L678" s="70">
        <v>0.77916666666666667</v>
      </c>
      <c r="M678" s="45" t="s">
        <v>28</v>
      </c>
      <c r="N678" s="70">
        <v>0.81111111111111101</v>
      </c>
      <c r="O678" s="45" t="s">
        <v>84</v>
      </c>
      <c r="P678" s="44"/>
      <c r="Q678" s="71">
        <f t="shared" si="654"/>
        <v>3.1944444444444331E-2</v>
      </c>
      <c r="R678" s="71">
        <f t="shared" si="655"/>
        <v>1.388888888888884E-3</v>
      </c>
      <c r="S678" s="71">
        <f t="shared" si="656"/>
        <v>3.3333333333333215E-2</v>
      </c>
      <c r="T678" s="71">
        <f t="shared" si="658"/>
        <v>1.041666666666663E-2</v>
      </c>
      <c r="U678" s="44">
        <v>26.3</v>
      </c>
      <c r="V678" s="44">
        <f>INDEX('Počty dní'!A:E,MATCH(E678,'Počty dní'!C:C,0),4)</f>
        <v>205</v>
      </c>
      <c r="W678" s="115">
        <f>V678*U678</f>
        <v>5391.5</v>
      </c>
      <c r="X678" s="16"/>
    </row>
    <row r="679" spans="1:24" ht="15" thickBot="1" x14ac:dyDescent="0.35">
      <c r="A679" s="120" t="str">
        <f ca="1">CONCATENATE(INDIRECT("R[-3]C[0]",FALSE),"celkem")</f>
        <v>341celkem</v>
      </c>
      <c r="B679" s="121"/>
      <c r="C679" s="121" t="str">
        <f ca="1">INDIRECT("R[-1]C[12]",FALSE)</f>
        <v>Lípa</v>
      </c>
      <c r="D679" s="122"/>
      <c r="E679" s="121"/>
      <c r="F679" s="122"/>
      <c r="G679" s="121"/>
      <c r="H679" s="123"/>
      <c r="I679" s="132"/>
      <c r="J679" s="133" t="str">
        <f ca="1">INDIRECT("R[-2]C[0]",FALSE)</f>
        <v>V</v>
      </c>
      <c r="K679" s="124"/>
      <c r="L679" s="134"/>
      <c r="M679" s="125"/>
      <c r="N679" s="134"/>
      <c r="O679" s="126"/>
      <c r="P679" s="121"/>
      <c r="Q679" s="127">
        <f>SUM(Q666:Q678)</f>
        <v>0.31597222222222221</v>
      </c>
      <c r="R679" s="127">
        <f t="shared" ref="R679:T679" si="666">SUM(R666:R678)</f>
        <v>2.0833333333333259E-2</v>
      </c>
      <c r="S679" s="127">
        <f t="shared" si="666"/>
        <v>0.33680555555555547</v>
      </c>
      <c r="T679" s="127">
        <f t="shared" si="666"/>
        <v>0.28680555555555554</v>
      </c>
      <c r="U679" s="128">
        <f>SUM(U666:U678)</f>
        <v>267.3</v>
      </c>
      <c r="V679" s="129"/>
      <c r="W679" s="130">
        <f>SUM(W666:W678)</f>
        <v>54796.5</v>
      </c>
      <c r="X679" s="41"/>
    </row>
    <row r="680" spans="1:24" x14ac:dyDescent="0.3">
      <c r="D680" s="90"/>
      <c r="E680" s="82"/>
      <c r="G680" s="193"/>
      <c r="I680" s="63"/>
      <c r="K680" s="83"/>
      <c r="L680" s="84"/>
      <c r="M680" s="49"/>
      <c r="N680" s="84"/>
      <c r="O680" s="49"/>
      <c r="Q680" s="136"/>
      <c r="R680" s="136"/>
      <c r="S680" s="136"/>
      <c r="T680" s="136"/>
      <c r="X680" s="16"/>
    </row>
    <row r="681" spans="1:24" ht="15" thickBot="1" x14ac:dyDescent="0.35"/>
    <row r="682" spans="1:24" x14ac:dyDescent="0.3">
      <c r="A682" s="93">
        <v>342</v>
      </c>
      <c r="B682" s="42">
        <v>3042</v>
      </c>
      <c r="C682" s="42" t="s">
        <v>2</v>
      </c>
      <c r="D682" s="109"/>
      <c r="E682" s="110" t="str">
        <f t="shared" ref="E682:E690" si="667">CONCATENATE(C682,D682)</f>
        <v>X</v>
      </c>
      <c r="F682" s="42" t="s">
        <v>91</v>
      </c>
      <c r="G682" s="191">
        <v>2</v>
      </c>
      <c r="H682" s="42" t="str">
        <f t="shared" ref="H682:H690" si="668">CONCATENATE(F682,"/",G682)</f>
        <v>XXX193/2</v>
      </c>
      <c r="I682" s="64" t="s">
        <v>5</v>
      </c>
      <c r="J682" s="64" t="s">
        <v>6</v>
      </c>
      <c r="K682" s="111">
        <v>0.18402777777777779</v>
      </c>
      <c r="L682" s="112">
        <v>0.18472222222222223</v>
      </c>
      <c r="M682" s="113" t="s">
        <v>92</v>
      </c>
      <c r="N682" s="112">
        <v>0.20138888888888887</v>
      </c>
      <c r="O682" s="113" t="s">
        <v>70</v>
      </c>
      <c r="P682" s="42" t="str">
        <f t="shared" ref="P682:P694" si="669">IF(M683=O682,"OK","POZOR")</f>
        <v>OK</v>
      </c>
      <c r="Q682" s="114">
        <f t="shared" ref="Q682:Q683" si="670">IF(ISNUMBER(G682),N682-L682,IF(F682="přejezd",N682-L682,0))</f>
        <v>1.6666666666666635E-2</v>
      </c>
      <c r="R682" s="114">
        <f t="shared" ref="R682:R683" si="671">IF(ISNUMBER(G682),L682-K682,0)</f>
        <v>6.9444444444444198E-4</v>
      </c>
      <c r="S682" s="114">
        <f t="shared" ref="S682:S683" si="672">Q682+R682</f>
        <v>1.7361111111111077E-2</v>
      </c>
      <c r="T682" s="114"/>
      <c r="U682" s="42">
        <v>14.4</v>
      </c>
      <c r="V682" s="42">
        <f>INDEX('Počty dní'!A:E,MATCH(E682,'Počty dní'!C:C,0),4)</f>
        <v>205</v>
      </c>
      <c r="W682" s="65">
        <f t="shared" ref="W682:W690" si="673">V682*U682</f>
        <v>2952</v>
      </c>
    </row>
    <row r="683" spans="1:24" x14ac:dyDescent="0.3">
      <c r="A683" s="94">
        <v>342</v>
      </c>
      <c r="B683" s="44">
        <v>3042</v>
      </c>
      <c r="C683" s="44" t="s">
        <v>2</v>
      </c>
      <c r="D683" s="89"/>
      <c r="E683" s="67" t="str">
        <f t="shared" si="667"/>
        <v>X</v>
      </c>
      <c r="F683" s="44" t="s">
        <v>29</v>
      </c>
      <c r="G683" s="192"/>
      <c r="H683" s="44" t="str">
        <f t="shared" si="668"/>
        <v>přejezd/</v>
      </c>
      <c r="I683" s="68"/>
      <c r="J683" s="68" t="s">
        <v>6</v>
      </c>
      <c r="K683" s="69">
        <v>0.20208333333333331</v>
      </c>
      <c r="L683" s="70">
        <v>0.20208333333333331</v>
      </c>
      <c r="M683" s="45" t="s">
        <v>70</v>
      </c>
      <c r="N683" s="70">
        <v>0.21249999999999999</v>
      </c>
      <c r="O683" s="45" t="s">
        <v>93</v>
      </c>
      <c r="P683" s="44" t="str">
        <f t="shared" si="669"/>
        <v>OK</v>
      </c>
      <c r="Q683" s="71">
        <f t="shared" si="670"/>
        <v>1.0416666666666685E-2</v>
      </c>
      <c r="R683" s="71">
        <f t="shared" si="671"/>
        <v>0</v>
      </c>
      <c r="S683" s="71">
        <f t="shared" si="672"/>
        <v>1.0416666666666685E-2</v>
      </c>
      <c r="T683" s="71">
        <f t="shared" ref="T683" si="674">K683-N682</f>
        <v>6.9444444444444198E-4</v>
      </c>
      <c r="U683" s="44">
        <v>0</v>
      </c>
      <c r="V683" s="44">
        <f>INDEX('Počty dní'!A:E,MATCH(E683,'Počty dní'!C:C,0),4)</f>
        <v>205</v>
      </c>
      <c r="W683" s="115">
        <f t="shared" si="673"/>
        <v>0</v>
      </c>
    </row>
    <row r="684" spans="1:24" x14ac:dyDescent="0.3">
      <c r="A684" s="94">
        <v>342</v>
      </c>
      <c r="B684" s="44">
        <v>3042</v>
      </c>
      <c r="C684" s="44" t="s">
        <v>2</v>
      </c>
      <c r="D684" s="89"/>
      <c r="E684" s="67" t="str">
        <f t="shared" si="667"/>
        <v>X</v>
      </c>
      <c r="F684" s="44" t="s">
        <v>91</v>
      </c>
      <c r="G684" s="192">
        <v>4</v>
      </c>
      <c r="H684" s="44" t="str">
        <f t="shared" si="668"/>
        <v>XXX193/4</v>
      </c>
      <c r="I684" s="68" t="s">
        <v>5</v>
      </c>
      <c r="J684" s="68" t="s">
        <v>6</v>
      </c>
      <c r="K684" s="69">
        <v>0.21388888888888891</v>
      </c>
      <c r="L684" s="70">
        <v>0.21527777777777779</v>
      </c>
      <c r="M684" s="45" t="s">
        <v>93</v>
      </c>
      <c r="N684" s="70">
        <v>0.24305555555555555</v>
      </c>
      <c r="O684" s="45" t="s">
        <v>70</v>
      </c>
      <c r="P684" s="44" t="str">
        <f t="shared" si="669"/>
        <v>OK</v>
      </c>
      <c r="Q684" s="71">
        <f t="shared" ref="Q684:Q696" si="675">IF(ISNUMBER(G684),N684-L684,IF(F684="přejezd",N684-L684,0))</f>
        <v>2.7777777777777762E-2</v>
      </c>
      <c r="R684" s="71">
        <f t="shared" ref="R684:R696" si="676">IF(ISNUMBER(G684),L684-K684,0)</f>
        <v>1.388888888888884E-3</v>
      </c>
      <c r="S684" s="71">
        <f t="shared" ref="S684:S696" si="677">Q684+R684</f>
        <v>2.9166666666666646E-2</v>
      </c>
      <c r="T684" s="71">
        <f t="shared" ref="T684:T696" si="678">K684-N683</f>
        <v>1.3888888888889117E-3</v>
      </c>
      <c r="U684" s="44">
        <v>22.8</v>
      </c>
      <c r="V684" s="44">
        <f>INDEX('Počty dní'!A:E,MATCH(E684,'Počty dní'!C:C,0),4)</f>
        <v>205</v>
      </c>
      <c r="W684" s="115">
        <f t="shared" si="673"/>
        <v>4674</v>
      </c>
    </row>
    <row r="685" spans="1:24" x14ac:dyDescent="0.3">
      <c r="A685" s="94">
        <v>342</v>
      </c>
      <c r="B685" s="44">
        <v>3042</v>
      </c>
      <c r="C685" s="44" t="s">
        <v>2</v>
      </c>
      <c r="D685" s="89"/>
      <c r="E685" s="67" t="str">
        <f t="shared" si="667"/>
        <v>X</v>
      </c>
      <c r="F685" s="44" t="s">
        <v>82</v>
      </c>
      <c r="G685" s="192">
        <v>6</v>
      </c>
      <c r="H685" s="44" t="str">
        <f t="shared" si="668"/>
        <v>XXX190/6</v>
      </c>
      <c r="I685" s="68" t="s">
        <v>6</v>
      </c>
      <c r="J685" s="68" t="s">
        <v>6</v>
      </c>
      <c r="K685" s="69">
        <v>0.2590277777777778</v>
      </c>
      <c r="L685" s="70">
        <v>0.26041666666666669</v>
      </c>
      <c r="M685" s="45" t="s">
        <v>70</v>
      </c>
      <c r="N685" s="70">
        <v>0.3034722222222222</v>
      </c>
      <c r="O685" s="45" t="s">
        <v>28</v>
      </c>
      <c r="P685" s="44" t="str">
        <f t="shared" si="669"/>
        <v>OK</v>
      </c>
      <c r="Q685" s="71">
        <f t="shared" si="675"/>
        <v>4.3055555555555514E-2</v>
      </c>
      <c r="R685" s="71">
        <f t="shared" si="676"/>
        <v>1.388888888888884E-3</v>
      </c>
      <c r="S685" s="71">
        <f t="shared" si="677"/>
        <v>4.4444444444444398E-2</v>
      </c>
      <c r="T685" s="71">
        <f t="shared" si="678"/>
        <v>1.5972222222222249E-2</v>
      </c>
      <c r="U685" s="44">
        <v>35.1</v>
      </c>
      <c r="V685" s="44">
        <f>INDEX('Počty dní'!A:E,MATCH(E685,'Počty dní'!C:C,0),4)</f>
        <v>205</v>
      </c>
      <c r="W685" s="115">
        <f t="shared" si="673"/>
        <v>7195.5</v>
      </c>
      <c r="X685" s="16"/>
    </row>
    <row r="686" spans="1:24" x14ac:dyDescent="0.3">
      <c r="A686" s="94">
        <v>342</v>
      </c>
      <c r="B686" s="44">
        <v>3042</v>
      </c>
      <c r="C686" s="44" t="s">
        <v>2</v>
      </c>
      <c r="D686" s="89"/>
      <c r="E686" s="67" t="str">
        <f t="shared" si="667"/>
        <v>X</v>
      </c>
      <c r="F686" s="44" t="s">
        <v>95</v>
      </c>
      <c r="G686" s="192">
        <v>6</v>
      </c>
      <c r="H686" s="44" t="str">
        <f t="shared" si="668"/>
        <v>XXX194/6</v>
      </c>
      <c r="I686" s="68" t="s">
        <v>5</v>
      </c>
      <c r="J686" s="68" t="s">
        <v>6</v>
      </c>
      <c r="K686" s="69">
        <v>0.3347222222222222</v>
      </c>
      <c r="L686" s="70">
        <v>0.33680555555555558</v>
      </c>
      <c r="M686" s="45" t="s">
        <v>28</v>
      </c>
      <c r="N686" s="70">
        <v>0.36805555555555558</v>
      </c>
      <c r="O686" s="45" t="s">
        <v>70</v>
      </c>
      <c r="P686" s="44" t="str">
        <f t="shared" si="669"/>
        <v>OK</v>
      </c>
      <c r="Q686" s="71">
        <f t="shared" si="675"/>
        <v>3.125E-2</v>
      </c>
      <c r="R686" s="71">
        <f t="shared" si="676"/>
        <v>2.0833333333333814E-3</v>
      </c>
      <c r="S686" s="71">
        <f t="shared" si="677"/>
        <v>3.3333333333333381E-2</v>
      </c>
      <c r="T686" s="71">
        <f t="shared" si="678"/>
        <v>3.125E-2</v>
      </c>
      <c r="U686" s="44">
        <v>26.1</v>
      </c>
      <c r="V686" s="44">
        <f>INDEX('Počty dní'!A:E,MATCH(E686,'Počty dní'!C:C,0),4)</f>
        <v>205</v>
      </c>
      <c r="W686" s="115">
        <f t="shared" si="673"/>
        <v>5350.5</v>
      </c>
    </row>
    <row r="687" spans="1:24" x14ac:dyDescent="0.3">
      <c r="A687" s="94">
        <v>342</v>
      </c>
      <c r="B687" s="44">
        <v>3042</v>
      </c>
      <c r="C687" s="44" t="s">
        <v>2</v>
      </c>
      <c r="D687" s="89"/>
      <c r="E687" s="67" t="str">
        <f t="shared" si="667"/>
        <v>X</v>
      </c>
      <c r="F687" s="44" t="s">
        <v>82</v>
      </c>
      <c r="G687" s="192">
        <v>14</v>
      </c>
      <c r="H687" s="44" t="str">
        <f t="shared" si="668"/>
        <v>XXX190/14</v>
      </c>
      <c r="I687" s="68" t="s">
        <v>5</v>
      </c>
      <c r="J687" s="68" t="s">
        <v>6</v>
      </c>
      <c r="K687" s="69">
        <v>0.55069444444444449</v>
      </c>
      <c r="L687" s="70">
        <v>0.55208333333333337</v>
      </c>
      <c r="M687" s="45" t="s">
        <v>70</v>
      </c>
      <c r="N687" s="70">
        <v>0.59513888888888888</v>
      </c>
      <c r="O687" s="45" t="s">
        <v>28</v>
      </c>
      <c r="P687" s="44" t="str">
        <f t="shared" si="669"/>
        <v>OK</v>
      </c>
      <c r="Q687" s="71">
        <f t="shared" si="675"/>
        <v>4.3055555555555514E-2</v>
      </c>
      <c r="R687" s="71">
        <f t="shared" si="676"/>
        <v>1.388888888888884E-3</v>
      </c>
      <c r="S687" s="71">
        <f t="shared" si="677"/>
        <v>4.4444444444444398E-2</v>
      </c>
      <c r="T687" s="71">
        <f t="shared" si="678"/>
        <v>0.18263888888888891</v>
      </c>
      <c r="U687" s="44">
        <v>35.1</v>
      </c>
      <c r="V687" s="44">
        <f>INDEX('Počty dní'!A:E,MATCH(E687,'Počty dní'!C:C,0),4)</f>
        <v>205</v>
      </c>
      <c r="W687" s="115">
        <f t="shared" si="673"/>
        <v>7195.5</v>
      </c>
    </row>
    <row r="688" spans="1:24" x14ac:dyDescent="0.3">
      <c r="A688" s="94">
        <v>342</v>
      </c>
      <c r="B688" s="44">
        <v>3042</v>
      </c>
      <c r="C688" s="44" t="s">
        <v>2</v>
      </c>
      <c r="D688" s="89"/>
      <c r="E688" s="67" t="str">
        <f t="shared" si="667"/>
        <v>X</v>
      </c>
      <c r="F688" s="44" t="s">
        <v>96</v>
      </c>
      <c r="G688" s="192">
        <v>11</v>
      </c>
      <c r="H688" s="44" t="str">
        <f t="shared" si="668"/>
        <v>XXX195/11</v>
      </c>
      <c r="I688" s="68" t="s">
        <v>6</v>
      </c>
      <c r="J688" s="68" t="s">
        <v>6</v>
      </c>
      <c r="K688" s="69">
        <v>0.60416666666666663</v>
      </c>
      <c r="L688" s="70">
        <v>0.60763888888888895</v>
      </c>
      <c r="M688" s="45" t="s">
        <v>28</v>
      </c>
      <c r="N688" s="70">
        <v>0.62430555555555556</v>
      </c>
      <c r="O688" s="45" t="s">
        <v>97</v>
      </c>
      <c r="P688" s="44" t="str">
        <f t="shared" si="669"/>
        <v>OK</v>
      </c>
      <c r="Q688" s="71">
        <f t="shared" si="675"/>
        <v>1.6666666666666607E-2</v>
      </c>
      <c r="R688" s="71">
        <f t="shared" si="676"/>
        <v>3.4722222222223209E-3</v>
      </c>
      <c r="S688" s="71">
        <f t="shared" si="677"/>
        <v>2.0138888888888928E-2</v>
      </c>
      <c r="T688" s="71">
        <f t="shared" si="678"/>
        <v>9.0277777777777457E-3</v>
      </c>
      <c r="U688" s="44">
        <v>17.8</v>
      </c>
      <c r="V688" s="44">
        <f>INDEX('Počty dní'!A:E,MATCH(E688,'Počty dní'!C:C,0),4)</f>
        <v>205</v>
      </c>
      <c r="W688" s="115">
        <f t="shared" si="673"/>
        <v>3649</v>
      </c>
    </row>
    <row r="689" spans="1:24" x14ac:dyDescent="0.3">
      <c r="A689" s="94">
        <v>342</v>
      </c>
      <c r="B689" s="44">
        <v>3042</v>
      </c>
      <c r="C689" s="44" t="s">
        <v>2</v>
      </c>
      <c r="D689" s="89"/>
      <c r="E689" s="67" t="str">
        <f t="shared" si="667"/>
        <v>X</v>
      </c>
      <c r="F689" s="44" t="s">
        <v>96</v>
      </c>
      <c r="G689" s="192">
        <v>18</v>
      </c>
      <c r="H689" s="44" t="str">
        <f t="shared" si="668"/>
        <v>XXX195/18</v>
      </c>
      <c r="I689" s="68" t="s">
        <v>5</v>
      </c>
      <c r="J689" s="68" t="s">
        <v>6</v>
      </c>
      <c r="K689" s="69">
        <v>0.625</v>
      </c>
      <c r="L689" s="70">
        <v>0.62569444444444444</v>
      </c>
      <c r="M689" s="45" t="s">
        <v>97</v>
      </c>
      <c r="N689" s="70">
        <v>0.64236111111111105</v>
      </c>
      <c r="O689" s="45" t="s">
        <v>28</v>
      </c>
      <c r="P689" s="44" t="str">
        <f t="shared" si="669"/>
        <v>OK</v>
      </c>
      <c r="Q689" s="71">
        <f t="shared" si="675"/>
        <v>1.6666666666666607E-2</v>
      </c>
      <c r="R689" s="71">
        <f t="shared" si="676"/>
        <v>6.9444444444444198E-4</v>
      </c>
      <c r="S689" s="71">
        <f t="shared" si="677"/>
        <v>1.7361111111111049E-2</v>
      </c>
      <c r="T689" s="71">
        <f t="shared" si="678"/>
        <v>6.9444444444444198E-4</v>
      </c>
      <c r="U689" s="44">
        <v>17.8</v>
      </c>
      <c r="V689" s="44">
        <f>INDEX('Počty dní'!A:E,MATCH(E689,'Počty dní'!C:C,0),4)</f>
        <v>205</v>
      </c>
      <c r="W689" s="115">
        <f t="shared" si="673"/>
        <v>3649</v>
      </c>
    </row>
    <row r="690" spans="1:24" x14ac:dyDescent="0.3">
      <c r="A690" s="94">
        <v>342</v>
      </c>
      <c r="B690" s="44">
        <v>3042</v>
      </c>
      <c r="C690" s="44" t="s">
        <v>2</v>
      </c>
      <c r="D690" s="89"/>
      <c r="E690" s="67" t="str">
        <f t="shared" si="667"/>
        <v>X</v>
      </c>
      <c r="F690" s="44" t="s">
        <v>96</v>
      </c>
      <c r="G690" s="192">
        <v>13</v>
      </c>
      <c r="H690" s="44" t="str">
        <f t="shared" si="668"/>
        <v>XXX195/13</v>
      </c>
      <c r="I690" s="68" t="s">
        <v>6</v>
      </c>
      <c r="J690" s="68" t="s">
        <v>6</v>
      </c>
      <c r="K690" s="69">
        <v>0.64583333333333337</v>
      </c>
      <c r="L690" s="70">
        <v>0.64930555555555558</v>
      </c>
      <c r="M690" s="45" t="s">
        <v>28</v>
      </c>
      <c r="N690" s="70">
        <v>0.66111111111111109</v>
      </c>
      <c r="O690" s="45" t="s">
        <v>92</v>
      </c>
      <c r="P690" s="44" t="str">
        <f t="shared" si="669"/>
        <v>OK</v>
      </c>
      <c r="Q690" s="71">
        <f t="shared" si="675"/>
        <v>1.1805555555555514E-2</v>
      </c>
      <c r="R690" s="71">
        <f t="shared" si="676"/>
        <v>3.4722222222222099E-3</v>
      </c>
      <c r="S690" s="71">
        <f t="shared" si="677"/>
        <v>1.5277777777777724E-2</v>
      </c>
      <c r="T690" s="71">
        <f t="shared" si="678"/>
        <v>3.4722222222223209E-3</v>
      </c>
      <c r="U690" s="44">
        <v>13.4</v>
      </c>
      <c r="V690" s="44">
        <f>INDEX('Počty dní'!A:E,MATCH(E690,'Počty dní'!C:C,0),4)</f>
        <v>205</v>
      </c>
      <c r="W690" s="115">
        <f t="shared" si="673"/>
        <v>2747</v>
      </c>
    </row>
    <row r="691" spans="1:24" x14ac:dyDescent="0.3">
      <c r="A691" s="94">
        <v>342</v>
      </c>
      <c r="B691" s="44">
        <v>3042</v>
      </c>
      <c r="C691" s="44" t="s">
        <v>2</v>
      </c>
      <c r="D691" s="89"/>
      <c r="E691" s="67" t="str">
        <f t="shared" ref="E691:E692" si="679">CONCATENATE(C691,D691)</f>
        <v>X</v>
      </c>
      <c r="F691" s="44" t="s">
        <v>91</v>
      </c>
      <c r="G691" s="192">
        <v>15</v>
      </c>
      <c r="H691" s="44" t="str">
        <f t="shared" ref="H691:H692" si="680">CONCATENATE(F691,"/",G691)</f>
        <v>XXX193/15</v>
      </c>
      <c r="I691" s="68" t="s">
        <v>5</v>
      </c>
      <c r="J691" s="68" t="s">
        <v>6</v>
      </c>
      <c r="K691" s="69">
        <v>0.66111111111111109</v>
      </c>
      <c r="L691" s="70">
        <v>0.66111111111111109</v>
      </c>
      <c r="M691" s="45" t="s">
        <v>92</v>
      </c>
      <c r="N691" s="70">
        <v>0.66666666666666663</v>
      </c>
      <c r="O691" s="45" t="s">
        <v>98</v>
      </c>
      <c r="P691" s="44" t="str">
        <f t="shared" si="669"/>
        <v>OK</v>
      </c>
      <c r="Q691" s="71">
        <f t="shared" si="675"/>
        <v>5.5555555555555358E-3</v>
      </c>
      <c r="R691" s="71">
        <f t="shared" si="676"/>
        <v>0</v>
      </c>
      <c r="S691" s="71">
        <f t="shared" si="677"/>
        <v>5.5555555555555358E-3</v>
      </c>
      <c r="T691" s="71">
        <f t="shared" si="678"/>
        <v>0</v>
      </c>
      <c r="U691" s="44">
        <v>5.2</v>
      </c>
      <c r="V691" s="44">
        <f>INDEX('Počty dní'!A:E,MATCH(E691,'Počty dní'!C:C,0),4)</f>
        <v>205</v>
      </c>
      <c r="W691" s="115">
        <f t="shared" ref="W691:W692" si="681">V691*U691</f>
        <v>1066</v>
      </c>
    </row>
    <row r="692" spans="1:24" x14ac:dyDescent="0.3">
      <c r="A692" s="94">
        <v>342</v>
      </c>
      <c r="B692" s="44">
        <v>3042</v>
      </c>
      <c r="C692" s="44" t="s">
        <v>2</v>
      </c>
      <c r="D692" s="89"/>
      <c r="E692" s="67" t="str">
        <f t="shared" si="679"/>
        <v>X</v>
      </c>
      <c r="F692" s="44" t="s">
        <v>91</v>
      </c>
      <c r="G692" s="192">
        <v>16</v>
      </c>
      <c r="H692" s="44" t="str">
        <f t="shared" si="680"/>
        <v>XXX193/16</v>
      </c>
      <c r="I692" s="68" t="s">
        <v>5</v>
      </c>
      <c r="J692" s="68" t="s">
        <v>6</v>
      </c>
      <c r="K692" s="69">
        <v>0.66666666666666663</v>
      </c>
      <c r="L692" s="70">
        <v>0.66666666666666663</v>
      </c>
      <c r="M692" s="45" t="s">
        <v>98</v>
      </c>
      <c r="N692" s="70">
        <v>0.67222222222222217</v>
      </c>
      <c r="O692" s="45" t="s">
        <v>92</v>
      </c>
      <c r="P692" s="44" t="str">
        <f t="shared" si="669"/>
        <v>OK</v>
      </c>
      <c r="Q692" s="71">
        <f t="shared" si="675"/>
        <v>5.5555555555555358E-3</v>
      </c>
      <c r="R692" s="71">
        <f t="shared" si="676"/>
        <v>0</v>
      </c>
      <c r="S692" s="71">
        <f t="shared" si="677"/>
        <v>5.5555555555555358E-3</v>
      </c>
      <c r="T692" s="71">
        <f t="shared" si="678"/>
        <v>0</v>
      </c>
      <c r="U692" s="44">
        <v>5.2</v>
      </c>
      <c r="V692" s="44">
        <f>INDEX('Počty dní'!A:E,MATCH(E692,'Počty dní'!C:C,0),4)</f>
        <v>205</v>
      </c>
      <c r="W692" s="115">
        <f t="shared" si="681"/>
        <v>1066</v>
      </c>
    </row>
    <row r="693" spans="1:24" x14ac:dyDescent="0.3">
      <c r="A693" s="94">
        <v>342</v>
      </c>
      <c r="B693" s="44">
        <v>3042</v>
      </c>
      <c r="C693" s="44" t="s">
        <v>2</v>
      </c>
      <c r="D693" s="89"/>
      <c r="E693" s="67" t="str">
        <f t="shared" ref="E693:E696" si="682">CONCATENATE(C693,D693)</f>
        <v>X</v>
      </c>
      <c r="F693" s="44" t="s">
        <v>96</v>
      </c>
      <c r="G693" s="192">
        <v>20</v>
      </c>
      <c r="H693" s="44" t="str">
        <f t="shared" ref="H693:H696" si="683">CONCATENATE(F693,"/",G693)</f>
        <v>XXX195/20</v>
      </c>
      <c r="I693" s="68" t="s">
        <v>5</v>
      </c>
      <c r="J693" s="68" t="s">
        <v>6</v>
      </c>
      <c r="K693" s="69">
        <v>0.67222222222222217</v>
      </c>
      <c r="L693" s="70">
        <v>0.67222222222222217</v>
      </c>
      <c r="M693" s="45" t="s">
        <v>92</v>
      </c>
      <c r="N693" s="70">
        <v>0.68402777777777779</v>
      </c>
      <c r="O693" s="45" t="s">
        <v>28</v>
      </c>
      <c r="P693" s="44" t="str">
        <f t="shared" si="669"/>
        <v>OK</v>
      </c>
      <c r="Q693" s="71">
        <f t="shared" si="675"/>
        <v>1.1805555555555625E-2</v>
      </c>
      <c r="R693" s="71">
        <f t="shared" si="676"/>
        <v>0</v>
      </c>
      <c r="S693" s="71">
        <f t="shared" si="677"/>
        <v>1.1805555555555625E-2</v>
      </c>
      <c r="T693" s="71">
        <f t="shared" si="678"/>
        <v>0</v>
      </c>
      <c r="U693" s="44">
        <v>13.4</v>
      </c>
      <c r="V693" s="44">
        <f>INDEX('Počty dní'!A:E,MATCH(E693,'Počty dní'!C:C,0),4)</f>
        <v>205</v>
      </c>
      <c r="W693" s="115">
        <f t="shared" ref="W693:W696" si="684">V693*U693</f>
        <v>2747</v>
      </c>
    </row>
    <row r="694" spans="1:24" x14ac:dyDescent="0.3">
      <c r="A694" s="94">
        <v>342</v>
      </c>
      <c r="B694" s="44">
        <v>3042</v>
      </c>
      <c r="C694" s="44" t="s">
        <v>2</v>
      </c>
      <c r="D694" s="89"/>
      <c r="E694" s="67" t="str">
        <f t="shared" si="682"/>
        <v>X</v>
      </c>
      <c r="F694" s="44" t="s">
        <v>96</v>
      </c>
      <c r="G694" s="192">
        <v>15</v>
      </c>
      <c r="H694" s="44" t="str">
        <f t="shared" si="683"/>
        <v>XXX195/15</v>
      </c>
      <c r="I694" s="68" t="s">
        <v>5</v>
      </c>
      <c r="J694" s="68" t="s">
        <v>6</v>
      </c>
      <c r="K694" s="69">
        <v>0.6875</v>
      </c>
      <c r="L694" s="70">
        <v>0.69097222222222221</v>
      </c>
      <c r="M694" s="45" t="s">
        <v>28</v>
      </c>
      <c r="N694" s="70">
        <v>0.70763888888888893</v>
      </c>
      <c r="O694" s="45" t="s">
        <v>97</v>
      </c>
      <c r="P694" s="44" t="str">
        <f t="shared" si="669"/>
        <v>OK</v>
      </c>
      <c r="Q694" s="71">
        <f t="shared" si="675"/>
        <v>1.6666666666666718E-2</v>
      </c>
      <c r="R694" s="71">
        <f t="shared" si="676"/>
        <v>3.4722222222222099E-3</v>
      </c>
      <c r="S694" s="71">
        <f t="shared" si="677"/>
        <v>2.0138888888888928E-2</v>
      </c>
      <c r="T694" s="71">
        <f t="shared" si="678"/>
        <v>3.4722222222222099E-3</v>
      </c>
      <c r="U694" s="44">
        <v>17.8</v>
      </c>
      <c r="V694" s="44">
        <f>INDEX('Počty dní'!A:E,MATCH(E694,'Počty dní'!C:C,0),4)</f>
        <v>205</v>
      </c>
      <c r="W694" s="115">
        <f t="shared" si="684"/>
        <v>3649</v>
      </c>
    </row>
    <row r="695" spans="1:24" x14ac:dyDescent="0.3">
      <c r="A695" s="94">
        <v>342</v>
      </c>
      <c r="B695" s="44">
        <v>3042</v>
      </c>
      <c r="C695" s="44" t="s">
        <v>2</v>
      </c>
      <c r="D695" s="89"/>
      <c r="E695" s="67" t="str">
        <f t="shared" si="682"/>
        <v>X</v>
      </c>
      <c r="F695" s="44" t="s">
        <v>96</v>
      </c>
      <c r="G695" s="192">
        <v>22</v>
      </c>
      <c r="H695" s="44" t="str">
        <f t="shared" si="683"/>
        <v>XXX195/22</v>
      </c>
      <c r="I695" s="68" t="s">
        <v>5</v>
      </c>
      <c r="J695" s="68" t="s">
        <v>6</v>
      </c>
      <c r="K695" s="69">
        <v>0.70833333333333337</v>
      </c>
      <c r="L695" s="70">
        <v>0.7090277777777777</v>
      </c>
      <c r="M695" s="45" t="s">
        <v>97</v>
      </c>
      <c r="N695" s="70">
        <v>0.72569444444444453</v>
      </c>
      <c r="O695" s="45" t="s">
        <v>28</v>
      </c>
      <c r="P695" s="44" t="str">
        <f>IF(M676=O695,"OK","POZOR")</f>
        <v>OK</v>
      </c>
      <c r="Q695" s="71">
        <f t="shared" si="675"/>
        <v>1.6666666666666829E-2</v>
      </c>
      <c r="R695" s="71">
        <f t="shared" si="676"/>
        <v>6.9444444444433095E-4</v>
      </c>
      <c r="S695" s="71">
        <f t="shared" si="677"/>
        <v>1.736111111111116E-2</v>
      </c>
      <c r="T695" s="71">
        <f t="shared" si="678"/>
        <v>6.9444444444444198E-4</v>
      </c>
      <c r="U695" s="44">
        <v>17.8</v>
      </c>
      <c r="V695" s="44">
        <f>INDEX('Počty dní'!A:E,MATCH(E695,'Počty dní'!C:C,0),4)</f>
        <v>205</v>
      </c>
      <c r="W695" s="115">
        <f t="shared" si="684"/>
        <v>3649</v>
      </c>
    </row>
    <row r="696" spans="1:24" ht="15" thickBot="1" x14ac:dyDescent="0.35">
      <c r="A696" s="94">
        <v>342</v>
      </c>
      <c r="B696" s="44">
        <v>3042</v>
      </c>
      <c r="C696" s="44" t="s">
        <v>2</v>
      </c>
      <c r="D696" s="89"/>
      <c r="E696" s="67" t="str">
        <f t="shared" si="682"/>
        <v>X</v>
      </c>
      <c r="F696" s="44" t="s">
        <v>96</v>
      </c>
      <c r="G696" s="192">
        <v>19</v>
      </c>
      <c r="H696" s="44" t="str">
        <f t="shared" si="683"/>
        <v>XXX195/19</v>
      </c>
      <c r="I696" s="68" t="s">
        <v>5</v>
      </c>
      <c r="J696" s="68" t="s">
        <v>6</v>
      </c>
      <c r="K696" s="69">
        <v>0.77083333333333337</v>
      </c>
      <c r="L696" s="70">
        <v>0.77430555555555547</v>
      </c>
      <c r="M696" s="45" t="s">
        <v>28</v>
      </c>
      <c r="N696" s="70">
        <v>0.78611111111111109</v>
      </c>
      <c r="O696" s="45" t="s">
        <v>92</v>
      </c>
      <c r="P696" s="44"/>
      <c r="Q696" s="71">
        <f t="shared" si="675"/>
        <v>1.1805555555555625E-2</v>
      </c>
      <c r="R696" s="71">
        <f t="shared" si="676"/>
        <v>3.4722222222220989E-3</v>
      </c>
      <c r="S696" s="71">
        <f t="shared" si="677"/>
        <v>1.5277777777777724E-2</v>
      </c>
      <c r="T696" s="71">
        <f t="shared" si="678"/>
        <v>4.513888888888884E-2</v>
      </c>
      <c r="U696" s="44">
        <v>13.4</v>
      </c>
      <c r="V696" s="44">
        <f>INDEX('Počty dní'!A:E,MATCH(E696,'Počty dní'!C:C,0),4)</f>
        <v>205</v>
      </c>
      <c r="W696" s="115">
        <f t="shared" si="684"/>
        <v>2747</v>
      </c>
    </row>
    <row r="697" spans="1:24" ht="15" thickBot="1" x14ac:dyDescent="0.35">
      <c r="A697" s="120" t="str">
        <f ca="1">CONCATENATE(INDIRECT("R[-3]C[0]",FALSE),"celkem")</f>
        <v>342celkem</v>
      </c>
      <c r="B697" s="121"/>
      <c r="C697" s="121" t="str">
        <f ca="1">INDIRECT("R[-1]C[12]",FALSE)</f>
        <v>Štoky,,nám.</v>
      </c>
      <c r="D697" s="122"/>
      <c r="E697" s="121"/>
      <c r="F697" s="122"/>
      <c r="G697" s="121"/>
      <c r="H697" s="123"/>
      <c r="I697" s="132"/>
      <c r="J697" s="133" t="str">
        <f ca="1">INDIRECT("R[-2]C[0]",FALSE)</f>
        <v>V</v>
      </c>
      <c r="K697" s="124"/>
      <c r="L697" s="134"/>
      <c r="M697" s="125"/>
      <c r="N697" s="134"/>
      <c r="O697" s="126"/>
      <c r="P697" s="121"/>
      <c r="Q697" s="127">
        <f>SUM(Q682:Q696)</f>
        <v>0.28541666666666671</v>
      </c>
      <c r="R697" s="127">
        <f>SUM(R682:R696)</f>
        <v>2.2222222222222088E-2</v>
      </c>
      <c r="S697" s="127">
        <f>SUM(S682:S696)</f>
        <v>0.3076388888888888</v>
      </c>
      <c r="T697" s="127">
        <f>SUM(T682:T696)</f>
        <v>0.29444444444444451</v>
      </c>
      <c r="U697" s="128">
        <f>SUM(U682:U696)</f>
        <v>255.30000000000004</v>
      </c>
      <c r="V697" s="129"/>
      <c r="W697" s="130">
        <f>SUM(W682:W696)</f>
        <v>52336.5</v>
      </c>
      <c r="X697" s="41"/>
    </row>
    <row r="698" spans="1:24" x14ac:dyDescent="0.3">
      <c r="B698"/>
      <c r="C698"/>
      <c r="D698"/>
      <c r="E698"/>
      <c r="F698"/>
      <c r="G698"/>
      <c r="H698"/>
      <c r="I698"/>
      <c r="J698"/>
      <c r="K698"/>
      <c r="L698"/>
      <c r="M698"/>
      <c r="N698"/>
      <c r="O698"/>
      <c r="P698"/>
      <c r="Q698"/>
      <c r="R698"/>
      <c r="S698"/>
      <c r="T698"/>
      <c r="U698"/>
      <c r="V698"/>
      <c r="W698"/>
    </row>
    <row r="699" spans="1:24" ht="15" thickBot="1" x14ac:dyDescent="0.35"/>
    <row r="700" spans="1:24" x14ac:dyDescent="0.3">
      <c r="A700" s="93">
        <v>343</v>
      </c>
      <c r="B700" s="42">
        <v>3043</v>
      </c>
      <c r="C700" s="42" t="s">
        <v>2</v>
      </c>
      <c r="D700" s="109"/>
      <c r="E700" s="110" t="s">
        <v>2</v>
      </c>
      <c r="F700" s="42" t="s">
        <v>29</v>
      </c>
      <c r="G700" s="191"/>
      <c r="H700" s="42" t="str">
        <f t="shared" ref="H700:H701" si="685">CONCATENATE(F700,"/",G700)</f>
        <v>přejezd/</v>
      </c>
      <c r="I700" s="64"/>
      <c r="J700" s="64" t="s">
        <v>6</v>
      </c>
      <c r="K700" s="111">
        <v>0.17777777777777778</v>
      </c>
      <c r="L700" s="112">
        <v>0.17777777777777778</v>
      </c>
      <c r="M700" s="113" t="s">
        <v>92</v>
      </c>
      <c r="N700" s="112">
        <v>0.18194444444444444</v>
      </c>
      <c r="O700" s="113" t="s">
        <v>97</v>
      </c>
      <c r="P700" s="42" t="str">
        <f t="shared" ref="P700:P714" si="686">IF(M701=O700,"OK","POZOR")</f>
        <v>OK</v>
      </c>
      <c r="Q700" s="114">
        <f t="shared" ref="Q700:Q705" si="687">IF(ISNUMBER(G700),N700-L700,IF(F700="přejezd",N700-L700,0))</f>
        <v>4.1666666666666519E-3</v>
      </c>
      <c r="R700" s="114">
        <f t="shared" ref="R700:R705" si="688">IF(ISNUMBER(G700),L700-K700,0)</f>
        <v>0</v>
      </c>
      <c r="S700" s="114">
        <f t="shared" ref="S700:S705" si="689">Q700+R700</f>
        <v>4.1666666666666519E-3</v>
      </c>
      <c r="T700" s="114"/>
      <c r="U700" s="42">
        <v>0</v>
      </c>
      <c r="V700" s="42">
        <f>INDEX('Počty dní'!A:E,MATCH(E700,'Počty dní'!C:C,0),4)</f>
        <v>205</v>
      </c>
      <c r="W700" s="65">
        <f t="shared" ref="W700:W715" si="690">V700*U700</f>
        <v>0</v>
      </c>
    </row>
    <row r="701" spans="1:24" x14ac:dyDescent="0.3">
      <c r="A701" s="94">
        <v>343</v>
      </c>
      <c r="B701" s="44">
        <v>3043</v>
      </c>
      <c r="C701" s="44" t="s">
        <v>2</v>
      </c>
      <c r="D701" s="89"/>
      <c r="E701" s="67" t="str">
        <f t="shared" ref="E701" si="691">CONCATENATE(C701,D701)</f>
        <v>X</v>
      </c>
      <c r="F701" s="44" t="s">
        <v>96</v>
      </c>
      <c r="G701" s="192">
        <v>2</v>
      </c>
      <c r="H701" s="44" t="str">
        <f t="shared" si="685"/>
        <v>XXX195/2</v>
      </c>
      <c r="I701" s="68" t="s">
        <v>5</v>
      </c>
      <c r="J701" s="68" t="s">
        <v>6</v>
      </c>
      <c r="K701" s="69">
        <v>0.18263888888888891</v>
      </c>
      <c r="L701" s="70">
        <v>0.18333333333333335</v>
      </c>
      <c r="M701" s="45" t="s">
        <v>97</v>
      </c>
      <c r="N701" s="70">
        <v>0.1875</v>
      </c>
      <c r="O701" s="45" t="s">
        <v>92</v>
      </c>
      <c r="P701" s="44" t="str">
        <f t="shared" si="686"/>
        <v>OK</v>
      </c>
      <c r="Q701" s="71">
        <f t="shared" si="687"/>
        <v>4.1666666666666519E-3</v>
      </c>
      <c r="R701" s="71">
        <f t="shared" si="688"/>
        <v>6.9444444444444198E-4</v>
      </c>
      <c r="S701" s="71">
        <f t="shared" si="689"/>
        <v>4.8611111111110938E-3</v>
      </c>
      <c r="T701" s="71">
        <f t="shared" ref="T701:T705" si="692">K701-N700</f>
        <v>6.9444444444446973E-4</v>
      </c>
      <c r="U701" s="44">
        <v>4.4000000000000004</v>
      </c>
      <c r="V701" s="44">
        <f>INDEX('Počty dní'!A:E,MATCH(E701,'Počty dní'!C:C,0),4)</f>
        <v>205</v>
      </c>
      <c r="W701" s="115">
        <f t="shared" ref="W701" si="693">V701*U701</f>
        <v>902.00000000000011</v>
      </c>
    </row>
    <row r="702" spans="1:24" x14ac:dyDescent="0.3">
      <c r="A702" s="94">
        <v>343</v>
      </c>
      <c r="B702" s="44">
        <v>3043</v>
      </c>
      <c r="C702" s="44" t="s">
        <v>2</v>
      </c>
      <c r="D702" s="89"/>
      <c r="E702" s="67" t="str">
        <f t="shared" ref="E702:E715" si="694">CONCATENATE(C702,D702)</f>
        <v>X</v>
      </c>
      <c r="F702" s="44" t="s">
        <v>95</v>
      </c>
      <c r="G702" s="192">
        <v>2</v>
      </c>
      <c r="H702" s="44" t="str">
        <f t="shared" ref="H702:H715" si="695">CONCATENATE(F702,"/",G702)</f>
        <v>XXX194/2</v>
      </c>
      <c r="I702" s="68" t="s">
        <v>5</v>
      </c>
      <c r="J702" s="68" t="s">
        <v>6</v>
      </c>
      <c r="K702" s="69">
        <v>0.18888888888888888</v>
      </c>
      <c r="L702" s="70">
        <v>0.18958333333333333</v>
      </c>
      <c r="M702" s="45" t="s">
        <v>92</v>
      </c>
      <c r="N702" s="70">
        <v>0.20138888888888887</v>
      </c>
      <c r="O702" s="45" t="s">
        <v>70</v>
      </c>
      <c r="P702" s="44" t="str">
        <f t="shared" si="686"/>
        <v>OK</v>
      </c>
      <c r="Q702" s="71">
        <f t="shared" si="687"/>
        <v>1.1805555555555541E-2</v>
      </c>
      <c r="R702" s="71">
        <f t="shared" si="688"/>
        <v>6.9444444444444198E-4</v>
      </c>
      <c r="S702" s="71">
        <f t="shared" si="689"/>
        <v>1.2499999999999983E-2</v>
      </c>
      <c r="T702" s="71">
        <f t="shared" si="692"/>
        <v>1.388888888888884E-3</v>
      </c>
      <c r="U702" s="44">
        <v>12.4</v>
      </c>
      <c r="V702" s="44">
        <f>INDEX('Počty dní'!A:E,MATCH(E702,'Počty dní'!C:C,0),4)</f>
        <v>205</v>
      </c>
      <c r="W702" s="115">
        <f t="shared" si="690"/>
        <v>2542</v>
      </c>
    </row>
    <row r="703" spans="1:24" x14ac:dyDescent="0.3">
      <c r="A703" s="94">
        <v>343</v>
      </c>
      <c r="B703" s="44">
        <v>3043</v>
      </c>
      <c r="C703" s="44" t="s">
        <v>2</v>
      </c>
      <c r="D703" s="89"/>
      <c r="E703" s="67" t="str">
        <f t="shared" si="694"/>
        <v>X</v>
      </c>
      <c r="F703" s="44" t="s">
        <v>82</v>
      </c>
      <c r="G703" s="192">
        <v>4</v>
      </c>
      <c r="H703" s="44" t="str">
        <f t="shared" si="695"/>
        <v>XXX190/4</v>
      </c>
      <c r="I703" s="68" t="s">
        <v>5</v>
      </c>
      <c r="J703" s="68" t="s">
        <v>6</v>
      </c>
      <c r="K703" s="69">
        <v>0.21736111111111112</v>
      </c>
      <c r="L703" s="70">
        <v>0.21875</v>
      </c>
      <c r="M703" s="45" t="s">
        <v>70</v>
      </c>
      <c r="N703" s="70">
        <v>0.26180555555555557</v>
      </c>
      <c r="O703" s="45" t="s">
        <v>28</v>
      </c>
      <c r="P703" s="44" t="str">
        <f t="shared" si="686"/>
        <v>OK</v>
      </c>
      <c r="Q703" s="71">
        <f t="shared" si="687"/>
        <v>4.3055555555555569E-2</v>
      </c>
      <c r="R703" s="71">
        <f t="shared" si="688"/>
        <v>1.388888888888884E-3</v>
      </c>
      <c r="S703" s="71">
        <f t="shared" si="689"/>
        <v>4.4444444444444453E-2</v>
      </c>
      <c r="T703" s="71">
        <f t="shared" si="692"/>
        <v>1.5972222222222249E-2</v>
      </c>
      <c r="U703" s="44">
        <v>35.1</v>
      </c>
      <c r="V703" s="44">
        <f>INDEX('Počty dní'!A:E,MATCH(E703,'Počty dní'!C:C,0),4)</f>
        <v>205</v>
      </c>
      <c r="W703" s="115">
        <f t="shared" si="690"/>
        <v>7195.5</v>
      </c>
      <c r="X703" s="16"/>
    </row>
    <row r="704" spans="1:24" x14ac:dyDescent="0.3">
      <c r="A704" s="94">
        <v>343</v>
      </c>
      <c r="B704" s="44">
        <v>3043</v>
      </c>
      <c r="C704" s="44" t="s">
        <v>2</v>
      </c>
      <c r="D704" s="89"/>
      <c r="E704" s="67" t="str">
        <f t="shared" si="694"/>
        <v>X</v>
      </c>
      <c r="F704" s="44" t="s">
        <v>96</v>
      </c>
      <c r="G704" s="192">
        <v>3</v>
      </c>
      <c r="H704" s="44" t="str">
        <f t="shared" si="695"/>
        <v>XXX195/3</v>
      </c>
      <c r="I704" s="68" t="s">
        <v>5</v>
      </c>
      <c r="J704" s="68" t="s">
        <v>6</v>
      </c>
      <c r="K704" s="69">
        <v>0.26250000000000001</v>
      </c>
      <c r="L704" s="70">
        <v>0.2638888888888889</v>
      </c>
      <c r="M704" s="45" t="s">
        <v>28</v>
      </c>
      <c r="N704" s="70">
        <v>0.28055555555555556</v>
      </c>
      <c r="O704" s="45" t="s">
        <v>97</v>
      </c>
      <c r="P704" s="44" t="str">
        <f t="shared" si="686"/>
        <v>OK</v>
      </c>
      <c r="Q704" s="71">
        <f t="shared" si="687"/>
        <v>1.6666666666666663E-2</v>
      </c>
      <c r="R704" s="71">
        <f t="shared" si="688"/>
        <v>1.388888888888884E-3</v>
      </c>
      <c r="S704" s="71">
        <f t="shared" si="689"/>
        <v>1.8055555555555547E-2</v>
      </c>
      <c r="T704" s="71">
        <f t="shared" si="692"/>
        <v>6.9444444444444198E-4</v>
      </c>
      <c r="U704" s="44">
        <v>17.8</v>
      </c>
      <c r="V704" s="44">
        <f>INDEX('Počty dní'!A:E,MATCH(E704,'Počty dní'!C:C,0),4)</f>
        <v>205</v>
      </c>
      <c r="W704" s="115">
        <f t="shared" si="690"/>
        <v>3649</v>
      </c>
    </row>
    <row r="705" spans="1:24" x14ac:dyDescent="0.3">
      <c r="A705" s="94">
        <v>343</v>
      </c>
      <c r="B705" s="44">
        <v>3043</v>
      </c>
      <c r="C705" s="44" t="s">
        <v>2</v>
      </c>
      <c r="D705" s="89"/>
      <c r="E705" s="67" t="str">
        <f t="shared" si="694"/>
        <v>X</v>
      </c>
      <c r="F705" s="44" t="s">
        <v>96</v>
      </c>
      <c r="G705" s="192">
        <v>8</v>
      </c>
      <c r="H705" s="44" t="str">
        <f t="shared" si="695"/>
        <v>XXX195/8</v>
      </c>
      <c r="I705" s="68" t="s">
        <v>5</v>
      </c>
      <c r="J705" s="68" t="s">
        <v>6</v>
      </c>
      <c r="K705" s="69">
        <v>0.28055555555555556</v>
      </c>
      <c r="L705" s="70">
        <v>0.28125</v>
      </c>
      <c r="M705" s="45" t="s">
        <v>97</v>
      </c>
      <c r="N705" s="70">
        <v>0.28541666666666665</v>
      </c>
      <c r="O705" s="45" t="s">
        <v>92</v>
      </c>
      <c r="P705" s="44" t="str">
        <f t="shared" si="686"/>
        <v>OK</v>
      </c>
      <c r="Q705" s="71">
        <f t="shared" si="687"/>
        <v>4.1666666666666519E-3</v>
      </c>
      <c r="R705" s="71">
        <f t="shared" si="688"/>
        <v>6.9444444444444198E-4</v>
      </c>
      <c r="S705" s="71">
        <f t="shared" si="689"/>
        <v>4.8611111111110938E-3</v>
      </c>
      <c r="T705" s="71">
        <f t="shared" si="692"/>
        <v>0</v>
      </c>
      <c r="U705" s="44">
        <v>4.4000000000000004</v>
      </c>
      <c r="V705" s="44">
        <f>INDEX('Počty dní'!A:E,MATCH(E705,'Počty dní'!C:C,0),4)</f>
        <v>205</v>
      </c>
      <c r="W705" s="115">
        <f t="shared" si="690"/>
        <v>902.00000000000011</v>
      </c>
    </row>
    <row r="706" spans="1:24" x14ac:dyDescent="0.3">
      <c r="A706" s="94">
        <v>343</v>
      </c>
      <c r="B706" s="44">
        <v>3043</v>
      </c>
      <c r="C706" s="44" t="s">
        <v>2</v>
      </c>
      <c r="D706" s="89"/>
      <c r="E706" s="67" t="str">
        <f t="shared" si="694"/>
        <v>X</v>
      </c>
      <c r="F706" s="44" t="s">
        <v>91</v>
      </c>
      <c r="G706" s="192">
        <v>5</v>
      </c>
      <c r="H706" s="44" t="str">
        <f t="shared" si="695"/>
        <v>XXX193/5</v>
      </c>
      <c r="I706" s="68" t="s">
        <v>5</v>
      </c>
      <c r="J706" s="68" t="s">
        <v>6</v>
      </c>
      <c r="K706" s="69">
        <v>0.28541666666666665</v>
      </c>
      <c r="L706" s="70">
        <v>0.28611111111111115</v>
      </c>
      <c r="M706" s="45" t="s">
        <v>92</v>
      </c>
      <c r="N706" s="70">
        <v>0.29583333333333334</v>
      </c>
      <c r="O706" s="45" t="s">
        <v>93</v>
      </c>
      <c r="P706" s="44" t="str">
        <f t="shared" si="686"/>
        <v>OK</v>
      </c>
      <c r="Q706" s="71">
        <f t="shared" ref="Q706:Q715" si="696">IF(ISNUMBER(G706),N706-L706,IF(F706="přejezd",N706-L706,0))</f>
        <v>9.7222222222221877E-3</v>
      </c>
      <c r="R706" s="71">
        <f t="shared" ref="R706:R715" si="697">IF(ISNUMBER(G706),L706-K706,0)</f>
        <v>6.9444444444449749E-4</v>
      </c>
      <c r="S706" s="71">
        <f t="shared" ref="S706:S715" si="698">Q706+R706</f>
        <v>1.0416666666666685E-2</v>
      </c>
      <c r="T706" s="71">
        <f t="shared" ref="T706:T715" si="699">K706-N705</f>
        <v>0</v>
      </c>
      <c r="U706" s="44">
        <v>8.4</v>
      </c>
      <c r="V706" s="44">
        <f>INDEX('Počty dní'!A:E,MATCH(E706,'Počty dní'!C:C,0),4)</f>
        <v>205</v>
      </c>
      <c r="W706" s="115">
        <f t="shared" si="690"/>
        <v>1722</v>
      </c>
    </row>
    <row r="707" spans="1:24" x14ac:dyDescent="0.3">
      <c r="A707" s="94">
        <v>343</v>
      </c>
      <c r="B707" s="44">
        <v>3043</v>
      </c>
      <c r="C707" s="44" t="s">
        <v>2</v>
      </c>
      <c r="D707" s="89"/>
      <c r="E707" s="67" t="str">
        <f t="shared" si="694"/>
        <v>X</v>
      </c>
      <c r="F707" s="44" t="s">
        <v>91</v>
      </c>
      <c r="G707" s="192">
        <v>8</v>
      </c>
      <c r="H707" s="44" t="str">
        <f t="shared" si="695"/>
        <v>XXX193/8</v>
      </c>
      <c r="I707" s="68" t="s">
        <v>6</v>
      </c>
      <c r="J707" s="68" t="s">
        <v>6</v>
      </c>
      <c r="K707" s="69">
        <v>0.29583333333333334</v>
      </c>
      <c r="L707" s="70">
        <v>0.29652777777777778</v>
      </c>
      <c r="M707" s="45" t="s">
        <v>93</v>
      </c>
      <c r="N707" s="70">
        <v>0.3263888888888889</v>
      </c>
      <c r="O707" s="45" t="s">
        <v>70</v>
      </c>
      <c r="P707" s="44" t="str">
        <f t="shared" si="686"/>
        <v>OK</v>
      </c>
      <c r="Q707" s="71">
        <f t="shared" ref="Q707:Q712" si="700">IF(ISNUMBER(G707),N707-L707,IF(F707="přejezd",N707-L707,0))</f>
        <v>2.9861111111111116E-2</v>
      </c>
      <c r="R707" s="71">
        <f t="shared" ref="R707:R712" si="701">IF(ISNUMBER(G707),L707-K707,0)</f>
        <v>6.9444444444444198E-4</v>
      </c>
      <c r="S707" s="71">
        <f t="shared" ref="S707:S712" si="702">Q707+R707</f>
        <v>3.0555555555555558E-2</v>
      </c>
      <c r="T707" s="71">
        <f t="shared" ref="T707:T712" si="703">K707-N706</f>
        <v>0</v>
      </c>
      <c r="U707" s="44">
        <v>22.8</v>
      </c>
      <c r="V707" s="44">
        <f>INDEX('Počty dní'!A:E,MATCH(E707,'Počty dní'!C:C,0),4)</f>
        <v>205</v>
      </c>
      <c r="W707" s="115">
        <f t="shared" si="690"/>
        <v>4674</v>
      </c>
    </row>
    <row r="708" spans="1:24" x14ac:dyDescent="0.3">
      <c r="A708" s="94">
        <v>343</v>
      </c>
      <c r="B708" s="44">
        <v>3043</v>
      </c>
      <c r="C708" s="44" t="s">
        <v>2</v>
      </c>
      <c r="D708" s="89"/>
      <c r="E708" s="67" t="str">
        <f t="shared" si="694"/>
        <v>X</v>
      </c>
      <c r="F708" s="44" t="s">
        <v>86</v>
      </c>
      <c r="G708" s="192">
        <v>5</v>
      </c>
      <c r="H708" s="44" t="str">
        <f t="shared" si="695"/>
        <v>XXX191/5</v>
      </c>
      <c r="I708" s="68" t="s">
        <v>5</v>
      </c>
      <c r="J708" s="68" t="s">
        <v>6</v>
      </c>
      <c r="K708" s="69">
        <v>0.46736111111111112</v>
      </c>
      <c r="L708" s="70">
        <v>0.46875</v>
      </c>
      <c r="M708" s="45" t="s">
        <v>70</v>
      </c>
      <c r="N708" s="70">
        <v>0.48472222222222222</v>
      </c>
      <c r="O708" s="45" t="s">
        <v>85</v>
      </c>
      <c r="P708" s="44" t="str">
        <f t="shared" si="686"/>
        <v>OK</v>
      </c>
      <c r="Q708" s="71">
        <f t="shared" si="700"/>
        <v>1.5972222222222221E-2</v>
      </c>
      <c r="R708" s="71">
        <f t="shared" si="701"/>
        <v>1.388888888888884E-3</v>
      </c>
      <c r="S708" s="71">
        <f t="shared" si="702"/>
        <v>1.7361111111111105E-2</v>
      </c>
      <c r="T708" s="71">
        <f t="shared" si="703"/>
        <v>0.14097222222222222</v>
      </c>
      <c r="U708" s="44">
        <v>12.1</v>
      </c>
      <c r="V708" s="44">
        <f>INDEX('Počty dní'!A:E,MATCH(E708,'Počty dní'!C:C,0),4)</f>
        <v>205</v>
      </c>
      <c r="W708" s="115">
        <f t="shared" si="690"/>
        <v>2480.5</v>
      </c>
    </row>
    <row r="709" spans="1:24" x14ac:dyDescent="0.3">
      <c r="A709" s="94">
        <v>343</v>
      </c>
      <c r="B709" s="44">
        <v>3043</v>
      </c>
      <c r="C709" s="44" t="s">
        <v>2</v>
      </c>
      <c r="D709" s="89"/>
      <c r="E709" s="67" t="str">
        <f t="shared" si="694"/>
        <v>X</v>
      </c>
      <c r="F709" s="44" t="s">
        <v>86</v>
      </c>
      <c r="G709" s="192">
        <v>7</v>
      </c>
      <c r="H709" s="44" t="str">
        <f t="shared" si="695"/>
        <v>XXX191/7</v>
      </c>
      <c r="I709" s="68" t="s">
        <v>6</v>
      </c>
      <c r="J709" s="68" t="s">
        <v>6</v>
      </c>
      <c r="K709" s="69">
        <v>0.51944444444444449</v>
      </c>
      <c r="L709" s="70">
        <v>0.52083333333333337</v>
      </c>
      <c r="M709" s="45" t="s">
        <v>85</v>
      </c>
      <c r="N709" s="70">
        <v>0.5395833333333333</v>
      </c>
      <c r="O709" s="45" t="s">
        <v>87</v>
      </c>
      <c r="P709" s="44" t="str">
        <f t="shared" si="686"/>
        <v>OK</v>
      </c>
      <c r="Q709" s="71">
        <f t="shared" si="700"/>
        <v>1.8749999999999933E-2</v>
      </c>
      <c r="R709" s="71">
        <f t="shared" si="701"/>
        <v>1.388888888888884E-3</v>
      </c>
      <c r="S709" s="71">
        <f t="shared" si="702"/>
        <v>2.0138888888888817E-2</v>
      </c>
      <c r="T709" s="71">
        <f t="shared" si="703"/>
        <v>3.4722222222222265E-2</v>
      </c>
      <c r="U709" s="44">
        <v>13.3</v>
      </c>
      <c r="V709" s="44">
        <f>INDEX('Počty dní'!A:E,MATCH(E709,'Počty dní'!C:C,0),4)</f>
        <v>205</v>
      </c>
      <c r="W709" s="115">
        <f t="shared" si="690"/>
        <v>2726.5</v>
      </c>
    </row>
    <row r="710" spans="1:24" x14ac:dyDescent="0.3">
      <c r="A710" s="94">
        <v>343</v>
      </c>
      <c r="B710" s="44">
        <v>3043</v>
      </c>
      <c r="C710" s="44" t="s">
        <v>2</v>
      </c>
      <c r="D710" s="89"/>
      <c r="E710" s="67" t="str">
        <f t="shared" si="694"/>
        <v>X</v>
      </c>
      <c r="F710" s="44" t="s">
        <v>86</v>
      </c>
      <c r="G710" s="192">
        <v>6</v>
      </c>
      <c r="H710" s="44" t="str">
        <f t="shared" si="695"/>
        <v>XXX191/6</v>
      </c>
      <c r="I710" s="68" t="s">
        <v>5</v>
      </c>
      <c r="J710" s="68" t="s">
        <v>6</v>
      </c>
      <c r="K710" s="69">
        <v>0.5395833333333333</v>
      </c>
      <c r="L710" s="70">
        <v>0.54166666666666663</v>
      </c>
      <c r="M710" s="45" t="s">
        <v>87</v>
      </c>
      <c r="N710" s="70">
        <v>0.57638888888888895</v>
      </c>
      <c r="O710" s="45" t="s">
        <v>70</v>
      </c>
      <c r="P710" s="44" t="str">
        <f t="shared" si="686"/>
        <v>OK</v>
      </c>
      <c r="Q710" s="71">
        <f t="shared" si="700"/>
        <v>3.4722222222222321E-2</v>
      </c>
      <c r="R710" s="71">
        <f t="shared" si="701"/>
        <v>2.0833333333333259E-3</v>
      </c>
      <c r="S710" s="71">
        <f t="shared" si="702"/>
        <v>3.6805555555555647E-2</v>
      </c>
      <c r="T710" s="71">
        <f t="shared" si="703"/>
        <v>0</v>
      </c>
      <c r="U710" s="44">
        <v>24.4</v>
      </c>
      <c r="V710" s="44">
        <f>INDEX('Počty dní'!A:E,MATCH(E710,'Počty dní'!C:C,0),4)</f>
        <v>205</v>
      </c>
      <c r="W710" s="115">
        <f t="shared" si="690"/>
        <v>5002</v>
      </c>
    </row>
    <row r="711" spans="1:24" x14ac:dyDescent="0.3">
      <c r="A711" s="94">
        <v>343</v>
      </c>
      <c r="B711" s="44">
        <v>3043</v>
      </c>
      <c r="C711" s="44" t="s">
        <v>2</v>
      </c>
      <c r="D711" s="89"/>
      <c r="E711" s="67" t="str">
        <f t="shared" si="694"/>
        <v>X</v>
      </c>
      <c r="F711" s="44" t="s">
        <v>91</v>
      </c>
      <c r="G711" s="192">
        <v>13</v>
      </c>
      <c r="H711" s="44" t="str">
        <f t="shared" si="695"/>
        <v>XXX193/13</v>
      </c>
      <c r="I711" s="68" t="s">
        <v>6</v>
      </c>
      <c r="J711" s="68" t="s">
        <v>6</v>
      </c>
      <c r="K711" s="69">
        <v>0.58819444444444446</v>
      </c>
      <c r="L711" s="70">
        <v>0.59027777777777779</v>
      </c>
      <c r="M711" s="45" t="s">
        <v>70</v>
      </c>
      <c r="N711" s="70">
        <v>0.61805555555555558</v>
      </c>
      <c r="O711" s="45" t="s">
        <v>93</v>
      </c>
      <c r="P711" s="44" t="str">
        <f t="shared" si="686"/>
        <v>OK</v>
      </c>
      <c r="Q711" s="71">
        <f t="shared" si="700"/>
        <v>2.777777777777779E-2</v>
      </c>
      <c r="R711" s="71">
        <f t="shared" si="701"/>
        <v>2.0833333333333259E-3</v>
      </c>
      <c r="S711" s="71">
        <f t="shared" si="702"/>
        <v>2.9861111111111116E-2</v>
      </c>
      <c r="T711" s="71">
        <f t="shared" si="703"/>
        <v>1.1805555555555514E-2</v>
      </c>
      <c r="U711" s="44">
        <v>22.8</v>
      </c>
      <c r="V711" s="44">
        <f>INDEX('Počty dní'!A:E,MATCH(E711,'Počty dní'!C:C,0),4)</f>
        <v>205</v>
      </c>
      <c r="W711" s="115">
        <f t="shared" si="690"/>
        <v>4674</v>
      </c>
    </row>
    <row r="712" spans="1:24" x14ac:dyDescent="0.3">
      <c r="A712" s="94">
        <v>343</v>
      </c>
      <c r="B712" s="44">
        <v>3043</v>
      </c>
      <c r="C712" s="44" t="s">
        <v>2</v>
      </c>
      <c r="D712" s="89"/>
      <c r="E712" s="67" t="str">
        <f t="shared" si="694"/>
        <v>X</v>
      </c>
      <c r="F712" s="44" t="s">
        <v>91</v>
      </c>
      <c r="G712" s="192">
        <v>14</v>
      </c>
      <c r="H712" s="44" t="str">
        <f t="shared" si="695"/>
        <v>XXX193/14</v>
      </c>
      <c r="I712" s="68" t="s">
        <v>5</v>
      </c>
      <c r="J712" s="68" t="s">
        <v>6</v>
      </c>
      <c r="K712" s="69">
        <v>0.63055555555555554</v>
      </c>
      <c r="L712" s="70">
        <v>0.63194444444444442</v>
      </c>
      <c r="M712" s="45" t="s">
        <v>93</v>
      </c>
      <c r="N712" s="70">
        <v>0.65972222222222221</v>
      </c>
      <c r="O712" s="45" t="s">
        <v>70</v>
      </c>
      <c r="P712" s="44" t="str">
        <f t="shared" si="686"/>
        <v>OK</v>
      </c>
      <c r="Q712" s="71">
        <f t="shared" si="700"/>
        <v>2.777777777777779E-2</v>
      </c>
      <c r="R712" s="71">
        <f t="shared" si="701"/>
        <v>1.388888888888884E-3</v>
      </c>
      <c r="S712" s="71">
        <f t="shared" si="702"/>
        <v>2.9166666666666674E-2</v>
      </c>
      <c r="T712" s="71">
        <f t="shared" si="703"/>
        <v>1.2499999999999956E-2</v>
      </c>
      <c r="U712" s="44">
        <v>22.8</v>
      </c>
      <c r="V712" s="44">
        <f>INDEX('Počty dní'!A:E,MATCH(E712,'Počty dní'!C:C,0),4)</f>
        <v>205</v>
      </c>
      <c r="W712" s="115">
        <f t="shared" si="690"/>
        <v>4674</v>
      </c>
    </row>
    <row r="713" spans="1:24" x14ac:dyDescent="0.3">
      <c r="A713" s="94">
        <v>343</v>
      </c>
      <c r="B713" s="44">
        <v>3043</v>
      </c>
      <c r="C713" s="44" t="s">
        <v>2</v>
      </c>
      <c r="D713" s="89"/>
      <c r="E713" s="67" t="str">
        <f t="shared" si="694"/>
        <v>X</v>
      </c>
      <c r="F713" s="44" t="s">
        <v>91</v>
      </c>
      <c r="G713" s="192">
        <v>17</v>
      </c>
      <c r="H713" s="44" t="str">
        <f t="shared" si="695"/>
        <v>XXX193/17</v>
      </c>
      <c r="I713" s="68" t="s">
        <v>5</v>
      </c>
      <c r="J713" s="68" t="s">
        <v>6</v>
      </c>
      <c r="K713" s="69">
        <v>0.67152777777777783</v>
      </c>
      <c r="L713" s="70">
        <v>0.67361111111111116</v>
      </c>
      <c r="M713" s="45" t="s">
        <v>70</v>
      </c>
      <c r="N713" s="70">
        <v>0.70138888888888884</v>
      </c>
      <c r="O713" s="45" t="s">
        <v>93</v>
      </c>
      <c r="P713" s="44" t="str">
        <f t="shared" si="686"/>
        <v>OK</v>
      </c>
      <c r="Q713" s="71">
        <f t="shared" si="696"/>
        <v>2.7777777777777679E-2</v>
      </c>
      <c r="R713" s="71">
        <f t="shared" si="697"/>
        <v>2.0833333333333259E-3</v>
      </c>
      <c r="S713" s="71">
        <f t="shared" si="698"/>
        <v>2.9861111111111005E-2</v>
      </c>
      <c r="T713" s="71">
        <f t="shared" si="699"/>
        <v>1.1805555555555625E-2</v>
      </c>
      <c r="U713" s="44">
        <v>22.8</v>
      </c>
      <c r="V713" s="44">
        <f>INDEX('Počty dní'!A:E,MATCH(E713,'Počty dní'!C:C,0),4)</f>
        <v>205</v>
      </c>
      <c r="W713" s="115">
        <f t="shared" si="690"/>
        <v>4674</v>
      </c>
    </row>
    <row r="714" spans="1:24" x14ac:dyDescent="0.3">
      <c r="A714" s="94">
        <v>343</v>
      </c>
      <c r="B714" s="44">
        <v>3043</v>
      </c>
      <c r="C714" s="44" t="s">
        <v>2</v>
      </c>
      <c r="D714" s="89"/>
      <c r="E714" s="67" t="str">
        <f t="shared" si="694"/>
        <v>X</v>
      </c>
      <c r="F714" s="44" t="s">
        <v>91</v>
      </c>
      <c r="G714" s="192">
        <v>18</v>
      </c>
      <c r="H714" s="44" t="str">
        <f t="shared" si="695"/>
        <v>XXX193/18</v>
      </c>
      <c r="I714" s="68" t="s">
        <v>5</v>
      </c>
      <c r="J714" s="68" t="s">
        <v>6</v>
      </c>
      <c r="K714" s="69">
        <v>0.71388888888888891</v>
      </c>
      <c r="L714" s="70">
        <v>0.71527777777777779</v>
      </c>
      <c r="M714" s="45" t="s">
        <v>93</v>
      </c>
      <c r="N714" s="70">
        <v>0.74305555555555547</v>
      </c>
      <c r="O714" s="45" t="s">
        <v>70</v>
      </c>
      <c r="P714" s="44" t="str">
        <f t="shared" si="686"/>
        <v>OK</v>
      </c>
      <c r="Q714" s="71">
        <f t="shared" si="696"/>
        <v>2.7777777777777679E-2</v>
      </c>
      <c r="R714" s="71">
        <f t="shared" si="697"/>
        <v>1.388888888888884E-3</v>
      </c>
      <c r="S714" s="71">
        <f t="shared" si="698"/>
        <v>2.9166666666666563E-2</v>
      </c>
      <c r="T714" s="71">
        <f t="shared" si="699"/>
        <v>1.2500000000000067E-2</v>
      </c>
      <c r="U714" s="44">
        <v>22.8</v>
      </c>
      <c r="V714" s="44">
        <f>INDEX('Počty dní'!A:E,MATCH(E714,'Počty dní'!C:C,0),4)</f>
        <v>205</v>
      </c>
      <c r="W714" s="115">
        <f t="shared" si="690"/>
        <v>4674</v>
      </c>
    </row>
    <row r="715" spans="1:24" ht="15" thickBot="1" x14ac:dyDescent="0.35">
      <c r="A715" s="95">
        <v>343</v>
      </c>
      <c r="B715" s="46">
        <v>3043</v>
      </c>
      <c r="C715" s="46" t="s">
        <v>2</v>
      </c>
      <c r="D715" s="116"/>
      <c r="E715" s="117" t="str">
        <f t="shared" si="694"/>
        <v>X</v>
      </c>
      <c r="F715" s="46" t="s">
        <v>91</v>
      </c>
      <c r="G715" s="196">
        <v>19</v>
      </c>
      <c r="H715" s="46" t="str">
        <f t="shared" si="695"/>
        <v>XXX193/19</v>
      </c>
      <c r="I715" s="72" t="s">
        <v>5</v>
      </c>
      <c r="J715" s="72" t="s">
        <v>6</v>
      </c>
      <c r="K715" s="73">
        <v>0.75486111111111109</v>
      </c>
      <c r="L715" s="74">
        <v>0.75694444444444453</v>
      </c>
      <c r="M715" s="47" t="s">
        <v>70</v>
      </c>
      <c r="N715" s="74">
        <v>0.77361111111111114</v>
      </c>
      <c r="O715" s="47" t="s">
        <v>92</v>
      </c>
      <c r="P715" s="46"/>
      <c r="Q715" s="118">
        <f t="shared" si="696"/>
        <v>1.6666666666666607E-2</v>
      </c>
      <c r="R715" s="118">
        <f t="shared" si="697"/>
        <v>2.083333333333437E-3</v>
      </c>
      <c r="S715" s="118">
        <f t="shared" si="698"/>
        <v>1.8750000000000044E-2</v>
      </c>
      <c r="T715" s="118">
        <f t="shared" si="699"/>
        <v>1.1805555555555625E-2</v>
      </c>
      <c r="U715" s="46">
        <v>14.4</v>
      </c>
      <c r="V715" s="46">
        <f>INDEX('Počty dní'!A:E,MATCH(E715,'Počty dní'!C:C,0),4)</f>
        <v>205</v>
      </c>
      <c r="W715" s="119">
        <f t="shared" si="690"/>
        <v>2952</v>
      </c>
    </row>
    <row r="716" spans="1:24" ht="15" thickBot="1" x14ac:dyDescent="0.35">
      <c r="A716" s="120" t="str">
        <f ca="1">CONCATENATE(INDIRECT("R[-3]C[0]",FALSE),"celkem")</f>
        <v>343celkem</v>
      </c>
      <c r="B716" s="121"/>
      <c r="C716" s="121" t="str">
        <f ca="1">INDIRECT("R[-1]C[12]",FALSE)</f>
        <v>Štoky,,nám.</v>
      </c>
      <c r="D716" s="122"/>
      <c r="E716" s="121"/>
      <c r="F716" s="122"/>
      <c r="G716" s="121"/>
      <c r="H716" s="123"/>
      <c r="I716" s="132"/>
      <c r="J716" s="133" t="str">
        <f ca="1">INDIRECT("R[-2]C[0]",FALSE)</f>
        <v>V</v>
      </c>
      <c r="K716" s="124"/>
      <c r="L716" s="134"/>
      <c r="M716" s="125"/>
      <c r="N716" s="134"/>
      <c r="O716" s="126"/>
      <c r="P716" s="121"/>
      <c r="Q716" s="127">
        <f>SUM(Q701:Q715)</f>
        <v>0.31666666666666643</v>
      </c>
      <c r="R716" s="127">
        <f t="shared" ref="R716:T716" si="704">SUM(R701:R715)</f>
        <v>2.0138888888888984E-2</v>
      </c>
      <c r="S716" s="127">
        <f t="shared" si="704"/>
        <v>0.33680555555555536</v>
      </c>
      <c r="T716" s="127">
        <f t="shared" si="704"/>
        <v>0.25486111111111132</v>
      </c>
      <c r="U716" s="128">
        <f>SUM(U700:U715)</f>
        <v>260.70000000000005</v>
      </c>
      <c r="V716" s="129"/>
      <c r="W716" s="130">
        <f>SUM(W700:W715)</f>
        <v>53443.5</v>
      </c>
      <c r="X716" s="41"/>
    </row>
    <row r="718" spans="1:24" ht="15" thickBot="1" x14ac:dyDescent="0.35">
      <c r="A718"/>
      <c r="B718"/>
      <c r="C718"/>
      <c r="D718"/>
      <c r="E718"/>
      <c r="F718"/>
      <c r="G718"/>
      <c r="H718"/>
      <c r="I718"/>
      <c r="J718"/>
      <c r="K718"/>
      <c r="L718"/>
      <c r="M718"/>
      <c r="N718"/>
      <c r="O718"/>
      <c r="P718"/>
      <c r="Q718"/>
      <c r="R718"/>
      <c r="S718"/>
      <c r="T718"/>
      <c r="U718"/>
      <c r="V718"/>
      <c r="W718"/>
    </row>
    <row r="719" spans="1:24" x14ac:dyDescent="0.3">
      <c r="A719" s="93">
        <v>344</v>
      </c>
      <c r="B719" s="42">
        <v>3044</v>
      </c>
      <c r="C719" s="42" t="s">
        <v>2</v>
      </c>
      <c r="D719" s="109"/>
      <c r="E719" s="110" t="str">
        <f>CONCATENATE(C719,D719)</f>
        <v>X</v>
      </c>
      <c r="F719" s="42" t="s">
        <v>141</v>
      </c>
      <c r="G719" s="191">
        <v>2</v>
      </c>
      <c r="H719" s="42" t="str">
        <f>CONCATENATE(F719,"/",G719)</f>
        <v>XXX241/2</v>
      </c>
      <c r="I719" s="64" t="s">
        <v>5</v>
      </c>
      <c r="J719" s="64" t="s">
        <v>6</v>
      </c>
      <c r="K719" s="111">
        <v>0.16944444444444443</v>
      </c>
      <c r="L719" s="112">
        <v>0.17083333333333331</v>
      </c>
      <c r="M719" s="168" t="s">
        <v>144</v>
      </c>
      <c r="N719" s="112">
        <v>0.20138888888888887</v>
      </c>
      <c r="O719" s="113" t="s">
        <v>70</v>
      </c>
      <c r="P719" s="42" t="str">
        <f t="shared" ref="P719:P735" si="705">IF(M720=O719,"OK","POZOR")</f>
        <v>OK</v>
      </c>
      <c r="Q719" s="114">
        <f t="shared" ref="Q719:Q730" si="706">IF(ISNUMBER(G719),N719-L719,IF(F719="přejezd",N719-L719,0))</f>
        <v>3.0555555555555558E-2</v>
      </c>
      <c r="R719" s="114">
        <f t="shared" ref="R719:R730" si="707">IF(ISNUMBER(G719),L719-K719,0)</f>
        <v>1.388888888888884E-3</v>
      </c>
      <c r="S719" s="114">
        <f t="shared" ref="S719:S730" si="708">Q719+R719</f>
        <v>3.1944444444444442E-2</v>
      </c>
      <c r="T719" s="114"/>
      <c r="U719" s="42">
        <v>23.4</v>
      </c>
      <c r="V719" s="42">
        <f>INDEX('Počty dní'!A:E,MATCH(E719,'Počty dní'!C:C,0),4)</f>
        <v>205</v>
      </c>
      <c r="W719" s="65">
        <f>V719*U719</f>
        <v>4797</v>
      </c>
    </row>
    <row r="720" spans="1:24" x14ac:dyDescent="0.3">
      <c r="A720" s="94">
        <v>344</v>
      </c>
      <c r="B720" s="44">
        <v>3044</v>
      </c>
      <c r="C720" s="44" t="s">
        <v>2</v>
      </c>
      <c r="D720" s="89"/>
      <c r="E720" s="67" t="str">
        <f t="shared" ref="E720:E741" si="709">CONCATENATE(C720,D720)</f>
        <v>X</v>
      </c>
      <c r="F720" s="44" t="s">
        <v>141</v>
      </c>
      <c r="G720" s="192">
        <v>3</v>
      </c>
      <c r="H720" s="44" t="str">
        <f t="shared" ref="H720:H741" si="710">CONCATENATE(F720,"/",G720)</f>
        <v>XXX241/3</v>
      </c>
      <c r="I720" s="68" t="s">
        <v>5</v>
      </c>
      <c r="J720" s="68" t="s">
        <v>6</v>
      </c>
      <c r="K720" s="69">
        <v>0.21736111111111112</v>
      </c>
      <c r="L720" s="70">
        <v>0.21875</v>
      </c>
      <c r="M720" s="45" t="s">
        <v>70</v>
      </c>
      <c r="N720" s="70">
        <v>0.24583333333333335</v>
      </c>
      <c r="O720" s="164" t="s">
        <v>144</v>
      </c>
      <c r="P720" s="44" t="str">
        <f t="shared" ref="P720:P729" si="711">IF(M721=O720,"OK","POZOR")</f>
        <v>OK</v>
      </c>
      <c r="Q720" s="71">
        <f t="shared" ref="Q720:Q729" si="712">IF(ISNUMBER(G720),N720-L720,IF(F720="přejezd",N720-L720,0))</f>
        <v>2.7083333333333348E-2</v>
      </c>
      <c r="R720" s="71">
        <f t="shared" ref="R720:R729" si="713">IF(ISNUMBER(G720),L720-K720,0)</f>
        <v>1.388888888888884E-3</v>
      </c>
      <c r="S720" s="71">
        <f t="shared" ref="S720:S729" si="714">Q720+R720</f>
        <v>2.8472222222222232E-2</v>
      </c>
      <c r="T720" s="71">
        <f t="shared" ref="T720:T729" si="715">K720-N719</f>
        <v>1.5972222222222249E-2</v>
      </c>
      <c r="U720" s="44">
        <v>19.399999999999999</v>
      </c>
      <c r="V720" s="44">
        <f>INDEX('Počty dní'!A:E,MATCH(E720,'Počty dní'!C:C,0),4)</f>
        <v>205</v>
      </c>
      <c r="W720" s="115">
        <f t="shared" ref="W720:W741" si="716">V720*U720</f>
        <v>3976.9999999999995</v>
      </c>
    </row>
    <row r="721" spans="1:24" x14ac:dyDescent="0.3">
      <c r="A721" s="94">
        <v>344</v>
      </c>
      <c r="B721" s="44">
        <v>3044</v>
      </c>
      <c r="C721" s="44" t="s">
        <v>2</v>
      </c>
      <c r="D721" s="89"/>
      <c r="E721" s="67" t="str">
        <f>CONCATENATE(C721,D721)</f>
        <v>X</v>
      </c>
      <c r="F721" s="44" t="s">
        <v>141</v>
      </c>
      <c r="G721" s="192">
        <v>6</v>
      </c>
      <c r="H721" s="44" t="str">
        <f>CONCATENATE(F721,"/",G721)</f>
        <v>XXX241/6</v>
      </c>
      <c r="I721" s="68" t="s">
        <v>5</v>
      </c>
      <c r="J721" s="68" t="s">
        <v>6</v>
      </c>
      <c r="K721" s="69">
        <v>0.25277777777777777</v>
      </c>
      <c r="L721" s="70">
        <v>0.25416666666666665</v>
      </c>
      <c r="M721" s="164" t="s">
        <v>144</v>
      </c>
      <c r="N721" s="70">
        <v>0.28125</v>
      </c>
      <c r="O721" s="45" t="s">
        <v>70</v>
      </c>
      <c r="P721" s="44" t="str">
        <f t="shared" si="711"/>
        <v>OK</v>
      </c>
      <c r="Q721" s="71">
        <f t="shared" si="712"/>
        <v>2.7083333333333348E-2</v>
      </c>
      <c r="R721" s="71">
        <f t="shared" si="713"/>
        <v>1.388888888888884E-3</v>
      </c>
      <c r="S721" s="71">
        <f t="shared" si="714"/>
        <v>2.8472222222222232E-2</v>
      </c>
      <c r="T721" s="71">
        <f t="shared" si="715"/>
        <v>6.9444444444444198E-3</v>
      </c>
      <c r="U721" s="44">
        <v>19.399999999999999</v>
      </c>
      <c r="V721" s="44">
        <f>INDEX('Počty dní'!A:E,MATCH(E721,'Počty dní'!C:C,0),4)</f>
        <v>205</v>
      </c>
      <c r="W721" s="115">
        <f>V721*U721</f>
        <v>3976.9999999999995</v>
      </c>
    </row>
    <row r="722" spans="1:24" x14ac:dyDescent="0.3">
      <c r="A722" s="94">
        <v>344</v>
      </c>
      <c r="B722" s="44">
        <v>3044</v>
      </c>
      <c r="C722" s="44" t="s">
        <v>2</v>
      </c>
      <c r="D722" s="89">
        <v>25</v>
      </c>
      <c r="E722" s="67" t="str">
        <f t="shared" ref="E722:E723" si="717">CONCATENATE(C722,D722)</f>
        <v>X25</v>
      </c>
      <c r="F722" s="44" t="s">
        <v>177</v>
      </c>
      <c r="G722" s="192">
        <v>1</v>
      </c>
      <c r="H722" s="44" t="str">
        <f t="shared" ref="H722:H723" si="718">CONCATENATE(F722,"/",G722)</f>
        <v>XXX244/1</v>
      </c>
      <c r="I722" s="68" t="s">
        <v>5</v>
      </c>
      <c r="J722" s="68" t="s">
        <v>6</v>
      </c>
      <c r="K722" s="69">
        <v>0.28263888888888888</v>
      </c>
      <c r="L722" s="70">
        <v>0.28333333333333333</v>
      </c>
      <c r="M722" s="164" t="s">
        <v>70</v>
      </c>
      <c r="N722" s="70">
        <v>0.30069444444444443</v>
      </c>
      <c r="O722" s="45" t="s">
        <v>165</v>
      </c>
      <c r="P722" s="44" t="str">
        <f t="shared" si="711"/>
        <v>OK</v>
      </c>
      <c r="Q722" s="71">
        <f t="shared" si="712"/>
        <v>1.7361111111111105E-2</v>
      </c>
      <c r="R722" s="71">
        <f t="shared" si="713"/>
        <v>6.9444444444444198E-4</v>
      </c>
      <c r="S722" s="71">
        <f t="shared" si="714"/>
        <v>1.8055555555555547E-2</v>
      </c>
      <c r="T722" s="71">
        <f t="shared" si="715"/>
        <v>1.388888888888884E-3</v>
      </c>
      <c r="U722" s="44">
        <v>13.4</v>
      </c>
      <c r="V722" s="44">
        <f>INDEX('Počty dní'!A:E,MATCH(E722,'Počty dní'!C:C,0),4)</f>
        <v>205</v>
      </c>
      <c r="W722" s="115">
        <f t="shared" ref="W722:W723" si="719">V722*U722</f>
        <v>2747</v>
      </c>
    </row>
    <row r="723" spans="1:24" x14ac:dyDescent="0.3">
      <c r="A723" s="94">
        <v>344</v>
      </c>
      <c r="B723" s="44">
        <v>3044</v>
      </c>
      <c r="C723" s="44" t="s">
        <v>2</v>
      </c>
      <c r="D723" s="89">
        <v>25</v>
      </c>
      <c r="E723" s="67" t="str">
        <f t="shared" si="717"/>
        <v>X25</v>
      </c>
      <c r="F723" s="44" t="s">
        <v>177</v>
      </c>
      <c r="G723" s="192">
        <v>2</v>
      </c>
      <c r="H723" s="44" t="str">
        <f t="shared" si="718"/>
        <v>XXX244/2</v>
      </c>
      <c r="I723" s="68" t="s">
        <v>6</v>
      </c>
      <c r="J723" s="68" t="s">
        <v>6</v>
      </c>
      <c r="K723" s="69">
        <v>0.30138888888888887</v>
      </c>
      <c r="L723" s="70">
        <v>0.30208333333333331</v>
      </c>
      <c r="M723" s="164" t="s">
        <v>165</v>
      </c>
      <c r="N723" s="70">
        <v>0.3263888888888889</v>
      </c>
      <c r="O723" s="45" t="s">
        <v>70</v>
      </c>
      <c r="P723" s="44" t="str">
        <f t="shared" si="711"/>
        <v>OK</v>
      </c>
      <c r="Q723" s="71">
        <f t="shared" si="712"/>
        <v>2.430555555555558E-2</v>
      </c>
      <c r="R723" s="71">
        <f t="shared" si="713"/>
        <v>6.9444444444444198E-4</v>
      </c>
      <c r="S723" s="71">
        <f t="shared" si="714"/>
        <v>2.5000000000000022E-2</v>
      </c>
      <c r="T723" s="71">
        <f t="shared" si="715"/>
        <v>6.9444444444444198E-4</v>
      </c>
      <c r="U723" s="44">
        <v>16.2</v>
      </c>
      <c r="V723" s="44">
        <f>INDEX('Počty dní'!A:E,MATCH(E723,'Počty dní'!C:C,0),4)</f>
        <v>205</v>
      </c>
      <c r="W723" s="115">
        <f t="shared" si="719"/>
        <v>3321</v>
      </c>
    </row>
    <row r="724" spans="1:24" x14ac:dyDescent="0.3">
      <c r="A724" s="94">
        <v>344</v>
      </c>
      <c r="B724" s="44">
        <v>3044</v>
      </c>
      <c r="C724" s="44" t="s">
        <v>2</v>
      </c>
      <c r="D724" s="89"/>
      <c r="E724" s="67" t="str">
        <f t="shared" ref="E724:E730" si="720">CONCATENATE(C724,D724)</f>
        <v>X</v>
      </c>
      <c r="F724" s="44" t="s">
        <v>78</v>
      </c>
      <c r="G724" s="192">
        <v>7</v>
      </c>
      <c r="H724" s="44" t="str">
        <f t="shared" ref="H724:H730" si="721">CONCATENATE(F724,"/",G724)</f>
        <v>XXX225/7</v>
      </c>
      <c r="I724" s="68" t="s">
        <v>5</v>
      </c>
      <c r="J724" s="68" t="s">
        <v>6</v>
      </c>
      <c r="K724" s="69">
        <v>0.34027777777777773</v>
      </c>
      <c r="L724" s="70">
        <v>0.3430555555555555</v>
      </c>
      <c r="M724" s="45" t="s">
        <v>70</v>
      </c>
      <c r="N724" s="70">
        <v>0.36736111111111108</v>
      </c>
      <c r="O724" s="45" t="s">
        <v>65</v>
      </c>
      <c r="P724" s="44" t="str">
        <f t="shared" si="711"/>
        <v>OK</v>
      </c>
      <c r="Q724" s="71">
        <f t="shared" si="712"/>
        <v>2.430555555555558E-2</v>
      </c>
      <c r="R724" s="71">
        <f t="shared" si="713"/>
        <v>2.7777777777777679E-3</v>
      </c>
      <c r="S724" s="71">
        <f t="shared" si="714"/>
        <v>2.7083333333333348E-2</v>
      </c>
      <c r="T724" s="71">
        <f t="shared" si="715"/>
        <v>1.388888888888884E-2</v>
      </c>
      <c r="U724" s="44">
        <v>22</v>
      </c>
      <c r="V724" s="44">
        <f>INDEX('Počty dní'!A:E,MATCH(E724,'Počty dní'!C:C,0),4)</f>
        <v>205</v>
      </c>
      <c r="W724" s="115">
        <f t="shared" ref="W724:W730" si="722">V724*U724</f>
        <v>4510</v>
      </c>
      <c r="X724" s="16"/>
    </row>
    <row r="725" spans="1:24" x14ac:dyDescent="0.3">
      <c r="A725" s="94">
        <v>344</v>
      </c>
      <c r="B725" s="44">
        <v>3044</v>
      </c>
      <c r="C725" s="44" t="s">
        <v>2</v>
      </c>
      <c r="D725" s="89"/>
      <c r="E725" s="67" t="str">
        <f t="shared" si="720"/>
        <v>X</v>
      </c>
      <c r="F725" s="44" t="s">
        <v>78</v>
      </c>
      <c r="G725" s="192">
        <v>12</v>
      </c>
      <c r="H725" s="44" t="str">
        <f t="shared" si="721"/>
        <v>XXX225/12</v>
      </c>
      <c r="I725" s="68" t="s">
        <v>5</v>
      </c>
      <c r="J725" s="68" t="s">
        <v>6</v>
      </c>
      <c r="K725" s="69">
        <v>0.38125000000000003</v>
      </c>
      <c r="L725" s="70">
        <v>0.38263888888888892</v>
      </c>
      <c r="M725" s="45" t="s">
        <v>65</v>
      </c>
      <c r="N725" s="70">
        <v>0.40625</v>
      </c>
      <c r="O725" s="45" t="s">
        <v>70</v>
      </c>
      <c r="P725" s="44" t="str">
        <f t="shared" si="711"/>
        <v>OK</v>
      </c>
      <c r="Q725" s="71">
        <f t="shared" si="712"/>
        <v>2.3611111111111083E-2</v>
      </c>
      <c r="R725" s="71">
        <f t="shared" si="713"/>
        <v>1.388888888888884E-3</v>
      </c>
      <c r="S725" s="71">
        <f t="shared" si="714"/>
        <v>2.4999999999999967E-2</v>
      </c>
      <c r="T725" s="71">
        <f t="shared" si="715"/>
        <v>1.3888888888888951E-2</v>
      </c>
      <c r="U725" s="44">
        <v>22</v>
      </c>
      <c r="V725" s="44">
        <f>INDEX('Počty dní'!A:E,MATCH(E725,'Počty dní'!C:C,0),4)</f>
        <v>205</v>
      </c>
      <c r="W725" s="115">
        <f t="shared" si="722"/>
        <v>4510</v>
      </c>
      <c r="X725" s="16"/>
    </row>
    <row r="726" spans="1:24" x14ac:dyDescent="0.3">
      <c r="A726" s="94">
        <v>344</v>
      </c>
      <c r="B726" s="44">
        <v>3044</v>
      </c>
      <c r="C726" s="44" t="s">
        <v>2</v>
      </c>
      <c r="D726" s="89"/>
      <c r="E726" s="67" t="str">
        <f t="shared" si="720"/>
        <v>X</v>
      </c>
      <c r="F726" s="44" t="s">
        <v>141</v>
      </c>
      <c r="G726" s="192">
        <v>9</v>
      </c>
      <c r="H726" s="44" t="str">
        <f t="shared" si="721"/>
        <v>XXX241/9</v>
      </c>
      <c r="I726" s="68" t="s">
        <v>5</v>
      </c>
      <c r="J726" s="68" t="s">
        <v>6</v>
      </c>
      <c r="K726" s="69">
        <v>0.42499999999999999</v>
      </c>
      <c r="L726" s="70">
        <v>0.42708333333333331</v>
      </c>
      <c r="M726" s="45" t="s">
        <v>70</v>
      </c>
      <c r="N726" s="70">
        <v>0.45416666666666666</v>
      </c>
      <c r="O726" s="164" t="s">
        <v>144</v>
      </c>
      <c r="P726" s="44" t="str">
        <f t="shared" si="711"/>
        <v>OK</v>
      </c>
      <c r="Q726" s="71">
        <f t="shared" si="712"/>
        <v>2.7083333333333348E-2</v>
      </c>
      <c r="R726" s="71">
        <f t="shared" si="713"/>
        <v>2.0833333333333259E-3</v>
      </c>
      <c r="S726" s="71">
        <f t="shared" si="714"/>
        <v>2.9166666666666674E-2</v>
      </c>
      <c r="T726" s="71">
        <f t="shared" si="715"/>
        <v>1.8749999999999989E-2</v>
      </c>
      <c r="U726" s="44">
        <v>19.399999999999999</v>
      </c>
      <c r="V726" s="44">
        <f>INDEX('Počty dní'!A:E,MATCH(E726,'Počty dní'!C:C,0),4)</f>
        <v>205</v>
      </c>
      <c r="W726" s="115">
        <f t="shared" si="722"/>
        <v>3976.9999999999995</v>
      </c>
    </row>
    <row r="727" spans="1:24" x14ac:dyDescent="0.3">
      <c r="A727" s="94">
        <v>344</v>
      </c>
      <c r="B727" s="44">
        <v>3044</v>
      </c>
      <c r="C727" s="44" t="s">
        <v>2</v>
      </c>
      <c r="D727" s="89"/>
      <c r="E727" s="67" t="str">
        <f t="shared" si="720"/>
        <v>X</v>
      </c>
      <c r="F727" s="44" t="s">
        <v>141</v>
      </c>
      <c r="G727" s="192">
        <v>12</v>
      </c>
      <c r="H727" s="44" t="str">
        <f t="shared" si="721"/>
        <v>XXX241/12</v>
      </c>
      <c r="I727" s="68" t="s">
        <v>5</v>
      </c>
      <c r="J727" s="68" t="s">
        <v>6</v>
      </c>
      <c r="K727" s="69">
        <v>0.50277777777777777</v>
      </c>
      <c r="L727" s="70">
        <v>0.50416666666666665</v>
      </c>
      <c r="M727" s="164" t="s">
        <v>144</v>
      </c>
      <c r="N727" s="70">
        <v>0.53125</v>
      </c>
      <c r="O727" s="45" t="s">
        <v>70</v>
      </c>
      <c r="P727" s="44" t="str">
        <f t="shared" si="711"/>
        <v>OK</v>
      </c>
      <c r="Q727" s="71">
        <f t="shared" si="712"/>
        <v>2.7083333333333348E-2</v>
      </c>
      <c r="R727" s="71">
        <f t="shared" si="713"/>
        <v>1.388888888888884E-3</v>
      </c>
      <c r="S727" s="71">
        <f t="shared" si="714"/>
        <v>2.8472222222222232E-2</v>
      </c>
      <c r="T727" s="71">
        <f t="shared" si="715"/>
        <v>4.8611111111111105E-2</v>
      </c>
      <c r="U727" s="44">
        <v>19.399999999999999</v>
      </c>
      <c r="V727" s="44">
        <f>INDEX('Počty dní'!A:E,MATCH(E727,'Počty dní'!C:C,0),4)</f>
        <v>205</v>
      </c>
      <c r="W727" s="115">
        <f t="shared" si="722"/>
        <v>3976.9999999999995</v>
      </c>
    </row>
    <row r="728" spans="1:24" x14ac:dyDescent="0.3">
      <c r="A728" s="94">
        <v>344</v>
      </c>
      <c r="B728" s="44">
        <v>3044</v>
      </c>
      <c r="C728" s="44" t="s">
        <v>2</v>
      </c>
      <c r="D728" s="89">
        <v>25</v>
      </c>
      <c r="E728" s="67" t="str">
        <f t="shared" si="720"/>
        <v>X25</v>
      </c>
      <c r="F728" s="44" t="s">
        <v>141</v>
      </c>
      <c r="G728" s="192">
        <v>13</v>
      </c>
      <c r="H728" s="44" t="str">
        <f t="shared" si="721"/>
        <v>XXX241/13</v>
      </c>
      <c r="I728" s="68" t="s">
        <v>5</v>
      </c>
      <c r="J728" s="68" t="s">
        <v>6</v>
      </c>
      <c r="K728" s="69">
        <v>0.54999999999999993</v>
      </c>
      <c r="L728" s="70">
        <v>0.55208333333333337</v>
      </c>
      <c r="M728" s="45" t="s">
        <v>70</v>
      </c>
      <c r="N728" s="70">
        <v>0.58263888888888882</v>
      </c>
      <c r="O728" s="164" t="s">
        <v>144</v>
      </c>
      <c r="P728" s="44" t="str">
        <f t="shared" si="711"/>
        <v>OK</v>
      </c>
      <c r="Q728" s="71">
        <f t="shared" si="712"/>
        <v>3.0555555555555447E-2</v>
      </c>
      <c r="R728" s="71">
        <f t="shared" si="713"/>
        <v>2.083333333333437E-3</v>
      </c>
      <c r="S728" s="71">
        <f t="shared" si="714"/>
        <v>3.2638888888888884E-2</v>
      </c>
      <c r="T728" s="71">
        <f t="shared" si="715"/>
        <v>1.8749999999999933E-2</v>
      </c>
      <c r="U728" s="44">
        <v>23.4</v>
      </c>
      <c r="V728" s="44">
        <f>INDEX('Počty dní'!A:E,MATCH(E728,'Počty dní'!C:C,0),4)</f>
        <v>205</v>
      </c>
      <c r="W728" s="115">
        <f t="shared" si="722"/>
        <v>4797</v>
      </c>
    </row>
    <row r="729" spans="1:24" x14ac:dyDescent="0.3">
      <c r="A729" s="94">
        <v>344</v>
      </c>
      <c r="B729" s="44">
        <v>3044</v>
      </c>
      <c r="C729" s="44" t="s">
        <v>2</v>
      </c>
      <c r="D729" s="89">
        <v>25</v>
      </c>
      <c r="E729" s="67" t="str">
        <f t="shared" si="720"/>
        <v>X25</v>
      </c>
      <c r="F729" s="44" t="s">
        <v>141</v>
      </c>
      <c r="G729" s="192">
        <v>16</v>
      </c>
      <c r="H729" s="44" t="str">
        <f t="shared" si="721"/>
        <v>XXX241/16</v>
      </c>
      <c r="I729" s="68" t="s">
        <v>5</v>
      </c>
      <c r="J729" s="68" t="s">
        <v>6</v>
      </c>
      <c r="K729" s="69">
        <v>0.58611111111111114</v>
      </c>
      <c r="L729" s="70">
        <v>0.58750000000000002</v>
      </c>
      <c r="M729" s="164" t="s">
        <v>144</v>
      </c>
      <c r="N729" s="70">
        <v>0.61458333333333337</v>
      </c>
      <c r="O729" s="45" t="s">
        <v>70</v>
      </c>
      <c r="P729" s="44" t="str">
        <f t="shared" si="711"/>
        <v>OK</v>
      </c>
      <c r="Q729" s="71">
        <f t="shared" si="712"/>
        <v>2.7083333333333348E-2</v>
      </c>
      <c r="R729" s="71">
        <f t="shared" si="713"/>
        <v>1.388888888888884E-3</v>
      </c>
      <c r="S729" s="71">
        <f t="shared" si="714"/>
        <v>2.8472222222222232E-2</v>
      </c>
      <c r="T729" s="71">
        <f t="shared" si="715"/>
        <v>3.4722222222223209E-3</v>
      </c>
      <c r="U729" s="44">
        <v>19.399999999999999</v>
      </c>
      <c r="V729" s="44">
        <f>INDEX('Počty dní'!A:E,MATCH(E729,'Počty dní'!C:C,0),4)</f>
        <v>205</v>
      </c>
      <c r="W729" s="115">
        <f t="shared" si="722"/>
        <v>3976.9999999999995</v>
      </c>
    </row>
    <row r="730" spans="1:24" x14ac:dyDescent="0.3">
      <c r="A730" s="94">
        <v>344</v>
      </c>
      <c r="B730" s="44">
        <v>3044</v>
      </c>
      <c r="C730" s="44" t="s">
        <v>2</v>
      </c>
      <c r="D730" s="89"/>
      <c r="E730" s="67" t="str">
        <f t="shared" si="720"/>
        <v>X</v>
      </c>
      <c r="F730" s="44" t="s">
        <v>153</v>
      </c>
      <c r="G730" s="192">
        <v>18</v>
      </c>
      <c r="H730" s="44" t="str">
        <f t="shared" si="721"/>
        <v>XXX240/18</v>
      </c>
      <c r="I730" s="68" t="s">
        <v>6</v>
      </c>
      <c r="J730" s="68" t="s">
        <v>6</v>
      </c>
      <c r="K730" s="69">
        <v>0.62916666666666665</v>
      </c>
      <c r="L730" s="70">
        <v>0.63194444444444442</v>
      </c>
      <c r="M730" s="142" t="s">
        <v>70</v>
      </c>
      <c r="N730" s="70">
        <v>0.65486111111111112</v>
      </c>
      <c r="O730" s="162" t="s">
        <v>152</v>
      </c>
      <c r="P730" s="44" t="str">
        <f t="shared" si="705"/>
        <v>OK</v>
      </c>
      <c r="Q730" s="71">
        <f t="shared" si="706"/>
        <v>2.2916666666666696E-2</v>
      </c>
      <c r="R730" s="71">
        <f t="shared" si="707"/>
        <v>2.7777777777777679E-3</v>
      </c>
      <c r="S730" s="71">
        <f t="shared" si="708"/>
        <v>2.5694444444444464E-2</v>
      </c>
      <c r="T730" s="71">
        <f t="shared" ref="T730" si="723">K730-N729</f>
        <v>1.4583333333333282E-2</v>
      </c>
      <c r="U730" s="44">
        <v>19.2</v>
      </c>
      <c r="V730" s="44">
        <f>INDEX('Počty dní'!A:E,MATCH(E730,'Počty dní'!C:C,0),4)</f>
        <v>205</v>
      </c>
      <c r="W730" s="115">
        <f t="shared" si="722"/>
        <v>3936</v>
      </c>
    </row>
    <row r="731" spans="1:24" x14ac:dyDescent="0.3">
      <c r="A731" s="94">
        <v>344</v>
      </c>
      <c r="B731" s="44">
        <v>3044</v>
      </c>
      <c r="C731" s="44" t="s">
        <v>2</v>
      </c>
      <c r="D731" s="89"/>
      <c r="E731" s="67" t="str">
        <f t="shared" ref="E731:E732" si="724">CONCATENATE(C731,D731)</f>
        <v>X</v>
      </c>
      <c r="F731" s="44" t="s">
        <v>154</v>
      </c>
      <c r="G731" s="192">
        <v>16</v>
      </c>
      <c r="H731" s="44" t="str">
        <f t="shared" ref="H731" si="725">CONCATENATE(F731,"/",G731)</f>
        <v>XXX245/16</v>
      </c>
      <c r="I731" s="68" t="s">
        <v>6</v>
      </c>
      <c r="J731" s="68" t="s">
        <v>6</v>
      </c>
      <c r="K731" s="69">
        <v>0.65486111111111112</v>
      </c>
      <c r="L731" s="70">
        <v>0.65555555555555556</v>
      </c>
      <c r="M731" s="162" t="s">
        <v>152</v>
      </c>
      <c r="N731" s="70">
        <v>0.67222222222222217</v>
      </c>
      <c r="O731" s="142" t="s">
        <v>155</v>
      </c>
      <c r="P731" s="44" t="str">
        <f t="shared" ref="P731" si="726">IF(M732=O731,"OK","POZOR")</f>
        <v>OK</v>
      </c>
      <c r="Q731" s="71">
        <f t="shared" ref="Q731" si="727">IF(ISNUMBER(G731),N731-L731,IF(F731="přejezd",N731-L731,0))</f>
        <v>1.6666666666666607E-2</v>
      </c>
      <c r="R731" s="71">
        <f t="shared" ref="R731" si="728">IF(ISNUMBER(G731),L731-K731,0)</f>
        <v>6.9444444444444198E-4</v>
      </c>
      <c r="S731" s="71">
        <f t="shared" ref="S731" si="729">Q731+R731</f>
        <v>1.7361111111111049E-2</v>
      </c>
      <c r="T731" s="71">
        <f t="shared" ref="T731" si="730">K731-N730</f>
        <v>0</v>
      </c>
      <c r="U731" s="44">
        <v>13.7</v>
      </c>
      <c r="V731" s="44">
        <f>INDEX('Počty dní'!A:E,MATCH(E731,'Počty dní'!C:C,0),4)</f>
        <v>205</v>
      </c>
      <c r="W731" s="115">
        <f t="shared" ref="W731:W732" si="731">V731*U731</f>
        <v>2808.5</v>
      </c>
    </row>
    <row r="732" spans="1:24" x14ac:dyDescent="0.3">
      <c r="A732" s="94">
        <v>344</v>
      </c>
      <c r="B732" s="44">
        <v>3044</v>
      </c>
      <c r="C732" s="44" t="s">
        <v>2</v>
      </c>
      <c r="D732" s="89"/>
      <c r="E732" s="67" t="str">
        <f t="shared" si="724"/>
        <v>X</v>
      </c>
      <c r="F732" s="44" t="s">
        <v>29</v>
      </c>
      <c r="G732" s="192"/>
      <c r="H732" s="44" t="s">
        <v>29</v>
      </c>
      <c r="I732" s="68"/>
      <c r="J732" s="68" t="s">
        <v>6</v>
      </c>
      <c r="K732" s="69">
        <v>0.68402777777777779</v>
      </c>
      <c r="L732" s="70">
        <v>0.68402777777777779</v>
      </c>
      <c r="M732" s="142" t="s">
        <v>155</v>
      </c>
      <c r="N732" s="70">
        <v>0.68611111111111101</v>
      </c>
      <c r="O732" s="162" t="s">
        <v>145</v>
      </c>
      <c r="P732" s="44" t="str">
        <f t="shared" si="705"/>
        <v>OK</v>
      </c>
      <c r="Q732" s="71">
        <f t="shared" ref="Q732:Q736" si="732">IF(ISNUMBER(G732),N732-L732,IF(F732="přejezd",N732-L732,0))</f>
        <v>2.0833333333332149E-3</v>
      </c>
      <c r="R732" s="71">
        <f t="shared" ref="R732:R736" si="733">IF(ISNUMBER(G732),L732-K732,0)</f>
        <v>0</v>
      </c>
      <c r="S732" s="71">
        <f t="shared" ref="S732:S736" si="734">Q732+R732</f>
        <v>2.0833333333332149E-3</v>
      </c>
      <c r="T732" s="71">
        <f t="shared" ref="T732:T736" si="735">K732-N731</f>
        <v>1.1805555555555625E-2</v>
      </c>
      <c r="U732" s="44">
        <v>0</v>
      </c>
      <c r="V732" s="44">
        <f>INDEX('Počty dní'!A:E,MATCH(E732,'Počty dní'!C:C,0),4)</f>
        <v>205</v>
      </c>
      <c r="W732" s="115">
        <f t="shared" si="731"/>
        <v>0</v>
      </c>
    </row>
    <row r="733" spans="1:24" x14ac:dyDescent="0.3">
      <c r="A733" s="94">
        <v>344</v>
      </c>
      <c r="B733" s="44">
        <v>3044</v>
      </c>
      <c r="C733" s="44" t="s">
        <v>2</v>
      </c>
      <c r="D733" s="89"/>
      <c r="E733" s="67" t="str">
        <f>CONCATENATE(C733,D733)</f>
        <v>X</v>
      </c>
      <c r="F733" s="44" t="s">
        <v>141</v>
      </c>
      <c r="G733" s="192">
        <v>22</v>
      </c>
      <c r="H733" s="44" t="str">
        <f>CONCATENATE(F733,"/",G733)</f>
        <v>XXX241/22</v>
      </c>
      <c r="I733" s="68" t="s">
        <v>5</v>
      </c>
      <c r="J733" s="68" t="s">
        <v>6</v>
      </c>
      <c r="K733" s="69">
        <v>0.68611111111111101</v>
      </c>
      <c r="L733" s="70">
        <v>0.68888888888888899</v>
      </c>
      <c r="M733" s="162" t="s">
        <v>145</v>
      </c>
      <c r="N733" s="70">
        <v>0.73958333333333337</v>
      </c>
      <c r="O733" s="45" t="s">
        <v>70</v>
      </c>
      <c r="P733" s="44" t="str">
        <f t="shared" si="705"/>
        <v>OK</v>
      </c>
      <c r="Q733" s="71">
        <f t="shared" si="732"/>
        <v>5.0694444444444375E-2</v>
      </c>
      <c r="R733" s="71">
        <f t="shared" si="733"/>
        <v>2.77777777777799E-3</v>
      </c>
      <c r="S733" s="71">
        <f t="shared" si="734"/>
        <v>5.3472222222222365E-2</v>
      </c>
      <c r="T733" s="71">
        <f t="shared" si="735"/>
        <v>0</v>
      </c>
      <c r="U733" s="44">
        <v>37.299999999999997</v>
      </c>
      <c r="V733" s="44">
        <f>INDEX('Počty dní'!A:E,MATCH(E733,'Počty dní'!C:C,0),4)</f>
        <v>205</v>
      </c>
      <c r="W733" s="115">
        <f>V733*U733</f>
        <v>7646.4999999999991</v>
      </c>
    </row>
    <row r="734" spans="1:24" x14ac:dyDescent="0.3">
      <c r="A734" s="94">
        <v>344</v>
      </c>
      <c r="B734" s="44">
        <v>3044</v>
      </c>
      <c r="C734" s="44" t="s">
        <v>2</v>
      </c>
      <c r="D734" s="89"/>
      <c r="E734" s="67" t="str">
        <f>CONCATENATE(C734,D734)</f>
        <v>X</v>
      </c>
      <c r="F734" s="44" t="s">
        <v>141</v>
      </c>
      <c r="G734" s="192">
        <v>23</v>
      </c>
      <c r="H734" s="44" t="str">
        <f>CONCATENATE(F734,"/",G734)</f>
        <v>XXX241/23</v>
      </c>
      <c r="I734" s="68" t="s">
        <v>5</v>
      </c>
      <c r="J734" s="68" t="s">
        <v>6</v>
      </c>
      <c r="K734" s="69">
        <v>0.79999999999999993</v>
      </c>
      <c r="L734" s="70">
        <v>0.80208333333333337</v>
      </c>
      <c r="M734" s="45" t="s">
        <v>70</v>
      </c>
      <c r="N734" s="70">
        <v>0.82916666666666661</v>
      </c>
      <c r="O734" s="164" t="s">
        <v>144</v>
      </c>
      <c r="P734" s="44" t="str">
        <f t="shared" si="705"/>
        <v>OK</v>
      </c>
      <c r="Q734" s="71">
        <f t="shared" si="732"/>
        <v>2.7083333333333237E-2</v>
      </c>
      <c r="R734" s="71">
        <f t="shared" si="733"/>
        <v>2.083333333333437E-3</v>
      </c>
      <c r="S734" s="71">
        <f t="shared" si="734"/>
        <v>2.9166666666666674E-2</v>
      </c>
      <c r="T734" s="71">
        <f t="shared" si="735"/>
        <v>6.0416666666666563E-2</v>
      </c>
      <c r="U734" s="44">
        <v>19.399999999999999</v>
      </c>
      <c r="V734" s="44">
        <f>INDEX('Počty dní'!A:E,MATCH(E734,'Počty dní'!C:C,0),4)</f>
        <v>205</v>
      </c>
      <c r="W734" s="115">
        <f>V734*U734</f>
        <v>3976.9999999999995</v>
      </c>
    </row>
    <row r="735" spans="1:24" x14ac:dyDescent="0.3">
      <c r="A735" s="94">
        <v>344</v>
      </c>
      <c r="B735" s="44">
        <v>3044</v>
      </c>
      <c r="C735" s="44" t="s">
        <v>2</v>
      </c>
      <c r="D735" s="89"/>
      <c r="E735" s="67" t="str">
        <f>CONCATENATE(C735,D735)</f>
        <v>X</v>
      </c>
      <c r="F735" s="44" t="s">
        <v>141</v>
      </c>
      <c r="G735" s="192">
        <v>26</v>
      </c>
      <c r="H735" s="44" t="str">
        <f>CONCATENATE(F735,"/",G735)</f>
        <v>XXX241/26</v>
      </c>
      <c r="I735" s="68" t="s">
        <v>5</v>
      </c>
      <c r="J735" s="68" t="s">
        <v>6</v>
      </c>
      <c r="K735" s="69">
        <v>0.83611111111111114</v>
      </c>
      <c r="L735" s="70">
        <v>0.83750000000000002</v>
      </c>
      <c r="M735" s="164" t="s">
        <v>144</v>
      </c>
      <c r="N735" s="70">
        <v>0.86458333333333337</v>
      </c>
      <c r="O735" s="45" t="s">
        <v>70</v>
      </c>
      <c r="P735" s="44" t="str">
        <f t="shared" si="705"/>
        <v>OK</v>
      </c>
      <c r="Q735" s="71">
        <f t="shared" si="732"/>
        <v>2.7083333333333348E-2</v>
      </c>
      <c r="R735" s="71">
        <f t="shared" si="733"/>
        <v>1.388888888888884E-3</v>
      </c>
      <c r="S735" s="71">
        <f t="shared" si="734"/>
        <v>2.8472222222222232E-2</v>
      </c>
      <c r="T735" s="71">
        <f t="shared" si="735"/>
        <v>6.9444444444445308E-3</v>
      </c>
      <c r="U735" s="44">
        <v>19.399999999999999</v>
      </c>
      <c r="V735" s="44">
        <f>INDEX('Počty dní'!A:E,MATCH(E735,'Počty dní'!C:C,0),4)</f>
        <v>205</v>
      </c>
      <c r="W735" s="115">
        <f>V735*U735</f>
        <v>3976.9999999999995</v>
      </c>
    </row>
    <row r="736" spans="1:24" ht="15" thickBot="1" x14ac:dyDescent="0.35">
      <c r="A736" s="94">
        <v>344</v>
      </c>
      <c r="B736" s="44">
        <v>3044</v>
      </c>
      <c r="C736" s="44" t="s">
        <v>2</v>
      </c>
      <c r="D736" s="89"/>
      <c r="E736" s="67" t="str">
        <f>CONCATENATE(C736,D736)</f>
        <v>X</v>
      </c>
      <c r="F736" s="44" t="s">
        <v>141</v>
      </c>
      <c r="G736" s="192">
        <v>25</v>
      </c>
      <c r="H736" s="44" t="str">
        <f>CONCATENATE(F736,"/",G736)</f>
        <v>XXX241/25</v>
      </c>
      <c r="I736" s="68" t="s">
        <v>5</v>
      </c>
      <c r="J736" s="68" t="s">
        <v>6</v>
      </c>
      <c r="K736" s="69">
        <v>0.92499999999999993</v>
      </c>
      <c r="L736" s="70">
        <v>0.92708333333333337</v>
      </c>
      <c r="M736" s="45" t="s">
        <v>70</v>
      </c>
      <c r="N736" s="70">
        <v>0.95416666666666661</v>
      </c>
      <c r="O736" s="159" t="s">
        <v>144</v>
      </c>
      <c r="P736" s="46"/>
      <c r="Q736" s="71">
        <f t="shared" si="732"/>
        <v>2.7083333333333237E-2</v>
      </c>
      <c r="R736" s="71">
        <f t="shared" si="733"/>
        <v>2.083333333333437E-3</v>
      </c>
      <c r="S736" s="71">
        <f t="shared" si="734"/>
        <v>2.9166666666666674E-2</v>
      </c>
      <c r="T736" s="71">
        <f t="shared" si="735"/>
        <v>6.0416666666666563E-2</v>
      </c>
      <c r="U736" s="44">
        <v>19.399999999999999</v>
      </c>
      <c r="V736" s="44">
        <f>INDEX('Počty dní'!A:E,MATCH(E736,'Počty dní'!C:C,0),4)</f>
        <v>205</v>
      </c>
      <c r="W736" s="115">
        <f>V736*U736</f>
        <v>3976.9999999999995</v>
      </c>
    </row>
    <row r="737" spans="1:24" ht="15" thickBot="1" x14ac:dyDescent="0.35">
      <c r="A737" s="120" t="str">
        <f ca="1">CONCATENATE(INDIRECT("R[-3]C[0]",FALSE),"celkem")</f>
        <v>344celkem</v>
      </c>
      <c r="B737" s="121"/>
      <c r="C737" s="121" t="str">
        <f ca="1">INDIRECT("R[-1]C[12]",FALSE)</f>
        <v>Dolní Město,,pošta</v>
      </c>
      <c r="D737" s="122"/>
      <c r="E737" s="121"/>
      <c r="F737" s="122"/>
      <c r="G737" s="121"/>
      <c r="H737" s="123"/>
      <c r="I737" s="132"/>
      <c r="J737" s="133" t="str">
        <f ca="1">INDIRECT("R[-2]C[0]",FALSE)</f>
        <v>V</v>
      </c>
      <c r="K737" s="124"/>
      <c r="L737" s="134"/>
      <c r="M737" s="125"/>
      <c r="N737" s="134"/>
      <c r="O737" s="126"/>
      <c r="P737" s="121"/>
      <c r="Q737" s="127">
        <f>SUM(Q719:Q736)</f>
        <v>0.45972222222222181</v>
      </c>
      <c r="R737" s="127">
        <f t="shared" ref="R737:T737" si="736">SUM(R719:R736)</f>
        <v>2.8472222222222676E-2</v>
      </c>
      <c r="S737" s="127">
        <f t="shared" si="736"/>
        <v>0.48819444444444449</v>
      </c>
      <c r="T737" s="127">
        <f t="shared" si="736"/>
        <v>0.29652777777777772</v>
      </c>
      <c r="U737" s="128">
        <f>SUM(U719:U736)</f>
        <v>345.79999999999995</v>
      </c>
      <c r="V737" s="129"/>
      <c r="W737" s="130">
        <f>SUM(W719:W736)</f>
        <v>70889</v>
      </c>
      <c r="X737" s="41"/>
    </row>
    <row r="738" spans="1:24" x14ac:dyDescent="0.3">
      <c r="A738" s="75"/>
      <c r="D738" s="51"/>
      <c r="F738" s="51"/>
      <c r="H738" s="76"/>
      <c r="I738" s="149"/>
      <c r="J738" s="150"/>
      <c r="K738" s="79"/>
      <c r="L738" s="151"/>
      <c r="M738" s="52"/>
      <c r="N738" s="151"/>
      <c r="O738" s="48"/>
      <c r="Q738" s="152"/>
      <c r="R738" s="152"/>
      <c r="S738" s="152"/>
      <c r="T738" s="152"/>
      <c r="U738" s="79"/>
      <c r="W738" s="79"/>
      <c r="X738" s="41"/>
    </row>
    <row r="739" spans="1:24" ht="15" thickBot="1" x14ac:dyDescent="0.35">
      <c r="A739"/>
      <c r="B739"/>
      <c r="C739"/>
      <c r="D739"/>
      <c r="E739"/>
      <c r="F739"/>
      <c r="G739"/>
      <c r="H739"/>
      <c r="I739"/>
      <c r="J739"/>
      <c r="K739"/>
      <c r="L739"/>
      <c r="M739"/>
      <c r="N739"/>
      <c r="O739"/>
      <c r="P739"/>
      <c r="Q739"/>
      <c r="R739"/>
      <c r="S739"/>
      <c r="T739"/>
      <c r="U739"/>
      <c r="V739"/>
      <c r="W739"/>
    </row>
    <row r="740" spans="1:24" x14ac:dyDescent="0.3">
      <c r="A740" s="93">
        <v>345</v>
      </c>
      <c r="B740" s="42">
        <v>3045</v>
      </c>
      <c r="C740" s="42" t="s">
        <v>2</v>
      </c>
      <c r="D740" s="109"/>
      <c r="E740" s="110" t="str">
        <f>CONCATENATE(C740,D740)</f>
        <v>X</v>
      </c>
      <c r="F740" s="42" t="s">
        <v>141</v>
      </c>
      <c r="G740" s="191">
        <v>4</v>
      </c>
      <c r="H740" s="42" t="str">
        <f>CONCATENATE(F740,"/",G740)</f>
        <v>XXX241/4</v>
      </c>
      <c r="I740" s="64" t="s">
        <v>5</v>
      </c>
      <c r="J740" s="64" t="s">
        <v>6</v>
      </c>
      <c r="K740" s="111">
        <v>0.21111111111111111</v>
      </c>
      <c r="L740" s="112">
        <v>0.21249999999999999</v>
      </c>
      <c r="M740" s="168" t="s">
        <v>144</v>
      </c>
      <c r="N740" s="112">
        <v>0.23958333333333334</v>
      </c>
      <c r="O740" s="113" t="s">
        <v>70</v>
      </c>
      <c r="P740" s="42" t="str">
        <f t="shared" ref="P740:P748" si="737">IF(M741=O740,"OK","POZOR")</f>
        <v>OK</v>
      </c>
      <c r="Q740" s="114">
        <f t="shared" ref="Q740:Q749" si="738">IF(ISNUMBER(G740),N740-L740,IF(F740="přejezd",N740-L740,0))</f>
        <v>2.7083333333333348E-2</v>
      </c>
      <c r="R740" s="114">
        <f t="shared" ref="R740:R749" si="739">IF(ISNUMBER(G740),L740-K740,0)</f>
        <v>1.388888888888884E-3</v>
      </c>
      <c r="S740" s="114">
        <f t="shared" ref="S740:S749" si="740">Q740+R740</f>
        <v>2.8472222222222232E-2</v>
      </c>
      <c r="T740" s="114"/>
      <c r="U740" s="42">
        <v>19.399999999999999</v>
      </c>
      <c r="V740" s="42">
        <f>INDEX('Počty dní'!A:E,MATCH(E740,'Počty dní'!C:C,0),4)</f>
        <v>205</v>
      </c>
      <c r="W740" s="65">
        <f>V740*U740</f>
        <v>3976.9999999999995</v>
      </c>
    </row>
    <row r="741" spans="1:24" x14ac:dyDescent="0.3">
      <c r="A741" s="94">
        <v>345</v>
      </c>
      <c r="B741" s="44">
        <v>3045</v>
      </c>
      <c r="C741" s="44" t="s">
        <v>2</v>
      </c>
      <c r="D741" s="89"/>
      <c r="E741" s="67" t="str">
        <f t="shared" si="709"/>
        <v>X</v>
      </c>
      <c r="F741" s="44" t="s">
        <v>141</v>
      </c>
      <c r="G741" s="192">
        <v>5</v>
      </c>
      <c r="H741" s="44" t="str">
        <f t="shared" si="710"/>
        <v>XXX241/5</v>
      </c>
      <c r="I741" s="68" t="s">
        <v>6</v>
      </c>
      <c r="J741" s="68" t="s">
        <v>6</v>
      </c>
      <c r="K741" s="69">
        <v>0.26944444444444443</v>
      </c>
      <c r="L741" s="70">
        <v>0.27083333333333331</v>
      </c>
      <c r="M741" s="45" t="s">
        <v>70</v>
      </c>
      <c r="N741" s="70">
        <v>0.3215277777777778</v>
      </c>
      <c r="O741" s="162" t="s">
        <v>145</v>
      </c>
      <c r="P741" s="44" t="str">
        <f t="shared" si="737"/>
        <v>OK</v>
      </c>
      <c r="Q741" s="71">
        <f t="shared" si="738"/>
        <v>5.0694444444444486E-2</v>
      </c>
      <c r="R741" s="71">
        <f t="shared" si="739"/>
        <v>1.388888888888884E-3</v>
      </c>
      <c r="S741" s="71">
        <f t="shared" si="740"/>
        <v>5.208333333333337E-2</v>
      </c>
      <c r="T741" s="71">
        <f t="shared" ref="T741:T749" si="741">K741-N740</f>
        <v>2.9861111111111088E-2</v>
      </c>
      <c r="U741" s="44">
        <v>37.299999999999997</v>
      </c>
      <c r="V741" s="44">
        <f>INDEX('Počty dní'!A:E,MATCH(E741,'Počty dní'!C:C,0),4)</f>
        <v>205</v>
      </c>
      <c r="W741" s="115">
        <f t="shared" si="716"/>
        <v>7646.4999999999991</v>
      </c>
    </row>
    <row r="742" spans="1:24" x14ac:dyDescent="0.3">
      <c r="A742" s="94">
        <v>345</v>
      </c>
      <c r="B742" s="44">
        <v>3045</v>
      </c>
      <c r="C742" s="44" t="s">
        <v>2</v>
      </c>
      <c r="D742" s="89"/>
      <c r="E742" s="67" t="str">
        <f t="shared" ref="E742:E749" si="742">CONCATENATE(C742,D742)</f>
        <v>X</v>
      </c>
      <c r="F742" s="44" t="s">
        <v>141</v>
      </c>
      <c r="G742" s="192">
        <v>10</v>
      </c>
      <c r="H742" s="44" t="str">
        <f t="shared" ref="H742:H749" si="743">CONCATENATE(F742,"/",G742)</f>
        <v>XXX241/10</v>
      </c>
      <c r="I742" s="68" t="s">
        <v>5</v>
      </c>
      <c r="J742" s="68" t="s">
        <v>6</v>
      </c>
      <c r="K742" s="69">
        <v>0.3527777777777778</v>
      </c>
      <c r="L742" s="70">
        <v>0.35555555555555557</v>
      </c>
      <c r="M742" s="162" t="s">
        <v>145</v>
      </c>
      <c r="N742" s="70">
        <v>0.40625</v>
      </c>
      <c r="O742" s="45" t="s">
        <v>70</v>
      </c>
      <c r="P742" s="44" t="str">
        <f t="shared" si="737"/>
        <v>OK</v>
      </c>
      <c r="Q742" s="71">
        <f t="shared" si="738"/>
        <v>5.0694444444444431E-2</v>
      </c>
      <c r="R742" s="71">
        <f t="shared" si="739"/>
        <v>2.7777777777777679E-3</v>
      </c>
      <c r="S742" s="71">
        <f t="shared" si="740"/>
        <v>5.3472222222222199E-2</v>
      </c>
      <c r="T742" s="71">
        <f t="shared" si="741"/>
        <v>3.125E-2</v>
      </c>
      <c r="U742" s="44">
        <v>37.299999999999997</v>
      </c>
      <c r="V742" s="44">
        <f>INDEX('Počty dní'!A:E,MATCH(E742,'Počty dní'!C:C,0),4)</f>
        <v>205</v>
      </c>
      <c r="W742" s="115">
        <f t="shared" ref="W742:W749" si="744">V742*U742</f>
        <v>7646.4999999999991</v>
      </c>
    </row>
    <row r="743" spans="1:24" x14ac:dyDescent="0.3">
      <c r="A743" s="94">
        <v>345</v>
      </c>
      <c r="B743" s="44">
        <v>3045</v>
      </c>
      <c r="C743" s="44" t="s">
        <v>2</v>
      </c>
      <c r="D743" s="89"/>
      <c r="E743" s="67" t="str">
        <f t="shared" si="742"/>
        <v>X</v>
      </c>
      <c r="F743" s="44" t="s">
        <v>153</v>
      </c>
      <c r="G743" s="192">
        <v>12</v>
      </c>
      <c r="H743" s="44" t="str">
        <f t="shared" si="743"/>
        <v>XXX240/12</v>
      </c>
      <c r="I743" s="68" t="s">
        <v>5</v>
      </c>
      <c r="J743" s="68" t="s">
        <v>6</v>
      </c>
      <c r="K743" s="69">
        <v>0.50416666666666665</v>
      </c>
      <c r="L743" s="70">
        <v>0.50694444444444442</v>
      </c>
      <c r="M743" s="142" t="s">
        <v>70</v>
      </c>
      <c r="N743" s="70">
        <v>0.53194444444444444</v>
      </c>
      <c r="O743" s="142" t="s">
        <v>151</v>
      </c>
      <c r="P743" s="44" t="str">
        <f t="shared" si="737"/>
        <v>OK</v>
      </c>
      <c r="Q743" s="71">
        <f t="shared" si="738"/>
        <v>2.5000000000000022E-2</v>
      </c>
      <c r="R743" s="71">
        <f t="shared" si="739"/>
        <v>2.7777777777777679E-3</v>
      </c>
      <c r="S743" s="71">
        <f t="shared" si="740"/>
        <v>2.777777777777779E-2</v>
      </c>
      <c r="T743" s="71">
        <f t="shared" si="741"/>
        <v>9.7916666666666652E-2</v>
      </c>
      <c r="U743" s="44">
        <v>20.399999999999999</v>
      </c>
      <c r="V743" s="44">
        <f>INDEX('Počty dní'!A:E,MATCH(E743,'Počty dní'!C:C,0),4)</f>
        <v>205</v>
      </c>
      <c r="W743" s="115">
        <f t="shared" si="744"/>
        <v>4182</v>
      </c>
    </row>
    <row r="744" spans="1:24" x14ac:dyDescent="0.3">
      <c r="A744" s="94">
        <v>345</v>
      </c>
      <c r="B744" s="44">
        <v>3045</v>
      </c>
      <c r="C744" s="44" t="s">
        <v>2</v>
      </c>
      <c r="D744" s="89"/>
      <c r="E744" s="67" t="str">
        <f t="shared" si="742"/>
        <v>X</v>
      </c>
      <c r="F744" s="44" t="s">
        <v>156</v>
      </c>
      <c r="G744" s="192">
        <v>5</v>
      </c>
      <c r="H744" s="44" t="str">
        <f t="shared" si="743"/>
        <v>XXX232/5</v>
      </c>
      <c r="I744" s="68" t="s">
        <v>5</v>
      </c>
      <c r="J744" s="68" t="s">
        <v>6</v>
      </c>
      <c r="K744" s="69">
        <v>0.53333333333333333</v>
      </c>
      <c r="L744" s="70">
        <v>0.53472222222222221</v>
      </c>
      <c r="M744" s="162" t="s">
        <v>151</v>
      </c>
      <c r="N744" s="70">
        <v>0.55625000000000002</v>
      </c>
      <c r="O744" s="165" t="s">
        <v>158</v>
      </c>
      <c r="P744" s="44" t="str">
        <f t="shared" si="737"/>
        <v>OK</v>
      </c>
      <c r="Q744" s="71">
        <f t="shared" si="738"/>
        <v>2.1527777777777812E-2</v>
      </c>
      <c r="R744" s="71">
        <f t="shared" si="739"/>
        <v>1.388888888888884E-3</v>
      </c>
      <c r="S744" s="71">
        <f t="shared" si="740"/>
        <v>2.2916666666666696E-2</v>
      </c>
      <c r="T744" s="71">
        <f t="shared" si="741"/>
        <v>1.388888888888884E-3</v>
      </c>
      <c r="U744" s="44">
        <v>17.600000000000001</v>
      </c>
      <c r="V744" s="44">
        <f>INDEX('Počty dní'!A:E,MATCH(E744,'Počty dní'!C:C,0),4)</f>
        <v>205</v>
      </c>
      <c r="W744" s="115">
        <f t="shared" si="744"/>
        <v>3608.0000000000005</v>
      </c>
    </row>
    <row r="745" spans="1:24" x14ac:dyDescent="0.3">
      <c r="A745" s="94">
        <v>345</v>
      </c>
      <c r="B745" s="44">
        <v>3045</v>
      </c>
      <c r="C745" s="44" t="s">
        <v>2</v>
      </c>
      <c r="D745" s="89"/>
      <c r="E745" s="67" t="str">
        <f t="shared" si="742"/>
        <v>X</v>
      </c>
      <c r="F745" s="44" t="s">
        <v>156</v>
      </c>
      <c r="G745" s="192">
        <v>8</v>
      </c>
      <c r="H745" s="44" t="str">
        <f t="shared" si="743"/>
        <v>XXX232/8</v>
      </c>
      <c r="I745" s="68" t="s">
        <v>5</v>
      </c>
      <c r="J745" s="68" t="s">
        <v>6</v>
      </c>
      <c r="K745" s="69">
        <v>0.56458333333333333</v>
      </c>
      <c r="L745" s="70">
        <v>0.56597222222222221</v>
      </c>
      <c r="M745" s="165" t="s">
        <v>158</v>
      </c>
      <c r="N745" s="70">
        <v>0.58819444444444446</v>
      </c>
      <c r="O745" s="162" t="s">
        <v>151</v>
      </c>
      <c r="P745" s="44" t="str">
        <f t="shared" si="737"/>
        <v>OK</v>
      </c>
      <c r="Q745" s="71">
        <f t="shared" si="738"/>
        <v>2.2222222222222254E-2</v>
      </c>
      <c r="R745" s="71">
        <f t="shared" si="739"/>
        <v>1.388888888888884E-3</v>
      </c>
      <c r="S745" s="71">
        <f t="shared" si="740"/>
        <v>2.3611111111111138E-2</v>
      </c>
      <c r="T745" s="71">
        <f t="shared" si="741"/>
        <v>8.3333333333333037E-3</v>
      </c>
      <c r="U745" s="44">
        <v>17.600000000000001</v>
      </c>
      <c r="V745" s="44">
        <f>INDEX('Počty dní'!A:E,MATCH(E745,'Počty dní'!C:C,0),4)</f>
        <v>205</v>
      </c>
      <c r="W745" s="115">
        <f t="shared" si="744"/>
        <v>3608.0000000000005</v>
      </c>
    </row>
    <row r="746" spans="1:24" x14ac:dyDescent="0.3">
      <c r="A746" s="94">
        <v>345</v>
      </c>
      <c r="B746" s="44">
        <v>3045</v>
      </c>
      <c r="C746" s="44" t="s">
        <v>2</v>
      </c>
      <c r="D746" s="89"/>
      <c r="E746" s="67" t="str">
        <f t="shared" si="742"/>
        <v>X</v>
      </c>
      <c r="F746" s="44" t="s">
        <v>153</v>
      </c>
      <c r="G746" s="192">
        <v>17</v>
      </c>
      <c r="H746" s="44" t="str">
        <f t="shared" si="743"/>
        <v>XXX240/17</v>
      </c>
      <c r="I746" s="68" t="s">
        <v>6</v>
      </c>
      <c r="J746" s="68" t="s">
        <v>6</v>
      </c>
      <c r="K746" s="69">
        <v>0.59097222222222223</v>
      </c>
      <c r="L746" s="70">
        <v>0.59236111111111112</v>
      </c>
      <c r="M746" s="162" t="s">
        <v>151</v>
      </c>
      <c r="N746" s="70">
        <v>0.61805555555555558</v>
      </c>
      <c r="O746" s="142" t="s">
        <v>70</v>
      </c>
      <c r="P746" s="44" t="str">
        <f t="shared" si="737"/>
        <v>OK</v>
      </c>
      <c r="Q746" s="71">
        <f t="shared" si="738"/>
        <v>2.5694444444444464E-2</v>
      </c>
      <c r="R746" s="71">
        <f t="shared" si="739"/>
        <v>1.388888888888884E-3</v>
      </c>
      <c r="S746" s="71">
        <f t="shared" si="740"/>
        <v>2.7083333333333348E-2</v>
      </c>
      <c r="T746" s="71">
        <f t="shared" si="741"/>
        <v>2.7777777777777679E-3</v>
      </c>
      <c r="U746" s="44">
        <v>20.399999999999999</v>
      </c>
      <c r="V746" s="44">
        <f>INDEX('Počty dní'!A:E,MATCH(E746,'Počty dní'!C:C,0),4)</f>
        <v>205</v>
      </c>
      <c r="W746" s="115">
        <f t="shared" si="744"/>
        <v>4182</v>
      </c>
    </row>
    <row r="747" spans="1:24" x14ac:dyDescent="0.3">
      <c r="A747" s="94">
        <v>345</v>
      </c>
      <c r="B747" s="44">
        <v>3045</v>
      </c>
      <c r="C747" s="44" t="s">
        <v>2</v>
      </c>
      <c r="D747" s="89"/>
      <c r="E747" s="67" t="str">
        <f t="shared" si="742"/>
        <v>X</v>
      </c>
      <c r="F747" s="44" t="s">
        <v>141</v>
      </c>
      <c r="G747" s="192">
        <v>17</v>
      </c>
      <c r="H747" s="44" t="str">
        <f t="shared" si="743"/>
        <v>XXX241/17</v>
      </c>
      <c r="I747" s="68" t="s">
        <v>6</v>
      </c>
      <c r="J747" s="68" t="s">
        <v>6</v>
      </c>
      <c r="K747" s="69">
        <v>0.6333333333333333</v>
      </c>
      <c r="L747" s="70">
        <v>0.63541666666666663</v>
      </c>
      <c r="M747" s="45" t="s">
        <v>70</v>
      </c>
      <c r="N747" s="70">
        <v>0.66597222222222219</v>
      </c>
      <c r="O747" s="164" t="s">
        <v>144</v>
      </c>
      <c r="P747" s="44" t="str">
        <f t="shared" si="737"/>
        <v>OK</v>
      </c>
      <c r="Q747" s="71">
        <f t="shared" si="738"/>
        <v>3.0555555555555558E-2</v>
      </c>
      <c r="R747" s="71">
        <f t="shared" si="739"/>
        <v>2.0833333333333259E-3</v>
      </c>
      <c r="S747" s="71">
        <f t="shared" si="740"/>
        <v>3.2638888888888884E-2</v>
      </c>
      <c r="T747" s="71">
        <f t="shared" si="741"/>
        <v>1.5277777777777724E-2</v>
      </c>
      <c r="U747" s="44">
        <v>23.4</v>
      </c>
      <c r="V747" s="44">
        <f>INDEX('Počty dní'!A:E,MATCH(E747,'Počty dní'!C:C,0),4)</f>
        <v>205</v>
      </c>
      <c r="W747" s="115">
        <f t="shared" si="744"/>
        <v>4797</v>
      </c>
    </row>
    <row r="748" spans="1:24" x14ac:dyDescent="0.3">
      <c r="A748" s="94">
        <v>345</v>
      </c>
      <c r="B748" s="44">
        <v>3045</v>
      </c>
      <c r="C748" s="44" t="s">
        <v>2</v>
      </c>
      <c r="D748" s="89"/>
      <c r="E748" s="67" t="str">
        <f t="shared" si="742"/>
        <v>X</v>
      </c>
      <c r="F748" s="44" t="s">
        <v>141</v>
      </c>
      <c r="G748" s="192">
        <v>20</v>
      </c>
      <c r="H748" s="44" t="str">
        <f t="shared" si="743"/>
        <v>XXX241/20</v>
      </c>
      <c r="I748" s="68" t="s">
        <v>5</v>
      </c>
      <c r="J748" s="68" t="s">
        <v>6</v>
      </c>
      <c r="K748" s="69">
        <v>0.6694444444444444</v>
      </c>
      <c r="L748" s="70">
        <v>0.67083333333333339</v>
      </c>
      <c r="M748" s="164" t="s">
        <v>144</v>
      </c>
      <c r="N748" s="70">
        <v>0.69791666666666663</v>
      </c>
      <c r="O748" s="45" t="s">
        <v>70</v>
      </c>
      <c r="P748" s="44" t="str">
        <f t="shared" si="737"/>
        <v>OK</v>
      </c>
      <c r="Q748" s="71">
        <f t="shared" si="738"/>
        <v>2.7083333333333237E-2</v>
      </c>
      <c r="R748" s="71">
        <f t="shared" si="739"/>
        <v>1.388888888888995E-3</v>
      </c>
      <c r="S748" s="71">
        <f t="shared" si="740"/>
        <v>2.8472222222222232E-2</v>
      </c>
      <c r="T748" s="71">
        <f t="shared" si="741"/>
        <v>3.4722222222222099E-3</v>
      </c>
      <c r="U748" s="44">
        <v>19.399999999999999</v>
      </c>
      <c r="V748" s="44">
        <f>INDEX('Počty dní'!A:E,MATCH(E748,'Počty dní'!C:C,0),4)</f>
        <v>205</v>
      </c>
      <c r="W748" s="115">
        <f t="shared" si="744"/>
        <v>3976.9999999999995</v>
      </c>
    </row>
    <row r="749" spans="1:24" ht="15" thickBot="1" x14ac:dyDescent="0.35">
      <c r="A749" s="94">
        <v>345</v>
      </c>
      <c r="B749" s="44">
        <v>3045</v>
      </c>
      <c r="C749" s="44" t="s">
        <v>2</v>
      </c>
      <c r="D749" s="89"/>
      <c r="E749" s="67" t="str">
        <f t="shared" si="742"/>
        <v>X</v>
      </c>
      <c r="F749" s="44" t="s">
        <v>141</v>
      </c>
      <c r="G749" s="192">
        <v>21</v>
      </c>
      <c r="H749" s="44" t="str">
        <f t="shared" si="743"/>
        <v>XXX241/21</v>
      </c>
      <c r="I749" s="68" t="s">
        <v>5</v>
      </c>
      <c r="J749" s="68" t="s">
        <v>6</v>
      </c>
      <c r="K749" s="69">
        <v>0.71666666666666667</v>
      </c>
      <c r="L749" s="70">
        <v>0.71875</v>
      </c>
      <c r="M749" s="45" t="s">
        <v>70</v>
      </c>
      <c r="N749" s="70">
        <v>0.74583333333333324</v>
      </c>
      <c r="O749" s="164" t="s">
        <v>144</v>
      </c>
      <c r="P749" s="44"/>
      <c r="Q749" s="71">
        <f t="shared" si="738"/>
        <v>2.7083333333333237E-2</v>
      </c>
      <c r="R749" s="71">
        <f t="shared" si="739"/>
        <v>2.0833333333333259E-3</v>
      </c>
      <c r="S749" s="71">
        <f t="shared" si="740"/>
        <v>2.9166666666666563E-2</v>
      </c>
      <c r="T749" s="71">
        <f t="shared" si="741"/>
        <v>1.8750000000000044E-2</v>
      </c>
      <c r="U749" s="44">
        <v>19.399999999999999</v>
      </c>
      <c r="V749" s="44">
        <f>INDEX('Počty dní'!A:E,MATCH(E749,'Počty dní'!C:C,0),4)</f>
        <v>205</v>
      </c>
      <c r="W749" s="115">
        <f t="shared" si="744"/>
        <v>3976.9999999999995</v>
      </c>
    </row>
    <row r="750" spans="1:24" ht="15" thickBot="1" x14ac:dyDescent="0.35">
      <c r="A750" s="120" t="str">
        <f ca="1">CONCATENATE(INDIRECT("R[-3]C[0]",FALSE),"celkem")</f>
        <v>345celkem</v>
      </c>
      <c r="B750" s="121"/>
      <c r="C750" s="121" t="str">
        <f ca="1">INDIRECT("R[-1]C[12]",FALSE)</f>
        <v>Dolní Město,,pošta</v>
      </c>
      <c r="D750" s="122"/>
      <c r="E750" s="121"/>
      <c r="F750" s="122"/>
      <c r="G750" s="121"/>
      <c r="H750" s="123"/>
      <c r="I750" s="132"/>
      <c r="J750" s="133" t="str">
        <f ca="1">INDIRECT("R[-2]C[0]",FALSE)</f>
        <v>V</v>
      </c>
      <c r="K750" s="124"/>
      <c r="L750" s="134"/>
      <c r="M750" s="125"/>
      <c r="N750" s="134"/>
      <c r="O750" s="126"/>
      <c r="P750" s="121"/>
      <c r="Q750" s="127">
        <f>SUM(Q740:Q749)</f>
        <v>0.30763888888888885</v>
      </c>
      <c r="R750" s="127">
        <f t="shared" ref="R750:T750" si="745">SUM(R740:R749)</f>
        <v>1.8055555555555602E-2</v>
      </c>
      <c r="S750" s="127">
        <f t="shared" si="745"/>
        <v>0.32569444444444445</v>
      </c>
      <c r="T750" s="127">
        <f t="shared" si="745"/>
        <v>0.20902777777777767</v>
      </c>
      <c r="U750" s="128">
        <f>SUM(U740:U749)</f>
        <v>232.20000000000002</v>
      </c>
      <c r="V750" s="129"/>
      <c r="W750" s="130">
        <f>SUM(W740:W749)</f>
        <v>47601</v>
      </c>
      <c r="X750" s="41"/>
    </row>
    <row r="751" spans="1:24" x14ac:dyDescent="0.3">
      <c r="A751" s="75"/>
      <c r="D751" s="51"/>
      <c r="F751" s="51"/>
      <c r="H751" s="76"/>
      <c r="I751" s="149"/>
      <c r="J751" s="150"/>
      <c r="K751" s="79"/>
      <c r="L751" s="151"/>
      <c r="M751" s="52"/>
      <c r="N751" s="151"/>
      <c r="O751" s="48"/>
      <c r="Q751" s="152"/>
      <c r="R751" s="152"/>
      <c r="S751" s="152"/>
      <c r="T751" s="152"/>
      <c r="U751" s="79"/>
      <c r="W751" s="79"/>
      <c r="X751" s="41"/>
    </row>
    <row r="752" spans="1:24" ht="15" thickBot="1" x14ac:dyDescent="0.35">
      <c r="A752"/>
      <c r="B752"/>
      <c r="C752"/>
      <c r="D752"/>
      <c r="E752"/>
      <c r="F752"/>
      <c r="G752"/>
      <c r="H752"/>
      <c r="I752"/>
      <c r="J752"/>
      <c r="K752"/>
      <c r="L752"/>
      <c r="M752"/>
      <c r="N752"/>
      <c r="O752"/>
      <c r="P752"/>
      <c r="Q752"/>
      <c r="R752"/>
      <c r="S752"/>
      <c r="T752"/>
      <c r="U752"/>
      <c r="V752"/>
      <c r="W752"/>
    </row>
    <row r="753" spans="1:24" x14ac:dyDescent="0.3">
      <c r="A753" s="93">
        <v>346</v>
      </c>
      <c r="B753" s="42">
        <v>3046</v>
      </c>
      <c r="C753" s="42" t="s">
        <v>2</v>
      </c>
      <c r="D753" s="109"/>
      <c r="E753" s="110" t="str">
        <f t="shared" ref="E753" si="746">CONCATENATE(C753,D753)</f>
        <v>X</v>
      </c>
      <c r="F753" s="42" t="s">
        <v>29</v>
      </c>
      <c r="G753" s="191"/>
      <c r="H753" s="42" t="s">
        <v>29</v>
      </c>
      <c r="I753" s="64"/>
      <c r="J753" s="64" t="s">
        <v>5</v>
      </c>
      <c r="K753" s="111">
        <v>0.1875</v>
      </c>
      <c r="L753" s="112">
        <v>0.1875</v>
      </c>
      <c r="M753" s="169" t="s">
        <v>144</v>
      </c>
      <c r="N753" s="112">
        <v>0.19236111111111112</v>
      </c>
      <c r="O753" s="169" t="s">
        <v>171</v>
      </c>
      <c r="P753" s="42" t="str">
        <f t="shared" ref="P753" si="747">IF(M754=O753,"OK","POZOR")</f>
        <v>OK</v>
      </c>
      <c r="Q753" s="114">
        <f t="shared" ref="Q753:Q757" si="748">IF(ISNUMBER(G753),N753-L753,IF(F753="přejezd",N753-L753,0))</f>
        <v>4.8611111111111216E-3</v>
      </c>
      <c r="R753" s="114">
        <f t="shared" ref="R753:R757" si="749">IF(ISNUMBER(G753),L753-K753,0)</f>
        <v>0</v>
      </c>
      <c r="S753" s="114">
        <f t="shared" ref="S753:S757" si="750">Q753+R753</f>
        <v>4.8611111111111216E-3</v>
      </c>
      <c r="T753" s="114"/>
      <c r="U753" s="42">
        <v>0</v>
      </c>
      <c r="V753" s="42">
        <f>INDEX('Počty dní'!A:E,MATCH(E753,'Počty dní'!C:C,0),4)</f>
        <v>205</v>
      </c>
      <c r="W753" s="65">
        <f t="shared" ref="W753" si="751">V753*U753</f>
        <v>0</v>
      </c>
    </row>
    <row r="754" spans="1:24" x14ac:dyDescent="0.3">
      <c r="A754" s="94">
        <v>346</v>
      </c>
      <c r="B754" s="44">
        <v>3046</v>
      </c>
      <c r="C754" s="44" t="s">
        <v>2</v>
      </c>
      <c r="D754" s="89"/>
      <c r="E754" s="67" t="str">
        <f>CONCATENATE(C754,D754)</f>
        <v>X</v>
      </c>
      <c r="F754" s="44" t="s">
        <v>170</v>
      </c>
      <c r="G754" s="192">
        <v>2</v>
      </c>
      <c r="H754" s="44" t="str">
        <f>CONCATENATE(F754,"/",G754)</f>
        <v>XXX248/2</v>
      </c>
      <c r="I754" s="68" t="s">
        <v>5</v>
      </c>
      <c r="J754" s="68" t="s">
        <v>5</v>
      </c>
      <c r="K754" s="69">
        <v>0.19236111111111112</v>
      </c>
      <c r="L754" s="70">
        <v>0.19305555555555554</v>
      </c>
      <c r="M754" s="163" t="s">
        <v>171</v>
      </c>
      <c r="N754" s="70">
        <v>0.21388888888888891</v>
      </c>
      <c r="O754" s="164" t="s">
        <v>151</v>
      </c>
      <c r="P754" s="44" t="str">
        <f>IF(M755=O754,"OK","POZOR")</f>
        <v>OK</v>
      </c>
      <c r="Q754" s="71">
        <f t="shared" si="748"/>
        <v>2.083333333333337E-2</v>
      </c>
      <c r="R754" s="71">
        <f t="shared" si="749"/>
        <v>6.9444444444441422E-4</v>
      </c>
      <c r="S754" s="71">
        <f t="shared" si="750"/>
        <v>2.1527777777777785E-2</v>
      </c>
      <c r="T754" s="71">
        <f t="shared" ref="T754:T757" si="752">K754-N753</f>
        <v>0</v>
      </c>
      <c r="U754" s="44">
        <v>16</v>
      </c>
      <c r="V754" s="44">
        <f>INDEX('Počty dní'!A:E,MATCH(E754,'Počty dní'!C:C,0),4)</f>
        <v>205</v>
      </c>
      <c r="W754" s="115">
        <f>V754*U754</f>
        <v>3280</v>
      </c>
    </row>
    <row r="755" spans="1:24" x14ac:dyDescent="0.3">
      <c r="A755" s="94">
        <v>346</v>
      </c>
      <c r="B755" s="44">
        <v>3046</v>
      </c>
      <c r="C755" s="44" t="s">
        <v>2</v>
      </c>
      <c r="D755" s="89"/>
      <c r="E755" s="67" t="str">
        <f t="shared" ref="E755:E765" si="753">CONCATENATE(C755,D755)</f>
        <v>X</v>
      </c>
      <c r="F755" s="44" t="s">
        <v>170</v>
      </c>
      <c r="G755" s="192">
        <v>1</v>
      </c>
      <c r="H755" s="44" t="str">
        <f t="shared" ref="H755:H765" si="754">CONCATENATE(F755,"/",G755)</f>
        <v>XXX248/1</v>
      </c>
      <c r="I755" s="68" t="s">
        <v>5</v>
      </c>
      <c r="J755" s="68" t="s">
        <v>5</v>
      </c>
      <c r="K755" s="69">
        <v>0.23472222222222219</v>
      </c>
      <c r="L755" s="70">
        <v>0.23611111111111113</v>
      </c>
      <c r="M755" s="164" t="s">
        <v>151</v>
      </c>
      <c r="N755" s="70">
        <v>0.26527777777777778</v>
      </c>
      <c r="O755" s="162" t="s">
        <v>145</v>
      </c>
      <c r="P755" s="44" t="str">
        <f t="shared" ref="P755:P764" si="755">IF(M756=O755,"OK","POZOR")</f>
        <v>OK</v>
      </c>
      <c r="Q755" s="71">
        <f t="shared" si="748"/>
        <v>2.9166666666666646E-2</v>
      </c>
      <c r="R755" s="71">
        <f t="shared" si="749"/>
        <v>1.3888888888889395E-3</v>
      </c>
      <c r="S755" s="71">
        <f t="shared" si="750"/>
        <v>3.0555555555555586E-2</v>
      </c>
      <c r="T755" s="71">
        <f t="shared" si="752"/>
        <v>2.0833333333333287E-2</v>
      </c>
      <c r="U755" s="44">
        <v>24.4</v>
      </c>
      <c r="V755" s="44">
        <f>INDEX('Počty dní'!A:E,MATCH(E755,'Počty dní'!C:C,0),4)</f>
        <v>205</v>
      </c>
      <c r="W755" s="115">
        <f t="shared" ref="W755:W765" si="756">V755*U755</f>
        <v>5002</v>
      </c>
    </row>
    <row r="756" spans="1:24" x14ac:dyDescent="0.3">
      <c r="A756" s="94">
        <v>346</v>
      </c>
      <c r="B756" s="44">
        <v>3046</v>
      </c>
      <c r="C756" s="44" t="s">
        <v>2</v>
      </c>
      <c r="D756" s="89"/>
      <c r="E756" s="67" t="str">
        <f>CONCATENATE(C756,D756)</f>
        <v>X</v>
      </c>
      <c r="F756" s="44" t="s">
        <v>170</v>
      </c>
      <c r="G756" s="192">
        <v>4</v>
      </c>
      <c r="H756" s="44" t="str">
        <f>CONCATENATE(F756,"/",G756)</f>
        <v>XXX248/4</v>
      </c>
      <c r="I756" s="68" t="s">
        <v>5</v>
      </c>
      <c r="J756" s="68" t="s">
        <v>5</v>
      </c>
      <c r="K756" s="69">
        <v>0.2673611111111111</v>
      </c>
      <c r="L756" s="70">
        <v>0.26805555555555555</v>
      </c>
      <c r="M756" s="162" t="s">
        <v>145</v>
      </c>
      <c r="N756" s="70">
        <v>0.29722222222222222</v>
      </c>
      <c r="O756" s="164" t="s">
        <v>151</v>
      </c>
      <c r="P756" s="44" t="str">
        <f t="shared" si="755"/>
        <v>OK</v>
      </c>
      <c r="Q756" s="71">
        <f t="shared" si="748"/>
        <v>2.9166666666666674E-2</v>
      </c>
      <c r="R756" s="71">
        <f t="shared" si="749"/>
        <v>6.9444444444444198E-4</v>
      </c>
      <c r="S756" s="71">
        <f t="shared" si="750"/>
        <v>2.9861111111111116E-2</v>
      </c>
      <c r="T756" s="71">
        <f t="shared" si="752"/>
        <v>2.0833333333333259E-3</v>
      </c>
      <c r="U756" s="44">
        <v>22.3</v>
      </c>
      <c r="V756" s="44">
        <f>INDEX('Počty dní'!A:E,MATCH(E756,'Počty dní'!C:C,0),4)</f>
        <v>205</v>
      </c>
      <c r="W756" s="115">
        <f>V756*U756</f>
        <v>4571.5</v>
      </c>
    </row>
    <row r="757" spans="1:24" x14ac:dyDescent="0.3">
      <c r="A757" s="94">
        <v>346</v>
      </c>
      <c r="B757" s="44">
        <v>3046</v>
      </c>
      <c r="C757" s="44" t="s">
        <v>2</v>
      </c>
      <c r="D757" s="89"/>
      <c r="E757" s="67" t="str">
        <f t="shared" si="753"/>
        <v>X</v>
      </c>
      <c r="F757" s="44" t="s">
        <v>170</v>
      </c>
      <c r="G757" s="192">
        <v>3</v>
      </c>
      <c r="H757" s="44" t="str">
        <f t="shared" si="754"/>
        <v>XXX248/3</v>
      </c>
      <c r="I757" s="68" t="s">
        <v>5</v>
      </c>
      <c r="J757" s="68" t="s">
        <v>5</v>
      </c>
      <c r="K757" s="69">
        <v>0.29791666666666666</v>
      </c>
      <c r="L757" s="70">
        <v>0.2986111111111111</v>
      </c>
      <c r="M757" s="164" t="s">
        <v>151</v>
      </c>
      <c r="N757" s="70">
        <v>0.32361111111111113</v>
      </c>
      <c r="O757" s="162" t="s">
        <v>145</v>
      </c>
      <c r="P757" s="44" t="str">
        <f t="shared" si="755"/>
        <v>OK</v>
      </c>
      <c r="Q757" s="71">
        <f t="shared" si="748"/>
        <v>2.5000000000000022E-2</v>
      </c>
      <c r="R757" s="71">
        <f t="shared" si="749"/>
        <v>6.9444444444444198E-4</v>
      </c>
      <c r="S757" s="71">
        <f t="shared" si="750"/>
        <v>2.5694444444444464E-2</v>
      </c>
      <c r="T757" s="71">
        <f t="shared" si="752"/>
        <v>6.9444444444444198E-4</v>
      </c>
      <c r="U757" s="44">
        <v>19.7</v>
      </c>
      <c r="V757" s="44">
        <f>INDEX('Počty dní'!A:E,MATCH(E757,'Počty dní'!C:C,0),4)</f>
        <v>205</v>
      </c>
      <c r="W757" s="115">
        <f t="shared" si="756"/>
        <v>4038.5</v>
      </c>
    </row>
    <row r="758" spans="1:24" x14ac:dyDescent="0.3">
      <c r="A758" s="94">
        <v>346</v>
      </c>
      <c r="B758" s="44">
        <v>3046</v>
      </c>
      <c r="C758" s="44" t="s">
        <v>2</v>
      </c>
      <c r="D758" s="89"/>
      <c r="E758" s="67" t="str">
        <f>CONCATENATE(C758,D758)</f>
        <v>X</v>
      </c>
      <c r="F758" s="44" t="s">
        <v>170</v>
      </c>
      <c r="G758" s="192">
        <v>6</v>
      </c>
      <c r="H758" s="44" t="str">
        <f>CONCATENATE(F758,"/",G758)</f>
        <v>XXX248/6</v>
      </c>
      <c r="I758" s="68" t="s">
        <v>5</v>
      </c>
      <c r="J758" s="68" t="s">
        <v>5</v>
      </c>
      <c r="K758" s="69">
        <v>0.3888888888888889</v>
      </c>
      <c r="L758" s="70">
        <v>0.39027777777777778</v>
      </c>
      <c r="M758" s="162" t="s">
        <v>145</v>
      </c>
      <c r="N758" s="70">
        <v>0.42222222222222222</v>
      </c>
      <c r="O758" s="164" t="s">
        <v>151</v>
      </c>
      <c r="P758" s="44" t="str">
        <f t="shared" si="755"/>
        <v>OK</v>
      </c>
      <c r="Q758" s="71">
        <f t="shared" ref="Q758:Q765" si="757">IF(ISNUMBER(G758),N758-L758,IF(F758="přejezd",N758-L758,0))</f>
        <v>3.1944444444444442E-2</v>
      </c>
      <c r="R758" s="71">
        <f t="shared" ref="R758:R765" si="758">IF(ISNUMBER(G758),L758-K758,0)</f>
        <v>1.388888888888884E-3</v>
      </c>
      <c r="S758" s="71">
        <f t="shared" ref="S758:S765" si="759">Q758+R758</f>
        <v>3.3333333333333326E-2</v>
      </c>
      <c r="T758" s="71">
        <f t="shared" ref="T758:T765" si="760">K758-N757</f>
        <v>6.5277777777777768E-2</v>
      </c>
      <c r="U758" s="44">
        <v>24.4</v>
      </c>
      <c r="V758" s="44">
        <f>INDEX('Počty dní'!A:E,MATCH(E758,'Počty dní'!C:C,0),4)</f>
        <v>205</v>
      </c>
      <c r="W758" s="115">
        <f>V758*U758</f>
        <v>5002</v>
      </c>
    </row>
    <row r="759" spans="1:24" x14ac:dyDescent="0.3">
      <c r="A759" s="94">
        <v>346</v>
      </c>
      <c r="B759" s="44">
        <v>3046</v>
      </c>
      <c r="C759" s="44" t="s">
        <v>2</v>
      </c>
      <c r="D759" s="89"/>
      <c r="E759" s="67" t="str">
        <f t="shared" si="753"/>
        <v>X</v>
      </c>
      <c r="F759" s="44" t="s">
        <v>170</v>
      </c>
      <c r="G759" s="192">
        <v>5</v>
      </c>
      <c r="H759" s="44" t="str">
        <f t="shared" si="754"/>
        <v>XXX248/5</v>
      </c>
      <c r="I759" s="68" t="s">
        <v>5</v>
      </c>
      <c r="J759" s="68" t="s">
        <v>5</v>
      </c>
      <c r="K759" s="69">
        <v>0.53333333333333333</v>
      </c>
      <c r="L759" s="70">
        <v>0.53472222222222221</v>
      </c>
      <c r="M759" s="164" t="s">
        <v>151</v>
      </c>
      <c r="N759" s="70">
        <v>0.56388888888888888</v>
      </c>
      <c r="O759" s="162" t="s">
        <v>145</v>
      </c>
      <c r="P759" s="44" t="str">
        <f t="shared" si="755"/>
        <v>OK</v>
      </c>
      <c r="Q759" s="71">
        <f t="shared" ref="Q759:Q763" si="761">IF(ISNUMBER(G759),N759-L759,IF(F759="přejezd",N759-L759,0))</f>
        <v>2.9166666666666674E-2</v>
      </c>
      <c r="R759" s="71">
        <f t="shared" ref="R759:R763" si="762">IF(ISNUMBER(G759),L759-K759,0)</f>
        <v>1.388888888888884E-3</v>
      </c>
      <c r="S759" s="71">
        <f t="shared" ref="S759:S763" si="763">Q759+R759</f>
        <v>3.0555555555555558E-2</v>
      </c>
      <c r="T759" s="71">
        <f t="shared" ref="T759:T763" si="764">K759-N758</f>
        <v>0.1111111111111111</v>
      </c>
      <c r="U759" s="44">
        <v>24.4</v>
      </c>
      <c r="V759" s="44">
        <f>INDEX('Počty dní'!A:E,MATCH(E759,'Počty dní'!C:C,0),4)</f>
        <v>205</v>
      </c>
      <c r="W759" s="115">
        <f t="shared" si="756"/>
        <v>5002</v>
      </c>
    </row>
    <row r="760" spans="1:24" x14ac:dyDescent="0.3">
      <c r="A760" s="94">
        <v>346</v>
      </c>
      <c r="B760" s="44">
        <v>3046</v>
      </c>
      <c r="C760" s="44" t="s">
        <v>2</v>
      </c>
      <c r="D760" s="89"/>
      <c r="E760" s="67" t="str">
        <f t="shared" si="753"/>
        <v>X</v>
      </c>
      <c r="F760" s="44" t="s">
        <v>170</v>
      </c>
      <c r="G760" s="192">
        <v>8</v>
      </c>
      <c r="H760" s="44" t="str">
        <f t="shared" si="754"/>
        <v>XXX248/8</v>
      </c>
      <c r="I760" s="68" t="s">
        <v>5</v>
      </c>
      <c r="J760" s="68" t="s">
        <v>5</v>
      </c>
      <c r="K760" s="69">
        <v>0.56458333333333333</v>
      </c>
      <c r="L760" s="70">
        <v>0.56597222222222221</v>
      </c>
      <c r="M760" s="162" t="s">
        <v>145</v>
      </c>
      <c r="N760" s="70">
        <v>0.60486111111111118</v>
      </c>
      <c r="O760" s="164" t="s">
        <v>167</v>
      </c>
      <c r="P760" s="44" t="str">
        <f t="shared" si="755"/>
        <v>OK</v>
      </c>
      <c r="Q760" s="71">
        <f t="shared" si="761"/>
        <v>3.8888888888888973E-2</v>
      </c>
      <c r="R760" s="71">
        <f t="shared" si="762"/>
        <v>1.388888888888884E-3</v>
      </c>
      <c r="S760" s="71">
        <f t="shared" si="763"/>
        <v>4.0277777777777857E-2</v>
      </c>
      <c r="T760" s="71">
        <f t="shared" si="764"/>
        <v>6.9444444444444198E-4</v>
      </c>
      <c r="U760" s="44">
        <v>29</v>
      </c>
      <c r="V760" s="44">
        <f>INDEX('Počty dní'!A:E,MATCH(E760,'Počty dní'!C:C,0),4)</f>
        <v>205</v>
      </c>
      <c r="W760" s="115">
        <f t="shared" si="756"/>
        <v>5945</v>
      </c>
    </row>
    <row r="761" spans="1:24" x14ac:dyDescent="0.3">
      <c r="A761" s="94">
        <v>346</v>
      </c>
      <c r="B761" s="44">
        <v>3046</v>
      </c>
      <c r="C761" s="44" t="s">
        <v>2</v>
      </c>
      <c r="D761" s="89"/>
      <c r="E761" s="67" t="str">
        <f>CONCATENATE(C761,D761)</f>
        <v>X</v>
      </c>
      <c r="F761" s="44" t="s">
        <v>170</v>
      </c>
      <c r="G761" s="192">
        <v>7</v>
      </c>
      <c r="H761" s="44" t="str">
        <f>CONCATENATE(F761,"/",G761)</f>
        <v>XXX248/7</v>
      </c>
      <c r="I761" s="68" t="s">
        <v>5</v>
      </c>
      <c r="J761" s="68" t="s">
        <v>5</v>
      </c>
      <c r="K761" s="69">
        <v>0.61041666666666672</v>
      </c>
      <c r="L761" s="70">
        <v>0.61111111111111105</v>
      </c>
      <c r="M761" s="164" t="s">
        <v>167</v>
      </c>
      <c r="N761" s="70">
        <v>0.64444444444444449</v>
      </c>
      <c r="O761" s="162" t="s">
        <v>145</v>
      </c>
      <c r="P761" s="44" t="str">
        <f t="shared" si="755"/>
        <v>OK</v>
      </c>
      <c r="Q761" s="71">
        <f t="shared" si="761"/>
        <v>3.3333333333333437E-2</v>
      </c>
      <c r="R761" s="71">
        <f t="shared" si="762"/>
        <v>6.9444444444433095E-4</v>
      </c>
      <c r="S761" s="71">
        <f t="shared" si="763"/>
        <v>3.4027777777777768E-2</v>
      </c>
      <c r="T761" s="71">
        <f t="shared" si="764"/>
        <v>5.5555555555555358E-3</v>
      </c>
      <c r="U761" s="44">
        <v>26.9</v>
      </c>
      <c r="V761" s="44">
        <f>INDEX('Počty dní'!A:E,MATCH(E761,'Počty dní'!C:C,0),4)</f>
        <v>205</v>
      </c>
      <c r="W761" s="115">
        <f>V761*U761</f>
        <v>5514.5</v>
      </c>
    </row>
    <row r="762" spans="1:24" x14ac:dyDescent="0.3">
      <c r="A762" s="94">
        <v>346</v>
      </c>
      <c r="B762" s="44">
        <v>3046</v>
      </c>
      <c r="C762" s="44" t="s">
        <v>2</v>
      </c>
      <c r="D762" s="89"/>
      <c r="E762" s="67" t="str">
        <f t="shared" ref="E762" si="765">CONCATENATE(C762,D762)</f>
        <v>X</v>
      </c>
      <c r="F762" s="44" t="s">
        <v>29</v>
      </c>
      <c r="G762" s="192"/>
      <c r="H762" s="44" t="s">
        <v>29</v>
      </c>
      <c r="I762" s="68"/>
      <c r="J762" s="68" t="s">
        <v>5</v>
      </c>
      <c r="K762" s="69">
        <v>0.64444444444444449</v>
      </c>
      <c r="L762" s="70">
        <v>0.64444444444444449</v>
      </c>
      <c r="M762" s="162" t="s">
        <v>145</v>
      </c>
      <c r="N762" s="70">
        <v>0.64652777777777781</v>
      </c>
      <c r="O762" s="142" t="s">
        <v>155</v>
      </c>
      <c r="P762" s="44" t="str">
        <f t="shared" si="755"/>
        <v>OK</v>
      </c>
      <c r="Q762" s="71">
        <f t="shared" si="761"/>
        <v>2.0833333333333259E-3</v>
      </c>
      <c r="R762" s="71">
        <f t="shared" si="762"/>
        <v>0</v>
      </c>
      <c r="S762" s="71">
        <f t="shared" si="763"/>
        <v>2.0833333333333259E-3</v>
      </c>
      <c r="T762" s="71">
        <f t="shared" si="764"/>
        <v>0</v>
      </c>
      <c r="U762" s="44">
        <v>0</v>
      </c>
      <c r="V762" s="44">
        <f>INDEX('Počty dní'!A:E,MATCH(E762,'Počty dní'!C:C,0),4)</f>
        <v>205</v>
      </c>
      <c r="W762" s="115">
        <f t="shared" ref="W762" si="766">V762*U762</f>
        <v>0</v>
      </c>
    </row>
    <row r="763" spans="1:24" x14ac:dyDescent="0.3">
      <c r="A763" s="94">
        <v>346</v>
      </c>
      <c r="B763" s="44">
        <v>3046</v>
      </c>
      <c r="C763" s="44" t="s">
        <v>2</v>
      </c>
      <c r="D763" s="89"/>
      <c r="E763" s="67" t="str">
        <f>CONCATENATE(C763,D763)</f>
        <v>X</v>
      </c>
      <c r="F763" s="44" t="s">
        <v>154</v>
      </c>
      <c r="G763" s="192">
        <v>17</v>
      </c>
      <c r="H763" s="44" t="str">
        <f>CONCATENATE(F763,"/",G763)</f>
        <v>XXX245/17</v>
      </c>
      <c r="I763" s="68" t="s">
        <v>5</v>
      </c>
      <c r="J763" s="68" t="s">
        <v>5</v>
      </c>
      <c r="K763" s="69">
        <v>0.6694444444444444</v>
      </c>
      <c r="L763" s="70">
        <v>0.67013888888888884</v>
      </c>
      <c r="M763" s="142" t="s">
        <v>155</v>
      </c>
      <c r="N763" s="70">
        <v>0.69097222222222221</v>
      </c>
      <c r="O763" s="162" t="s">
        <v>151</v>
      </c>
      <c r="P763" s="44" t="str">
        <f t="shared" si="755"/>
        <v>OK</v>
      </c>
      <c r="Q763" s="71">
        <f t="shared" si="761"/>
        <v>2.083333333333337E-2</v>
      </c>
      <c r="R763" s="71">
        <f t="shared" si="762"/>
        <v>6.9444444444444198E-4</v>
      </c>
      <c r="S763" s="71">
        <f t="shared" si="763"/>
        <v>2.1527777777777812E-2</v>
      </c>
      <c r="T763" s="71">
        <f t="shared" si="764"/>
        <v>2.2916666666666585E-2</v>
      </c>
      <c r="U763" s="44">
        <v>14.9</v>
      </c>
      <c r="V763" s="44">
        <f>INDEX('Počty dní'!A:E,MATCH(E763,'Počty dní'!C:C,0),4)</f>
        <v>205</v>
      </c>
      <c r="W763" s="115">
        <f>V763*U763</f>
        <v>3054.5</v>
      </c>
    </row>
    <row r="764" spans="1:24" x14ac:dyDescent="0.3">
      <c r="A764" s="94">
        <v>346</v>
      </c>
      <c r="B764" s="44">
        <v>3046</v>
      </c>
      <c r="C764" s="44" t="s">
        <v>2</v>
      </c>
      <c r="D764" s="89"/>
      <c r="E764" s="67" t="str">
        <f>CONCATENATE(C764,D764)</f>
        <v>X</v>
      </c>
      <c r="F764" s="44" t="s">
        <v>170</v>
      </c>
      <c r="G764" s="192">
        <v>9</v>
      </c>
      <c r="H764" s="44" t="str">
        <f>CONCATENATE(F764,"/",G764)</f>
        <v>XXX248/9</v>
      </c>
      <c r="I764" s="68" t="s">
        <v>5</v>
      </c>
      <c r="J764" s="68" t="s">
        <v>5</v>
      </c>
      <c r="K764" s="69">
        <v>0.70000000000000007</v>
      </c>
      <c r="L764" s="70">
        <v>0.70138888888888884</v>
      </c>
      <c r="M764" s="162" t="s">
        <v>151</v>
      </c>
      <c r="N764" s="70">
        <v>0.72777777777777775</v>
      </c>
      <c r="O764" s="162" t="s">
        <v>145</v>
      </c>
      <c r="P764" s="44" t="str">
        <f t="shared" si="755"/>
        <v>OK</v>
      </c>
      <c r="Q764" s="71">
        <f t="shared" si="757"/>
        <v>2.6388888888888906E-2</v>
      </c>
      <c r="R764" s="71">
        <f t="shared" si="758"/>
        <v>1.3888888888887729E-3</v>
      </c>
      <c r="S764" s="71">
        <f t="shared" si="759"/>
        <v>2.7777777777777679E-2</v>
      </c>
      <c r="T764" s="71">
        <f t="shared" si="760"/>
        <v>9.0277777777778567E-3</v>
      </c>
      <c r="U764" s="44">
        <v>22.3</v>
      </c>
      <c r="V764" s="44">
        <f>INDEX('Počty dní'!A:E,MATCH(E764,'Počty dní'!C:C,0),4)</f>
        <v>205</v>
      </c>
      <c r="W764" s="115">
        <f>V764*U764</f>
        <v>4571.5</v>
      </c>
    </row>
    <row r="765" spans="1:24" ht="15" thickBot="1" x14ac:dyDescent="0.35">
      <c r="A765" s="94">
        <v>346</v>
      </c>
      <c r="B765" s="44">
        <v>3046</v>
      </c>
      <c r="C765" s="44" t="s">
        <v>2</v>
      </c>
      <c r="D765" s="89"/>
      <c r="E765" s="67" t="str">
        <f t="shared" si="753"/>
        <v>X</v>
      </c>
      <c r="F765" s="44" t="s">
        <v>170</v>
      </c>
      <c r="G765" s="192">
        <v>12</v>
      </c>
      <c r="H765" s="44" t="str">
        <f t="shared" si="754"/>
        <v>XXX248/12</v>
      </c>
      <c r="I765" s="68" t="s">
        <v>5</v>
      </c>
      <c r="J765" s="68" t="s">
        <v>5</v>
      </c>
      <c r="K765" s="69">
        <v>0.73125000000000007</v>
      </c>
      <c r="L765" s="70">
        <v>0.73263888888888884</v>
      </c>
      <c r="M765" s="162" t="s">
        <v>145</v>
      </c>
      <c r="N765" s="70">
        <v>0.75069444444444444</v>
      </c>
      <c r="O765" s="163" t="s">
        <v>144</v>
      </c>
      <c r="P765" s="46"/>
      <c r="Q765" s="71">
        <f t="shared" si="757"/>
        <v>1.8055555555555602E-2</v>
      </c>
      <c r="R765" s="71">
        <f t="shared" si="758"/>
        <v>1.3888888888887729E-3</v>
      </c>
      <c r="S765" s="71">
        <f t="shared" si="759"/>
        <v>1.9444444444444375E-2</v>
      </c>
      <c r="T765" s="71">
        <f t="shared" si="760"/>
        <v>3.4722222222223209E-3</v>
      </c>
      <c r="U765" s="44">
        <v>14.5</v>
      </c>
      <c r="V765" s="44">
        <f>INDEX('Počty dní'!A:E,MATCH(E765,'Počty dní'!C:C,0),4)</f>
        <v>205</v>
      </c>
      <c r="W765" s="115">
        <f t="shared" si="756"/>
        <v>2972.5</v>
      </c>
    </row>
    <row r="766" spans="1:24" ht="15" thickBot="1" x14ac:dyDescent="0.35">
      <c r="A766" s="120" t="str">
        <f ca="1">CONCATENATE(INDIRECT("R[-3]C[0]",FALSE),"celkem")</f>
        <v>346celkem</v>
      </c>
      <c r="B766" s="121"/>
      <c r="C766" s="121" t="str">
        <f ca="1">INDIRECT("R[-1]C[12]",FALSE)</f>
        <v>Dolní Město,,pošta</v>
      </c>
      <c r="D766" s="122"/>
      <c r="E766" s="121"/>
      <c r="F766" s="122"/>
      <c r="G766" s="121"/>
      <c r="H766" s="123"/>
      <c r="I766" s="132"/>
      <c r="J766" s="133" t="str">
        <f ca="1">INDIRECT("R[-2]C[0]",FALSE)</f>
        <v>S</v>
      </c>
      <c r="K766" s="124"/>
      <c r="L766" s="134"/>
      <c r="M766" s="125"/>
      <c r="N766" s="134"/>
      <c r="O766" s="126"/>
      <c r="P766" s="121"/>
      <c r="Q766" s="127">
        <f>SUM(Q753:Q765)</f>
        <v>0.30972222222222257</v>
      </c>
      <c r="R766" s="127">
        <f t="shared" ref="R766:T766" si="767">SUM(R753:R765)</f>
        <v>1.1805555555555208E-2</v>
      </c>
      <c r="S766" s="127">
        <f t="shared" si="767"/>
        <v>0.32152777777777775</v>
      </c>
      <c r="T766" s="127">
        <f t="shared" si="767"/>
        <v>0.24166666666666667</v>
      </c>
      <c r="U766" s="128">
        <f>SUM(U753:U765)</f>
        <v>238.80000000000004</v>
      </c>
      <c r="V766" s="129"/>
      <c r="W766" s="130">
        <f>SUM(W753:W765)</f>
        <v>48954</v>
      </c>
      <c r="X766" s="41"/>
    </row>
    <row r="767" spans="1:24" x14ac:dyDescent="0.3">
      <c r="A767"/>
      <c r="B767"/>
      <c r="C767"/>
      <c r="D767"/>
      <c r="E767"/>
      <c r="F767"/>
      <c r="G767"/>
      <c r="H767"/>
      <c r="I767"/>
      <c r="J767"/>
      <c r="K767"/>
      <c r="L767"/>
      <c r="M767"/>
      <c r="N767"/>
      <c r="O767"/>
      <c r="P767"/>
      <c r="Q767"/>
      <c r="R767"/>
      <c r="S767"/>
      <c r="T767"/>
      <c r="U767"/>
      <c r="V767"/>
      <c r="W767"/>
    </row>
    <row r="768" spans="1:24" ht="15" thickBot="1" x14ac:dyDescent="0.35"/>
    <row r="769" spans="1:23" x14ac:dyDescent="0.3">
      <c r="A769" s="93">
        <v>347</v>
      </c>
      <c r="B769" s="42">
        <v>3047</v>
      </c>
      <c r="C769" s="42" t="s">
        <v>2</v>
      </c>
      <c r="D769" s="109"/>
      <c r="E769" s="110" t="str">
        <f>CONCATENATE(C769,D769)</f>
        <v>X</v>
      </c>
      <c r="F769" s="42" t="s">
        <v>166</v>
      </c>
      <c r="G769" s="191">
        <v>1</v>
      </c>
      <c r="H769" s="42" t="str">
        <f>CONCATENATE(F769,"/",G769)</f>
        <v>XXX246/1</v>
      </c>
      <c r="I769" s="64" t="s">
        <v>5</v>
      </c>
      <c r="J769" s="64" t="s">
        <v>6</v>
      </c>
      <c r="K769" s="111">
        <v>0.19999999999999998</v>
      </c>
      <c r="L769" s="112">
        <v>0.20138888888888887</v>
      </c>
      <c r="M769" s="166" t="s">
        <v>142</v>
      </c>
      <c r="N769" s="112">
        <v>0.21319444444444444</v>
      </c>
      <c r="O769" s="168" t="s">
        <v>151</v>
      </c>
      <c r="P769" s="42" t="str">
        <f t="shared" ref="P769:P783" si="768">IF(M770=O769,"OK","POZOR")</f>
        <v>OK</v>
      </c>
      <c r="Q769" s="114">
        <f t="shared" ref="Q769:Q784" si="769">IF(ISNUMBER(G769),N769-L769,IF(F769="přejezd",N769-L769,0))</f>
        <v>1.1805555555555569E-2</v>
      </c>
      <c r="R769" s="114">
        <f t="shared" ref="R769:R784" si="770">IF(ISNUMBER(G769),L769-K769,0)</f>
        <v>1.388888888888884E-3</v>
      </c>
      <c r="S769" s="114">
        <f t="shared" ref="S769:S784" si="771">Q769+R769</f>
        <v>1.3194444444444453E-2</v>
      </c>
      <c r="T769" s="114"/>
      <c r="U769" s="42">
        <v>10.1</v>
      </c>
      <c r="V769" s="42">
        <f>INDEX('Počty dní'!A:E,MATCH(E769,'Počty dní'!C:C,0),4)</f>
        <v>205</v>
      </c>
      <c r="W769" s="65">
        <f>V769*U769</f>
        <v>2070.5</v>
      </c>
    </row>
    <row r="770" spans="1:23" x14ac:dyDescent="0.3">
      <c r="A770" s="94">
        <v>347</v>
      </c>
      <c r="B770" s="44">
        <v>3047</v>
      </c>
      <c r="C770" s="44" t="s">
        <v>2</v>
      </c>
      <c r="D770" s="89"/>
      <c r="E770" s="67" t="str">
        <f t="shared" ref="E770" si="772">CONCATENATE(C770,D770)</f>
        <v>X</v>
      </c>
      <c r="F770" s="44" t="s">
        <v>29</v>
      </c>
      <c r="G770" s="192"/>
      <c r="H770" s="44" t="s">
        <v>29</v>
      </c>
      <c r="I770" s="68"/>
      <c r="J770" s="68" t="s">
        <v>6</v>
      </c>
      <c r="K770" s="69">
        <v>0.21388888888888891</v>
      </c>
      <c r="L770" s="70">
        <v>0.21388888888888891</v>
      </c>
      <c r="M770" s="164" t="s">
        <v>151</v>
      </c>
      <c r="N770" s="70">
        <v>0.21527777777777779</v>
      </c>
      <c r="O770" s="162" t="s">
        <v>173</v>
      </c>
      <c r="P770" s="44" t="str">
        <f t="shared" si="768"/>
        <v>OK</v>
      </c>
      <c r="Q770" s="71">
        <f t="shared" si="769"/>
        <v>1.388888888888884E-3</v>
      </c>
      <c r="R770" s="71">
        <f t="shared" si="770"/>
        <v>0</v>
      </c>
      <c r="S770" s="71">
        <f t="shared" si="771"/>
        <v>1.388888888888884E-3</v>
      </c>
      <c r="T770" s="71">
        <f t="shared" ref="T770:T784" si="773">K770-N769</f>
        <v>6.9444444444446973E-4</v>
      </c>
      <c r="U770" s="44">
        <v>0</v>
      </c>
      <c r="V770" s="44">
        <f>INDEX('Počty dní'!A:E,MATCH(E770,'Počty dní'!C:C,0),4)</f>
        <v>205</v>
      </c>
      <c r="W770" s="115">
        <f t="shared" ref="W770" si="774">V770*U770</f>
        <v>0</v>
      </c>
    </row>
    <row r="771" spans="1:23" x14ac:dyDescent="0.3">
      <c r="A771" s="94">
        <v>347</v>
      </c>
      <c r="B771" s="44">
        <v>3047</v>
      </c>
      <c r="C771" s="44" t="s">
        <v>2</v>
      </c>
      <c r="D771" s="89"/>
      <c r="E771" s="67" t="str">
        <f>CONCATENATE(C771,D771)</f>
        <v>X</v>
      </c>
      <c r="F771" s="44" t="s">
        <v>160</v>
      </c>
      <c r="G771" s="192">
        <v>3</v>
      </c>
      <c r="H771" s="44" t="str">
        <f>CONCATENATE(F771,"/",G771)</f>
        <v>XXX242/3</v>
      </c>
      <c r="I771" s="68" t="s">
        <v>5</v>
      </c>
      <c r="J771" s="68" t="s">
        <v>6</v>
      </c>
      <c r="K771" s="69">
        <v>0.21597222222222223</v>
      </c>
      <c r="L771" s="70">
        <v>0.21666666666666667</v>
      </c>
      <c r="M771" s="162" t="s">
        <v>173</v>
      </c>
      <c r="N771" s="70">
        <v>0.24305555555555555</v>
      </c>
      <c r="O771" s="142" t="s">
        <v>70</v>
      </c>
      <c r="P771" s="44" t="str">
        <f t="shared" si="768"/>
        <v>OK</v>
      </c>
      <c r="Q771" s="71">
        <f t="shared" si="769"/>
        <v>2.6388888888888878E-2</v>
      </c>
      <c r="R771" s="71">
        <f t="shared" si="770"/>
        <v>6.9444444444444198E-4</v>
      </c>
      <c r="S771" s="71">
        <f t="shared" si="771"/>
        <v>2.708333333333332E-2</v>
      </c>
      <c r="T771" s="71">
        <f t="shared" si="773"/>
        <v>6.9444444444444198E-4</v>
      </c>
      <c r="U771" s="44">
        <v>20</v>
      </c>
      <c r="V771" s="44">
        <f>INDEX('Počty dní'!A:E,MATCH(E771,'Počty dní'!C:C,0),4)</f>
        <v>205</v>
      </c>
      <c r="W771" s="115">
        <f>V771*U771</f>
        <v>4100</v>
      </c>
    </row>
    <row r="772" spans="1:23" x14ac:dyDescent="0.3">
      <c r="A772" s="94">
        <v>347</v>
      </c>
      <c r="B772" s="44">
        <v>3047</v>
      </c>
      <c r="C772" s="44" t="s">
        <v>2</v>
      </c>
      <c r="D772" s="89"/>
      <c r="E772" s="67" t="str">
        <f>CONCATENATE(C772,D772)</f>
        <v>X</v>
      </c>
      <c r="F772" s="44" t="s">
        <v>160</v>
      </c>
      <c r="G772" s="192">
        <v>4</v>
      </c>
      <c r="H772" s="44" t="str">
        <f>CONCATENATE(F772,"/",G772)</f>
        <v>XXX242/4</v>
      </c>
      <c r="I772" s="68" t="s">
        <v>5</v>
      </c>
      <c r="J772" s="68" t="s">
        <v>6</v>
      </c>
      <c r="K772" s="69">
        <v>0.24513888888888888</v>
      </c>
      <c r="L772" s="70">
        <v>0.24652777777777779</v>
      </c>
      <c r="M772" s="142" t="s">
        <v>70</v>
      </c>
      <c r="N772" s="70">
        <v>0.27569444444444446</v>
      </c>
      <c r="O772" s="162" t="s">
        <v>152</v>
      </c>
      <c r="P772" s="44" t="str">
        <f t="shared" si="768"/>
        <v>OK</v>
      </c>
      <c r="Q772" s="71">
        <f t="shared" si="769"/>
        <v>2.9166666666666674E-2</v>
      </c>
      <c r="R772" s="71">
        <f t="shared" si="770"/>
        <v>1.3888888888889117E-3</v>
      </c>
      <c r="S772" s="71">
        <f t="shared" si="771"/>
        <v>3.0555555555555586E-2</v>
      </c>
      <c r="T772" s="71">
        <f t="shared" si="773"/>
        <v>2.0833333333333259E-3</v>
      </c>
      <c r="U772" s="44">
        <v>21</v>
      </c>
      <c r="V772" s="44">
        <f>INDEX('Počty dní'!A:E,MATCH(E772,'Počty dní'!C:C,0),4)</f>
        <v>205</v>
      </c>
      <c r="W772" s="115">
        <f>V772*U772</f>
        <v>4305</v>
      </c>
    </row>
    <row r="773" spans="1:23" x14ac:dyDescent="0.3">
      <c r="A773" s="94">
        <v>347</v>
      </c>
      <c r="B773" s="44">
        <v>3047</v>
      </c>
      <c r="C773" s="44" t="s">
        <v>2</v>
      </c>
      <c r="D773" s="89"/>
      <c r="E773" s="67" t="str">
        <f t="shared" ref="E773:E774" si="775">CONCATENATE(C773,D773)</f>
        <v>X</v>
      </c>
      <c r="F773" s="44" t="s">
        <v>168</v>
      </c>
      <c r="G773" s="192">
        <v>4</v>
      </c>
      <c r="H773" s="44" t="str">
        <f t="shared" ref="H773:H774" si="776">CONCATENATE(F773,"/",G773)</f>
        <v>XXX243/4</v>
      </c>
      <c r="I773" s="68" t="s">
        <v>5</v>
      </c>
      <c r="J773" s="68" t="s">
        <v>6</v>
      </c>
      <c r="K773" s="69">
        <v>0.27708333333333335</v>
      </c>
      <c r="L773" s="70">
        <v>0.27777777777777779</v>
      </c>
      <c r="M773" s="162" t="s">
        <v>152</v>
      </c>
      <c r="N773" s="70">
        <v>0.28333333333333333</v>
      </c>
      <c r="O773" s="162" t="s">
        <v>169</v>
      </c>
      <c r="P773" s="44" t="str">
        <f t="shared" si="768"/>
        <v>OK</v>
      </c>
      <c r="Q773" s="71">
        <f t="shared" si="769"/>
        <v>5.5555555555555358E-3</v>
      </c>
      <c r="R773" s="71">
        <f t="shared" si="770"/>
        <v>6.9444444444444198E-4</v>
      </c>
      <c r="S773" s="71">
        <f t="shared" si="771"/>
        <v>6.2499999999999778E-3</v>
      </c>
      <c r="T773" s="71">
        <f t="shared" si="773"/>
        <v>1.388888888888884E-3</v>
      </c>
      <c r="U773" s="44">
        <v>4.4000000000000004</v>
      </c>
      <c r="V773" s="44">
        <f>INDEX('Počty dní'!A:E,MATCH(E773,'Počty dní'!C:C,0),4)</f>
        <v>205</v>
      </c>
      <c r="W773" s="115">
        <f t="shared" ref="W773:W774" si="777">V773*U773</f>
        <v>902.00000000000011</v>
      </c>
    </row>
    <row r="774" spans="1:23" x14ac:dyDescent="0.3">
      <c r="A774" s="94">
        <v>347</v>
      </c>
      <c r="B774" s="44">
        <v>3047</v>
      </c>
      <c r="C774" s="44" t="s">
        <v>2</v>
      </c>
      <c r="D774" s="89"/>
      <c r="E774" s="67" t="str">
        <f t="shared" si="775"/>
        <v>X</v>
      </c>
      <c r="F774" s="44" t="s">
        <v>168</v>
      </c>
      <c r="G774" s="192">
        <v>3</v>
      </c>
      <c r="H774" s="44" t="str">
        <f t="shared" si="776"/>
        <v>XXX243/3</v>
      </c>
      <c r="I774" s="68" t="s">
        <v>5</v>
      </c>
      <c r="J774" s="68" t="s">
        <v>6</v>
      </c>
      <c r="K774" s="69">
        <v>0.28680555555555554</v>
      </c>
      <c r="L774" s="70">
        <v>0.28819444444444448</v>
      </c>
      <c r="M774" s="162" t="s">
        <v>169</v>
      </c>
      <c r="N774" s="70">
        <v>0.29444444444444445</v>
      </c>
      <c r="O774" s="162" t="s">
        <v>152</v>
      </c>
      <c r="P774" s="44" t="str">
        <f t="shared" si="768"/>
        <v>OK</v>
      </c>
      <c r="Q774" s="71">
        <f t="shared" si="769"/>
        <v>6.2499999999999778E-3</v>
      </c>
      <c r="R774" s="71">
        <f t="shared" si="770"/>
        <v>1.3888888888889395E-3</v>
      </c>
      <c r="S774" s="71">
        <f t="shared" si="771"/>
        <v>7.6388888888889173E-3</v>
      </c>
      <c r="T774" s="71">
        <f t="shared" si="773"/>
        <v>3.4722222222222099E-3</v>
      </c>
      <c r="U774" s="44">
        <v>4.4000000000000004</v>
      </c>
      <c r="V774" s="44">
        <f>INDEX('Počty dní'!A:E,MATCH(E774,'Počty dní'!C:C,0),4)</f>
        <v>205</v>
      </c>
      <c r="W774" s="115">
        <f t="shared" si="777"/>
        <v>902.00000000000011</v>
      </c>
    </row>
    <row r="775" spans="1:23" x14ac:dyDescent="0.3">
      <c r="A775" s="94">
        <v>347</v>
      </c>
      <c r="B775" s="44">
        <v>3047</v>
      </c>
      <c r="C775" s="44" t="s">
        <v>2</v>
      </c>
      <c r="D775" s="89"/>
      <c r="E775" s="67" t="str">
        <f t="shared" ref="E775:E781" si="778">CONCATENATE(C775,D775)</f>
        <v>X</v>
      </c>
      <c r="F775" s="44" t="s">
        <v>160</v>
      </c>
      <c r="G775" s="192">
        <v>7</v>
      </c>
      <c r="H775" s="44" t="str">
        <f t="shared" ref="H775:H781" si="779">CONCATENATE(F775,"/",G775)</f>
        <v>XXX242/7</v>
      </c>
      <c r="I775" s="68" t="s">
        <v>6</v>
      </c>
      <c r="J775" s="68" t="s">
        <v>6</v>
      </c>
      <c r="K775" s="69">
        <v>0.29652777777777778</v>
      </c>
      <c r="L775" s="70">
        <v>0.29791666666666666</v>
      </c>
      <c r="M775" s="162" t="s">
        <v>152</v>
      </c>
      <c r="N775" s="70">
        <v>0.3263888888888889</v>
      </c>
      <c r="O775" s="142" t="s">
        <v>70</v>
      </c>
      <c r="P775" s="44" t="str">
        <f t="shared" si="768"/>
        <v>OK</v>
      </c>
      <c r="Q775" s="71">
        <f t="shared" si="769"/>
        <v>2.8472222222222232E-2</v>
      </c>
      <c r="R775" s="71">
        <f t="shared" si="770"/>
        <v>1.388888888888884E-3</v>
      </c>
      <c r="S775" s="71">
        <f t="shared" si="771"/>
        <v>2.9861111111111116E-2</v>
      </c>
      <c r="T775" s="71">
        <f t="shared" si="773"/>
        <v>2.0833333333333259E-3</v>
      </c>
      <c r="U775" s="44">
        <v>21</v>
      </c>
      <c r="V775" s="44">
        <f>INDEX('Počty dní'!A:E,MATCH(E775,'Počty dní'!C:C,0),4)</f>
        <v>205</v>
      </c>
      <c r="W775" s="115">
        <f t="shared" ref="W775:W781" si="780">V775*U775</f>
        <v>4305</v>
      </c>
    </row>
    <row r="776" spans="1:23" x14ac:dyDescent="0.3">
      <c r="A776" s="94">
        <v>347</v>
      </c>
      <c r="B776" s="44">
        <v>3047</v>
      </c>
      <c r="C776" s="44" t="s">
        <v>2</v>
      </c>
      <c r="D776" s="89">
        <v>25</v>
      </c>
      <c r="E776" s="67" t="str">
        <f t="shared" si="778"/>
        <v>X25</v>
      </c>
      <c r="F776" s="44" t="s">
        <v>160</v>
      </c>
      <c r="G776" s="192">
        <v>10</v>
      </c>
      <c r="H776" s="44" t="str">
        <f t="shared" si="779"/>
        <v>XXX242/10</v>
      </c>
      <c r="I776" s="68" t="s">
        <v>5</v>
      </c>
      <c r="J776" s="68" t="s">
        <v>6</v>
      </c>
      <c r="K776" s="69">
        <v>0.50555555555555554</v>
      </c>
      <c r="L776" s="70">
        <v>0.50694444444444442</v>
      </c>
      <c r="M776" s="142" t="s">
        <v>70</v>
      </c>
      <c r="N776" s="70">
        <v>0.52361111111111114</v>
      </c>
      <c r="O776" s="162" t="s">
        <v>163</v>
      </c>
      <c r="P776" s="44" t="str">
        <f t="shared" si="768"/>
        <v>OK</v>
      </c>
      <c r="Q776" s="71">
        <f t="shared" si="769"/>
        <v>1.6666666666666718E-2</v>
      </c>
      <c r="R776" s="71">
        <f t="shared" si="770"/>
        <v>1.388888888888884E-3</v>
      </c>
      <c r="S776" s="71">
        <f t="shared" si="771"/>
        <v>1.8055555555555602E-2</v>
      </c>
      <c r="T776" s="71">
        <f t="shared" si="773"/>
        <v>0.17916666666666664</v>
      </c>
      <c r="U776" s="44">
        <v>10.9</v>
      </c>
      <c r="V776" s="44">
        <f>INDEX('Počty dní'!A:E,MATCH(E776,'Počty dní'!C:C,0),4)</f>
        <v>205</v>
      </c>
      <c r="W776" s="115">
        <f t="shared" si="780"/>
        <v>2234.5</v>
      </c>
    </row>
    <row r="777" spans="1:23" x14ac:dyDescent="0.3">
      <c r="A777" s="94">
        <v>347</v>
      </c>
      <c r="B777" s="44">
        <v>3047</v>
      </c>
      <c r="C777" s="44" t="s">
        <v>2</v>
      </c>
      <c r="D777" s="89">
        <v>25</v>
      </c>
      <c r="E777" s="67" t="str">
        <f t="shared" si="778"/>
        <v>X25</v>
      </c>
      <c r="F777" s="44" t="s">
        <v>177</v>
      </c>
      <c r="G777" s="192">
        <v>3</v>
      </c>
      <c r="H777" s="44" t="str">
        <f t="shared" si="779"/>
        <v>XXX244/3</v>
      </c>
      <c r="I777" s="68" t="s">
        <v>5</v>
      </c>
      <c r="J777" s="68" t="s">
        <v>6</v>
      </c>
      <c r="K777" s="69">
        <v>0.52847222222222223</v>
      </c>
      <c r="L777" s="70">
        <v>0.52916666666666667</v>
      </c>
      <c r="M777" s="142" t="s">
        <v>163</v>
      </c>
      <c r="N777" s="70">
        <v>0.54166666666666663</v>
      </c>
      <c r="O777" s="162" t="s">
        <v>165</v>
      </c>
      <c r="P777" s="44" t="str">
        <f t="shared" si="768"/>
        <v>OK</v>
      </c>
      <c r="Q777" s="71">
        <f t="shared" si="769"/>
        <v>1.2499999999999956E-2</v>
      </c>
      <c r="R777" s="71">
        <f t="shared" si="770"/>
        <v>6.9444444444444198E-4</v>
      </c>
      <c r="S777" s="71">
        <f t="shared" si="771"/>
        <v>1.3194444444444398E-2</v>
      </c>
      <c r="T777" s="71">
        <f t="shared" si="773"/>
        <v>4.8611111111110938E-3</v>
      </c>
      <c r="U777" s="44">
        <v>11.4</v>
      </c>
      <c r="V777" s="44">
        <f>INDEX('Počty dní'!A:E,MATCH(E777,'Počty dní'!C:C,0),4)</f>
        <v>205</v>
      </c>
      <c r="W777" s="115">
        <f t="shared" si="780"/>
        <v>2337</v>
      </c>
    </row>
    <row r="778" spans="1:23" x14ac:dyDescent="0.3">
      <c r="A778" s="94">
        <v>347</v>
      </c>
      <c r="B778" s="44">
        <v>3047</v>
      </c>
      <c r="C778" s="44" t="s">
        <v>2</v>
      </c>
      <c r="D778" s="89">
        <v>25</v>
      </c>
      <c r="E778" s="67" t="str">
        <f t="shared" si="778"/>
        <v>X25</v>
      </c>
      <c r="F778" s="44" t="s">
        <v>177</v>
      </c>
      <c r="G778" s="192">
        <v>4</v>
      </c>
      <c r="H778" s="44" t="str">
        <f t="shared" si="779"/>
        <v>XXX244/4</v>
      </c>
      <c r="I778" s="68" t="s">
        <v>5</v>
      </c>
      <c r="J778" s="68" t="s">
        <v>6</v>
      </c>
      <c r="K778" s="69">
        <v>0.54236111111111118</v>
      </c>
      <c r="L778" s="70">
        <v>0.54305555555555551</v>
      </c>
      <c r="M778" s="162" t="s">
        <v>165</v>
      </c>
      <c r="N778" s="70">
        <v>0.56041666666666667</v>
      </c>
      <c r="O778" s="142" t="s">
        <v>70</v>
      </c>
      <c r="P778" s="44" t="str">
        <f t="shared" si="768"/>
        <v>OK</v>
      </c>
      <c r="Q778" s="71">
        <f t="shared" si="769"/>
        <v>1.736111111111116E-2</v>
      </c>
      <c r="R778" s="71">
        <f t="shared" si="770"/>
        <v>6.9444444444433095E-4</v>
      </c>
      <c r="S778" s="71">
        <f t="shared" si="771"/>
        <v>1.8055555555555491E-2</v>
      </c>
      <c r="T778" s="71">
        <f t="shared" si="773"/>
        <v>6.94444444444553E-4</v>
      </c>
      <c r="U778" s="44">
        <v>13.4</v>
      </c>
      <c r="V778" s="44">
        <f>INDEX('Počty dní'!A:E,MATCH(E778,'Počty dní'!C:C,0),4)</f>
        <v>205</v>
      </c>
      <c r="W778" s="115">
        <f t="shared" si="780"/>
        <v>2747</v>
      </c>
    </row>
    <row r="779" spans="1:23" x14ac:dyDescent="0.3">
      <c r="A779" s="94">
        <v>347</v>
      </c>
      <c r="B779" s="44">
        <v>3047</v>
      </c>
      <c r="C779" s="44" t="s">
        <v>2</v>
      </c>
      <c r="D779" s="89"/>
      <c r="E779" s="67" t="str">
        <f t="shared" si="778"/>
        <v>X</v>
      </c>
      <c r="F779" s="44" t="s">
        <v>141</v>
      </c>
      <c r="G779" s="192">
        <v>15</v>
      </c>
      <c r="H779" s="44" t="str">
        <f t="shared" si="779"/>
        <v>XXX241/15</v>
      </c>
      <c r="I779" s="68" t="s">
        <v>6</v>
      </c>
      <c r="J779" s="68" t="s">
        <v>6</v>
      </c>
      <c r="K779" s="69">
        <v>0.59166666666666667</v>
      </c>
      <c r="L779" s="70">
        <v>0.59375</v>
      </c>
      <c r="M779" s="45" t="s">
        <v>70</v>
      </c>
      <c r="N779" s="70">
        <v>0.64444444444444449</v>
      </c>
      <c r="O779" s="162" t="s">
        <v>145</v>
      </c>
      <c r="P779" s="44" t="str">
        <f t="shared" si="768"/>
        <v>OK</v>
      </c>
      <c r="Q779" s="71">
        <f t="shared" si="769"/>
        <v>5.0694444444444486E-2</v>
      </c>
      <c r="R779" s="71">
        <f t="shared" si="770"/>
        <v>2.0833333333333259E-3</v>
      </c>
      <c r="S779" s="71">
        <f t="shared" si="771"/>
        <v>5.2777777777777812E-2</v>
      </c>
      <c r="T779" s="71">
        <f t="shared" si="773"/>
        <v>3.125E-2</v>
      </c>
      <c r="U779" s="44">
        <v>37.299999999999997</v>
      </c>
      <c r="V779" s="44">
        <f>INDEX('Počty dní'!A:E,MATCH(E779,'Počty dní'!C:C,0),4)</f>
        <v>205</v>
      </c>
      <c r="W779" s="115">
        <f t="shared" si="780"/>
        <v>7646.4999999999991</v>
      </c>
    </row>
    <row r="780" spans="1:23" x14ac:dyDescent="0.3">
      <c r="A780" s="94">
        <v>347</v>
      </c>
      <c r="B780" s="44">
        <v>3047</v>
      </c>
      <c r="C780" s="44" t="s">
        <v>2</v>
      </c>
      <c r="D780" s="89"/>
      <c r="E780" s="67" t="str">
        <f t="shared" si="778"/>
        <v>X</v>
      </c>
      <c r="F780" s="44" t="s">
        <v>170</v>
      </c>
      <c r="G780" s="192">
        <v>10</v>
      </c>
      <c r="H780" s="44" t="str">
        <f t="shared" si="779"/>
        <v>XXX248/10</v>
      </c>
      <c r="I780" s="68" t="s">
        <v>5</v>
      </c>
      <c r="J780" s="68" t="s">
        <v>6</v>
      </c>
      <c r="K780" s="69">
        <v>0.6479166666666667</v>
      </c>
      <c r="L780" s="70">
        <v>0.64930555555555558</v>
      </c>
      <c r="M780" s="162" t="s">
        <v>145</v>
      </c>
      <c r="N780" s="70">
        <v>0.68819444444444444</v>
      </c>
      <c r="O780" s="164" t="s">
        <v>167</v>
      </c>
      <c r="P780" s="44" t="str">
        <f t="shared" si="768"/>
        <v>OK</v>
      </c>
      <c r="Q780" s="71">
        <f t="shared" si="769"/>
        <v>3.8888888888888862E-2</v>
      </c>
      <c r="R780" s="71">
        <f t="shared" si="770"/>
        <v>1.388888888888884E-3</v>
      </c>
      <c r="S780" s="71">
        <f t="shared" si="771"/>
        <v>4.0277777777777746E-2</v>
      </c>
      <c r="T780" s="71">
        <f t="shared" si="773"/>
        <v>3.4722222222222099E-3</v>
      </c>
      <c r="U780" s="44">
        <v>29</v>
      </c>
      <c r="V780" s="44">
        <f>INDEX('Počty dní'!A:E,MATCH(E780,'Počty dní'!C:C,0),4)</f>
        <v>205</v>
      </c>
      <c r="W780" s="115">
        <f t="shared" si="780"/>
        <v>5945</v>
      </c>
    </row>
    <row r="781" spans="1:23" x14ac:dyDescent="0.3">
      <c r="A781" s="94">
        <v>347</v>
      </c>
      <c r="B781" s="44">
        <v>3047</v>
      </c>
      <c r="C781" s="44" t="s">
        <v>2</v>
      </c>
      <c r="D781" s="89"/>
      <c r="E781" s="67" t="str">
        <f t="shared" si="778"/>
        <v>X</v>
      </c>
      <c r="F781" s="44" t="s">
        <v>170</v>
      </c>
      <c r="G781" s="192">
        <v>57</v>
      </c>
      <c r="H781" s="44" t="str">
        <f t="shared" si="779"/>
        <v>XXX248/57</v>
      </c>
      <c r="I781" s="68" t="s">
        <v>5</v>
      </c>
      <c r="J781" s="68" t="s">
        <v>6</v>
      </c>
      <c r="K781" s="69">
        <v>0.69027777777777777</v>
      </c>
      <c r="L781" s="70">
        <v>0.69097222222222221</v>
      </c>
      <c r="M781" s="164" t="s">
        <v>167</v>
      </c>
      <c r="N781" s="70">
        <v>0.6972222222222223</v>
      </c>
      <c r="O781" s="162" t="s">
        <v>151</v>
      </c>
      <c r="P781" s="44" t="str">
        <f t="shared" si="768"/>
        <v>OK</v>
      </c>
      <c r="Q781" s="71">
        <f t="shared" si="769"/>
        <v>6.2500000000000888E-3</v>
      </c>
      <c r="R781" s="71">
        <f t="shared" si="770"/>
        <v>6.9444444444444198E-4</v>
      </c>
      <c r="S781" s="71">
        <f t="shared" si="771"/>
        <v>6.9444444444445308E-3</v>
      </c>
      <c r="T781" s="71">
        <f t="shared" si="773"/>
        <v>2.0833333333333259E-3</v>
      </c>
      <c r="U781" s="44">
        <v>4.5999999999999996</v>
      </c>
      <c r="V781" s="44">
        <f>INDEX('Počty dní'!A:E,MATCH(E781,'Počty dní'!C:C,0),4)</f>
        <v>205</v>
      </c>
      <c r="W781" s="115">
        <f t="shared" si="780"/>
        <v>942.99999999999989</v>
      </c>
    </row>
    <row r="782" spans="1:23" x14ac:dyDescent="0.3">
      <c r="A782" s="94">
        <v>347</v>
      </c>
      <c r="B782" s="44">
        <v>3047</v>
      </c>
      <c r="C782" s="44" t="s">
        <v>2</v>
      </c>
      <c r="D782" s="89"/>
      <c r="E782" s="67" t="str">
        <f t="shared" ref="E782" si="781">CONCATENATE(C782,D782)</f>
        <v>X</v>
      </c>
      <c r="F782" s="44" t="s">
        <v>166</v>
      </c>
      <c r="G782" s="192">
        <v>11</v>
      </c>
      <c r="H782" s="44" t="str">
        <f t="shared" ref="H782" si="782">CONCATENATE(F782,"/",G782)</f>
        <v>XXX246/11</v>
      </c>
      <c r="I782" s="68" t="s">
        <v>5</v>
      </c>
      <c r="J782" s="68" t="s">
        <v>6</v>
      </c>
      <c r="K782" s="69">
        <v>0.70000000000000007</v>
      </c>
      <c r="L782" s="70">
        <v>0.70138888888888884</v>
      </c>
      <c r="M782" s="164" t="s">
        <v>151</v>
      </c>
      <c r="N782" s="70">
        <v>0.71180555555555547</v>
      </c>
      <c r="O782" s="162" t="s">
        <v>142</v>
      </c>
      <c r="P782" s="44" t="str">
        <f t="shared" si="768"/>
        <v>OK</v>
      </c>
      <c r="Q782" s="71">
        <f t="shared" si="769"/>
        <v>1.041666666666663E-2</v>
      </c>
      <c r="R782" s="71">
        <f t="shared" si="770"/>
        <v>1.3888888888887729E-3</v>
      </c>
      <c r="S782" s="71">
        <f t="shared" si="771"/>
        <v>1.1805555555555403E-2</v>
      </c>
      <c r="T782" s="71">
        <f t="shared" si="773"/>
        <v>2.7777777777777679E-3</v>
      </c>
      <c r="U782" s="44">
        <v>10.8</v>
      </c>
      <c r="V782" s="44">
        <f>INDEX('Počty dní'!A:E,MATCH(E782,'Počty dní'!C:C,0),4)</f>
        <v>205</v>
      </c>
      <c r="W782" s="115">
        <f t="shared" ref="W782" si="783">V782*U782</f>
        <v>2214</v>
      </c>
    </row>
    <row r="783" spans="1:23" x14ac:dyDescent="0.3">
      <c r="A783" s="94">
        <v>347</v>
      </c>
      <c r="B783" s="44">
        <v>3047</v>
      </c>
      <c r="C783" s="44" t="s">
        <v>2</v>
      </c>
      <c r="D783" s="89"/>
      <c r="E783" s="67" t="str">
        <f t="shared" ref="E783" si="784">CONCATENATE(C783,D783)</f>
        <v>X</v>
      </c>
      <c r="F783" s="44" t="s">
        <v>166</v>
      </c>
      <c r="G783" s="192">
        <v>8</v>
      </c>
      <c r="H783" s="44" t="str">
        <f t="shared" ref="H783" si="785">CONCATENATE(F783,"/",G783)</f>
        <v>XXX246/8</v>
      </c>
      <c r="I783" s="68" t="s">
        <v>5</v>
      </c>
      <c r="J783" s="68" t="s">
        <v>6</v>
      </c>
      <c r="K783" s="69">
        <v>0.72777777777777775</v>
      </c>
      <c r="L783" s="70">
        <v>0.72916666666666663</v>
      </c>
      <c r="M783" s="162" t="s">
        <v>142</v>
      </c>
      <c r="N783" s="70">
        <v>0.74513888888888891</v>
      </c>
      <c r="O783" s="164" t="s">
        <v>151</v>
      </c>
      <c r="P783" s="44" t="str">
        <f t="shared" si="768"/>
        <v>OK</v>
      </c>
      <c r="Q783" s="71">
        <f t="shared" si="769"/>
        <v>1.5972222222222276E-2</v>
      </c>
      <c r="R783" s="71">
        <f t="shared" si="770"/>
        <v>1.388888888888884E-3</v>
      </c>
      <c r="S783" s="71">
        <f t="shared" si="771"/>
        <v>1.736111111111116E-2</v>
      </c>
      <c r="T783" s="71">
        <f t="shared" si="773"/>
        <v>1.5972222222222276E-2</v>
      </c>
      <c r="U783" s="44">
        <v>12.7</v>
      </c>
      <c r="V783" s="44">
        <f>INDEX('Počty dní'!A:E,MATCH(E783,'Počty dní'!C:C,0),4)</f>
        <v>205</v>
      </c>
      <c r="W783" s="115">
        <f t="shared" ref="W783" si="786">V783*U783</f>
        <v>2603.5</v>
      </c>
    </row>
    <row r="784" spans="1:23" ht="15" thickBot="1" x14ac:dyDescent="0.35">
      <c r="A784" s="94">
        <v>347</v>
      </c>
      <c r="B784" s="44">
        <v>3047</v>
      </c>
      <c r="C784" s="44" t="s">
        <v>2</v>
      </c>
      <c r="D784" s="89"/>
      <c r="E784" s="67" t="str">
        <f>CONCATENATE(C784,D784)</f>
        <v>X</v>
      </c>
      <c r="F784" s="44" t="s">
        <v>166</v>
      </c>
      <c r="G784" s="192">
        <v>13</v>
      </c>
      <c r="H784" s="44" t="str">
        <f>CONCATENATE(F784,"/",G784)</f>
        <v>XXX246/13</v>
      </c>
      <c r="I784" s="68" t="s">
        <v>5</v>
      </c>
      <c r="J784" s="68" t="s">
        <v>6</v>
      </c>
      <c r="K784" s="69">
        <v>0.75</v>
      </c>
      <c r="L784" s="70">
        <v>0.75208333333333333</v>
      </c>
      <c r="M784" s="164" t="s">
        <v>151</v>
      </c>
      <c r="N784" s="70">
        <v>0.76597222222222217</v>
      </c>
      <c r="O784" s="162" t="s">
        <v>142</v>
      </c>
      <c r="P784" s="46"/>
      <c r="Q784" s="71">
        <f t="shared" si="769"/>
        <v>1.388888888888884E-2</v>
      </c>
      <c r="R784" s="71">
        <f t="shared" si="770"/>
        <v>2.0833333333333259E-3</v>
      </c>
      <c r="S784" s="71">
        <f t="shared" si="771"/>
        <v>1.5972222222222165E-2</v>
      </c>
      <c r="T784" s="71">
        <f t="shared" si="773"/>
        <v>4.8611111111110938E-3</v>
      </c>
      <c r="U784" s="44">
        <v>12.7</v>
      </c>
      <c r="V784" s="44">
        <f>INDEX('Počty dní'!A:E,MATCH(E784,'Počty dní'!C:C,0),4)</f>
        <v>205</v>
      </c>
      <c r="W784" s="115">
        <f>V784*U784</f>
        <v>2603.5</v>
      </c>
    </row>
    <row r="785" spans="1:24" ht="15" thickBot="1" x14ac:dyDescent="0.35">
      <c r="A785" s="120" t="str">
        <f ca="1">CONCATENATE(INDIRECT("R[-3]C[0]",FALSE),"celkem")</f>
        <v>347celkem</v>
      </c>
      <c r="B785" s="121"/>
      <c r="C785" s="121" t="str">
        <f ca="1">INDIRECT("R[-1]C[12]",FALSE)</f>
        <v>Lipnice n.Sáz.,,Lipnické nám.</v>
      </c>
      <c r="D785" s="122"/>
      <c r="E785" s="121"/>
      <c r="F785" s="122"/>
      <c r="G785" s="121"/>
      <c r="H785" s="123"/>
      <c r="I785" s="132"/>
      <c r="J785" s="133" t="str">
        <f ca="1">INDIRECT("R[-2]C[0]",FALSE)</f>
        <v>V</v>
      </c>
      <c r="K785" s="124"/>
      <c r="L785" s="134"/>
      <c r="M785" s="125"/>
      <c r="N785" s="134"/>
      <c r="O785" s="126"/>
      <c r="P785" s="121"/>
      <c r="Q785" s="127">
        <f>SUM(Q769:Q784)</f>
        <v>0.29166666666666674</v>
      </c>
      <c r="R785" s="127">
        <f t="shared" ref="R785:T785" si="787">SUM(R769:R784)</f>
        <v>1.8749999999999795E-2</v>
      </c>
      <c r="S785" s="127">
        <f t="shared" si="787"/>
        <v>0.31041666666666656</v>
      </c>
      <c r="T785" s="127">
        <f t="shared" si="787"/>
        <v>0.25555555555555565</v>
      </c>
      <c r="U785" s="128">
        <f>SUM(U769:U784)</f>
        <v>223.70000000000002</v>
      </c>
      <c r="V785" s="129"/>
      <c r="W785" s="130">
        <f>SUM(W769:W784)</f>
        <v>45858.5</v>
      </c>
      <c r="X785" s="41"/>
    </row>
    <row r="787" spans="1:24" ht="15" thickBot="1" x14ac:dyDescent="0.35"/>
    <row r="788" spans="1:24" x14ac:dyDescent="0.3">
      <c r="A788" s="93">
        <v>348</v>
      </c>
      <c r="B788" s="42">
        <v>3048</v>
      </c>
      <c r="C788" s="42" t="s">
        <v>2</v>
      </c>
      <c r="D788" s="109"/>
      <c r="E788" s="110" t="str">
        <f t="shared" ref="E788:E801" si="788">CONCATENATE(C788,D788)</f>
        <v>X</v>
      </c>
      <c r="F788" s="42" t="s">
        <v>141</v>
      </c>
      <c r="G788" s="191">
        <v>1</v>
      </c>
      <c r="H788" s="42" t="str">
        <f t="shared" ref="H788:H801" si="789">CONCATENATE(F788,"/",G788)</f>
        <v>XXX241/1</v>
      </c>
      <c r="I788" s="64" t="s">
        <v>5</v>
      </c>
      <c r="J788" s="64" t="s">
        <v>5</v>
      </c>
      <c r="K788" s="111">
        <v>0.1986111111111111</v>
      </c>
      <c r="L788" s="112">
        <v>0.19930555555555554</v>
      </c>
      <c r="M788" s="166" t="s">
        <v>142</v>
      </c>
      <c r="N788" s="112">
        <v>0.22916666666666666</v>
      </c>
      <c r="O788" s="166" t="s">
        <v>143</v>
      </c>
      <c r="P788" s="42" t="str">
        <f t="shared" ref="P788:P801" si="790">IF(M789=O788,"OK","POZOR")</f>
        <v>OK</v>
      </c>
      <c r="Q788" s="114">
        <f t="shared" ref="Q788:Q802" si="791">IF(ISNUMBER(G788),N788-L788,IF(F788="přejezd",N788-L788,0))</f>
        <v>2.9861111111111116E-2</v>
      </c>
      <c r="R788" s="114">
        <f t="shared" ref="R788:R802" si="792">IF(ISNUMBER(G788),L788-K788,0)</f>
        <v>6.9444444444444198E-4</v>
      </c>
      <c r="S788" s="114">
        <f t="shared" ref="S788:S802" si="793">Q788+R788</f>
        <v>3.0555555555555558E-2</v>
      </c>
      <c r="T788" s="114"/>
      <c r="U788" s="42">
        <v>22.3</v>
      </c>
      <c r="V788" s="42">
        <f>INDEX('Počty dní'!A:E,MATCH(E788,'Počty dní'!C:C,0),4)</f>
        <v>205</v>
      </c>
      <c r="W788" s="65">
        <f t="shared" ref="W788:W801" si="794">V788*U788</f>
        <v>4571.5</v>
      </c>
    </row>
    <row r="789" spans="1:24" x14ac:dyDescent="0.3">
      <c r="A789" s="94">
        <v>348</v>
      </c>
      <c r="B789" s="44">
        <v>3048</v>
      </c>
      <c r="C789" s="44" t="s">
        <v>2</v>
      </c>
      <c r="D789" s="89"/>
      <c r="E789" s="67" t="str">
        <f t="shared" si="788"/>
        <v>X</v>
      </c>
      <c r="F789" s="44" t="s">
        <v>29</v>
      </c>
      <c r="G789" s="192"/>
      <c r="H789" s="44" t="s">
        <v>29</v>
      </c>
      <c r="I789" s="68"/>
      <c r="J789" s="68" t="s">
        <v>5</v>
      </c>
      <c r="K789" s="69">
        <v>0.2298611111111111</v>
      </c>
      <c r="L789" s="70">
        <v>0.2298611111111111</v>
      </c>
      <c r="M789" s="162" t="s">
        <v>143</v>
      </c>
      <c r="N789" s="70">
        <v>0.23124999999999998</v>
      </c>
      <c r="O789" s="162" t="s">
        <v>145</v>
      </c>
      <c r="P789" s="44" t="str">
        <f t="shared" si="790"/>
        <v>OK</v>
      </c>
      <c r="Q789" s="71">
        <f t="shared" si="791"/>
        <v>1.388888888888884E-3</v>
      </c>
      <c r="R789" s="71">
        <f t="shared" si="792"/>
        <v>0</v>
      </c>
      <c r="S789" s="71">
        <f t="shared" si="793"/>
        <v>1.388888888888884E-3</v>
      </c>
      <c r="T789" s="71">
        <f t="shared" ref="T789:T802" si="795">K789-N788</f>
        <v>6.9444444444444198E-4</v>
      </c>
      <c r="U789" s="44">
        <v>0</v>
      </c>
      <c r="V789" s="44">
        <f>INDEX('Počty dní'!A:E,MATCH(E789,'Počty dní'!C:C,0),4)</f>
        <v>205</v>
      </c>
      <c r="W789" s="115">
        <f t="shared" si="794"/>
        <v>0</v>
      </c>
    </row>
    <row r="790" spans="1:24" x14ac:dyDescent="0.3">
      <c r="A790" s="94">
        <v>348</v>
      </c>
      <c r="B790" s="44">
        <v>3048</v>
      </c>
      <c r="C790" s="44" t="s">
        <v>2</v>
      </c>
      <c r="D790" s="89"/>
      <c r="E790" s="67" t="str">
        <f>CONCATENATE(C790,D790)</f>
        <v>X</v>
      </c>
      <c r="F790" s="44" t="s">
        <v>170</v>
      </c>
      <c r="G790" s="192">
        <v>52</v>
      </c>
      <c r="H790" s="44" t="str">
        <f>CONCATENATE(F790,"/",G790)</f>
        <v>XXX248/52</v>
      </c>
      <c r="I790" s="68" t="s">
        <v>5</v>
      </c>
      <c r="J790" s="68" t="s">
        <v>5</v>
      </c>
      <c r="K790" s="69">
        <v>0.23194444444444443</v>
      </c>
      <c r="L790" s="70">
        <v>0.23263888888888887</v>
      </c>
      <c r="M790" s="162" t="s">
        <v>145</v>
      </c>
      <c r="N790" s="70">
        <v>0.23819444444444446</v>
      </c>
      <c r="O790" s="163" t="s">
        <v>172</v>
      </c>
      <c r="P790" s="44" t="str">
        <f t="shared" si="790"/>
        <v>OK</v>
      </c>
      <c r="Q790" s="71">
        <f t="shared" si="791"/>
        <v>5.5555555555555913E-3</v>
      </c>
      <c r="R790" s="71">
        <f t="shared" si="792"/>
        <v>6.9444444444444198E-4</v>
      </c>
      <c r="S790" s="71">
        <f t="shared" si="793"/>
        <v>6.2500000000000333E-3</v>
      </c>
      <c r="T790" s="71">
        <f t="shared" si="795"/>
        <v>6.9444444444444198E-4</v>
      </c>
      <c r="U790" s="44">
        <v>4.5999999999999996</v>
      </c>
      <c r="V790" s="44">
        <f>INDEX('Počty dní'!A:E,MATCH(E790,'Počty dní'!C:C,0),4)</f>
        <v>205</v>
      </c>
      <c r="W790" s="115">
        <f>V790*U790</f>
        <v>942.99999999999989</v>
      </c>
    </row>
    <row r="791" spans="1:24" x14ac:dyDescent="0.3">
      <c r="A791" s="94">
        <v>348</v>
      </c>
      <c r="B791" s="44">
        <v>3048</v>
      </c>
      <c r="C791" s="44" t="s">
        <v>2</v>
      </c>
      <c r="D791" s="89"/>
      <c r="E791" s="67" t="str">
        <f>CONCATENATE(C791,D791)</f>
        <v>X</v>
      </c>
      <c r="F791" s="44" t="s">
        <v>170</v>
      </c>
      <c r="G791" s="192">
        <v>51</v>
      </c>
      <c r="H791" s="44" t="str">
        <f>CONCATENATE(F791,"/",G791)</f>
        <v>XXX248/51</v>
      </c>
      <c r="I791" s="68" t="s">
        <v>5</v>
      </c>
      <c r="J791" s="68" t="s">
        <v>5</v>
      </c>
      <c r="K791" s="69">
        <v>0.2388888888888889</v>
      </c>
      <c r="L791" s="70">
        <v>0.23958333333333334</v>
      </c>
      <c r="M791" s="163" t="s">
        <v>172</v>
      </c>
      <c r="N791" s="70">
        <v>0.24513888888888888</v>
      </c>
      <c r="O791" s="162" t="s">
        <v>145</v>
      </c>
      <c r="P791" s="44" t="str">
        <f t="shared" si="790"/>
        <v>OK</v>
      </c>
      <c r="Q791" s="71">
        <f t="shared" si="791"/>
        <v>5.5555555555555358E-3</v>
      </c>
      <c r="R791" s="71">
        <f t="shared" si="792"/>
        <v>6.9444444444444198E-4</v>
      </c>
      <c r="S791" s="71">
        <f t="shared" si="793"/>
        <v>6.2499999999999778E-3</v>
      </c>
      <c r="T791" s="71">
        <f t="shared" si="795"/>
        <v>6.9444444444444198E-4</v>
      </c>
      <c r="U791" s="44">
        <v>4.5999999999999996</v>
      </c>
      <c r="V791" s="44">
        <f>INDEX('Počty dní'!A:E,MATCH(E791,'Počty dní'!C:C,0),4)</f>
        <v>205</v>
      </c>
      <c r="W791" s="115">
        <f>V791*U791</f>
        <v>942.99999999999989</v>
      </c>
    </row>
    <row r="792" spans="1:24" x14ac:dyDescent="0.3">
      <c r="A792" s="94">
        <v>348</v>
      </c>
      <c r="B792" s="44">
        <v>3048</v>
      </c>
      <c r="C792" s="44" t="s">
        <v>2</v>
      </c>
      <c r="D792" s="89"/>
      <c r="E792" s="67" t="str">
        <f t="shared" si="788"/>
        <v>X</v>
      </c>
      <c r="F792" s="44" t="s">
        <v>157</v>
      </c>
      <c r="G792" s="192">
        <v>4</v>
      </c>
      <c r="H792" s="44" t="str">
        <f t="shared" si="789"/>
        <v>XXX233/4</v>
      </c>
      <c r="I792" s="68" t="s">
        <v>5</v>
      </c>
      <c r="J792" s="68" t="s">
        <v>5</v>
      </c>
      <c r="K792" s="69">
        <v>0.27083333333333331</v>
      </c>
      <c r="L792" s="70">
        <v>0.27152777777777776</v>
      </c>
      <c r="M792" s="162" t="s">
        <v>145</v>
      </c>
      <c r="N792" s="70">
        <v>0.29652777777777778</v>
      </c>
      <c r="O792" s="162" t="s">
        <v>151</v>
      </c>
      <c r="P792" s="44" t="str">
        <f t="shared" si="790"/>
        <v>OK</v>
      </c>
      <c r="Q792" s="71">
        <f t="shared" si="791"/>
        <v>2.5000000000000022E-2</v>
      </c>
      <c r="R792" s="71">
        <f t="shared" si="792"/>
        <v>6.9444444444444198E-4</v>
      </c>
      <c r="S792" s="71">
        <f t="shared" si="793"/>
        <v>2.5694444444444464E-2</v>
      </c>
      <c r="T792" s="71">
        <f t="shared" si="795"/>
        <v>2.5694444444444436E-2</v>
      </c>
      <c r="U792" s="44">
        <v>19.600000000000001</v>
      </c>
      <c r="V792" s="44">
        <f>INDEX('Počty dní'!A:E,MATCH(E792,'Počty dní'!C:C,0),4)</f>
        <v>205</v>
      </c>
      <c r="W792" s="115">
        <f t="shared" si="794"/>
        <v>4018.0000000000005</v>
      </c>
    </row>
    <row r="793" spans="1:24" x14ac:dyDescent="0.3">
      <c r="A793" s="94">
        <v>348</v>
      </c>
      <c r="B793" s="44">
        <v>3048</v>
      </c>
      <c r="C793" s="44" t="s">
        <v>2</v>
      </c>
      <c r="D793" s="89"/>
      <c r="E793" s="67" t="str">
        <f t="shared" si="788"/>
        <v>X</v>
      </c>
      <c r="F793" s="44" t="s">
        <v>157</v>
      </c>
      <c r="G793" s="192">
        <v>3</v>
      </c>
      <c r="H793" s="44" t="str">
        <f t="shared" si="789"/>
        <v>XXX233/3</v>
      </c>
      <c r="I793" s="68" t="s">
        <v>5</v>
      </c>
      <c r="J793" s="68" t="s">
        <v>5</v>
      </c>
      <c r="K793" s="69">
        <v>0.29791666666666666</v>
      </c>
      <c r="L793" s="70">
        <v>0.2986111111111111</v>
      </c>
      <c r="M793" s="162" t="s">
        <v>151</v>
      </c>
      <c r="N793" s="70">
        <v>0.32430555555555557</v>
      </c>
      <c r="O793" s="162" t="s">
        <v>145</v>
      </c>
      <c r="P793" s="44" t="str">
        <f t="shared" si="790"/>
        <v>OK</v>
      </c>
      <c r="Q793" s="71">
        <f t="shared" si="791"/>
        <v>2.5694444444444464E-2</v>
      </c>
      <c r="R793" s="71">
        <f t="shared" si="792"/>
        <v>6.9444444444444198E-4</v>
      </c>
      <c r="S793" s="71">
        <f t="shared" si="793"/>
        <v>2.6388888888888906E-2</v>
      </c>
      <c r="T793" s="71">
        <f t="shared" si="795"/>
        <v>1.388888888888884E-3</v>
      </c>
      <c r="U793" s="44">
        <v>19.600000000000001</v>
      </c>
      <c r="V793" s="44">
        <f>INDEX('Počty dní'!A:E,MATCH(E793,'Počty dní'!C:C,0),4)</f>
        <v>205</v>
      </c>
      <c r="W793" s="115">
        <f t="shared" si="794"/>
        <v>4018.0000000000005</v>
      </c>
    </row>
    <row r="794" spans="1:24" x14ac:dyDescent="0.3">
      <c r="A794" s="94">
        <v>348</v>
      </c>
      <c r="B794" s="44">
        <v>3048</v>
      </c>
      <c r="C794" s="44" t="s">
        <v>2</v>
      </c>
      <c r="D794" s="89"/>
      <c r="E794" s="67" t="str">
        <f t="shared" si="788"/>
        <v>X</v>
      </c>
      <c r="F794" s="44" t="s">
        <v>157</v>
      </c>
      <c r="G794" s="192">
        <v>6</v>
      </c>
      <c r="H794" s="44" t="str">
        <f t="shared" si="789"/>
        <v>XXX233/6</v>
      </c>
      <c r="I794" s="68" t="s">
        <v>5</v>
      </c>
      <c r="J794" s="68" t="s">
        <v>5</v>
      </c>
      <c r="K794" s="69">
        <v>0.39513888888888887</v>
      </c>
      <c r="L794" s="70">
        <v>0.39652777777777781</v>
      </c>
      <c r="M794" s="162" t="s">
        <v>145</v>
      </c>
      <c r="N794" s="70">
        <v>0.42152777777777778</v>
      </c>
      <c r="O794" s="162" t="s">
        <v>151</v>
      </c>
      <c r="P794" s="44" t="str">
        <f t="shared" si="790"/>
        <v>OK</v>
      </c>
      <c r="Q794" s="71">
        <f t="shared" si="791"/>
        <v>2.4999999999999967E-2</v>
      </c>
      <c r="R794" s="71">
        <f t="shared" si="792"/>
        <v>1.3888888888889395E-3</v>
      </c>
      <c r="S794" s="71">
        <f t="shared" si="793"/>
        <v>2.6388888888888906E-2</v>
      </c>
      <c r="T794" s="71">
        <f t="shared" si="795"/>
        <v>7.0833333333333304E-2</v>
      </c>
      <c r="U794" s="44">
        <v>19.600000000000001</v>
      </c>
      <c r="V794" s="44">
        <f>INDEX('Počty dní'!A:E,MATCH(E794,'Počty dní'!C:C,0),4)</f>
        <v>205</v>
      </c>
      <c r="W794" s="115">
        <f t="shared" si="794"/>
        <v>4018.0000000000005</v>
      </c>
    </row>
    <row r="795" spans="1:24" x14ac:dyDescent="0.3">
      <c r="A795" s="94">
        <v>348</v>
      </c>
      <c r="B795" s="44">
        <v>3048</v>
      </c>
      <c r="C795" s="44" t="s">
        <v>2</v>
      </c>
      <c r="D795" s="89"/>
      <c r="E795" s="67" t="str">
        <f t="shared" si="788"/>
        <v>X</v>
      </c>
      <c r="F795" s="44" t="s">
        <v>153</v>
      </c>
      <c r="G795" s="192">
        <v>11</v>
      </c>
      <c r="H795" s="44" t="str">
        <f t="shared" si="789"/>
        <v>XXX240/11</v>
      </c>
      <c r="I795" s="68" t="s">
        <v>5</v>
      </c>
      <c r="J795" s="68" t="s">
        <v>5</v>
      </c>
      <c r="K795" s="69">
        <v>0.42430555555555555</v>
      </c>
      <c r="L795" s="70">
        <v>0.42569444444444443</v>
      </c>
      <c r="M795" s="162" t="s">
        <v>151</v>
      </c>
      <c r="N795" s="70">
        <v>0.4513888888888889</v>
      </c>
      <c r="O795" s="142" t="s">
        <v>70</v>
      </c>
      <c r="P795" s="44" t="str">
        <f t="shared" si="790"/>
        <v>OK</v>
      </c>
      <c r="Q795" s="71">
        <f t="shared" si="791"/>
        <v>2.5694444444444464E-2</v>
      </c>
      <c r="R795" s="71">
        <f t="shared" si="792"/>
        <v>1.388888888888884E-3</v>
      </c>
      <c r="S795" s="71">
        <f t="shared" si="793"/>
        <v>2.7083333333333348E-2</v>
      </c>
      <c r="T795" s="71">
        <f t="shared" si="795"/>
        <v>2.7777777777777679E-3</v>
      </c>
      <c r="U795" s="44">
        <v>20.399999999999999</v>
      </c>
      <c r="V795" s="44">
        <f>INDEX('Počty dní'!A:E,MATCH(E795,'Počty dní'!C:C,0),4)</f>
        <v>205</v>
      </c>
      <c r="W795" s="115">
        <f t="shared" si="794"/>
        <v>4182</v>
      </c>
    </row>
    <row r="796" spans="1:24" x14ac:dyDescent="0.3">
      <c r="A796" s="94">
        <v>348</v>
      </c>
      <c r="B796" s="44">
        <v>3048</v>
      </c>
      <c r="C796" s="44" t="s">
        <v>2</v>
      </c>
      <c r="D796" s="89"/>
      <c r="E796" s="67" t="str">
        <f t="shared" si="788"/>
        <v>X</v>
      </c>
      <c r="F796" s="44" t="s">
        <v>141</v>
      </c>
      <c r="G796" s="192">
        <v>11</v>
      </c>
      <c r="H796" s="44" t="str">
        <f t="shared" si="789"/>
        <v>XXX241/11</v>
      </c>
      <c r="I796" s="68" t="s">
        <v>5</v>
      </c>
      <c r="J796" s="68" t="s">
        <v>5</v>
      </c>
      <c r="K796" s="69">
        <v>0.5083333333333333</v>
      </c>
      <c r="L796" s="70">
        <v>0.51041666666666663</v>
      </c>
      <c r="M796" s="45" t="s">
        <v>70</v>
      </c>
      <c r="N796" s="70">
        <v>0.56111111111111112</v>
      </c>
      <c r="O796" s="162" t="s">
        <v>145</v>
      </c>
      <c r="P796" s="44" t="str">
        <f t="shared" si="790"/>
        <v>OK</v>
      </c>
      <c r="Q796" s="71">
        <f t="shared" si="791"/>
        <v>5.0694444444444486E-2</v>
      </c>
      <c r="R796" s="71">
        <f t="shared" si="792"/>
        <v>2.0833333333333259E-3</v>
      </c>
      <c r="S796" s="71">
        <f t="shared" si="793"/>
        <v>5.2777777777777812E-2</v>
      </c>
      <c r="T796" s="71">
        <f t="shared" si="795"/>
        <v>5.6944444444444409E-2</v>
      </c>
      <c r="U796" s="44">
        <v>37.299999999999997</v>
      </c>
      <c r="V796" s="44">
        <f>INDEX('Počty dní'!A:E,MATCH(E796,'Počty dní'!C:C,0),4)</f>
        <v>205</v>
      </c>
      <c r="W796" s="115">
        <f t="shared" si="794"/>
        <v>7646.4999999999991</v>
      </c>
    </row>
    <row r="797" spans="1:24" x14ac:dyDescent="0.3">
      <c r="A797" s="94">
        <v>348</v>
      </c>
      <c r="B797" s="44">
        <v>3048</v>
      </c>
      <c r="C797" s="44" t="s">
        <v>2</v>
      </c>
      <c r="D797" s="89"/>
      <c r="E797" s="67" t="str">
        <f>CONCATENATE(C797,D797)</f>
        <v>X</v>
      </c>
      <c r="F797" s="44" t="s">
        <v>170</v>
      </c>
      <c r="G797" s="192">
        <v>56</v>
      </c>
      <c r="H797" s="44" t="str">
        <f>CONCATENATE(F797,"/",G797)</f>
        <v>XXX248/56</v>
      </c>
      <c r="I797" s="68" t="s">
        <v>5</v>
      </c>
      <c r="J797" s="68" t="s">
        <v>5</v>
      </c>
      <c r="K797" s="69">
        <v>0.58611111111111114</v>
      </c>
      <c r="L797" s="70">
        <v>0.58680555555555558</v>
      </c>
      <c r="M797" s="162" t="s">
        <v>145</v>
      </c>
      <c r="N797" s="70">
        <v>0.59236111111111112</v>
      </c>
      <c r="O797" s="163" t="s">
        <v>172</v>
      </c>
      <c r="P797" s="44" t="str">
        <f t="shared" si="790"/>
        <v>OK</v>
      </c>
      <c r="Q797" s="71">
        <f t="shared" si="791"/>
        <v>5.5555555555555358E-3</v>
      </c>
      <c r="R797" s="71">
        <f t="shared" si="792"/>
        <v>6.9444444444444198E-4</v>
      </c>
      <c r="S797" s="71">
        <f t="shared" si="793"/>
        <v>6.2499999999999778E-3</v>
      </c>
      <c r="T797" s="71">
        <f t="shared" si="795"/>
        <v>2.5000000000000022E-2</v>
      </c>
      <c r="U797" s="44">
        <v>4.5999999999999996</v>
      </c>
      <c r="V797" s="44">
        <f>INDEX('Počty dní'!A:E,MATCH(E797,'Počty dní'!C:C,0),4)</f>
        <v>205</v>
      </c>
      <c r="W797" s="115">
        <f>V797*U797</f>
        <v>942.99999999999989</v>
      </c>
    </row>
    <row r="798" spans="1:24" x14ac:dyDescent="0.3">
      <c r="A798" s="94">
        <v>348</v>
      </c>
      <c r="B798" s="44">
        <v>3048</v>
      </c>
      <c r="C798" s="44" t="s">
        <v>2</v>
      </c>
      <c r="D798" s="89"/>
      <c r="E798" s="67" t="str">
        <f>CONCATENATE(C798,D798)</f>
        <v>X</v>
      </c>
      <c r="F798" s="44" t="s">
        <v>170</v>
      </c>
      <c r="G798" s="192">
        <v>55</v>
      </c>
      <c r="H798" s="44" t="str">
        <f>CONCATENATE(F798,"/",G798)</f>
        <v>XXX248/55</v>
      </c>
      <c r="I798" s="68" t="s">
        <v>5</v>
      </c>
      <c r="J798" s="68" t="s">
        <v>5</v>
      </c>
      <c r="K798" s="69">
        <v>0.59305555555555556</v>
      </c>
      <c r="L798" s="70">
        <v>0.59375</v>
      </c>
      <c r="M798" s="163" t="s">
        <v>172</v>
      </c>
      <c r="N798" s="70">
        <v>0.59930555555555554</v>
      </c>
      <c r="O798" s="162" t="s">
        <v>145</v>
      </c>
      <c r="P798" s="44" t="str">
        <f t="shared" si="790"/>
        <v>OK</v>
      </c>
      <c r="Q798" s="71">
        <f t="shared" si="791"/>
        <v>5.5555555555555358E-3</v>
      </c>
      <c r="R798" s="71">
        <f t="shared" si="792"/>
        <v>6.9444444444444198E-4</v>
      </c>
      <c r="S798" s="71">
        <f t="shared" si="793"/>
        <v>6.2499999999999778E-3</v>
      </c>
      <c r="T798" s="71">
        <f t="shared" si="795"/>
        <v>6.9444444444444198E-4</v>
      </c>
      <c r="U798" s="44">
        <v>4.5999999999999996</v>
      </c>
      <c r="V798" s="44">
        <f>INDEX('Počty dní'!A:E,MATCH(E798,'Počty dní'!C:C,0),4)</f>
        <v>205</v>
      </c>
      <c r="W798" s="115">
        <f>V798*U798</f>
        <v>942.99999999999989</v>
      </c>
    </row>
    <row r="799" spans="1:24" x14ac:dyDescent="0.3">
      <c r="A799" s="94">
        <v>348</v>
      </c>
      <c r="B799" s="44">
        <v>3048</v>
      </c>
      <c r="C799" s="44" t="s">
        <v>2</v>
      </c>
      <c r="D799" s="89"/>
      <c r="E799" s="67" t="str">
        <f t="shared" ref="E799" si="796">CONCATENATE(C799,D799)</f>
        <v>X</v>
      </c>
      <c r="F799" s="44" t="s">
        <v>29</v>
      </c>
      <c r="G799" s="192"/>
      <c r="H799" s="44" t="s">
        <v>29</v>
      </c>
      <c r="I799" s="68"/>
      <c r="J799" s="68" t="s">
        <v>5</v>
      </c>
      <c r="K799" s="69">
        <v>0.59930555555555554</v>
      </c>
      <c r="L799" s="70">
        <v>0.59930555555555554</v>
      </c>
      <c r="M799" s="162" t="s">
        <v>145</v>
      </c>
      <c r="N799" s="70">
        <v>0.60069444444444442</v>
      </c>
      <c r="O799" s="162" t="s">
        <v>143</v>
      </c>
      <c r="P799" s="44" t="str">
        <f t="shared" si="790"/>
        <v>OK</v>
      </c>
      <c r="Q799" s="71">
        <f t="shared" si="791"/>
        <v>1.388888888888884E-3</v>
      </c>
      <c r="R799" s="71">
        <f t="shared" si="792"/>
        <v>0</v>
      </c>
      <c r="S799" s="71">
        <f t="shared" si="793"/>
        <v>1.388888888888884E-3</v>
      </c>
      <c r="T799" s="71">
        <f t="shared" si="795"/>
        <v>0</v>
      </c>
      <c r="U799" s="44">
        <v>0</v>
      </c>
      <c r="V799" s="44">
        <f>INDEX('Počty dní'!A:E,MATCH(E799,'Počty dní'!C:C,0),4)</f>
        <v>205</v>
      </c>
      <c r="W799" s="115">
        <f t="shared" ref="W799" si="797">V799*U799</f>
        <v>0</v>
      </c>
    </row>
    <row r="800" spans="1:24" x14ac:dyDescent="0.3">
      <c r="A800" s="94">
        <v>348</v>
      </c>
      <c r="B800" s="44">
        <v>3048</v>
      </c>
      <c r="C800" s="44" t="s">
        <v>2</v>
      </c>
      <c r="D800" s="89"/>
      <c r="E800" s="67" t="str">
        <f t="shared" si="788"/>
        <v>X</v>
      </c>
      <c r="F800" s="44" t="s">
        <v>141</v>
      </c>
      <c r="G800" s="192">
        <v>18</v>
      </c>
      <c r="H800" s="44" t="str">
        <f t="shared" si="789"/>
        <v>XXX241/18</v>
      </c>
      <c r="I800" s="68" t="s">
        <v>5</v>
      </c>
      <c r="J800" s="68" t="s">
        <v>5</v>
      </c>
      <c r="K800" s="69">
        <v>0.60138888888888886</v>
      </c>
      <c r="L800" s="70">
        <v>0.6020833333333333</v>
      </c>
      <c r="M800" s="162" t="s">
        <v>143</v>
      </c>
      <c r="N800" s="70">
        <v>0.65625</v>
      </c>
      <c r="O800" s="45" t="s">
        <v>70</v>
      </c>
      <c r="P800" s="44" t="str">
        <f t="shared" si="790"/>
        <v>OK</v>
      </c>
      <c r="Q800" s="71">
        <f t="shared" si="791"/>
        <v>5.4166666666666696E-2</v>
      </c>
      <c r="R800" s="71">
        <f t="shared" si="792"/>
        <v>6.9444444444444198E-4</v>
      </c>
      <c r="S800" s="71">
        <f t="shared" si="793"/>
        <v>5.4861111111111138E-2</v>
      </c>
      <c r="T800" s="71">
        <f t="shared" si="795"/>
        <v>6.9444444444444198E-4</v>
      </c>
      <c r="U800" s="44">
        <v>38.200000000000003</v>
      </c>
      <c r="V800" s="44">
        <f>INDEX('Počty dní'!A:E,MATCH(E800,'Počty dní'!C:C,0),4)</f>
        <v>205</v>
      </c>
      <c r="W800" s="115">
        <f t="shared" si="794"/>
        <v>7831.0000000000009</v>
      </c>
    </row>
    <row r="801" spans="1:24" x14ac:dyDescent="0.3">
      <c r="A801" s="94">
        <v>348</v>
      </c>
      <c r="B801" s="44">
        <v>3048</v>
      </c>
      <c r="C801" s="44" t="s">
        <v>2</v>
      </c>
      <c r="D801" s="89"/>
      <c r="E801" s="67" t="str">
        <f t="shared" si="788"/>
        <v>X</v>
      </c>
      <c r="F801" s="44" t="s">
        <v>141</v>
      </c>
      <c r="G801" s="192">
        <v>19</v>
      </c>
      <c r="H801" s="44" t="str">
        <f t="shared" si="789"/>
        <v>XXX241/19</v>
      </c>
      <c r="I801" s="68" t="s">
        <v>5</v>
      </c>
      <c r="J801" s="68" t="s">
        <v>5</v>
      </c>
      <c r="K801" s="69">
        <v>0.67499999999999993</v>
      </c>
      <c r="L801" s="70">
        <v>0.67708333333333337</v>
      </c>
      <c r="M801" s="45" t="s">
        <v>70</v>
      </c>
      <c r="N801" s="70">
        <v>0.72777777777777775</v>
      </c>
      <c r="O801" s="162" t="s">
        <v>145</v>
      </c>
      <c r="P801" s="44" t="str">
        <f t="shared" si="790"/>
        <v>OK</v>
      </c>
      <c r="Q801" s="71">
        <f t="shared" si="791"/>
        <v>5.0694444444444375E-2</v>
      </c>
      <c r="R801" s="71">
        <f t="shared" si="792"/>
        <v>2.083333333333437E-3</v>
      </c>
      <c r="S801" s="71">
        <f t="shared" si="793"/>
        <v>5.2777777777777812E-2</v>
      </c>
      <c r="T801" s="71">
        <f t="shared" si="795"/>
        <v>1.8749999999999933E-2</v>
      </c>
      <c r="U801" s="44">
        <v>37.299999999999997</v>
      </c>
      <c r="V801" s="44">
        <f>INDEX('Počty dní'!A:E,MATCH(E801,'Počty dní'!C:C,0),4)</f>
        <v>205</v>
      </c>
      <c r="W801" s="115">
        <f t="shared" si="794"/>
        <v>7646.4999999999991</v>
      </c>
    </row>
    <row r="802" spans="1:24" ht="15" thickBot="1" x14ac:dyDescent="0.35">
      <c r="A802" s="94">
        <v>348</v>
      </c>
      <c r="B802" s="44">
        <v>3048</v>
      </c>
      <c r="C802" s="44" t="s">
        <v>2</v>
      </c>
      <c r="D802" s="89"/>
      <c r="E802" s="67" t="str">
        <f t="shared" ref="E802" si="798">CONCATENATE(C802,D802)</f>
        <v>X</v>
      </c>
      <c r="F802" s="44" t="s">
        <v>141</v>
      </c>
      <c r="G802" s="192">
        <v>24</v>
      </c>
      <c r="H802" s="44" t="str">
        <f t="shared" ref="H802" si="799">CONCATENATE(F802,"/",G802)</f>
        <v>XXX241/24</v>
      </c>
      <c r="I802" s="68" t="s">
        <v>5</v>
      </c>
      <c r="J802" s="68" t="s">
        <v>5</v>
      </c>
      <c r="K802" s="69">
        <v>0.76944444444444438</v>
      </c>
      <c r="L802" s="70">
        <v>0.77222222222222225</v>
      </c>
      <c r="M802" s="162" t="s">
        <v>145</v>
      </c>
      <c r="N802" s="70">
        <v>0.80069444444444438</v>
      </c>
      <c r="O802" s="162" t="s">
        <v>142</v>
      </c>
      <c r="P802" s="46"/>
      <c r="Q802" s="71">
        <f t="shared" si="791"/>
        <v>2.8472222222222121E-2</v>
      </c>
      <c r="R802" s="71">
        <f t="shared" si="792"/>
        <v>2.7777777777778789E-3</v>
      </c>
      <c r="S802" s="71">
        <f t="shared" si="793"/>
        <v>3.125E-2</v>
      </c>
      <c r="T802" s="71">
        <f t="shared" si="795"/>
        <v>4.166666666666663E-2</v>
      </c>
      <c r="U802" s="44">
        <v>21.4</v>
      </c>
      <c r="V802" s="44">
        <f>INDEX('Počty dní'!A:E,MATCH(E802,'Počty dní'!C:C,0),4)</f>
        <v>205</v>
      </c>
      <c r="W802" s="115">
        <f t="shared" ref="W802" si="800">V802*U802</f>
        <v>4387</v>
      </c>
    </row>
    <row r="803" spans="1:24" ht="15" thickBot="1" x14ac:dyDescent="0.35">
      <c r="A803" s="120" t="str">
        <f ca="1">CONCATENATE(INDIRECT("R[-3]C[0]",FALSE),"celkem")</f>
        <v>348celkem</v>
      </c>
      <c r="B803" s="121"/>
      <c r="C803" s="121" t="str">
        <f ca="1">INDIRECT("R[-1]C[12]",FALSE)</f>
        <v>Lipnice n.Sáz.,,Lipnické nám.</v>
      </c>
      <c r="D803" s="122"/>
      <c r="E803" s="121"/>
      <c r="F803" s="122"/>
      <c r="G803" s="121"/>
      <c r="H803" s="123"/>
      <c r="I803" s="132"/>
      <c r="J803" s="133" t="str">
        <f ca="1">INDIRECT("R[-2]C[0]",FALSE)</f>
        <v>S</v>
      </c>
      <c r="K803" s="124"/>
      <c r="L803" s="134"/>
      <c r="M803" s="125"/>
      <c r="N803" s="134"/>
      <c r="O803" s="126"/>
      <c r="P803" s="121"/>
      <c r="Q803" s="127">
        <f>SUM(Q788:Q802)</f>
        <v>0.34027777777777768</v>
      </c>
      <c r="R803" s="127">
        <f t="shared" ref="R803:T803" si="801">SUM(R788:R802)</f>
        <v>1.5277777777778001E-2</v>
      </c>
      <c r="S803" s="127">
        <f t="shared" si="801"/>
        <v>0.35555555555555568</v>
      </c>
      <c r="T803" s="127">
        <f t="shared" si="801"/>
        <v>0.2465277777777776</v>
      </c>
      <c r="U803" s="128">
        <f>SUM(U788:U802)</f>
        <v>254.1</v>
      </c>
      <c r="V803" s="129"/>
      <c r="W803" s="130">
        <f>SUM(W788:W802)</f>
        <v>52090.5</v>
      </c>
      <c r="X803" s="41"/>
    </row>
    <row r="804" spans="1:24" x14ac:dyDescent="0.3">
      <c r="A804"/>
      <c r="B804"/>
      <c r="C804"/>
      <c r="D804"/>
      <c r="E804"/>
      <c r="F804"/>
      <c r="G804"/>
      <c r="H804"/>
      <c r="I804"/>
      <c r="J804"/>
      <c r="K804"/>
      <c r="L804"/>
      <c r="M804"/>
      <c r="N804"/>
      <c r="O804"/>
      <c r="P804"/>
      <c r="Q804"/>
      <c r="R804"/>
      <c r="S804"/>
      <c r="T804"/>
      <c r="U804"/>
      <c r="V804"/>
      <c r="W804"/>
    </row>
    <row r="805" spans="1:24" ht="15" thickBot="1" x14ac:dyDescent="0.35"/>
    <row r="806" spans="1:24" x14ac:dyDescent="0.3">
      <c r="A806" s="93">
        <v>349</v>
      </c>
      <c r="B806" s="42">
        <v>3049</v>
      </c>
      <c r="C806" s="42" t="s">
        <v>2</v>
      </c>
      <c r="D806" s="109"/>
      <c r="E806" s="110" t="str">
        <f>CONCATENATE(C806,D806)</f>
        <v>X</v>
      </c>
      <c r="F806" s="42" t="s">
        <v>147</v>
      </c>
      <c r="G806" s="191">
        <v>2</v>
      </c>
      <c r="H806" s="42" t="str">
        <f>CONCATENATE(F806,"/",G806)</f>
        <v>XXX230/2</v>
      </c>
      <c r="I806" s="64" t="s">
        <v>5</v>
      </c>
      <c r="J806" s="64" t="s">
        <v>5</v>
      </c>
      <c r="K806" s="111">
        <v>0.19722222222222222</v>
      </c>
      <c r="L806" s="112">
        <v>0.19791666666666666</v>
      </c>
      <c r="M806" s="131" t="s">
        <v>148</v>
      </c>
      <c r="N806" s="112">
        <v>0.21666666666666667</v>
      </c>
      <c r="O806" s="166" t="s">
        <v>143</v>
      </c>
      <c r="P806" s="42" t="str">
        <f t="shared" ref="P806:P824" si="802">IF(M807=O806,"OK","POZOR")</f>
        <v>OK</v>
      </c>
      <c r="Q806" s="114">
        <f t="shared" ref="Q806:Q825" si="803">IF(ISNUMBER(G806),N806-L806,IF(F806="přejezd",N806-L806,0))</f>
        <v>1.8750000000000017E-2</v>
      </c>
      <c r="R806" s="114">
        <f t="shared" ref="R806:R825" si="804">IF(ISNUMBER(G806),L806-K806,0)</f>
        <v>6.9444444444444198E-4</v>
      </c>
      <c r="S806" s="114">
        <f t="shared" ref="S806:S825" si="805">Q806+R806</f>
        <v>1.9444444444444459E-2</v>
      </c>
      <c r="T806" s="114"/>
      <c r="U806" s="42">
        <v>17</v>
      </c>
      <c r="V806" s="42">
        <f>INDEX('Počty dní'!A:E,MATCH(E806,'Počty dní'!C:C,0),4)</f>
        <v>205</v>
      </c>
      <c r="W806" s="65">
        <f>V806*U806</f>
        <v>3485</v>
      </c>
    </row>
    <row r="807" spans="1:24" x14ac:dyDescent="0.3">
      <c r="A807" s="94">
        <v>349</v>
      </c>
      <c r="B807" s="44">
        <v>3049</v>
      </c>
      <c r="C807" s="44" t="s">
        <v>2</v>
      </c>
      <c r="D807" s="89"/>
      <c r="E807" s="67" t="str">
        <f>CONCATENATE(C807,D807)</f>
        <v>X</v>
      </c>
      <c r="F807" s="44" t="s">
        <v>150</v>
      </c>
      <c r="G807" s="192">
        <v>2</v>
      </c>
      <c r="H807" s="44" t="str">
        <f>CONCATENATE(F807,"/",G807)</f>
        <v>XXX231/2</v>
      </c>
      <c r="I807" s="68" t="s">
        <v>5</v>
      </c>
      <c r="J807" s="68" t="s">
        <v>5</v>
      </c>
      <c r="K807" s="69">
        <v>0.21736111111111112</v>
      </c>
      <c r="L807" s="70">
        <v>0.21805555555555556</v>
      </c>
      <c r="M807" s="162" t="s">
        <v>143</v>
      </c>
      <c r="N807" s="70">
        <v>0.23055555555555554</v>
      </c>
      <c r="O807" s="162" t="s">
        <v>145</v>
      </c>
      <c r="P807" s="44" t="str">
        <f t="shared" si="802"/>
        <v>OK</v>
      </c>
      <c r="Q807" s="71">
        <f t="shared" si="803"/>
        <v>1.2499999999999983E-2</v>
      </c>
      <c r="R807" s="71">
        <f t="shared" si="804"/>
        <v>6.9444444444444198E-4</v>
      </c>
      <c r="S807" s="71">
        <f t="shared" si="805"/>
        <v>1.3194444444444425E-2</v>
      </c>
      <c r="T807" s="71">
        <f t="shared" ref="T807:T825" si="806">K807-N806</f>
        <v>6.9444444444444198E-4</v>
      </c>
      <c r="U807" s="44">
        <v>9.9</v>
      </c>
      <c r="V807" s="44">
        <f>INDEX('Počty dní'!A:E,MATCH(E807,'Počty dní'!C:C,0),4)</f>
        <v>205</v>
      </c>
      <c r="W807" s="115">
        <f>V807*U807</f>
        <v>2029.5</v>
      </c>
    </row>
    <row r="808" spans="1:24" x14ac:dyDescent="0.3">
      <c r="A808" s="94">
        <v>349</v>
      </c>
      <c r="B808" s="44">
        <v>3049</v>
      </c>
      <c r="C808" s="44" t="s">
        <v>2</v>
      </c>
      <c r="D808" s="89"/>
      <c r="E808" s="67" t="str">
        <f t="shared" ref="E808:E825" si="807">CONCATENATE(C808,D808)</f>
        <v>X</v>
      </c>
      <c r="F808" s="44" t="s">
        <v>147</v>
      </c>
      <c r="G808" s="192">
        <v>1</v>
      </c>
      <c r="H808" s="44" t="str">
        <f t="shared" ref="H808:H825" si="808">CONCATENATE(F808,"/",G808)</f>
        <v>XXX230/1</v>
      </c>
      <c r="I808" s="68" t="s">
        <v>5</v>
      </c>
      <c r="J808" s="68" t="s">
        <v>5</v>
      </c>
      <c r="K808" s="69">
        <v>0.24166666666666667</v>
      </c>
      <c r="L808" s="70">
        <v>0.24305555555555555</v>
      </c>
      <c r="M808" s="162" t="s">
        <v>145</v>
      </c>
      <c r="N808" s="70">
        <v>0.26041666666666669</v>
      </c>
      <c r="O808" s="142" t="s">
        <v>148</v>
      </c>
      <c r="P808" s="44" t="str">
        <f t="shared" si="802"/>
        <v>OK</v>
      </c>
      <c r="Q808" s="71">
        <f t="shared" si="803"/>
        <v>1.7361111111111133E-2</v>
      </c>
      <c r="R808" s="71">
        <f t="shared" si="804"/>
        <v>1.388888888888884E-3</v>
      </c>
      <c r="S808" s="71">
        <f t="shared" si="805"/>
        <v>1.8750000000000017E-2</v>
      </c>
      <c r="T808" s="71">
        <f t="shared" si="806"/>
        <v>1.1111111111111127E-2</v>
      </c>
      <c r="U808" s="44">
        <v>16.100000000000001</v>
      </c>
      <c r="V808" s="44">
        <f>INDEX('Počty dní'!A:E,MATCH(E808,'Počty dní'!C:C,0),4)</f>
        <v>205</v>
      </c>
      <c r="W808" s="115">
        <f t="shared" ref="W808:W825" si="809">V808*U808</f>
        <v>3300.5000000000005</v>
      </c>
    </row>
    <row r="809" spans="1:24" x14ac:dyDescent="0.3">
      <c r="A809" s="94">
        <v>349</v>
      </c>
      <c r="B809" s="44">
        <v>3049</v>
      </c>
      <c r="C809" s="44" t="s">
        <v>2</v>
      </c>
      <c r="D809" s="89"/>
      <c r="E809" s="67" t="str">
        <f>CONCATENATE(C809,D809)</f>
        <v>X</v>
      </c>
      <c r="F809" s="44" t="s">
        <v>147</v>
      </c>
      <c r="G809" s="192">
        <v>4</v>
      </c>
      <c r="H809" s="44" t="str">
        <f>CONCATENATE(F809,"/",G809)</f>
        <v>XXX230/4</v>
      </c>
      <c r="I809" s="68" t="s">
        <v>5</v>
      </c>
      <c r="J809" s="68" t="s">
        <v>5</v>
      </c>
      <c r="K809" s="69">
        <v>0.28333333333333333</v>
      </c>
      <c r="L809" s="70">
        <v>0.28472222222222221</v>
      </c>
      <c r="M809" s="142" t="s">
        <v>148</v>
      </c>
      <c r="N809" s="70">
        <v>0.31111111111111112</v>
      </c>
      <c r="O809" s="162" t="s">
        <v>145</v>
      </c>
      <c r="P809" s="44" t="str">
        <f t="shared" si="802"/>
        <v>OK</v>
      </c>
      <c r="Q809" s="71">
        <f t="shared" si="803"/>
        <v>2.6388888888888906E-2</v>
      </c>
      <c r="R809" s="71">
        <f t="shared" si="804"/>
        <v>1.388888888888884E-3</v>
      </c>
      <c r="S809" s="71">
        <f t="shared" si="805"/>
        <v>2.777777777777779E-2</v>
      </c>
      <c r="T809" s="71">
        <f t="shared" si="806"/>
        <v>2.2916666666666641E-2</v>
      </c>
      <c r="U809" s="44">
        <v>20.3</v>
      </c>
      <c r="V809" s="44">
        <f>INDEX('Počty dní'!A:E,MATCH(E809,'Počty dní'!C:C,0),4)</f>
        <v>205</v>
      </c>
      <c r="W809" s="115">
        <f>V809*U809</f>
        <v>4161.5</v>
      </c>
    </row>
    <row r="810" spans="1:24" x14ac:dyDescent="0.3">
      <c r="A810" s="94">
        <v>349</v>
      </c>
      <c r="B810" s="44">
        <v>3049</v>
      </c>
      <c r="C810" s="44" t="s">
        <v>2</v>
      </c>
      <c r="D810" s="89"/>
      <c r="E810" s="67" t="str">
        <f>CONCATENATE(C810,D810)</f>
        <v>X</v>
      </c>
      <c r="F810" s="44" t="s">
        <v>150</v>
      </c>
      <c r="G810" s="192">
        <v>4</v>
      </c>
      <c r="H810" s="44" t="str">
        <f>CONCATENATE(F810,"/",G810)</f>
        <v>XXX231/4</v>
      </c>
      <c r="I810" s="68" t="s">
        <v>5</v>
      </c>
      <c r="J810" s="68" t="s">
        <v>5</v>
      </c>
      <c r="K810" s="69">
        <v>0.31180555555555556</v>
      </c>
      <c r="L810" s="70">
        <v>0.3125</v>
      </c>
      <c r="M810" s="162" t="s">
        <v>145</v>
      </c>
      <c r="N810" s="70">
        <v>0.3263888888888889</v>
      </c>
      <c r="O810" s="162" t="s">
        <v>145</v>
      </c>
      <c r="P810" s="44" t="str">
        <f t="shared" si="802"/>
        <v>OK</v>
      </c>
      <c r="Q810" s="71">
        <f t="shared" si="803"/>
        <v>1.3888888888888895E-2</v>
      </c>
      <c r="R810" s="71">
        <f t="shared" si="804"/>
        <v>6.9444444444444198E-4</v>
      </c>
      <c r="S810" s="71">
        <f t="shared" si="805"/>
        <v>1.4583333333333337E-2</v>
      </c>
      <c r="T810" s="71">
        <f t="shared" si="806"/>
        <v>6.9444444444444198E-4</v>
      </c>
      <c r="U810" s="44">
        <v>10.8</v>
      </c>
      <c r="V810" s="44">
        <f>INDEX('Počty dní'!A:E,MATCH(E810,'Počty dní'!C:C,0),4)</f>
        <v>205</v>
      </c>
      <c r="W810" s="115">
        <f>V810*U810</f>
        <v>2214</v>
      </c>
    </row>
    <row r="811" spans="1:24" x14ac:dyDescent="0.3">
      <c r="A811" s="94">
        <v>349</v>
      </c>
      <c r="B811" s="44">
        <v>3049</v>
      </c>
      <c r="C811" s="44" t="s">
        <v>2</v>
      </c>
      <c r="D811" s="89"/>
      <c r="E811" s="67" t="str">
        <f t="shared" si="807"/>
        <v>X</v>
      </c>
      <c r="F811" s="44" t="s">
        <v>147</v>
      </c>
      <c r="G811" s="192">
        <v>3</v>
      </c>
      <c r="H811" s="44" t="str">
        <f t="shared" si="808"/>
        <v>XXX230/3</v>
      </c>
      <c r="I811" s="68" t="s">
        <v>5</v>
      </c>
      <c r="J811" s="68" t="s">
        <v>5</v>
      </c>
      <c r="K811" s="69">
        <v>0.37361111111111112</v>
      </c>
      <c r="L811" s="70">
        <v>0.375</v>
      </c>
      <c r="M811" s="162" t="s">
        <v>145</v>
      </c>
      <c r="N811" s="70">
        <v>0.3923611111111111</v>
      </c>
      <c r="O811" s="142" t="s">
        <v>148</v>
      </c>
      <c r="P811" s="44" t="str">
        <f t="shared" si="802"/>
        <v>OK</v>
      </c>
      <c r="Q811" s="71">
        <f t="shared" si="803"/>
        <v>1.7361111111111105E-2</v>
      </c>
      <c r="R811" s="71">
        <f t="shared" si="804"/>
        <v>1.388888888888884E-3</v>
      </c>
      <c r="S811" s="71">
        <f t="shared" si="805"/>
        <v>1.8749999999999989E-2</v>
      </c>
      <c r="T811" s="71">
        <f t="shared" si="806"/>
        <v>4.7222222222222221E-2</v>
      </c>
      <c r="U811" s="44">
        <v>16.100000000000001</v>
      </c>
      <c r="V811" s="44">
        <f>INDEX('Počty dní'!A:E,MATCH(E811,'Počty dní'!C:C,0),4)</f>
        <v>205</v>
      </c>
      <c r="W811" s="115">
        <f t="shared" si="809"/>
        <v>3300.5000000000005</v>
      </c>
    </row>
    <row r="812" spans="1:24" x14ac:dyDescent="0.3">
      <c r="A812" s="94">
        <v>349</v>
      </c>
      <c r="B812" s="44">
        <v>3049</v>
      </c>
      <c r="C812" s="44" t="s">
        <v>2</v>
      </c>
      <c r="D812" s="89"/>
      <c r="E812" s="67" t="str">
        <f>CONCATENATE(C812,D812)</f>
        <v>X</v>
      </c>
      <c r="F812" s="44" t="s">
        <v>147</v>
      </c>
      <c r="G812" s="192">
        <v>6</v>
      </c>
      <c r="H812" s="44" t="str">
        <f>CONCATENATE(F812,"/",G812)</f>
        <v>XXX230/6</v>
      </c>
      <c r="I812" s="68" t="s">
        <v>5</v>
      </c>
      <c r="J812" s="68" t="s">
        <v>5</v>
      </c>
      <c r="K812" s="69">
        <v>0.39305555555555555</v>
      </c>
      <c r="L812" s="70">
        <v>0.39374999999999999</v>
      </c>
      <c r="M812" s="142" t="s">
        <v>148</v>
      </c>
      <c r="N812" s="70">
        <v>0.41111111111111115</v>
      </c>
      <c r="O812" s="162" t="s">
        <v>145</v>
      </c>
      <c r="P812" s="44" t="str">
        <f t="shared" si="802"/>
        <v>OK</v>
      </c>
      <c r="Q812" s="71">
        <f t="shared" si="803"/>
        <v>1.736111111111116E-2</v>
      </c>
      <c r="R812" s="71">
        <f t="shared" si="804"/>
        <v>6.9444444444444198E-4</v>
      </c>
      <c r="S812" s="71">
        <f t="shared" si="805"/>
        <v>1.8055555555555602E-2</v>
      </c>
      <c r="T812" s="71">
        <f t="shared" si="806"/>
        <v>6.9444444444444198E-4</v>
      </c>
      <c r="U812" s="44">
        <v>16.100000000000001</v>
      </c>
      <c r="V812" s="44">
        <f>INDEX('Počty dní'!A:E,MATCH(E812,'Počty dní'!C:C,0),4)</f>
        <v>205</v>
      </c>
      <c r="W812" s="115">
        <f>V812*U812</f>
        <v>3300.5000000000005</v>
      </c>
    </row>
    <row r="813" spans="1:24" x14ac:dyDescent="0.3">
      <c r="A813" s="94">
        <v>349</v>
      </c>
      <c r="B813" s="44">
        <v>3049</v>
      </c>
      <c r="C813" s="44" t="s">
        <v>2</v>
      </c>
      <c r="D813" s="89"/>
      <c r="E813" s="67" t="str">
        <f t="shared" si="807"/>
        <v>X</v>
      </c>
      <c r="F813" s="44" t="s">
        <v>147</v>
      </c>
      <c r="G813" s="192">
        <v>5</v>
      </c>
      <c r="H813" s="44" t="str">
        <f t="shared" si="808"/>
        <v>XXX230/5</v>
      </c>
      <c r="I813" s="68" t="s">
        <v>5</v>
      </c>
      <c r="J813" s="68" t="s">
        <v>5</v>
      </c>
      <c r="K813" s="69">
        <v>0.45694444444444443</v>
      </c>
      <c r="L813" s="70">
        <v>0.45833333333333331</v>
      </c>
      <c r="M813" s="162" t="s">
        <v>145</v>
      </c>
      <c r="N813" s="70">
        <v>0.47569444444444442</v>
      </c>
      <c r="O813" s="142" t="s">
        <v>148</v>
      </c>
      <c r="P813" s="44" t="str">
        <f t="shared" si="802"/>
        <v>OK</v>
      </c>
      <c r="Q813" s="71">
        <f t="shared" si="803"/>
        <v>1.7361111111111105E-2</v>
      </c>
      <c r="R813" s="71">
        <f t="shared" si="804"/>
        <v>1.388888888888884E-3</v>
      </c>
      <c r="S813" s="71">
        <f t="shared" si="805"/>
        <v>1.8749999999999989E-2</v>
      </c>
      <c r="T813" s="71">
        <f t="shared" si="806"/>
        <v>4.5833333333333282E-2</v>
      </c>
      <c r="U813" s="44">
        <v>16.100000000000001</v>
      </c>
      <c r="V813" s="44">
        <f>INDEX('Počty dní'!A:E,MATCH(E813,'Počty dní'!C:C,0),4)</f>
        <v>205</v>
      </c>
      <c r="W813" s="115">
        <f t="shared" si="809"/>
        <v>3300.5000000000005</v>
      </c>
    </row>
    <row r="814" spans="1:24" x14ac:dyDescent="0.3">
      <c r="A814" s="94">
        <v>349</v>
      </c>
      <c r="B814" s="44">
        <v>3049</v>
      </c>
      <c r="C814" s="44" t="s">
        <v>2</v>
      </c>
      <c r="D814" s="89">
        <v>25</v>
      </c>
      <c r="E814" s="67" t="str">
        <f>CONCATENATE(C814,D814)</f>
        <v>X25</v>
      </c>
      <c r="F814" s="44" t="s">
        <v>147</v>
      </c>
      <c r="G814" s="192">
        <v>8</v>
      </c>
      <c r="H814" s="44" t="str">
        <f>CONCATENATE(F814,"/",G814)</f>
        <v>XXX230/8</v>
      </c>
      <c r="I814" s="68" t="s">
        <v>5</v>
      </c>
      <c r="J814" s="68" t="s">
        <v>5</v>
      </c>
      <c r="K814" s="69">
        <v>0.48194444444444445</v>
      </c>
      <c r="L814" s="70">
        <v>0.4826388888888889</v>
      </c>
      <c r="M814" s="142" t="s">
        <v>148</v>
      </c>
      <c r="N814" s="70">
        <v>0.48472222222222222</v>
      </c>
      <c r="O814" s="142" t="s">
        <v>149</v>
      </c>
      <c r="P814" s="44" t="str">
        <f t="shared" si="802"/>
        <v>OK</v>
      </c>
      <c r="Q814" s="71">
        <f t="shared" si="803"/>
        <v>2.0833333333333259E-3</v>
      </c>
      <c r="R814" s="71">
        <f t="shared" si="804"/>
        <v>6.9444444444444198E-4</v>
      </c>
      <c r="S814" s="71">
        <f t="shared" si="805"/>
        <v>2.7777777777777679E-3</v>
      </c>
      <c r="T814" s="71">
        <f t="shared" si="806"/>
        <v>6.2500000000000333E-3</v>
      </c>
      <c r="U814" s="44">
        <v>1.8</v>
      </c>
      <c r="V814" s="44">
        <f>INDEX('Počty dní'!A:E,MATCH(E814,'Počty dní'!C:C,0),4)</f>
        <v>205</v>
      </c>
      <c r="W814" s="115">
        <f>V814*U814</f>
        <v>369</v>
      </c>
    </row>
    <row r="815" spans="1:24" x14ac:dyDescent="0.3">
      <c r="A815" s="94">
        <v>349</v>
      </c>
      <c r="B815" s="44">
        <v>3049</v>
      </c>
      <c r="C815" s="44" t="s">
        <v>2</v>
      </c>
      <c r="D815" s="89">
        <v>25</v>
      </c>
      <c r="E815" s="67" t="str">
        <f t="shared" si="807"/>
        <v>X25</v>
      </c>
      <c r="F815" s="44" t="s">
        <v>147</v>
      </c>
      <c r="G815" s="192">
        <v>7</v>
      </c>
      <c r="H815" s="44" t="str">
        <f t="shared" si="808"/>
        <v>XXX230/7</v>
      </c>
      <c r="I815" s="68" t="s">
        <v>5</v>
      </c>
      <c r="J815" s="68" t="s">
        <v>5</v>
      </c>
      <c r="K815" s="69">
        <v>0.48958333333333331</v>
      </c>
      <c r="L815" s="70">
        <v>0.49305555555555558</v>
      </c>
      <c r="M815" s="142" t="s">
        <v>149</v>
      </c>
      <c r="N815" s="70">
        <v>0.49513888888888885</v>
      </c>
      <c r="O815" s="142" t="s">
        <v>148</v>
      </c>
      <c r="P815" s="44" t="str">
        <f t="shared" si="802"/>
        <v>OK</v>
      </c>
      <c r="Q815" s="71">
        <f t="shared" si="803"/>
        <v>2.0833333333332704E-3</v>
      </c>
      <c r="R815" s="71">
        <f t="shared" si="804"/>
        <v>3.4722222222222654E-3</v>
      </c>
      <c r="S815" s="71">
        <f t="shared" si="805"/>
        <v>5.5555555555555358E-3</v>
      </c>
      <c r="T815" s="71">
        <f t="shared" si="806"/>
        <v>4.8611111111110938E-3</v>
      </c>
      <c r="U815" s="44">
        <v>1.8</v>
      </c>
      <c r="V815" s="44">
        <f>INDEX('Počty dní'!A:E,MATCH(E815,'Počty dní'!C:C,0),4)</f>
        <v>205</v>
      </c>
      <c r="W815" s="115">
        <f t="shared" si="809"/>
        <v>369</v>
      </c>
    </row>
    <row r="816" spans="1:24" x14ac:dyDescent="0.3">
      <c r="A816" s="94">
        <v>349</v>
      </c>
      <c r="B816" s="44">
        <v>3049</v>
      </c>
      <c r="C816" s="44" t="s">
        <v>2</v>
      </c>
      <c r="D816" s="89"/>
      <c r="E816" s="67" t="str">
        <f>CONCATENATE(C816,D816)</f>
        <v>X</v>
      </c>
      <c r="F816" s="44" t="s">
        <v>147</v>
      </c>
      <c r="G816" s="192">
        <v>10</v>
      </c>
      <c r="H816" s="44" t="str">
        <f>CONCATENATE(F816,"/",G816)</f>
        <v>XXX230/10</v>
      </c>
      <c r="I816" s="68" t="s">
        <v>5</v>
      </c>
      <c r="J816" s="68" t="s">
        <v>5</v>
      </c>
      <c r="K816" s="69">
        <v>0.51944444444444449</v>
      </c>
      <c r="L816" s="70">
        <v>0.52083333333333337</v>
      </c>
      <c r="M816" s="142" t="s">
        <v>148</v>
      </c>
      <c r="N816" s="70">
        <v>0.53819444444444442</v>
      </c>
      <c r="O816" s="162" t="s">
        <v>145</v>
      </c>
      <c r="P816" s="44" t="str">
        <f t="shared" si="802"/>
        <v>OK</v>
      </c>
      <c r="Q816" s="71">
        <f t="shared" si="803"/>
        <v>1.7361111111111049E-2</v>
      </c>
      <c r="R816" s="71">
        <f t="shared" si="804"/>
        <v>1.388888888888884E-3</v>
      </c>
      <c r="S816" s="71">
        <f t="shared" si="805"/>
        <v>1.8749999999999933E-2</v>
      </c>
      <c r="T816" s="71">
        <f t="shared" si="806"/>
        <v>2.4305555555555636E-2</v>
      </c>
      <c r="U816" s="44">
        <v>16.100000000000001</v>
      </c>
      <c r="V816" s="44">
        <f>INDEX('Počty dní'!A:E,MATCH(E816,'Počty dní'!C:C,0),4)</f>
        <v>205</v>
      </c>
      <c r="W816" s="115">
        <f>V816*U816</f>
        <v>3300.5000000000005</v>
      </c>
    </row>
    <row r="817" spans="1:24" x14ac:dyDescent="0.3">
      <c r="A817" s="94">
        <v>349</v>
      </c>
      <c r="B817" s="44">
        <v>3049</v>
      </c>
      <c r="C817" s="44" t="s">
        <v>2</v>
      </c>
      <c r="D817" s="89">
        <v>25</v>
      </c>
      <c r="E817" s="67" t="str">
        <f t="shared" si="807"/>
        <v>X25</v>
      </c>
      <c r="F817" s="44" t="s">
        <v>147</v>
      </c>
      <c r="G817" s="192">
        <v>9</v>
      </c>
      <c r="H817" s="44" t="str">
        <f t="shared" si="808"/>
        <v>XXX230/9</v>
      </c>
      <c r="I817" s="68" t="s">
        <v>5</v>
      </c>
      <c r="J817" s="68" t="s">
        <v>5</v>
      </c>
      <c r="K817" s="69">
        <v>0.5395833333333333</v>
      </c>
      <c r="L817" s="70">
        <v>0.54166666666666663</v>
      </c>
      <c r="M817" s="162" t="s">
        <v>145</v>
      </c>
      <c r="N817" s="70">
        <v>0.56319444444444444</v>
      </c>
      <c r="O817" s="142" t="s">
        <v>148</v>
      </c>
      <c r="P817" s="44" t="str">
        <f t="shared" si="802"/>
        <v>OK</v>
      </c>
      <c r="Q817" s="71">
        <f t="shared" si="803"/>
        <v>2.1527777777777812E-2</v>
      </c>
      <c r="R817" s="71">
        <f t="shared" si="804"/>
        <v>2.0833333333333259E-3</v>
      </c>
      <c r="S817" s="71">
        <f t="shared" si="805"/>
        <v>2.3611111111111138E-2</v>
      </c>
      <c r="T817" s="71">
        <f t="shared" si="806"/>
        <v>1.388888888888884E-3</v>
      </c>
      <c r="U817" s="44">
        <v>20.3</v>
      </c>
      <c r="V817" s="44">
        <f>INDEX('Počty dní'!A:E,MATCH(E817,'Počty dní'!C:C,0),4)</f>
        <v>205</v>
      </c>
      <c r="W817" s="115">
        <f t="shared" si="809"/>
        <v>4161.5</v>
      </c>
    </row>
    <row r="818" spans="1:24" x14ac:dyDescent="0.3">
      <c r="A818" s="94">
        <v>349</v>
      </c>
      <c r="B818" s="44">
        <v>3049</v>
      </c>
      <c r="C818" s="44" t="s">
        <v>2</v>
      </c>
      <c r="D818" s="89">
        <v>25</v>
      </c>
      <c r="E818" s="67" t="str">
        <f>CONCATENATE(C818,D818)</f>
        <v>X25</v>
      </c>
      <c r="F818" s="44" t="s">
        <v>147</v>
      </c>
      <c r="G818" s="192">
        <v>12</v>
      </c>
      <c r="H818" s="44" t="str">
        <f>CONCATENATE(F818,"/",G818)</f>
        <v>XXX230/12</v>
      </c>
      <c r="I818" s="68" t="s">
        <v>5</v>
      </c>
      <c r="J818" s="68" t="s">
        <v>5</v>
      </c>
      <c r="K818" s="69">
        <v>0.56597222222222221</v>
      </c>
      <c r="L818" s="70">
        <v>0.56736111111111109</v>
      </c>
      <c r="M818" s="142" t="s">
        <v>148</v>
      </c>
      <c r="N818" s="70">
        <v>0.58472222222222225</v>
      </c>
      <c r="O818" s="162" t="s">
        <v>145</v>
      </c>
      <c r="P818" s="44" t="str">
        <f t="shared" si="802"/>
        <v>OK</v>
      </c>
      <c r="Q818" s="71">
        <f t="shared" si="803"/>
        <v>1.736111111111116E-2</v>
      </c>
      <c r="R818" s="71">
        <f t="shared" si="804"/>
        <v>1.388888888888884E-3</v>
      </c>
      <c r="S818" s="71">
        <f t="shared" si="805"/>
        <v>1.8750000000000044E-2</v>
      </c>
      <c r="T818" s="71">
        <f t="shared" si="806"/>
        <v>2.7777777777777679E-3</v>
      </c>
      <c r="U818" s="44">
        <v>16.100000000000001</v>
      </c>
      <c r="V818" s="44">
        <f>INDEX('Počty dní'!A:E,MATCH(E818,'Počty dní'!C:C,0),4)</f>
        <v>205</v>
      </c>
      <c r="W818" s="115">
        <f>V818*U818</f>
        <v>3300.5000000000005</v>
      </c>
    </row>
    <row r="819" spans="1:24" x14ac:dyDescent="0.3">
      <c r="A819" s="94">
        <v>349</v>
      </c>
      <c r="B819" s="44">
        <v>3049</v>
      </c>
      <c r="C819" s="44" t="s">
        <v>2</v>
      </c>
      <c r="D819" s="89"/>
      <c r="E819" s="67" t="str">
        <f>CONCATENATE(C819,D819)</f>
        <v>X</v>
      </c>
      <c r="F819" s="44" t="s">
        <v>150</v>
      </c>
      <c r="G819" s="192">
        <v>1</v>
      </c>
      <c r="H819" s="44" t="str">
        <f>CONCATENATE(F819,"/",G819)</f>
        <v>XXX231/1</v>
      </c>
      <c r="I819" s="68" t="s">
        <v>5</v>
      </c>
      <c r="J819" s="68" t="s">
        <v>5</v>
      </c>
      <c r="K819" s="69">
        <v>0.59166666666666667</v>
      </c>
      <c r="L819" s="70">
        <v>0.59375</v>
      </c>
      <c r="M819" s="162" t="s">
        <v>145</v>
      </c>
      <c r="N819" s="70">
        <v>0.60763888888888895</v>
      </c>
      <c r="O819" s="162" t="s">
        <v>145</v>
      </c>
      <c r="P819" s="44" t="str">
        <f t="shared" si="802"/>
        <v>OK</v>
      </c>
      <c r="Q819" s="71">
        <f t="shared" si="803"/>
        <v>1.3888888888888951E-2</v>
      </c>
      <c r="R819" s="71">
        <f t="shared" si="804"/>
        <v>2.0833333333333259E-3</v>
      </c>
      <c r="S819" s="71">
        <f t="shared" si="805"/>
        <v>1.5972222222222276E-2</v>
      </c>
      <c r="T819" s="71">
        <f t="shared" si="806"/>
        <v>6.9444444444444198E-3</v>
      </c>
      <c r="U819" s="44">
        <v>10.8</v>
      </c>
      <c r="V819" s="44">
        <f>INDEX('Počty dní'!A:E,MATCH(E819,'Počty dní'!C:C,0),4)</f>
        <v>205</v>
      </c>
      <c r="W819" s="115">
        <f>V819*U819</f>
        <v>2214</v>
      </c>
    </row>
    <row r="820" spans="1:24" x14ac:dyDescent="0.3">
      <c r="A820" s="94">
        <v>349</v>
      </c>
      <c r="B820" s="44">
        <v>3049</v>
      </c>
      <c r="C820" s="44" t="s">
        <v>2</v>
      </c>
      <c r="D820" s="89"/>
      <c r="E820" s="67" t="str">
        <f t="shared" ref="E820" si="810">CONCATENATE(C820,D820)</f>
        <v>X</v>
      </c>
      <c r="F820" s="44" t="s">
        <v>29</v>
      </c>
      <c r="G820" s="192"/>
      <c r="H820" s="44" t="s">
        <v>29</v>
      </c>
      <c r="I820" s="68"/>
      <c r="J820" s="68" t="s">
        <v>5</v>
      </c>
      <c r="K820" s="69">
        <v>0.60763888888888895</v>
      </c>
      <c r="L820" s="70">
        <v>0.60763888888888895</v>
      </c>
      <c r="M820" s="162" t="s">
        <v>145</v>
      </c>
      <c r="N820" s="70">
        <v>0.60902777777777783</v>
      </c>
      <c r="O820" s="162" t="s">
        <v>143</v>
      </c>
      <c r="P820" s="44" t="str">
        <f t="shared" si="802"/>
        <v>OK</v>
      </c>
      <c r="Q820" s="71">
        <f t="shared" si="803"/>
        <v>1.388888888888884E-3</v>
      </c>
      <c r="R820" s="71">
        <f t="shared" si="804"/>
        <v>0</v>
      </c>
      <c r="S820" s="71">
        <f t="shared" si="805"/>
        <v>1.388888888888884E-3</v>
      </c>
      <c r="T820" s="71">
        <f t="shared" si="806"/>
        <v>0</v>
      </c>
      <c r="U820" s="44">
        <v>0</v>
      </c>
      <c r="V820" s="44">
        <f>INDEX('Počty dní'!A:E,MATCH(E820,'Počty dní'!C:C,0),4)</f>
        <v>205</v>
      </c>
      <c r="W820" s="115">
        <f t="shared" ref="W820" si="811">V820*U820</f>
        <v>0</v>
      </c>
    </row>
    <row r="821" spans="1:24" x14ac:dyDescent="0.3">
      <c r="A821" s="94">
        <v>349</v>
      </c>
      <c r="B821" s="44">
        <v>3049</v>
      </c>
      <c r="C821" s="44" t="s">
        <v>2</v>
      </c>
      <c r="D821" s="89"/>
      <c r="E821" s="67" t="str">
        <f t="shared" si="807"/>
        <v>X</v>
      </c>
      <c r="F821" s="44" t="s">
        <v>147</v>
      </c>
      <c r="G821" s="192">
        <v>11</v>
      </c>
      <c r="H821" s="44" t="str">
        <f t="shared" si="808"/>
        <v>XXX230/11</v>
      </c>
      <c r="I821" s="68" t="s">
        <v>5</v>
      </c>
      <c r="J821" s="68" t="s">
        <v>5</v>
      </c>
      <c r="K821" s="69">
        <v>0.60972222222222217</v>
      </c>
      <c r="L821" s="70">
        <v>0.61111111111111105</v>
      </c>
      <c r="M821" s="162" t="s">
        <v>143</v>
      </c>
      <c r="N821" s="70">
        <v>0.63611111111111118</v>
      </c>
      <c r="O821" s="142" t="s">
        <v>148</v>
      </c>
      <c r="P821" s="44" t="str">
        <f t="shared" si="802"/>
        <v>OK</v>
      </c>
      <c r="Q821" s="71">
        <f t="shared" si="803"/>
        <v>2.5000000000000133E-2</v>
      </c>
      <c r="R821" s="71">
        <f t="shared" si="804"/>
        <v>1.388888888888884E-3</v>
      </c>
      <c r="S821" s="71">
        <f t="shared" si="805"/>
        <v>2.6388888888889017E-2</v>
      </c>
      <c r="T821" s="71">
        <f t="shared" si="806"/>
        <v>6.9444444444433095E-4</v>
      </c>
      <c r="U821" s="44">
        <v>21.2</v>
      </c>
      <c r="V821" s="44">
        <f>INDEX('Počty dní'!A:E,MATCH(E821,'Počty dní'!C:C,0),4)</f>
        <v>205</v>
      </c>
      <c r="W821" s="115">
        <f t="shared" si="809"/>
        <v>4346</v>
      </c>
    </row>
    <row r="822" spans="1:24" x14ac:dyDescent="0.3">
      <c r="A822" s="94">
        <v>349</v>
      </c>
      <c r="B822" s="44">
        <v>3049</v>
      </c>
      <c r="C822" s="44" t="s">
        <v>2</v>
      </c>
      <c r="D822" s="89"/>
      <c r="E822" s="67" t="str">
        <f>CONCATENATE(C822,D822)</f>
        <v>X</v>
      </c>
      <c r="F822" s="44" t="s">
        <v>147</v>
      </c>
      <c r="G822" s="192">
        <v>14</v>
      </c>
      <c r="H822" s="44" t="str">
        <f>CONCATENATE(F822,"/",G822)</f>
        <v>XXX230/14</v>
      </c>
      <c r="I822" s="68" t="s">
        <v>5</v>
      </c>
      <c r="J822" s="68" t="s">
        <v>5</v>
      </c>
      <c r="K822" s="69">
        <v>0.64930555555555558</v>
      </c>
      <c r="L822" s="70">
        <v>0.65069444444444446</v>
      </c>
      <c r="M822" s="142" t="s">
        <v>148</v>
      </c>
      <c r="N822" s="70">
        <v>0.66805555555555562</v>
      </c>
      <c r="O822" s="162" t="s">
        <v>145</v>
      </c>
      <c r="P822" s="44" t="str">
        <f t="shared" si="802"/>
        <v>OK</v>
      </c>
      <c r="Q822" s="71">
        <f t="shared" si="803"/>
        <v>1.736111111111116E-2</v>
      </c>
      <c r="R822" s="71">
        <f t="shared" si="804"/>
        <v>1.388888888888884E-3</v>
      </c>
      <c r="S822" s="71">
        <f t="shared" si="805"/>
        <v>1.8750000000000044E-2</v>
      </c>
      <c r="T822" s="71">
        <f t="shared" si="806"/>
        <v>1.3194444444444398E-2</v>
      </c>
      <c r="U822" s="44">
        <v>16.100000000000001</v>
      </c>
      <c r="V822" s="44">
        <f>INDEX('Počty dní'!A:E,MATCH(E822,'Počty dní'!C:C,0),4)</f>
        <v>205</v>
      </c>
      <c r="W822" s="115">
        <f>V822*U822</f>
        <v>3300.5000000000005</v>
      </c>
    </row>
    <row r="823" spans="1:24" x14ac:dyDescent="0.3">
      <c r="A823" s="94">
        <v>349</v>
      </c>
      <c r="B823" s="44">
        <v>3049</v>
      </c>
      <c r="C823" s="44" t="s">
        <v>2</v>
      </c>
      <c r="D823" s="89"/>
      <c r="E823" s="67" t="str">
        <f t="shared" si="807"/>
        <v>X</v>
      </c>
      <c r="F823" s="44" t="s">
        <v>147</v>
      </c>
      <c r="G823" s="192">
        <v>13</v>
      </c>
      <c r="H823" s="44" t="str">
        <f t="shared" si="808"/>
        <v>XXX230/13</v>
      </c>
      <c r="I823" s="68" t="s">
        <v>5</v>
      </c>
      <c r="J823" s="68" t="s">
        <v>5</v>
      </c>
      <c r="K823" s="69">
        <v>0.6958333333333333</v>
      </c>
      <c r="L823" s="70">
        <v>0.69791666666666663</v>
      </c>
      <c r="M823" s="162" t="s">
        <v>145</v>
      </c>
      <c r="N823" s="70">
        <v>0.71527777777777779</v>
      </c>
      <c r="O823" s="142" t="s">
        <v>148</v>
      </c>
      <c r="P823" s="44" t="str">
        <f t="shared" si="802"/>
        <v>OK</v>
      </c>
      <c r="Q823" s="71">
        <f t="shared" si="803"/>
        <v>1.736111111111116E-2</v>
      </c>
      <c r="R823" s="71">
        <f t="shared" si="804"/>
        <v>2.0833333333333259E-3</v>
      </c>
      <c r="S823" s="71">
        <f t="shared" si="805"/>
        <v>1.9444444444444486E-2</v>
      </c>
      <c r="T823" s="71">
        <f t="shared" si="806"/>
        <v>2.7777777777777679E-2</v>
      </c>
      <c r="U823" s="44">
        <v>16.100000000000001</v>
      </c>
      <c r="V823" s="44">
        <f>INDEX('Počty dní'!A:E,MATCH(E823,'Počty dní'!C:C,0),4)</f>
        <v>205</v>
      </c>
      <c r="W823" s="115">
        <f t="shared" si="809"/>
        <v>3300.5000000000005</v>
      </c>
    </row>
    <row r="824" spans="1:24" x14ac:dyDescent="0.3">
      <c r="A824" s="94">
        <v>349</v>
      </c>
      <c r="B824" s="44">
        <v>3049</v>
      </c>
      <c r="C824" s="44" t="s">
        <v>2</v>
      </c>
      <c r="D824" s="89"/>
      <c r="E824" s="67" t="str">
        <f>CONCATENATE(C824,D824)</f>
        <v>X</v>
      </c>
      <c r="F824" s="44" t="s">
        <v>147</v>
      </c>
      <c r="G824" s="192">
        <v>16</v>
      </c>
      <c r="H824" s="44" t="str">
        <f>CONCATENATE(F824,"/",G824)</f>
        <v>XXX230/16</v>
      </c>
      <c r="I824" s="68" t="s">
        <v>5</v>
      </c>
      <c r="J824" s="68" t="s">
        <v>5</v>
      </c>
      <c r="K824" s="69">
        <v>0.73263888888888884</v>
      </c>
      <c r="L824" s="70">
        <v>0.73402777777777783</v>
      </c>
      <c r="M824" s="142" t="s">
        <v>148</v>
      </c>
      <c r="N824" s="70">
        <v>0.75138888888888899</v>
      </c>
      <c r="O824" s="162" t="s">
        <v>145</v>
      </c>
      <c r="P824" s="44" t="str">
        <f t="shared" si="802"/>
        <v>OK</v>
      </c>
      <c r="Q824" s="71">
        <f t="shared" si="803"/>
        <v>1.736111111111116E-2</v>
      </c>
      <c r="R824" s="71">
        <f t="shared" si="804"/>
        <v>1.388888888888995E-3</v>
      </c>
      <c r="S824" s="71">
        <f t="shared" si="805"/>
        <v>1.8750000000000155E-2</v>
      </c>
      <c r="T824" s="71">
        <f t="shared" si="806"/>
        <v>1.7361111111111049E-2</v>
      </c>
      <c r="U824" s="44">
        <v>16.100000000000001</v>
      </c>
      <c r="V824" s="44">
        <f>INDEX('Počty dní'!A:E,MATCH(E824,'Počty dní'!C:C,0),4)</f>
        <v>205</v>
      </c>
      <c r="W824" s="115">
        <f>V824*U824</f>
        <v>3300.5000000000005</v>
      </c>
    </row>
    <row r="825" spans="1:24" ht="15" thickBot="1" x14ac:dyDescent="0.35">
      <c r="A825" s="94">
        <v>349</v>
      </c>
      <c r="B825" s="44">
        <v>3049</v>
      </c>
      <c r="C825" s="44" t="s">
        <v>2</v>
      </c>
      <c r="D825" s="89"/>
      <c r="E825" s="67" t="str">
        <f t="shared" si="807"/>
        <v>X</v>
      </c>
      <c r="F825" s="44" t="s">
        <v>147</v>
      </c>
      <c r="G825" s="192">
        <v>15</v>
      </c>
      <c r="H825" s="44" t="str">
        <f t="shared" si="808"/>
        <v>XXX230/15</v>
      </c>
      <c r="I825" s="68" t="s">
        <v>5</v>
      </c>
      <c r="J825" s="68" t="s">
        <v>5</v>
      </c>
      <c r="K825" s="69">
        <v>0.75902777777777775</v>
      </c>
      <c r="L825" s="70">
        <v>0.76041666666666663</v>
      </c>
      <c r="M825" s="162" t="s">
        <v>145</v>
      </c>
      <c r="N825" s="70">
        <v>0.77777777777777779</v>
      </c>
      <c r="O825" s="142" t="s">
        <v>148</v>
      </c>
      <c r="P825" s="46"/>
      <c r="Q825" s="71">
        <f t="shared" si="803"/>
        <v>1.736111111111116E-2</v>
      </c>
      <c r="R825" s="71">
        <f t="shared" si="804"/>
        <v>1.388888888888884E-3</v>
      </c>
      <c r="S825" s="71">
        <f t="shared" si="805"/>
        <v>1.8750000000000044E-2</v>
      </c>
      <c r="T825" s="71">
        <f t="shared" si="806"/>
        <v>7.6388888888887507E-3</v>
      </c>
      <c r="U825" s="44">
        <v>16.100000000000001</v>
      </c>
      <c r="V825" s="44">
        <f>INDEX('Počty dní'!A:E,MATCH(E825,'Počty dní'!C:C,0),4)</f>
        <v>205</v>
      </c>
      <c r="W825" s="115">
        <f t="shared" si="809"/>
        <v>3300.5000000000005</v>
      </c>
    </row>
    <row r="826" spans="1:24" ht="15" thickBot="1" x14ac:dyDescent="0.35">
      <c r="A826" s="120" t="str">
        <f ca="1">CONCATENATE(INDIRECT("R[-3]C[0]",FALSE),"celkem")</f>
        <v>349celkem</v>
      </c>
      <c r="B826" s="121"/>
      <c r="C826" s="121" t="str">
        <f ca="1">INDIRECT("R[-1]C[12]",FALSE)</f>
        <v>Leština u Světlé,,žel.zast.</v>
      </c>
      <c r="D826" s="122"/>
      <c r="E826" s="121"/>
      <c r="F826" s="122"/>
      <c r="G826" s="121"/>
      <c r="H826" s="123"/>
      <c r="I826" s="132"/>
      <c r="J826" s="133" t="str">
        <f ca="1">INDIRECT("R[-2]C[0]",FALSE)</f>
        <v>S</v>
      </c>
      <c r="K826" s="124"/>
      <c r="L826" s="134"/>
      <c r="M826" s="125"/>
      <c r="N826" s="134"/>
      <c r="O826" s="126"/>
      <c r="P826" s="121"/>
      <c r="Q826" s="127">
        <f>SUM(Q806:Q825)</f>
        <v>0.31111111111111156</v>
      </c>
      <c r="R826" s="127">
        <f t="shared" ref="R826:T826" si="812">SUM(R806:R825)</f>
        <v>2.7083333333333404E-2</v>
      </c>
      <c r="S826" s="127">
        <f t="shared" si="812"/>
        <v>0.33819444444444491</v>
      </c>
      <c r="T826" s="127">
        <f t="shared" si="812"/>
        <v>0.24236111111111064</v>
      </c>
      <c r="U826" s="128">
        <f>SUM(U806:U825)</f>
        <v>274.89999999999998</v>
      </c>
      <c r="V826" s="129"/>
      <c r="W826" s="130">
        <f>SUM(W806:W825)</f>
        <v>56354.5</v>
      </c>
      <c r="X826" s="41"/>
    </row>
    <row r="828" spans="1:24" ht="15" thickBot="1" x14ac:dyDescent="0.35">
      <c r="A828"/>
      <c r="B828"/>
      <c r="C828"/>
      <c r="D828"/>
      <c r="E828"/>
      <c r="F828"/>
      <c r="G828"/>
      <c r="H828"/>
      <c r="I828"/>
      <c r="J828"/>
      <c r="K828"/>
      <c r="L828"/>
      <c r="M828"/>
      <c r="N828"/>
      <c r="O828"/>
      <c r="P828"/>
      <c r="Q828"/>
      <c r="R828"/>
      <c r="S828"/>
      <c r="T828"/>
      <c r="U828"/>
      <c r="V828"/>
      <c r="W828"/>
    </row>
    <row r="829" spans="1:24" x14ac:dyDescent="0.3">
      <c r="A829" s="93">
        <v>350</v>
      </c>
      <c r="B829" s="42">
        <v>3050</v>
      </c>
      <c r="C829" s="42" t="s">
        <v>2</v>
      </c>
      <c r="D829" s="109"/>
      <c r="E829" s="110" t="str">
        <f>CONCATENATE(C829,D829)</f>
        <v>X</v>
      </c>
      <c r="F829" s="42" t="s">
        <v>156</v>
      </c>
      <c r="G829" s="191">
        <v>2</v>
      </c>
      <c r="H829" s="42" t="str">
        <f>CONCATENATE(F829,"/",G829)</f>
        <v>XXX232/2</v>
      </c>
      <c r="I829" s="64" t="s">
        <v>5</v>
      </c>
      <c r="J829" s="64" t="s">
        <v>6</v>
      </c>
      <c r="K829" s="111">
        <v>0.20416666666666669</v>
      </c>
      <c r="L829" s="112">
        <v>0.20486111111111113</v>
      </c>
      <c r="M829" s="167" t="s">
        <v>158</v>
      </c>
      <c r="N829" s="112">
        <v>0.22708333333333333</v>
      </c>
      <c r="O829" s="166" t="s">
        <v>151</v>
      </c>
      <c r="P829" s="42" t="str">
        <f t="shared" ref="P829:P843" si="813">IF(M830=O829,"OK","POZOR")</f>
        <v>OK</v>
      </c>
      <c r="Q829" s="114">
        <f t="shared" ref="Q829:Q844" si="814">IF(ISNUMBER(G829),N829-L829,IF(F829="přejezd",N829-L829,0))</f>
        <v>2.2222222222222199E-2</v>
      </c>
      <c r="R829" s="114">
        <f t="shared" ref="R829:R844" si="815">IF(ISNUMBER(G829),L829-K829,0)</f>
        <v>6.9444444444444198E-4</v>
      </c>
      <c r="S829" s="114">
        <f t="shared" ref="S829:S844" si="816">Q829+R829</f>
        <v>2.2916666666666641E-2</v>
      </c>
      <c r="T829" s="114"/>
      <c r="U829" s="42">
        <v>17.600000000000001</v>
      </c>
      <c r="V829" s="42">
        <f>INDEX('Počty dní'!A:E,MATCH(E829,'Počty dní'!C:C,0),4)</f>
        <v>205</v>
      </c>
      <c r="W829" s="65">
        <f>V829*U829</f>
        <v>3608.0000000000005</v>
      </c>
    </row>
    <row r="830" spans="1:24" x14ac:dyDescent="0.3">
      <c r="A830" s="94">
        <v>350</v>
      </c>
      <c r="B830" s="44">
        <v>3050</v>
      </c>
      <c r="C830" s="44" t="s">
        <v>2</v>
      </c>
      <c r="D830" s="89"/>
      <c r="E830" s="67" t="str">
        <f>CONCATENATE(C830,D830)</f>
        <v>X</v>
      </c>
      <c r="F830" s="44" t="s">
        <v>166</v>
      </c>
      <c r="G830" s="192">
        <v>2</v>
      </c>
      <c r="H830" s="44" t="str">
        <f>CONCATENATE(F830,"/",G830)</f>
        <v>XXX246/2</v>
      </c>
      <c r="I830" s="68" t="s">
        <v>5</v>
      </c>
      <c r="J830" s="68" t="s">
        <v>6</v>
      </c>
      <c r="K830" s="69">
        <v>0.23055555555555554</v>
      </c>
      <c r="L830" s="70">
        <v>0.23124999999999998</v>
      </c>
      <c r="M830" s="164" t="s">
        <v>151</v>
      </c>
      <c r="N830" s="70">
        <v>0.25555555555555559</v>
      </c>
      <c r="O830" s="164" t="s">
        <v>151</v>
      </c>
      <c r="P830" s="44" t="str">
        <f t="shared" si="813"/>
        <v>OK</v>
      </c>
      <c r="Q830" s="71">
        <f t="shared" ref="Q830:Q838" si="817">IF(ISNUMBER(G830),N830-L830,IF(F830="přejezd",N830-L830,0))</f>
        <v>2.4305555555555608E-2</v>
      </c>
      <c r="R830" s="71">
        <f t="shared" ref="R830:R838" si="818">IF(ISNUMBER(G830),L830-K830,0)</f>
        <v>6.9444444444444198E-4</v>
      </c>
      <c r="S830" s="71">
        <f t="shared" ref="S830:S838" si="819">Q830+R830</f>
        <v>2.500000000000005E-2</v>
      </c>
      <c r="T830" s="71">
        <f t="shared" ref="T830:T838" si="820">K830-N829</f>
        <v>3.4722222222222099E-3</v>
      </c>
      <c r="U830" s="44">
        <v>20.9</v>
      </c>
      <c r="V830" s="44">
        <f>INDEX('Počty dní'!A:E,MATCH(E830,'Počty dní'!C:C,0),4)</f>
        <v>205</v>
      </c>
      <c r="W830" s="115">
        <f>V830*U830</f>
        <v>4284.5</v>
      </c>
    </row>
    <row r="831" spans="1:24" x14ac:dyDescent="0.3">
      <c r="A831" s="94">
        <v>350</v>
      </c>
      <c r="B831" s="44">
        <v>3050</v>
      </c>
      <c r="C831" s="44" t="s">
        <v>2</v>
      </c>
      <c r="D831" s="89"/>
      <c r="E831" s="67" t="str">
        <f t="shared" ref="E831:E877" si="821">CONCATENATE(C831,D831)</f>
        <v>X</v>
      </c>
      <c r="F831" s="44" t="s">
        <v>153</v>
      </c>
      <c r="G831" s="192">
        <v>5</v>
      </c>
      <c r="H831" s="44" t="str">
        <f t="shared" ref="H831:H877" si="822">CONCATENATE(F831,"/",G831)</f>
        <v>XXX240/5</v>
      </c>
      <c r="I831" s="68" t="s">
        <v>6</v>
      </c>
      <c r="J831" s="68" t="s">
        <v>6</v>
      </c>
      <c r="K831" s="69">
        <v>0.25763888888888892</v>
      </c>
      <c r="L831" s="70">
        <v>0.2590277777777778</v>
      </c>
      <c r="M831" s="162" t="s">
        <v>151</v>
      </c>
      <c r="N831" s="70">
        <v>0.28472222222222221</v>
      </c>
      <c r="O831" s="142" t="s">
        <v>70</v>
      </c>
      <c r="P831" s="44" t="str">
        <f t="shared" si="813"/>
        <v>OK</v>
      </c>
      <c r="Q831" s="71">
        <f t="shared" si="817"/>
        <v>2.5694444444444409E-2</v>
      </c>
      <c r="R831" s="71">
        <f t="shared" si="818"/>
        <v>1.388888888888884E-3</v>
      </c>
      <c r="S831" s="71">
        <f t="shared" si="819"/>
        <v>2.7083333333333293E-2</v>
      </c>
      <c r="T831" s="71">
        <f t="shared" si="820"/>
        <v>2.0833333333333259E-3</v>
      </c>
      <c r="U831" s="44">
        <v>20.399999999999999</v>
      </c>
      <c r="V831" s="44">
        <f>INDEX('Počty dní'!A:E,MATCH(E831,'Počty dní'!C:C,0),4)</f>
        <v>205</v>
      </c>
      <c r="W831" s="115">
        <f t="shared" ref="W831:W877" si="823">V831*U831</f>
        <v>4182</v>
      </c>
    </row>
    <row r="832" spans="1:24" x14ac:dyDescent="0.3">
      <c r="A832" s="94">
        <v>350</v>
      </c>
      <c r="B832" s="44">
        <v>3050</v>
      </c>
      <c r="C832" s="44" t="s">
        <v>2</v>
      </c>
      <c r="D832" s="89"/>
      <c r="E832" s="67" t="str">
        <f t="shared" ref="E832:E833" si="824">CONCATENATE(C832,D832)</f>
        <v>X</v>
      </c>
      <c r="F832" s="44" t="s">
        <v>153</v>
      </c>
      <c r="G832" s="192">
        <v>6</v>
      </c>
      <c r="H832" s="44" t="str">
        <f t="shared" ref="H832:H833" si="825">CONCATENATE(F832,"/",G832)</f>
        <v>XXX240/6</v>
      </c>
      <c r="I832" s="68" t="s">
        <v>6</v>
      </c>
      <c r="J832" s="68" t="s">
        <v>6</v>
      </c>
      <c r="K832" s="69">
        <v>0.29166666666666669</v>
      </c>
      <c r="L832" s="70">
        <v>0.2951388888888889</v>
      </c>
      <c r="M832" s="142" t="s">
        <v>70</v>
      </c>
      <c r="N832" s="70">
        <v>0.32013888888888892</v>
      </c>
      <c r="O832" s="142" t="s">
        <v>151</v>
      </c>
      <c r="P832" s="44" t="str">
        <f t="shared" si="813"/>
        <v>OK</v>
      </c>
      <c r="Q832" s="71">
        <f t="shared" si="817"/>
        <v>2.5000000000000022E-2</v>
      </c>
      <c r="R832" s="71">
        <f t="shared" si="818"/>
        <v>3.4722222222222099E-3</v>
      </c>
      <c r="S832" s="71">
        <f t="shared" si="819"/>
        <v>2.8472222222222232E-2</v>
      </c>
      <c r="T832" s="71">
        <f t="shared" si="820"/>
        <v>6.9444444444444753E-3</v>
      </c>
      <c r="U832" s="44">
        <v>20.399999999999999</v>
      </c>
      <c r="V832" s="44">
        <f>INDEX('Počty dní'!A:E,MATCH(E832,'Počty dní'!C:C,0),4)</f>
        <v>205</v>
      </c>
      <c r="W832" s="115">
        <f t="shared" ref="W832:W833" si="826">V832*U832</f>
        <v>4182</v>
      </c>
    </row>
    <row r="833" spans="1:24" x14ac:dyDescent="0.3">
      <c r="A833" s="94">
        <v>350</v>
      </c>
      <c r="B833" s="44">
        <v>3050</v>
      </c>
      <c r="C833" s="44" t="s">
        <v>2</v>
      </c>
      <c r="D833" s="89"/>
      <c r="E833" s="67" t="str">
        <f t="shared" si="824"/>
        <v>X</v>
      </c>
      <c r="F833" s="44" t="s">
        <v>153</v>
      </c>
      <c r="G833" s="192">
        <v>9</v>
      </c>
      <c r="H833" s="44" t="str">
        <f t="shared" si="825"/>
        <v>XXX240/9</v>
      </c>
      <c r="I833" s="68" t="s">
        <v>6</v>
      </c>
      <c r="J833" s="68" t="s">
        <v>6</v>
      </c>
      <c r="K833" s="69">
        <v>0.34097222222222223</v>
      </c>
      <c r="L833" s="70">
        <v>0.34236111111111112</v>
      </c>
      <c r="M833" s="162" t="s">
        <v>151</v>
      </c>
      <c r="N833" s="70">
        <v>0.36805555555555558</v>
      </c>
      <c r="O833" s="142" t="s">
        <v>70</v>
      </c>
      <c r="P833" s="44" t="str">
        <f t="shared" si="813"/>
        <v>OK</v>
      </c>
      <c r="Q833" s="71">
        <f t="shared" si="817"/>
        <v>2.5694444444444464E-2</v>
      </c>
      <c r="R833" s="71">
        <f t="shared" si="818"/>
        <v>1.388888888888884E-3</v>
      </c>
      <c r="S833" s="71">
        <f t="shared" si="819"/>
        <v>2.7083333333333348E-2</v>
      </c>
      <c r="T833" s="71">
        <f t="shared" si="820"/>
        <v>2.0833333333333315E-2</v>
      </c>
      <c r="U833" s="44">
        <v>20.399999999999999</v>
      </c>
      <c r="V833" s="44">
        <f>INDEX('Počty dní'!A:E,MATCH(E833,'Počty dní'!C:C,0),4)</f>
        <v>205</v>
      </c>
      <c r="W833" s="115">
        <f t="shared" si="826"/>
        <v>4182</v>
      </c>
    </row>
    <row r="834" spans="1:24" x14ac:dyDescent="0.3">
      <c r="A834" s="94">
        <v>350</v>
      </c>
      <c r="B834" s="44">
        <v>3050</v>
      </c>
      <c r="C834" s="44" t="s">
        <v>2</v>
      </c>
      <c r="D834" s="89"/>
      <c r="E834" s="67" t="str">
        <f>CONCATENATE(C834,D834)</f>
        <v>X</v>
      </c>
      <c r="F834" s="44" t="s">
        <v>153</v>
      </c>
      <c r="G834" s="192">
        <v>10</v>
      </c>
      <c r="H834" s="44" t="str">
        <f>CONCATENATE(F834,"/",G834)</f>
        <v>XXX240/10</v>
      </c>
      <c r="I834" s="68" t="s">
        <v>5</v>
      </c>
      <c r="J834" s="68" t="s">
        <v>6</v>
      </c>
      <c r="K834" s="69">
        <v>0.46249999999999997</v>
      </c>
      <c r="L834" s="70">
        <v>0.46527777777777773</v>
      </c>
      <c r="M834" s="142" t="s">
        <v>70</v>
      </c>
      <c r="N834" s="70">
        <v>0.48819444444444443</v>
      </c>
      <c r="O834" s="162" t="s">
        <v>152</v>
      </c>
      <c r="P834" s="44" t="str">
        <f t="shared" si="813"/>
        <v>OK</v>
      </c>
      <c r="Q834" s="71">
        <f t="shared" si="817"/>
        <v>2.2916666666666696E-2</v>
      </c>
      <c r="R834" s="71">
        <f t="shared" si="818"/>
        <v>2.7777777777777679E-3</v>
      </c>
      <c r="S834" s="71">
        <f t="shared" si="819"/>
        <v>2.5694444444444464E-2</v>
      </c>
      <c r="T834" s="71">
        <f t="shared" si="820"/>
        <v>9.4444444444444386E-2</v>
      </c>
      <c r="U834" s="44">
        <v>19.2</v>
      </c>
      <c r="V834" s="44">
        <f>INDEX('Počty dní'!A:E,MATCH(E834,'Počty dní'!C:C,0),4)</f>
        <v>205</v>
      </c>
      <c r="W834" s="115">
        <f>V834*U834</f>
        <v>3936</v>
      </c>
    </row>
    <row r="835" spans="1:24" x14ac:dyDescent="0.3">
      <c r="A835" s="94">
        <v>350</v>
      </c>
      <c r="B835" s="44">
        <v>3050</v>
      </c>
      <c r="C835" s="44" t="s">
        <v>2</v>
      </c>
      <c r="D835" s="89"/>
      <c r="E835" s="67" t="str">
        <f>CONCATENATE(C835,D835)</f>
        <v>X</v>
      </c>
      <c r="F835" s="44" t="s">
        <v>154</v>
      </c>
      <c r="G835" s="192">
        <v>10</v>
      </c>
      <c r="H835" s="44" t="str">
        <f>CONCATENATE(F835,"/",G835)</f>
        <v>XXX245/10</v>
      </c>
      <c r="I835" s="68" t="s">
        <v>5</v>
      </c>
      <c r="J835" s="68" t="s">
        <v>6</v>
      </c>
      <c r="K835" s="69">
        <v>0.48819444444444443</v>
      </c>
      <c r="L835" s="70">
        <v>0.48888888888888887</v>
      </c>
      <c r="M835" s="162" t="s">
        <v>152</v>
      </c>
      <c r="N835" s="70">
        <v>0.50555555555555554</v>
      </c>
      <c r="O835" s="142" t="s">
        <v>155</v>
      </c>
      <c r="P835" s="44" t="str">
        <f t="shared" si="813"/>
        <v>OK</v>
      </c>
      <c r="Q835" s="71">
        <f t="shared" si="817"/>
        <v>1.6666666666666663E-2</v>
      </c>
      <c r="R835" s="71">
        <f t="shared" si="818"/>
        <v>6.9444444444444198E-4</v>
      </c>
      <c r="S835" s="71">
        <f t="shared" si="819"/>
        <v>1.7361111111111105E-2</v>
      </c>
      <c r="T835" s="71">
        <f t="shared" si="820"/>
        <v>0</v>
      </c>
      <c r="U835" s="44">
        <v>13.7</v>
      </c>
      <c r="V835" s="44">
        <f>INDEX('Počty dní'!A:E,MATCH(E835,'Počty dní'!C:C,0),4)</f>
        <v>205</v>
      </c>
      <c r="W835" s="115">
        <f>V835*U835</f>
        <v>2808.5</v>
      </c>
    </row>
    <row r="836" spans="1:24" x14ac:dyDescent="0.3">
      <c r="A836" s="94">
        <v>350</v>
      </c>
      <c r="B836" s="44">
        <v>3050</v>
      </c>
      <c r="C836" s="44" t="s">
        <v>2</v>
      </c>
      <c r="D836" s="89"/>
      <c r="E836" s="67" t="str">
        <f t="shared" ref="E836" si="827">CONCATENATE(C836,D836)</f>
        <v>X</v>
      </c>
      <c r="F836" s="44" t="s">
        <v>29</v>
      </c>
      <c r="G836" s="192"/>
      <c r="H836" s="44" t="s">
        <v>29</v>
      </c>
      <c r="I836" s="68"/>
      <c r="J836" s="68" t="s">
        <v>6</v>
      </c>
      <c r="K836" s="69">
        <v>0.51736111111111105</v>
      </c>
      <c r="L836" s="70">
        <v>0.51736111111111105</v>
      </c>
      <c r="M836" s="142" t="s">
        <v>155</v>
      </c>
      <c r="N836" s="70">
        <v>0.51944444444444449</v>
      </c>
      <c r="O836" s="162" t="s">
        <v>145</v>
      </c>
      <c r="P836" s="44" t="str">
        <f t="shared" si="813"/>
        <v>OK</v>
      </c>
      <c r="Q836" s="71">
        <f t="shared" si="817"/>
        <v>2.083333333333437E-3</v>
      </c>
      <c r="R836" s="71">
        <f t="shared" si="818"/>
        <v>0</v>
      </c>
      <c r="S836" s="71">
        <f t="shared" si="819"/>
        <v>2.083333333333437E-3</v>
      </c>
      <c r="T836" s="71">
        <f t="shared" si="820"/>
        <v>1.1805555555555514E-2</v>
      </c>
      <c r="U836" s="44">
        <v>0</v>
      </c>
      <c r="V836" s="44">
        <f>INDEX('Počty dní'!A:E,MATCH(E836,'Počty dní'!C:C,0),4)</f>
        <v>205</v>
      </c>
      <c r="W836" s="115">
        <f t="shared" ref="W836" si="828">V836*U836</f>
        <v>0</v>
      </c>
    </row>
    <row r="837" spans="1:24" x14ac:dyDescent="0.3">
      <c r="A837" s="94">
        <v>350</v>
      </c>
      <c r="B837" s="44">
        <v>3050</v>
      </c>
      <c r="C837" s="44" t="s">
        <v>2</v>
      </c>
      <c r="D837" s="89"/>
      <c r="E837" s="67" t="str">
        <f t="shared" ref="E837:E842" si="829">CONCATENATE(C837,D837)</f>
        <v>X</v>
      </c>
      <c r="F837" s="44" t="s">
        <v>141</v>
      </c>
      <c r="G837" s="192">
        <v>14</v>
      </c>
      <c r="H837" s="44" t="str">
        <f t="shared" ref="H837:H842" si="830">CONCATENATE(F837,"/",G837)</f>
        <v>XXX241/14</v>
      </c>
      <c r="I837" s="68" t="s">
        <v>5</v>
      </c>
      <c r="J837" s="68" t="s">
        <v>6</v>
      </c>
      <c r="K837" s="69">
        <v>0.51944444444444449</v>
      </c>
      <c r="L837" s="70">
        <v>0.52222222222222225</v>
      </c>
      <c r="M837" s="162" t="s">
        <v>145</v>
      </c>
      <c r="N837" s="70">
        <v>0.57291666666666663</v>
      </c>
      <c r="O837" s="45" t="s">
        <v>70</v>
      </c>
      <c r="P837" s="44" t="str">
        <f t="shared" si="813"/>
        <v>OK</v>
      </c>
      <c r="Q837" s="71">
        <f t="shared" si="817"/>
        <v>5.0694444444444375E-2</v>
      </c>
      <c r="R837" s="71">
        <f t="shared" si="818"/>
        <v>2.7777777777777679E-3</v>
      </c>
      <c r="S837" s="71">
        <f t="shared" si="819"/>
        <v>5.3472222222222143E-2</v>
      </c>
      <c r="T837" s="71">
        <f t="shared" si="820"/>
        <v>0</v>
      </c>
      <c r="U837" s="44">
        <v>37.299999999999997</v>
      </c>
      <c r="V837" s="44">
        <f>INDEX('Počty dní'!A:E,MATCH(E837,'Počty dní'!C:C,0),4)</f>
        <v>205</v>
      </c>
      <c r="W837" s="115">
        <f t="shared" ref="W837:W842" si="831">V837*U837</f>
        <v>7646.4999999999991</v>
      </c>
    </row>
    <row r="838" spans="1:24" x14ac:dyDescent="0.3">
      <c r="A838" s="94">
        <v>350</v>
      </c>
      <c r="B838" s="44">
        <v>3050</v>
      </c>
      <c r="C838" s="44" t="s">
        <v>2</v>
      </c>
      <c r="D838" s="89"/>
      <c r="E838" s="67" t="str">
        <f t="shared" si="829"/>
        <v>X</v>
      </c>
      <c r="F838" s="44" t="s">
        <v>160</v>
      </c>
      <c r="G838" s="192">
        <v>14</v>
      </c>
      <c r="H838" s="44" t="str">
        <f t="shared" si="830"/>
        <v>XXX242/14</v>
      </c>
      <c r="I838" s="68" t="s">
        <v>6</v>
      </c>
      <c r="J838" s="68" t="s">
        <v>6</v>
      </c>
      <c r="K838" s="69">
        <v>0.58888888888888891</v>
      </c>
      <c r="L838" s="70">
        <v>0.59027777777777779</v>
      </c>
      <c r="M838" s="142" t="s">
        <v>70</v>
      </c>
      <c r="N838" s="70">
        <v>0.61944444444444446</v>
      </c>
      <c r="O838" s="162" t="s">
        <v>152</v>
      </c>
      <c r="P838" s="44" t="str">
        <f t="shared" si="813"/>
        <v>OK</v>
      </c>
      <c r="Q838" s="71">
        <f t="shared" si="817"/>
        <v>2.9166666666666674E-2</v>
      </c>
      <c r="R838" s="71">
        <f t="shared" si="818"/>
        <v>1.388888888888884E-3</v>
      </c>
      <c r="S838" s="71">
        <f t="shared" si="819"/>
        <v>3.0555555555555558E-2</v>
      </c>
      <c r="T838" s="71">
        <f t="shared" si="820"/>
        <v>1.5972222222222276E-2</v>
      </c>
      <c r="U838" s="44">
        <v>21</v>
      </c>
      <c r="V838" s="44">
        <f>INDEX('Počty dní'!A:E,MATCH(E838,'Počty dní'!C:C,0),4)</f>
        <v>205</v>
      </c>
      <c r="W838" s="115">
        <f t="shared" si="831"/>
        <v>4305</v>
      </c>
    </row>
    <row r="839" spans="1:24" x14ac:dyDescent="0.3">
      <c r="A839" s="94">
        <v>350</v>
      </c>
      <c r="B839" s="44">
        <v>3050</v>
      </c>
      <c r="C839" s="44" t="s">
        <v>2</v>
      </c>
      <c r="D839" s="89"/>
      <c r="E839" s="67" t="str">
        <f t="shared" si="829"/>
        <v>X</v>
      </c>
      <c r="F839" s="44" t="s">
        <v>160</v>
      </c>
      <c r="G839" s="192">
        <v>15</v>
      </c>
      <c r="H839" s="44" t="str">
        <f t="shared" si="830"/>
        <v>XXX242/15</v>
      </c>
      <c r="I839" s="68" t="s">
        <v>5</v>
      </c>
      <c r="J839" s="68" t="s">
        <v>6</v>
      </c>
      <c r="K839" s="69">
        <v>0.62708333333333333</v>
      </c>
      <c r="L839" s="70">
        <v>0.62777777777777777</v>
      </c>
      <c r="M839" s="162" t="s">
        <v>152</v>
      </c>
      <c r="N839" s="70">
        <v>0.64097222222222217</v>
      </c>
      <c r="O839" s="162" t="s">
        <v>164</v>
      </c>
      <c r="P839" s="44" t="str">
        <f t="shared" si="813"/>
        <v>OK</v>
      </c>
      <c r="Q839" s="71">
        <f t="shared" si="814"/>
        <v>1.3194444444444398E-2</v>
      </c>
      <c r="R839" s="71">
        <f t="shared" si="815"/>
        <v>6.9444444444444198E-4</v>
      </c>
      <c r="S839" s="71">
        <f t="shared" si="816"/>
        <v>1.388888888888884E-2</v>
      </c>
      <c r="T839" s="71">
        <f t="shared" ref="T839:T844" si="832">K839-N838</f>
        <v>7.6388888888888618E-3</v>
      </c>
      <c r="U839" s="44">
        <v>10.6</v>
      </c>
      <c r="V839" s="44">
        <f>INDEX('Počty dní'!A:E,MATCH(E839,'Počty dní'!C:C,0),4)</f>
        <v>205</v>
      </c>
      <c r="W839" s="115">
        <f t="shared" si="831"/>
        <v>2173</v>
      </c>
    </row>
    <row r="840" spans="1:24" x14ac:dyDescent="0.3">
      <c r="A840" s="94">
        <v>350</v>
      </c>
      <c r="B840" s="44">
        <v>3050</v>
      </c>
      <c r="C840" s="44" t="s">
        <v>2</v>
      </c>
      <c r="D840" s="89">
        <v>25</v>
      </c>
      <c r="E840" s="67" t="str">
        <f t="shared" si="829"/>
        <v>X25</v>
      </c>
      <c r="F840" s="44" t="s">
        <v>177</v>
      </c>
      <c r="G840" s="192">
        <v>5</v>
      </c>
      <c r="H840" s="44" t="str">
        <f t="shared" si="830"/>
        <v>XXX244/5</v>
      </c>
      <c r="I840" s="68" t="s">
        <v>5</v>
      </c>
      <c r="J840" s="68" t="s">
        <v>6</v>
      </c>
      <c r="K840" s="69">
        <v>0.64166666666666672</v>
      </c>
      <c r="L840" s="70">
        <v>0.64166666666666672</v>
      </c>
      <c r="M840" s="142" t="s">
        <v>164</v>
      </c>
      <c r="N840" s="70">
        <v>0.65347222222222223</v>
      </c>
      <c r="O840" s="162" t="s">
        <v>165</v>
      </c>
      <c r="P840" s="44" t="str">
        <f t="shared" si="813"/>
        <v>OK</v>
      </c>
      <c r="Q840" s="71">
        <f t="shared" ref="Q840" si="833">IF(ISNUMBER(G840),N840-L840,IF(F840="přejezd",N840-L840,0))</f>
        <v>1.1805555555555514E-2</v>
      </c>
      <c r="R840" s="71">
        <f t="shared" ref="R840" si="834">IF(ISNUMBER(G840),L840-K840,0)</f>
        <v>0</v>
      </c>
      <c r="S840" s="71">
        <f t="shared" ref="S840" si="835">Q840+R840</f>
        <v>1.1805555555555514E-2</v>
      </c>
      <c r="T840" s="71">
        <f t="shared" ref="T840" si="836">K840-N839</f>
        <v>6.94444444444553E-4</v>
      </c>
      <c r="U840" s="44">
        <v>10.9</v>
      </c>
      <c r="V840" s="44">
        <f>INDEX('Počty dní'!A:E,MATCH(E840,'Počty dní'!C:C,0),4)</f>
        <v>205</v>
      </c>
      <c r="W840" s="115">
        <f t="shared" si="831"/>
        <v>2234.5</v>
      </c>
    </row>
    <row r="841" spans="1:24" x14ac:dyDescent="0.3">
      <c r="A841" s="94">
        <v>350</v>
      </c>
      <c r="B841" s="44">
        <v>3050</v>
      </c>
      <c r="C841" s="44" t="s">
        <v>2</v>
      </c>
      <c r="D841" s="89">
        <v>25</v>
      </c>
      <c r="E841" s="67" t="str">
        <f t="shared" si="829"/>
        <v>X25</v>
      </c>
      <c r="F841" s="44" t="s">
        <v>177</v>
      </c>
      <c r="G841" s="192">
        <v>6</v>
      </c>
      <c r="H841" s="44" t="str">
        <f t="shared" si="830"/>
        <v>XXX244/6</v>
      </c>
      <c r="I841" s="68" t="s">
        <v>5</v>
      </c>
      <c r="J841" s="68" t="s">
        <v>6</v>
      </c>
      <c r="K841" s="69">
        <v>0.65347222222222223</v>
      </c>
      <c r="L841" s="70">
        <v>0.65416666666666667</v>
      </c>
      <c r="M841" s="162" t="s">
        <v>165</v>
      </c>
      <c r="N841" s="70">
        <v>0.67152777777777783</v>
      </c>
      <c r="O841" s="142" t="s">
        <v>70</v>
      </c>
      <c r="P841" s="44" t="str">
        <f t="shared" si="813"/>
        <v>OK</v>
      </c>
      <c r="Q841" s="71">
        <f t="shared" si="814"/>
        <v>1.736111111111116E-2</v>
      </c>
      <c r="R841" s="71">
        <f t="shared" si="815"/>
        <v>6.9444444444444198E-4</v>
      </c>
      <c r="S841" s="71">
        <f t="shared" si="816"/>
        <v>1.8055555555555602E-2</v>
      </c>
      <c r="T841" s="71">
        <f t="shared" si="832"/>
        <v>0</v>
      </c>
      <c r="U841" s="44">
        <v>13.4</v>
      </c>
      <c r="V841" s="44">
        <f>INDEX('Počty dní'!A:E,MATCH(E841,'Počty dní'!C:C,0),4)</f>
        <v>205</v>
      </c>
      <c r="W841" s="115">
        <f t="shared" si="831"/>
        <v>2747</v>
      </c>
    </row>
    <row r="842" spans="1:24" x14ac:dyDescent="0.3">
      <c r="A842" s="94">
        <v>350</v>
      </c>
      <c r="B842" s="44">
        <v>3050</v>
      </c>
      <c r="C842" s="44" t="s">
        <v>2</v>
      </c>
      <c r="D842" s="89"/>
      <c r="E842" s="67" t="str">
        <f t="shared" si="829"/>
        <v>X</v>
      </c>
      <c r="F842" s="44" t="s">
        <v>160</v>
      </c>
      <c r="G842" s="192">
        <v>18</v>
      </c>
      <c r="H842" s="44" t="str">
        <f t="shared" si="830"/>
        <v>XXX242/18</v>
      </c>
      <c r="I842" s="68" t="s">
        <v>5</v>
      </c>
      <c r="J842" s="68" t="s">
        <v>6</v>
      </c>
      <c r="K842" s="69">
        <v>0.67222222222222217</v>
      </c>
      <c r="L842" s="70">
        <v>0.67361111111111116</v>
      </c>
      <c r="M842" s="142" t="s">
        <v>70</v>
      </c>
      <c r="N842" s="70">
        <v>0.69930555555555562</v>
      </c>
      <c r="O842" s="162" t="s">
        <v>173</v>
      </c>
      <c r="P842" s="44" t="str">
        <f t="shared" si="813"/>
        <v>OK</v>
      </c>
      <c r="Q842" s="71">
        <f t="shared" si="814"/>
        <v>2.5694444444444464E-2</v>
      </c>
      <c r="R842" s="71">
        <f t="shared" si="815"/>
        <v>1.388888888888995E-3</v>
      </c>
      <c r="S842" s="71">
        <f t="shared" si="816"/>
        <v>2.7083333333333459E-2</v>
      </c>
      <c r="T842" s="71">
        <f t="shared" si="832"/>
        <v>6.9444444444433095E-4</v>
      </c>
      <c r="U842" s="44">
        <v>20</v>
      </c>
      <c r="V842" s="44">
        <f>INDEX('Počty dní'!A:E,MATCH(E842,'Počty dní'!C:C,0),4)</f>
        <v>205</v>
      </c>
      <c r="W842" s="115">
        <f t="shared" si="831"/>
        <v>4100</v>
      </c>
    </row>
    <row r="843" spans="1:24" x14ac:dyDescent="0.3">
      <c r="A843" s="94">
        <v>350</v>
      </c>
      <c r="B843" s="44">
        <v>3050</v>
      </c>
      <c r="C843" s="44" t="s">
        <v>2</v>
      </c>
      <c r="D843" s="89"/>
      <c r="E843" s="67" t="str">
        <f t="shared" ref="E843" si="837">CONCATENATE(C843,D843)</f>
        <v>X</v>
      </c>
      <c r="F843" s="44" t="s">
        <v>29</v>
      </c>
      <c r="G843" s="192"/>
      <c r="H843" s="44" t="s">
        <v>29</v>
      </c>
      <c r="I843" s="68"/>
      <c r="J843" s="68" t="s">
        <v>6</v>
      </c>
      <c r="K843" s="69">
        <v>0.69930555555555562</v>
      </c>
      <c r="L843" s="70">
        <v>0.69930555555555562</v>
      </c>
      <c r="M843" s="162" t="s">
        <v>173</v>
      </c>
      <c r="N843" s="70">
        <v>0.70000000000000007</v>
      </c>
      <c r="O843" s="162" t="s">
        <v>151</v>
      </c>
      <c r="P843" s="44" t="str">
        <f t="shared" si="813"/>
        <v>OK</v>
      </c>
      <c r="Q843" s="71">
        <f t="shared" si="814"/>
        <v>6.9444444444444198E-4</v>
      </c>
      <c r="R843" s="71">
        <f t="shared" si="815"/>
        <v>0</v>
      </c>
      <c r="S843" s="71">
        <f t="shared" si="816"/>
        <v>6.9444444444444198E-4</v>
      </c>
      <c r="T843" s="71">
        <f t="shared" si="832"/>
        <v>0</v>
      </c>
      <c r="U843" s="44">
        <v>0</v>
      </c>
      <c r="V843" s="44">
        <f>INDEX('Počty dní'!A:E,MATCH(E843,'Počty dní'!C:C,0),4)</f>
        <v>205</v>
      </c>
      <c r="W843" s="115">
        <f t="shared" ref="W843" si="838">V843*U843</f>
        <v>0</v>
      </c>
    </row>
    <row r="844" spans="1:24" ht="15" thickBot="1" x14ac:dyDescent="0.35">
      <c r="A844" s="94">
        <v>350</v>
      </c>
      <c r="B844" s="44">
        <v>3050</v>
      </c>
      <c r="C844" s="44" t="s">
        <v>2</v>
      </c>
      <c r="D844" s="89"/>
      <c r="E844" s="67" t="str">
        <f t="shared" ref="E844" si="839">CONCATENATE(C844,D844)</f>
        <v>X</v>
      </c>
      <c r="F844" s="44" t="s">
        <v>156</v>
      </c>
      <c r="G844" s="192">
        <v>9</v>
      </c>
      <c r="H844" s="44" t="str">
        <f t="shared" ref="H844" si="840">CONCATENATE(F844,"/",G844)</f>
        <v>XXX232/9</v>
      </c>
      <c r="I844" s="68" t="s">
        <v>5</v>
      </c>
      <c r="J844" s="68" t="s">
        <v>6</v>
      </c>
      <c r="K844" s="69">
        <v>0.7006944444444444</v>
      </c>
      <c r="L844" s="70">
        <v>0.70138888888888884</v>
      </c>
      <c r="M844" s="162" t="s">
        <v>151</v>
      </c>
      <c r="N844" s="70">
        <v>0.72291666666666676</v>
      </c>
      <c r="O844" s="165" t="s">
        <v>158</v>
      </c>
      <c r="P844" s="46"/>
      <c r="Q844" s="71">
        <f t="shared" si="814"/>
        <v>2.1527777777777923E-2</v>
      </c>
      <c r="R844" s="71">
        <f t="shared" si="815"/>
        <v>6.9444444444444198E-4</v>
      </c>
      <c r="S844" s="71">
        <f t="shared" si="816"/>
        <v>2.2222222222222365E-2</v>
      </c>
      <c r="T844" s="71">
        <f t="shared" si="832"/>
        <v>6.9444444444433095E-4</v>
      </c>
      <c r="U844" s="44">
        <v>17.600000000000001</v>
      </c>
      <c r="V844" s="44">
        <f>INDEX('Počty dní'!A:E,MATCH(E844,'Počty dní'!C:C,0),4)</f>
        <v>205</v>
      </c>
      <c r="W844" s="115">
        <f t="shared" ref="W844" si="841">V844*U844</f>
        <v>3608.0000000000005</v>
      </c>
    </row>
    <row r="845" spans="1:24" ht="15" thickBot="1" x14ac:dyDescent="0.35">
      <c r="A845" s="120" t="str">
        <f ca="1">CONCATENATE(INDIRECT("R[-3]C[0]",FALSE),"celkem")</f>
        <v>350celkem</v>
      </c>
      <c r="B845" s="121"/>
      <c r="C845" s="121" t="str">
        <f ca="1">INDIRECT("R[-1]C[12]",FALSE)</f>
        <v>Číhošť</v>
      </c>
      <c r="D845" s="122"/>
      <c r="E845" s="121"/>
      <c r="F845" s="122"/>
      <c r="G845" s="121"/>
      <c r="H845" s="123"/>
      <c r="I845" s="132"/>
      <c r="J845" s="133" t="str">
        <f ca="1">INDIRECT("R[-2]C[0]",FALSE)</f>
        <v>V</v>
      </c>
      <c r="K845" s="124"/>
      <c r="L845" s="134"/>
      <c r="M845" s="125"/>
      <c r="N845" s="134"/>
      <c r="O845" s="126"/>
      <c r="P845" s="121"/>
      <c r="Q845" s="127">
        <f>SUM(Q829:Q844)</f>
        <v>0.33472222222222248</v>
      </c>
      <c r="R845" s="127">
        <f t="shared" ref="R845:T845" si="842">SUM(R829:R844)</f>
        <v>1.8750000000000044E-2</v>
      </c>
      <c r="S845" s="127">
        <f t="shared" si="842"/>
        <v>0.35347222222222252</v>
      </c>
      <c r="T845" s="127">
        <f t="shared" si="842"/>
        <v>0.16527777777777758</v>
      </c>
      <c r="U845" s="128">
        <f>SUM(U829:U844)</f>
        <v>263.39999999999998</v>
      </c>
      <c r="V845" s="129"/>
      <c r="W845" s="130">
        <f>SUM(W829:W844)</f>
        <v>53997</v>
      </c>
      <c r="X845" s="41"/>
    </row>
    <row r="846" spans="1:24" x14ac:dyDescent="0.3">
      <c r="A846"/>
      <c r="B846"/>
      <c r="C846"/>
      <c r="D846"/>
      <c r="E846"/>
      <c r="F846"/>
      <c r="G846"/>
      <c r="H846"/>
      <c r="I846"/>
      <c r="J846"/>
      <c r="K846"/>
      <c r="L846"/>
      <c r="M846"/>
      <c r="N846"/>
      <c r="O846"/>
      <c r="P846"/>
      <c r="Q846"/>
      <c r="R846"/>
      <c r="S846"/>
      <c r="T846"/>
      <c r="U846"/>
      <c r="V846"/>
      <c r="W846"/>
    </row>
    <row r="847" spans="1:24" ht="15" thickBot="1" x14ac:dyDescent="0.35">
      <c r="A847"/>
      <c r="B847"/>
      <c r="C847"/>
      <c r="D847"/>
      <c r="E847"/>
      <c r="F847"/>
      <c r="G847"/>
      <c r="H847"/>
      <c r="I847"/>
      <c r="J847"/>
      <c r="K847"/>
      <c r="L847"/>
      <c r="M847"/>
      <c r="N847"/>
      <c r="O847"/>
      <c r="P847"/>
      <c r="Q847"/>
      <c r="R847"/>
      <c r="S847"/>
      <c r="T847"/>
      <c r="U847"/>
      <c r="V847"/>
      <c r="W847"/>
    </row>
    <row r="848" spans="1:24" x14ac:dyDescent="0.3">
      <c r="A848" s="93">
        <v>351</v>
      </c>
      <c r="B848" s="42">
        <v>3051</v>
      </c>
      <c r="C848" s="42" t="s">
        <v>2</v>
      </c>
      <c r="D848" s="109"/>
      <c r="E848" s="110" t="str">
        <f t="shared" ref="E848:E854" si="843">CONCATENATE(C848,D848)</f>
        <v>X</v>
      </c>
      <c r="F848" s="42" t="s">
        <v>157</v>
      </c>
      <c r="G848" s="191">
        <v>2</v>
      </c>
      <c r="H848" s="42" t="str">
        <f t="shared" ref="H848:H854" si="844">CONCATENATE(F848,"/",G848)</f>
        <v>XXX233/2</v>
      </c>
      <c r="I848" s="64" t="s">
        <v>5</v>
      </c>
      <c r="J848" s="64" t="s">
        <v>5</v>
      </c>
      <c r="K848" s="111">
        <v>0.19375000000000001</v>
      </c>
      <c r="L848" s="112">
        <v>0.19444444444444445</v>
      </c>
      <c r="M848" s="131" t="s">
        <v>159</v>
      </c>
      <c r="N848" s="112">
        <v>0.21319444444444444</v>
      </c>
      <c r="O848" s="166" t="s">
        <v>151</v>
      </c>
      <c r="P848" s="42" t="str">
        <f t="shared" ref="P848:P863" si="845">IF(M849=O848,"OK","POZOR")</f>
        <v>OK</v>
      </c>
      <c r="Q848" s="114">
        <f t="shared" ref="Q848:Q864" si="846">IF(ISNUMBER(G848),N848-L848,IF(F848="přejezd",N848-L848,0))</f>
        <v>1.8749999999999989E-2</v>
      </c>
      <c r="R848" s="114">
        <f t="shared" ref="R848:R864" si="847">IF(ISNUMBER(G848),L848-K848,0)</f>
        <v>6.9444444444444198E-4</v>
      </c>
      <c r="S848" s="114">
        <f t="shared" ref="S848:S864" si="848">Q848+R848</f>
        <v>1.9444444444444431E-2</v>
      </c>
      <c r="T848" s="114"/>
      <c r="U848" s="42">
        <v>14.5</v>
      </c>
      <c r="V848" s="42">
        <f>INDEX('Počty dní'!A:E,MATCH(E848,'Počty dní'!C:C,0),4)</f>
        <v>205</v>
      </c>
      <c r="W848" s="65">
        <f t="shared" ref="W848:W854" si="849">V848*U848</f>
        <v>2972.5</v>
      </c>
    </row>
    <row r="849" spans="1:23" x14ac:dyDescent="0.3">
      <c r="A849" s="94">
        <v>351</v>
      </c>
      <c r="B849" s="44">
        <v>3051</v>
      </c>
      <c r="C849" s="44" t="s">
        <v>2</v>
      </c>
      <c r="D849" s="89"/>
      <c r="E849" s="67" t="str">
        <f t="shared" si="843"/>
        <v>X</v>
      </c>
      <c r="F849" s="44" t="s">
        <v>153</v>
      </c>
      <c r="G849" s="192">
        <v>3</v>
      </c>
      <c r="H849" s="44" t="str">
        <f t="shared" si="844"/>
        <v>XXX240/3</v>
      </c>
      <c r="I849" s="68" t="s">
        <v>5</v>
      </c>
      <c r="J849" s="68" t="s">
        <v>5</v>
      </c>
      <c r="K849" s="69">
        <v>0.21597222222222223</v>
      </c>
      <c r="L849" s="70">
        <v>0.21736111111111112</v>
      </c>
      <c r="M849" s="162" t="s">
        <v>151</v>
      </c>
      <c r="N849" s="70">
        <v>0.24305555555555555</v>
      </c>
      <c r="O849" s="142" t="s">
        <v>70</v>
      </c>
      <c r="P849" s="44" t="str">
        <f t="shared" si="845"/>
        <v>OK</v>
      </c>
      <c r="Q849" s="71">
        <f t="shared" si="846"/>
        <v>2.5694444444444436E-2</v>
      </c>
      <c r="R849" s="71">
        <f t="shared" si="847"/>
        <v>1.388888888888884E-3</v>
      </c>
      <c r="S849" s="71">
        <f t="shared" si="848"/>
        <v>2.708333333333332E-2</v>
      </c>
      <c r="T849" s="71">
        <f t="shared" ref="T849:T864" si="850">K849-N848</f>
        <v>2.7777777777777957E-3</v>
      </c>
      <c r="U849" s="44">
        <v>20.399999999999999</v>
      </c>
      <c r="V849" s="44">
        <f>INDEX('Počty dní'!A:E,MATCH(E849,'Počty dní'!C:C,0),4)</f>
        <v>205</v>
      </c>
      <c r="W849" s="115">
        <f t="shared" si="849"/>
        <v>4182</v>
      </c>
    </row>
    <row r="850" spans="1:23" x14ac:dyDescent="0.3">
      <c r="A850" s="94">
        <v>351</v>
      </c>
      <c r="B850" s="44">
        <v>3051</v>
      </c>
      <c r="C850" s="44" t="s">
        <v>2</v>
      </c>
      <c r="D850" s="89"/>
      <c r="E850" s="67" t="str">
        <f t="shared" si="843"/>
        <v>X</v>
      </c>
      <c r="F850" s="44" t="s">
        <v>153</v>
      </c>
      <c r="G850" s="192">
        <v>4</v>
      </c>
      <c r="H850" s="44" t="str">
        <f t="shared" si="844"/>
        <v>XXX240/4</v>
      </c>
      <c r="I850" s="68" t="s">
        <v>5</v>
      </c>
      <c r="J850" s="68" t="s">
        <v>5</v>
      </c>
      <c r="K850" s="69">
        <v>0.24513888888888888</v>
      </c>
      <c r="L850" s="70">
        <v>0.24652777777777779</v>
      </c>
      <c r="M850" s="142" t="s">
        <v>70</v>
      </c>
      <c r="N850" s="70">
        <v>0.27152777777777776</v>
      </c>
      <c r="O850" s="142" t="s">
        <v>151</v>
      </c>
      <c r="P850" s="44" t="str">
        <f t="shared" si="845"/>
        <v>OK</v>
      </c>
      <c r="Q850" s="71">
        <f t="shared" si="846"/>
        <v>2.4999999999999967E-2</v>
      </c>
      <c r="R850" s="71">
        <f t="shared" si="847"/>
        <v>1.3888888888889117E-3</v>
      </c>
      <c r="S850" s="71">
        <f t="shared" si="848"/>
        <v>2.6388888888888878E-2</v>
      </c>
      <c r="T850" s="71">
        <f t="shared" si="850"/>
        <v>2.0833333333333259E-3</v>
      </c>
      <c r="U850" s="44">
        <v>20.399999999999999</v>
      </c>
      <c r="V850" s="44">
        <f>INDEX('Počty dní'!A:E,MATCH(E850,'Počty dní'!C:C,0),4)</f>
        <v>205</v>
      </c>
      <c r="W850" s="115">
        <f t="shared" si="849"/>
        <v>4182</v>
      </c>
    </row>
    <row r="851" spans="1:23" x14ac:dyDescent="0.3">
      <c r="A851" s="94">
        <v>351</v>
      </c>
      <c r="B851" s="44">
        <v>3051</v>
      </c>
      <c r="C851" s="44" t="s">
        <v>2</v>
      </c>
      <c r="D851" s="89"/>
      <c r="E851" s="67" t="str">
        <f t="shared" si="843"/>
        <v>X</v>
      </c>
      <c r="F851" s="44" t="s">
        <v>156</v>
      </c>
      <c r="G851" s="192">
        <v>1</v>
      </c>
      <c r="H851" s="44" t="str">
        <f t="shared" si="844"/>
        <v>XXX232/1</v>
      </c>
      <c r="I851" s="68" t="s">
        <v>5</v>
      </c>
      <c r="J851" s="68" t="s">
        <v>5</v>
      </c>
      <c r="K851" s="69">
        <v>0.27152777777777776</v>
      </c>
      <c r="L851" s="70">
        <v>0.2722222222222222</v>
      </c>
      <c r="M851" s="162" t="s">
        <v>151</v>
      </c>
      <c r="N851" s="70">
        <v>0.2902777777777778</v>
      </c>
      <c r="O851" s="165" t="s">
        <v>158</v>
      </c>
      <c r="P851" s="44" t="str">
        <f t="shared" si="845"/>
        <v>OK</v>
      </c>
      <c r="Q851" s="71">
        <f t="shared" si="846"/>
        <v>1.8055555555555602E-2</v>
      </c>
      <c r="R851" s="71">
        <f t="shared" si="847"/>
        <v>6.9444444444444198E-4</v>
      </c>
      <c r="S851" s="71">
        <f t="shared" si="848"/>
        <v>1.8750000000000044E-2</v>
      </c>
      <c r="T851" s="71">
        <f t="shared" si="850"/>
        <v>0</v>
      </c>
      <c r="U851" s="44">
        <v>14.2</v>
      </c>
      <c r="V851" s="44">
        <f>INDEX('Počty dní'!A:E,MATCH(E851,'Počty dní'!C:C,0),4)</f>
        <v>205</v>
      </c>
      <c r="W851" s="115">
        <f t="shared" si="849"/>
        <v>2911</v>
      </c>
    </row>
    <row r="852" spans="1:23" x14ac:dyDescent="0.3">
      <c r="A852" s="94">
        <v>351</v>
      </c>
      <c r="B852" s="44">
        <v>3051</v>
      </c>
      <c r="C852" s="44" t="s">
        <v>2</v>
      </c>
      <c r="D852" s="89"/>
      <c r="E852" s="67" t="str">
        <f t="shared" si="843"/>
        <v>X</v>
      </c>
      <c r="F852" s="44" t="s">
        <v>156</v>
      </c>
      <c r="G852" s="192">
        <v>4</v>
      </c>
      <c r="H852" s="44" t="str">
        <f t="shared" si="844"/>
        <v>XXX232/4</v>
      </c>
      <c r="I852" s="68" t="s">
        <v>5</v>
      </c>
      <c r="J852" s="68" t="s">
        <v>5</v>
      </c>
      <c r="K852" s="69">
        <v>0.29097222222222224</v>
      </c>
      <c r="L852" s="70">
        <v>0.29166666666666669</v>
      </c>
      <c r="M852" s="165" t="s">
        <v>158</v>
      </c>
      <c r="N852" s="70">
        <v>0.31388888888888888</v>
      </c>
      <c r="O852" s="162" t="s">
        <v>151</v>
      </c>
      <c r="P852" s="44" t="str">
        <f t="shared" si="845"/>
        <v>OK</v>
      </c>
      <c r="Q852" s="71">
        <f t="shared" si="846"/>
        <v>2.2222222222222199E-2</v>
      </c>
      <c r="R852" s="71">
        <f t="shared" si="847"/>
        <v>6.9444444444444198E-4</v>
      </c>
      <c r="S852" s="71">
        <f t="shared" si="848"/>
        <v>2.2916666666666641E-2</v>
      </c>
      <c r="T852" s="71">
        <f t="shared" si="850"/>
        <v>6.9444444444444198E-4</v>
      </c>
      <c r="U852" s="44">
        <v>17.600000000000001</v>
      </c>
      <c r="V852" s="44">
        <f>INDEX('Počty dní'!A:E,MATCH(E852,'Počty dní'!C:C,0),4)</f>
        <v>205</v>
      </c>
      <c r="W852" s="115">
        <f t="shared" si="849"/>
        <v>3608.0000000000005</v>
      </c>
    </row>
    <row r="853" spans="1:23" x14ac:dyDescent="0.3">
      <c r="A853" s="94">
        <v>351</v>
      </c>
      <c r="B853" s="44">
        <v>3051</v>
      </c>
      <c r="C853" s="44" t="s">
        <v>2</v>
      </c>
      <c r="D853" s="89"/>
      <c r="E853" s="67" t="str">
        <f t="shared" si="843"/>
        <v>X</v>
      </c>
      <c r="F853" s="44" t="s">
        <v>170</v>
      </c>
      <c r="G853" s="192">
        <v>54</v>
      </c>
      <c r="H853" s="44" t="str">
        <f t="shared" si="844"/>
        <v>XXX248/54</v>
      </c>
      <c r="I853" s="68" t="s">
        <v>5</v>
      </c>
      <c r="J853" s="68" t="s">
        <v>5</v>
      </c>
      <c r="K853" s="69">
        <v>0.31458333333333333</v>
      </c>
      <c r="L853" s="70">
        <v>0.31458333333333333</v>
      </c>
      <c r="M853" s="164" t="s">
        <v>151</v>
      </c>
      <c r="N853" s="70">
        <v>0.32083333333333336</v>
      </c>
      <c r="O853" s="164" t="s">
        <v>167</v>
      </c>
      <c r="P853" s="44" t="str">
        <f t="shared" si="845"/>
        <v>OK</v>
      </c>
      <c r="Q853" s="71">
        <f t="shared" si="846"/>
        <v>6.2500000000000333E-3</v>
      </c>
      <c r="R853" s="71">
        <f t="shared" si="847"/>
        <v>0</v>
      </c>
      <c r="S853" s="71">
        <f t="shared" si="848"/>
        <v>6.2500000000000333E-3</v>
      </c>
      <c r="T853" s="71">
        <f t="shared" si="850"/>
        <v>6.9444444444444198E-4</v>
      </c>
      <c r="U853" s="44">
        <v>4.5999999999999996</v>
      </c>
      <c r="V853" s="44">
        <f>INDEX('Počty dní'!A:E,MATCH(E853,'Počty dní'!C:C,0),4)</f>
        <v>205</v>
      </c>
      <c r="W853" s="115">
        <f t="shared" si="849"/>
        <v>942.99999999999989</v>
      </c>
    </row>
    <row r="854" spans="1:23" x14ac:dyDescent="0.3">
      <c r="A854" s="94">
        <v>351</v>
      </c>
      <c r="B854" s="44">
        <v>3051</v>
      </c>
      <c r="C854" s="44" t="s">
        <v>2</v>
      </c>
      <c r="D854" s="89"/>
      <c r="E854" s="67" t="str">
        <f t="shared" si="843"/>
        <v>X</v>
      </c>
      <c r="F854" s="44" t="s">
        <v>170</v>
      </c>
      <c r="G854" s="192">
        <v>53</v>
      </c>
      <c r="H854" s="44" t="str">
        <f t="shared" si="844"/>
        <v>XXX248/53</v>
      </c>
      <c r="I854" s="68" t="s">
        <v>5</v>
      </c>
      <c r="J854" s="68" t="s">
        <v>5</v>
      </c>
      <c r="K854" s="69">
        <v>0.32083333333333336</v>
      </c>
      <c r="L854" s="70">
        <v>0.3215277777777778</v>
      </c>
      <c r="M854" s="164" t="s">
        <v>167</v>
      </c>
      <c r="N854" s="70">
        <v>0.32847222222222222</v>
      </c>
      <c r="O854" s="164" t="s">
        <v>152</v>
      </c>
      <c r="P854" s="44" t="str">
        <f t="shared" si="845"/>
        <v>OK</v>
      </c>
      <c r="Q854" s="71">
        <f t="shared" si="846"/>
        <v>6.9444444444444198E-3</v>
      </c>
      <c r="R854" s="71">
        <f t="shared" si="847"/>
        <v>6.9444444444444198E-4</v>
      </c>
      <c r="S854" s="71">
        <f t="shared" si="848"/>
        <v>7.6388888888888618E-3</v>
      </c>
      <c r="T854" s="71">
        <f t="shared" si="850"/>
        <v>0</v>
      </c>
      <c r="U854" s="44">
        <v>5.0999999999999996</v>
      </c>
      <c r="V854" s="44">
        <f>INDEX('Počty dní'!A:E,MATCH(E854,'Počty dní'!C:C,0),4)</f>
        <v>205</v>
      </c>
      <c r="W854" s="115">
        <f t="shared" si="849"/>
        <v>1045.5</v>
      </c>
    </row>
    <row r="855" spans="1:23" x14ac:dyDescent="0.3">
      <c r="A855" s="94">
        <v>351</v>
      </c>
      <c r="B855" s="44">
        <v>3051</v>
      </c>
      <c r="C855" s="44" t="s">
        <v>2</v>
      </c>
      <c r="D855" s="89"/>
      <c r="E855" s="67" t="str">
        <f t="shared" ref="E855" si="851">CONCATENATE(C855,D855)</f>
        <v>X</v>
      </c>
      <c r="F855" s="44" t="s">
        <v>29</v>
      </c>
      <c r="G855" s="192"/>
      <c r="H855" s="44" t="s">
        <v>29</v>
      </c>
      <c r="I855" s="68"/>
      <c r="J855" s="68" t="s">
        <v>5</v>
      </c>
      <c r="K855" s="69">
        <v>0.32847222222222222</v>
      </c>
      <c r="L855" s="70">
        <v>0.32847222222222222</v>
      </c>
      <c r="M855" s="164" t="s">
        <v>152</v>
      </c>
      <c r="N855" s="70">
        <v>0.33055555555555555</v>
      </c>
      <c r="O855" s="162" t="s">
        <v>151</v>
      </c>
      <c r="P855" s="44" t="str">
        <f t="shared" si="845"/>
        <v>OK</v>
      </c>
      <c r="Q855" s="71">
        <f t="shared" si="846"/>
        <v>2.0833333333333259E-3</v>
      </c>
      <c r="R855" s="71">
        <f t="shared" si="847"/>
        <v>0</v>
      </c>
      <c r="S855" s="71">
        <f t="shared" si="848"/>
        <v>2.0833333333333259E-3</v>
      </c>
      <c r="T855" s="71">
        <f t="shared" si="850"/>
        <v>0</v>
      </c>
      <c r="U855" s="44">
        <v>0</v>
      </c>
      <c r="V855" s="44">
        <f>INDEX('Počty dní'!A:E,MATCH(E855,'Počty dní'!C:C,0),4)</f>
        <v>205</v>
      </c>
      <c r="W855" s="115">
        <f t="shared" ref="W855" si="852">V855*U855</f>
        <v>0</v>
      </c>
    </row>
    <row r="856" spans="1:23" x14ac:dyDescent="0.3">
      <c r="A856" s="94">
        <v>351</v>
      </c>
      <c r="B856" s="44">
        <v>3051</v>
      </c>
      <c r="C856" s="44" t="s">
        <v>2</v>
      </c>
      <c r="D856" s="89"/>
      <c r="E856" s="67" t="str">
        <f>CONCATENATE(C856,D856)</f>
        <v>X</v>
      </c>
      <c r="F856" s="44" t="s">
        <v>156</v>
      </c>
      <c r="G856" s="192">
        <v>3</v>
      </c>
      <c r="H856" s="44" t="str">
        <f>CONCATENATE(F856,"/",G856)</f>
        <v>XXX232/3</v>
      </c>
      <c r="I856" s="68" t="s">
        <v>5</v>
      </c>
      <c r="J856" s="68" t="s">
        <v>5</v>
      </c>
      <c r="K856" s="69">
        <v>0.3666666666666667</v>
      </c>
      <c r="L856" s="70">
        <v>0.36805555555555558</v>
      </c>
      <c r="M856" s="162" t="s">
        <v>151</v>
      </c>
      <c r="N856" s="70">
        <v>0.38611111111111113</v>
      </c>
      <c r="O856" s="165" t="s">
        <v>158</v>
      </c>
      <c r="P856" s="44" t="str">
        <f t="shared" si="845"/>
        <v>OK</v>
      </c>
      <c r="Q856" s="71">
        <f t="shared" si="846"/>
        <v>1.8055555555555547E-2</v>
      </c>
      <c r="R856" s="71">
        <f t="shared" si="847"/>
        <v>1.388888888888884E-3</v>
      </c>
      <c r="S856" s="71">
        <f t="shared" si="848"/>
        <v>1.9444444444444431E-2</v>
      </c>
      <c r="T856" s="71">
        <f t="shared" si="850"/>
        <v>3.6111111111111149E-2</v>
      </c>
      <c r="U856" s="44">
        <v>14.2</v>
      </c>
      <c r="V856" s="44">
        <f>INDEX('Počty dní'!A:E,MATCH(E856,'Počty dní'!C:C,0),4)</f>
        <v>205</v>
      </c>
      <c r="W856" s="115">
        <f>V856*U856</f>
        <v>2911</v>
      </c>
    </row>
    <row r="857" spans="1:23" x14ac:dyDescent="0.3">
      <c r="A857" s="94">
        <v>351</v>
      </c>
      <c r="B857" s="44">
        <v>3051</v>
      </c>
      <c r="C857" s="44" t="s">
        <v>2</v>
      </c>
      <c r="D857" s="89"/>
      <c r="E857" s="67" t="str">
        <f>CONCATENATE(C857,D857)</f>
        <v>X</v>
      </c>
      <c r="F857" s="44" t="s">
        <v>156</v>
      </c>
      <c r="G857" s="192">
        <v>6</v>
      </c>
      <c r="H857" s="44" t="str">
        <f>CONCATENATE(F857,"/",G857)</f>
        <v>XXX232/6</v>
      </c>
      <c r="I857" s="68" t="s">
        <v>5</v>
      </c>
      <c r="J857" s="68" t="s">
        <v>5</v>
      </c>
      <c r="K857" s="69">
        <v>0.3979166666666667</v>
      </c>
      <c r="L857" s="70">
        <v>0.39930555555555558</v>
      </c>
      <c r="M857" s="165" t="s">
        <v>158</v>
      </c>
      <c r="N857" s="70">
        <v>0.42152777777777778</v>
      </c>
      <c r="O857" s="162" t="s">
        <v>151</v>
      </c>
      <c r="P857" s="44" t="str">
        <f t="shared" si="845"/>
        <v>OK</v>
      </c>
      <c r="Q857" s="71">
        <f t="shared" si="846"/>
        <v>2.2222222222222199E-2</v>
      </c>
      <c r="R857" s="71">
        <f t="shared" si="847"/>
        <v>1.388888888888884E-3</v>
      </c>
      <c r="S857" s="71">
        <f t="shared" si="848"/>
        <v>2.3611111111111083E-2</v>
      </c>
      <c r="T857" s="71">
        <f t="shared" si="850"/>
        <v>1.1805555555555569E-2</v>
      </c>
      <c r="U857" s="44">
        <v>17.600000000000001</v>
      </c>
      <c r="V857" s="44">
        <f>INDEX('Počty dní'!A:E,MATCH(E857,'Počty dní'!C:C,0),4)</f>
        <v>205</v>
      </c>
      <c r="W857" s="115">
        <f>V857*U857</f>
        <v>3608.0000000000005</v>
      </c>
    </row>
    <row r="858" spans="1:23" x14ac:dyDescent="0.3">
      <c r="A858" s="94">
        <v>351</v>
      </c>
      <c r="B858" s="44">
        <v>3051</v>
      </c>
      <c r="C858" s="44" t="s">
        <v>2</v>
      </c>
      <c r="D858" s="89"/>
      <c r="E858" s="67" t="str">
        <f t="shared" ref="E858" si="853">CONCATENATE(C858,D858)</f>
        <v>X</v>
      </c>
      <c r="F858" s="44" t="s">
        <v>166</v>
      </c>
      <c r="G858" s="192">
        <v>5</v>
      </c>
      <c r="H858" s="44" t="str">
        <f t="shared" ref="H858" si="854">CONCATENATE(F858,"/",G858)</f>
        <v>XXX246/5</v>
      </c>
      <c r="I858" s="68" t="s">
        <v>5</v>
      </c>
      <c r="J858" s="68" t="s">
        <v>5</v>
      </c>
      <c r="K858" s="69">
        <v>0.53333333333333333</v>
      </c>
      <c r="L858" s="70">
        <v>0.53472222222222221</v>
      </c>
      <c r="M858" s="164" t="s">
        <v>151</v>
      </c>
      <c r="N858" s="70">
        <v>0.55763888888888891</v>
      </c>
      <c r="O858" s="164" t="s">
        <v>151</v>
      </c>
      <c r="P858" s="44" t="str">
        <f t="shared" si="845"/>
        <v>OK</v>
      </c>
      <c r="Q858" s="71">
        <f t="shared" si="846"/>
        <v>2.2916666666666696E-2</v>
      </c>
      <c r="R858" s="71">
        <f t="shared" si="847"/>
        <v>1.388888888888884E-3</v>
      </c>
      <c r="S858" s="71">
        <f t="shared" si="848"/>
        <v>2.430555555555558E-2</v>
      </c>
      <c r="T858" s="71">
        <f t="shared" si="850"/>
        <v>0.11180555555555555</v>
      </c>
      <c r="U858" s="44">
        <v>20.9</v>
      </c>
      <c r="V858" s="44">
        <f>INDEX('Počty dní'!A:E,MATCH(E858,'Počty dní'!C:C,0),4)</f>
        <v>205</v>
      </c>
      <c r="W858" s="115">
        <f t="shared" ref="W858" si="855">V858*U858</f>
        <v>4284.5</v>
      </c>
    </row>
    <row r="859" spans="1:23" x14ac:dyDescent="0.3">
      <c r="A859" s="94">
        <v>351</v>
      </c>
      <c r="B859" s="44">
        <v>3051</v>
      </c>
      <c r="C859" s="44" t="s">
        <v>2</v>
      </c>
      <c r="D859" s="89"/>
      <c r="E859" s="67" t="str">
        <f>CONCATENATE(C859,D859)</f>
        <v>X</v>
      </c>
      <c r="F859" s="44" t="s">
        <v>154</v>
      </c>
      <c r="G859" s="192">
        <v>12</v>
      </c>
      <c r="H859" s="44" t="str">
        <f>CONCATENATE(F859,"/",G859)</f>
        <v>XXX245/12</v>
      </c>
      <c r="I859" s="68" t="s">
        <v>5</v>
      </c>
      <c r="J859" s="68" t="s">
        <v>5</v>
      </c>
      <c r="K859" s="69">
        <v>0.55763888888888891</v>
      </c>
      <c r="L859" s="70">
        <v>0.55902777777777779</v>
      </c>
      <c r="M859" s="162" t="s">
        <v>151</v>
      </c>
      <c r="N859" s="70">
        <v>0.57847222222222217</v>
      </c>
      <c r="O859" s="142" t="s">
        <v>155</v>
      </c>
      <c r="P859" s="44" t="str">
        <f t="shared" si="845"/>
        <v>OK</v>
      </c>
      <c r="Q859" s="71">
        <f t="shared" si="846"/>
        <v>1.9444444444444375E-2</v>
      </c>
      <c r="R859" s="71">
        <f t="shared" si="847"/>
        <v>1.388888888888884E-3</v>
      </c>
      <c r="S859" s="71">
        <f t="shared" si="848"/>
        <v>2.0833333333333259E-2</v>
      </c>
      <c r="T859" s="71">
        <f t="shared" si="850"/>
        <v>0</v>
      </c>
      <c r="U859" s="44">
        <v>14.9</v>
      </c>
      <c r="V859" s="44">
        <f>INDEX('Počty dní'!A:E,MATCH(E859,'Počty dní'!C:C,0),4)</f>
        <v>205</v>
      </c>
      <c r="W859" s="115">
        <f>V859*U859</f>
        <v>3054.5</v>
      </c>
    </row>
    <row r="860" spans="1:23" x14ac:dyDescent="0.3">
      <c r="A860" s="94">
        <v>351</v>
      </c>
      <c r="B860" s="44">
        <v>3051</v>
      </c>
      <c r="C860" s="44" t="s">
        <v>2</v>
      </c>
      <c r="D860" s="89"/>
      <c r="E860" s="67" t="str">
        <f>CONCATENATE(C860,D860)</f>
        <v>X</v>
      </c>
      <c r="F860" s="44" t="s">
        <v>154</v>
      </c>
      <c r="G860" s="192">
        <v>13</v>
      </c>
      <c r="H860" s="44" t="str">
        <f>CONCATENATE(F860,"/",G860)</f>
        <v>XXX245/13</v>
      </c>
      <c r="I860" s="68" t="s">
        <v>5</v>
      </c>
      <c r="J860" s="68" t="s">
        <v>5</v>
      </c>
      <c r="K860" s="69">
        <v>0.58611111111111114</v>
      </c>
      <c r="L860" s="70">
        <v>0.58680555555555558</v>
      </c>
      <c r="M860" s="142" t="s">
        <v>155</v>
      </c>
      <c r="N860" s="70">
        <v>0.60763888888888895</v>
      </c>
      <c r="O860" s="162" t="s">
        <v>151</v>
      </c>
      <c r="P860" s="44" t="str">
        <f t="shared" si="845"/>
        <v>OK</v>
      </c>
      <c r="Q860" s="71">
        <f t="shared" si="846"/>
        <v>2.083333333333337E-2</v>
      </c>
      <c r="R860" s="71">
        <f t="shared" si="847"/>
        <v>6.9444444444444198E-4</v>
      </c>
      <c r="S860" s="71">
        <f t="shared" si="848"/>
        <v>2.1527777777777812E-2</v>
      </c>
      <c r="T860" s="71">
        <f t="shared" si="850"/>
        <v>7.6388888888889728E-3</v>
      </c>
      <c r="U860" s="44">
        <v>14.9</v>
      </c>
      <c r="V860" s="44">
        <f>INDEX('Počty dní'!A:E,MATCH(E860,'Počty dní'!C:C,0),4)</f>
        <v>205</v>
      </c>
      <c r="W860" s="115">
        <f>V860*U860</f>
        <v>3054.5</v>
      </c>
    </row>
    <row r="861" spans="1:23" x14ac:dyDescent="0.3">
      <c r="A861" s="94">
        <v>351</v>
      </c>
      <c r="B861" s="44">
        <v>3051</v>
      </c>
      <c r="C861" s="44" t="s">
        <v>2</v>
      </c>
      <c r="D861" s="89"/>
      <c r="E861" s="67" t="str">
        <f>CONCATENATE(C861,D861)</f>
        <v>X</v>
      </c>
      <c r="F861" s="44" t="s">
        <v>166</v>
      </c>
      <c r="G861" s="192">
        <v>9</v>
      </c>
      <c r="H861" s="44" t="str">
        <f>CONCATENATE(F861,"/",G861)</f>
        <v>XXX246/9</v>
      </c>
      <c r="I861" s="68" t="s">
        <v>5</v>
      </c>
      <c r="J861" s="68" t="s">
        <v>5</v>
      </c>
      <c r="K861" s="69">
        <v>0.6166666666666667</v>
      </c>
      <c r="L861" s="70">
        <v>0.61805555555555558</v>
      </c>
      <c r="M861" s="164" t="s">
        <v>151</v>
      </c>
      <c r="N861" s="70">
        <v>0.64097222222222217</v>
      </c>
      <c r="O861" s="164" t="s">
        <v>151</v>
      </c>
      <c r="P861" s="44" t="str">
        <f t="shared" si="845"/>
        <v>OK</v>
      </c>
      <c r="Q861" s="71">
        <f t="shared" si="846"/>
        <v>2.2916666666666585E-2</v>
      </c>
      <c r="R861" s="71">
        <f t="shared" si="847"/>
        <v>1.388888888888884E-3</v>
      </c>
      <c r="S861" s="71">
        <f t="shared" si="848"/>
        <v>2.4305555555555469E-2</v>
      </c>
      <c r="T861" s="71">
        <f t="shared" si="850"/>
        <v>9.0277777777777457E-3</v>
      </c>
      <c r="U861" s="44">
        <v>20.9</v>
      </c>
      <c r="V861" s="44">
        <f>INDEX('Počty dní'!A:E,MATCH(E861,'Počty dní'!C:C,0),4)</f>
        <v>205</v>
      </c>
      <c r="W861" s="115">
        <f>V861*U861</f>
        <v>4284.5</v>
      </c>
    </row>
    <row r="862" spans="1:23" x14ac:dyDescent="0.3">
      <c r="A862" s="94">
        <v>351</v>
      </c>
      <c r="B862" s="44">
        <v>3051</v>
      </c>
      <c r="C862" s="44" t="s">
        <v>2</v>
      </c>
      <c r="D862" s="89"/>
      <c r="E862" s="67" t="str">
        <f>CONCATENATE(C862,D862)</f>
        <v>X</v>
      </c>
      <c r="F862" s="44" t="s">
        <v>157</v>
      </c>
      <c r="G862" s="192">
        <v>9</v>
      </c>
      <c r="H862" s="44" t="str">
        <f>CONCATENATE(F862,"/",G862)</f>
        <v>XXX233/9</v>
      </c>
      <c r="I862" s="68" t="s">
        <v>5</v>
      </c>
      <c r="J862" s="68" t="s">
        <v>5</v>
      </c>
      <c r="K862" s="69">
        <v>0.65833333333333333</v>
      </c>
      <c r="L862" s="70">
        <v>0.65972222222222221</v>
      </c>
      <c r="M862" s="162" t="s">
        <v>151</v>
      </c>
      <c r="N862" s="70">
        <v>0.68541666666666667</v>
      </c>
      <c r="O862" s="162" t="s">
        <v>145</v>
      </c>
      <c r="P862" s="44" t="str">
        <f t="shared" si="845"/>
        <v>OK</v>
      </c>
      <c r="Q862" s="71">
        <f t="shared" si="846"/>
        <v>2.5694444444444464E-2</v>
      </c>
      <c r="R862" s="71">
        <f t="shared" si="847"/>
        <v>1.388888888888884E-3</v>
      </c>
      <c r="S862" s="71">
        <f t="shared" si="848"/>
        <v>2.7083333333333348E-2</v>
      </c>
      <c r="T862" s="71">
        <f t="shared" si="850"/>
        <v>1.736111111111116E-2</v>
      </c>
      <c r="U862" s="44">
        <v>19.600000000000001</v>
      </c>
      <c r="V862" s="44">
        <f>INDEX('Počty dní'!A:E,MATCH(E862,'Počty dní'!C:C,0),4)</f>
        <v>205</v>
      </c>
      <c r="W862" s="115">
        <f>V862*U862</f>
        <v>4018.0000000000005</v>
      </c>
    </row>
    <row r="863" spans="1:23" x14ac:dyDescent="0.3">
      <c r="A863" s="94">
        <v>351</v>
      </c>
      <c r="B863" s="44">
        <v>3051</v>
      </c>
      <c r="C863" s="44" t="s">
        <v>2</v>
      </c>
      <c r="D863" s="89"/>
      <c r="E863" s="67" t="str">
        <f t="shared" ref="E863" si="856">CONCATENATE(C863,D863)</f>
        <v>X</v>
      </c>
      <c r="F863" s="44" t="s">
        <v>157</v>
      </c>
      <c r="G863" s="192">
        <v>12</v>
      </c>
      <c r="H863" s="44" t="str">
        <f t="shared" ref="H863" si="857">CONCATENATE(F863,"/",G863)</f>
        <v>XXX233/12</v>
      </c>
      <c r="I863" s="68" t="s">
        <v>5</v>
      </c>
      <c r="J863" s="68" t="s">
        <v>5</v>
      </c>
      <c r="K863" s="69">
        <v>0.68680555555555556</v>
      </c>
      <c r="L863" s="70">
        <v>0.68819444444444444</v>
      </c>
      <c r="M863" s="162" t="s">
        <v>145</v>
      </c>
      <c r="N863" s="70">
        <v>0.71319444444444446</v>
      </c>
      <c r="O863" s="162" t="s">
        <v>151</v>
      </c>
      <c r="P863" s="44" t="str">
        <f t="shared" si="845"/>
        <v>OK</v>
      </c>
      <c r="Q863" s="71">
        <f t="shared" si="846"/>
        <v>2.5000000000000022E-2</v>
      </c>
      <c r="R863" s="71">
        <f t="shared" si="847"/>
        <v>1.388888888888884E-3</v>
      </c>
      <c r="S863" s="71">
        <f t="shared" si="848"/>
        <v>2.6388888888888906E-2</v>
      </c>
      <c r="T863" s="71">
        <f t="shared" si="850"/>
        <v>1.388888888888884E-3</v>
      </c>
      <c r="U863" s="44">
        <v>19.600000000000001</v>
      </c>
      <c r="V863" s="44">
        <f>INDEX('Počty dní'!A:E,MATCH(E863,'Počty dní'!C:C,0),4)</f>
        <v>205</v>
      </c>
      <c r="W863" s="115">
        <f t="shared" ref="W863" si="858">V863*U863</f>
        <v>4018.0000000000005</v>
      </c>
    </row>
    <row r="864" spans="1:23" ht="15" thickBot="1" x14ac:dyDescent="0.35">
      <c r="A864" s="94">
        <v>351</v>
      </c>
      <c r="B864" s="44">
        <v>3051</v>
      </c>
      <c r="C864" s="44" t="s">
        <v>2</v>
      </c>
      <c r="D864" s="89"/>
      <c r="E864" s="67" t="str">
        <f t="shared" ref="E864" si="859">CONCATENATE(C864,D864)</f>
        <v>X</v>
      </c>
      <c r="F864" s="44" t="s">
        <v>157</v>
      </c>
      <c r="G864" s="192">
        <v>11</v>
      </c>
      <c r="H864" s="44" t="str">
        <f t="shared" ref="H864" si="860">CONCATENATE(F864,"/",G864)</f>
        <v>XXX233/11</v>
      </c>
      <c r="I864" s="68" t="s">
        <v>5</v>
      </c>
      <c r="J864" s="68" t="s">
        <v>5</v>
      </c>
      <c r="K864" s="69">
        <v>0.7416666666666667</v>
      </c>
      <c r="L864" s="70">
        <v>0.74305555555555547</v>
      </c>
      <c r="M864" s="162" t="s">
        <v>151</v>
      </c>
      <c r="N864" s="70">
        <v>0.76180555555555562</v>
      </c>
      <c r="O864" s="162" t="s">
        <v>159</v>
      </c>
      <c r="P864" s="46"/>
      <c r="Q864" s="71">
        <f t="shared" si="846"/>
        <v>1.8750000000000155E-2</v>
      </c>
      <c r="R864" s="71">
        <f t="shared" si="847"/>
        <v>1.3888888888887729E-3</v>
      </c>
      <c r="S864" s="71">
        <f t="shared" si="848"/>
        <v>2.0138888888888928E-2</v>
      </c>
      <c r="T864" s="71">
        <f t="shared" si="850"/>
        <v>2.8472222222222232E-2</v>
      </c>
      <c r="U864" s="44">
        <v>14.5</v>
      </c>
      <c r="V864" s="44">
        <f>INDEX('Počty dní'!A:E,MATCH(E864,'Počty dní'!C:C,0),4)</f>
        <v>205</v>
      </c>
      <c r="W864" s="115">
        <f t="shared" ref="W864" si="861">V864*U864</f>
        <v>2972.5</v>
      </c>
    </row>
    <row r="865" spans="1:24" ht="15" thickBot="1" x14ac:dyDescent="0.35">
      <c r="A865" s="120" t="str">
        <f ca="1">CONCATENATE(INDIRECT("R[-3]C[0]",FALSE),"celkem")</f>
        <v>351celkem</v>
      </c>
      <c r="B865" s="121"/>
      <c r="C865" s="121" t="str">
        <f ca="1">INDIRECT("R[-1]C[12]",FALSE)</f>
        <v>Pavlov</v>
      </c>
      <c r="D865" s="122"/>
      <c r="E865" s="121"/>
      <c r="F865" s="122"/>
      <c r="G865" s="121"/>
      <c r="H865" s="123"/>
      <c r="I865" s="132"/>
      <c r="J865" s="133" t="str">
        <f ca="1">INDIRECT("R[-2]C[0]",FALSE)</f>
        <v>S</v>
      </c>
      <c r="K865" s="124"/>
      <c r="L865" s="134"/>
      <c r="M865" s="125"/>
      <c r="N865" s="134"/>
      <c r="O865" s="126"/>
      <c r="P865" s="121"/>
      <c r="Q865" s="127">
        <f>SUM(Q848:Q864)</f>
        <v>0.32083333333333341</v>
      </c>
      <c r="R865" s="127">
        <f t="shared" ref="R865:T865" si="862">SUM(R848:R864)</f>
        <v>1.7361111111110966E-2</v>
      </c>
      <c r="S865" s="127">
        <f t="shared" si="862"/>
        <v>0.33819444444444435</v>
      </c>
      <c r="T865" s="127">
        <f t="shared" si="862"/>
        <v>0.22986111111111127</v>
      </c>
      <c r="U865" s="128">
        <f>SUM(U848:U864)</f>
        <v>253.9</v>
      </c>
      <c r="V865" s="129"/>
      <c r="W865" s="130">
        <f>SUM(W848:W864)</f>
        <v>52049.5</v>
      </c>
      <c r="X865" s="41"/>
    </row>
    <row r="866" spans="1:24" x14ac:dyDescent="0.3">
      <c r="D866" s="90"/>
      <c r="E866" s="82"/>
      <c r="G866" s="193"/>
      <c r="I866" s="63"/>
      <c r="K866" s="83"/>
      <c r="L866" s="84"/>
      <c r="M866" s="1"/>
      <c r="N866" s="84"/>
      <c r="O866" s="1"/>
      <c r="Q866" s="136"/>
      <c r="R866" s="136"/>
      <c r="S866" s="136"/>
      <c r="T866" s="136"/>
    </row>
    <row r="867" spans="1:24" ht="15" thickBot="1" x14ac:dyDescent="0.35">
      <c r="A867"/>
      <c r="B867"/>
      <c r="C867"/>
      <c r="D867"/>
      <c r="E867"/>
      <c r="F867"/>
      <c r="G867"/>
      <c r="H867"/>
      <c r="I867"/>
      <c r="J867"/>
      <c r="K867"/>
      <c r="L867"/>
      <c r="M867"/>
      <c r="N867"/>
      <c r="O867"/>
      <c r="P867"/>
      <c r="Q867"/>
      <c r="R867"/>
      <c r="S867"/>
      <c r="T867"/>
      <c r="U867"/>
      <c r="V867"/>
      <c r="W867"/>
    </row>
    <row r="868" spans="1:24" x14ac:dyDescent="0.3">
      <c r="A868" s="93">
        <v>352</v>
      </c>
      <c r="B868" s="42">
        <v>3052</v>
      </c>
      <c r="C868" s="42" t="s">
        <v>2</v>
      </c>
      <c r="D868" s="109"/>
      <c r="E868" s="110" t="str">
        <f t="shared" ref="E868" si="863">CONCATENATE(C868,D868)</f>
        <v>X</v>
      </c>
      <c r="F868" s="42" t="s">
        <v>153</v>
      </c>
      <c r="G868" s="191">
        <v>1</v>
      </c>
      <c r="H868" s="42" t="str">
        <f t="shared" ref="H868" si="864">CONCATENATE(F868,"/",G868)</f>
        <v>XXX240/1</v>
      </c>
      <c r="I868" s="64" t="s">
        <v>5</v>
      </c>
      <c r="J868" s="64" t="s">
        <v>6</v>
      </c>
      <c r="K868" s="111">
        <v>0.17708333333333334</v>
      </c>
      <c r="L868" s="112">
        <v>0.17847222222222223</v>
      </c>
      <c r="M868" s="166" t="s">
        <v>152</v>
      </c>
      <c r="N868" s="112">
        <v>0.20138888888888887</v>
      </c>
      <c r="O868" s="131" t="s">
        <v>70</v>
      </c>
      <c r="P868" s="42" t="str">
        <f t="shared" ref="P868:P885" si="865">IF(M869=O868,"OK","POZOR")</f>
        <v>OK</v>
      </c>
      <c r="Q868" s="114">
        <f t="shared" ref="Q868:Q886" si="866">IF(ISNUMBER(G868),N868-L868,IF(F868="přejezd",N868-L868,0))</f>
        <v>2.2916666666666641E-2</v>
      </c>
      <c r="R868" s="114">
        <f t="shared" ref="R868:R886" si="867">IF(ISNUMBER(G868),L868-K868,0)</f>
        <v>1.388888888888884E-3</v>
      </c>
      <c r="S868" s="114">
        <f t="shared" ref="S868:S886" si="868">Q868+R868</f>
        <v>2.4305555555555525E-2</v>
      </c>
      <c r="T868" s="114"/>
      <c r="U868" s="42">
        <v>19.2</v>
      </c>
      <c r="V868" s="42">
        <f>INDEX('Počty dní'!A:E,MATCH(E868,'Počty dní'!C:C,0),4)</f>
        <v>205</v>
      </c>
      <c r="W868" s="65">
        <f t="shared" ref="W868" si="869">V868*U868</f>
        <v>3936</v>
      </c>
    </row>
    <row r="869" spans="1:24" x14ac:dyDescent="0.3">
      <c r="A869" s="94">
        <v>352</v>
      </c>
      <c r="B869" s="44">
        <v>3052</v>
      </c>
      <c r="C869" s="44" t="s">
        <v>2</v>
      </c>
      <c r="D869" s="89"/>
      <c r="E869" s="67" t="str">
        <f>CONCATENATE(C869,D869)</f>
        <v>X</v>
      </c>
      <c r="F869" s="44" t="s">
        <v>153</v>
      </c>
      <c r="G869" s="192">
        <v>2</v>
      </c>
      <c r="H869" s="44" t="str">
        <f>CONCATENATE(F869,"/",G869)</f>
        <v>XXX240/2</v>
      </c>
      <c r="I869" s="68" t="s">
        <v>5</v>
      </c>
      <c r="J869" s="68" t="s">
        <v>6</v>
      </c>
      <c r="K869" s="69">
        <v>0.21388888888888891</v>
      </c>
      <c r="L869" s="70">
        <v>0.21527777777777779</v>
      </c>
      <c r="M869" s="142" t="s">
        <v>70</v>
      </c>
      <c r="N869" s="70">
        <v>0.24027777777777778</v>
      </c>
      <c r="O869" s="142" t="s">
        <v>151</v>
      </c>
      <c r="P869" s="44" t="str">
        <f t="shared" si="865"/>
        <v>OK</v>
      </c>
      <c r="Q869" s="71">
        <f t="shared" si="866"/>
        <v>2.4999999999999994E-2</v>
      </c>
      <c r="R869" s="71">
        <f t="shared" si="867"/>
        <v>1.388888888888884E-3</v>
      </c>
      <c r="S869" s="71">
        <f t="shared" si="868"/>
        <v>2.6388888888888878E-2</v>
      </c>
      <c r="T869" s="71">
        <f t="shared" ref="T869:T886" si="870">K869-N868</f>
        <v>1.2500000000000039E-2</v>
      </c>
      <c r="U869" s="44">
        <v>20.399999999999999</v>
      </c>
      <c r="V869" s="44">
        <f>INDEX('Počty dní'!A:E,MATCH(E869,'Počty dní'!C:C,0),4)</f>
        <v>205</v>
      </c>
      <c r="W869" s="115">
        <f>V869*U869</f>
        <v>4182</v>
      </c>
    </row>
    <row r="870" spans="1:24" x14ac:dyDescent="0.3">
      <c r="A870" s="94">
        <v>352</v>
      </c>
      <c r="B870" s="44">
        <v>3052</v>
      </c>
      <c r="C870" s="44" t="s">
        <v>2</v>
      </c>
      <c r="D870" s="89"/>
      <c r="E870" s="67" t="str">
        <f t="shared" ref="E870" si="871">CONCATENATE(C870,D870)</f>
        <v>X</v>
      </c>
      <c r="F870" s="44" t="s">
        <v>157</v>
      </c>
      <c r="G870" s="192">
        <v>1</v>
      </c>
      <c r="H870" s="44" t="str">
        <f t="shared" ref="H870" si="872">CONCATENATE(F870,"/",G870)</f>
        <v>XXX233/1</v>
      </c>
      <c r="I870" s="68" t="s">
        <v>5</v>
      </c>
      <c r="J870" s="68" t="s">
        <v>6</v>
      </c>
      <c r="K870" s="69">
        <v>0.24166666666666667</v>
      </c>
      <c r="L870" s="70">
        <v>0.24305555555555555</v>
      </c>
      <c r="M870" s="142" t="s">
        <v>151</v>
      </c>
      <c r="N870" s="70">
        <v>0.26874999999999999</v>
      </c>
      <c r="O870" s="162" t="s">
        <v>145</v>
      </c>
      <c r="P870" s="44" t="str">
        <f t="shared" si="865"/>
        <v>OK</v>
      </c>
      <c r="Q870" s="71">
        <f t="shared" si="866"/>
        <v>2.5694444444444436E-2</v>
      </c>
      <c r="R870" s="71">
        <f t="shared" si="867"/>
        <v>1.388888888888884E-3</v>
      </c>
      <c r="S870" s="71">
        <f t="shared" si="868"/>
        <v>2.708333333333332E-2</v>
      </c>
      <c r="T870" s="71">
        <f t="shared" si="870"/>
        <v>1.388888888888884E-3</v>
      </c>
      <c r="U870" s="44">
        <v>19.600000000000001</v>
      </c>
      <c r="V870" s="44">
        <f>INDEX('Počty dní'!A:E,MATCH(E870,'Počty dní'!C:C,0),4)</f>
        <v>205</v>
      </c>
      <c r="W870" s="115">
        <f t="shared" ref="W870" si="873">V870*U870</f>
        <v>4018.0000000000005</v>
      </c>
    </row>
    <row r="871" spans="1:24" x14ac:dyDescent="0.3">
      <c r="A871" s="94">
        <v>352</v>
      </c>
      <c r="B871" s="44">
        <v>3052</v>
      </c>
      <c r="C871" s="44" t="s">
        <v>2</v>
      </c>
      <c r="D871" s="89"/>
      <c r="E871" s="67" t="str">
        <f t="shared" ref="E871:E876" si="874">CONCATENATE(C871,D871)</f>
        <v>X</v>
      </c>
      <c r="F871" s="44" t="s">
        <v>141</v>
      </c>
      <c r="G871" s="192">
        <v>8</v>
      </c>
      <c r="H871" s="44" t="str">
        <f t="shared" ref="H871:H876" si="875">CONCATENATE(F871,"/",G871)</f>
        <v>XXX241/8</v>
      </c>
      <c r="I871" s="68" t="s">
        <v>6</v>
      </c>
      <c r="J871" s="68" t="s">
        <v>6</v>
      </c>
      <c r="K871" s="69">
        <v>0.26944444444444443</v>
      </c>
      <c r="L871" s="70">
        <v>0.2722222222222222</v>
      </c>
      <c r="M871" s="162" t="s">
        <v>145</v>
      </c>
      <c r="N871" s="70">
        <v>0.32291666666666669</v>
      </c>
      <c r="O871" s="45" t="s">
        <v>70</v>
      </c>
      <c r="P871" s="44" t="str">
        <f t="shared" si="865"/>
        <v>OK</v>
      </c>
      <c r="Q871" s="71">
        <f t="shared" si="866"/>
        <v>5.0694444444444486E-2</v>
      </c>
      <c r="R871" s="71">
        <f t="shared" si="867"/>
        <v>2.7777777777777679E-3</v>
      </c>
      <c r="S871" s="71">
        <f t="shared" si="868"/>
        <v>5.3472222222222254E-2</v>
      </c>
      <c r="T871" s="71">
        <f t="shared" si="870"/>
        <v>6.9444444444444198E-4</v>
      </c>
      <c r="U871" s="44">
        <v>37.299999999999997</v>
      </c>
      <c r="V871" s="44">
        <f>INDEX('Počty dní'!A:E,MATCH(E871,'Počty dní'!C:C,0),4)</f>
        <v>205</v>
      </c>
      <c r="W871" s="115">
        <f t="shared" ref="W871:W876" si="876">V871*U871</f>
        <v>7646.4999999999991</v>
      </c>
    </row>
    <row r="872" spans="1:24" x14ac:dyDescent="0.3">
      <c r="A872" s="94">
        <v>352</v>
      </c>
      <c r="B872" s="44">
        <v>3052</v>
      </c>
      <c r="C872" s="44" t="s">
        <v>2</v>
      </c>
      <c r="D872" s="89"/>
      <c r="E872" s="67" t="str">
        <f t="shared" si="874"/>
        <v>X</v>
      </c>
      <c r="F872" s="44" t="s">
        <v>153</v>
      </c>
      <c r="G872" s="192">
        <v>8</v>
      </c>
      <c r="H872" s="44" t="str">
        <f t="shared" si="875"/>
        <v>XXX240/8</v>
      </c>
      <c r="I872" s="68" t="s">
        <v>5</v>
      </c>
      <c r="J872" s="68" t="s">
        <v>6</v>
      </c>
      <c r="K872" s="69">
        <v>0.37916666666666665</v>
      </c>
      <c r="L872" s="70">
        <v>0.38194444444444442</v>
      </c>
      <c r="M872" s="142" t="s">
        <v>70</v>
      </c>
      <c r="N872" s="70">
        <v>0.4069444444444445</v>
      </c>
      <c r="O872" s="142" t="s">
        <v>151</v>
      </c>
      <c r="P872" s="44" t="str">
        <f t="shared" si="865"/>
        <v>OK</v>
      </c>
      <c r="Q872" s="71">
        <f t="shared" si="866"/>
        <v>2.5000000000000078E-2</v>
      </c>
      <c r="R872" s="71">
        <f t="shared" si="867"/>
        <v>2.7777777777777679E-3</v>
      </c>
      <c r="S872" s="71">
        <f t="shared" si="868"/>
        <v>2.7777777777777846E-2</v>
      </c>
      <c r="T872" s="71">
        <f t="shared" si="870"/>
        <v>5.6249999999999967E-2</v>
      </c>
      <c r="U872" s="44">
        <v>20.399999999999999</v>
      </c>
      <c r="V872" s="44">
        <f>INDEX('Počty dní'!A:E,MATCH(E872,'Počty dní'!C:C,0),4)</f>
        <v>205</v>
      </c>
      <c r="W872" s="115">
        <f t="shared" si="876"/>
        <v>4182</v>
      </c>
    </row>
    <row r="873" spans="1:24" x14ac:dyDescent="0.3">
      <c r="A873" s="94">
        <v>352</v>
      </c>
      <c r="B873" s="44">
        <v>3052</v>
      </c>
      <c r="C873" s="44" t="s">
        <v>2</v>
      </c>
      <c r="D873" s="89"/>
      <c r="E873" s="67" t="str">
        <f t="shared" si="874"/>
        <v>X</v>
      </c>
      <c r="F873" s="44" t="s">
        <v>154</v>
      </c>
      <c r="G873" s="192">
        <v>8</v>
      </c>
      <c r="H873" s="44" t="str">
        <f t="shared" si="875"/>
        <v>XXX245/8</v>
      </c>
      <c r="I873" s="68" t="s">
        <v>5</v>
      </c>
      <c r="J873" s="68" t="s">
        <v>6</v>
      </c>
      <c r="K873" s="69">
        <v>0.43263888888888885</v>
      </c>
      <c r="L873" s="70">
        <v>0.43402777777777773</v>
      </c>
      <c r="M873" s="162" t="s">
        <v>151</v>
      </c>
      <c r="N873" s="70">
        <v>0.45347222222222222</v>
      </c>
      <c r="O873" s="142" t="s">
        <v>155</v>
      </c>
      <c r="P873" s="44" t="str">
        <f t="shared" si="865"/>
        <v>OK</v>
      </c>
      <c r="Q873" s="71">
        <f t="shared" si="866"/>
        <v>1.9444444444444486E-2</v>
      </c>
      <c r="R873" s="71">
        <f t="shared" si="867"/>
        <v>1.388888888888884E-3</v>
      </c>
      <c r="S873" s="71">
        <f t="shared" si="868"/>
        <v>2.083333333333337E-2</v>
      </c>
      <c r="T873" s="71">
        <f t="shared" si="870"/>
        <v>2.5694444444444353E-2</v>
      </c>
      <c r="U873" s="44">
        <v>14.9</v>
      </c>
      <c r="V873" s="44">
        <f>INDEX('Počty dní'!A:E,MATCH(E873,'Počty dní'!C:C,0),4)</f>
        <v>205</v>
      </c>
      <c r="W873" s="115">
        <f t="shared" si="876"/>
        <v>3054.5</v>
      </c>
    </row>
    <row r="874" spans="1:24" x14ac:dyDescent="0.3">
      <c r="A874" s="94">
        <v>352</v>
      </c>
      <c r="B874" s="44">
        <v>3052</v>
      </c>
      <c r="C874" s="44" t="s">
        <v>2</v>
      </c>
      <c r="D874" s="89"/>
      <c r="E874" s="67" t="str">
        <f t="shared" si="874"/>
        <v>X</v>
      </c>
      <c r="F874" s="44" t="s">
        <v>154</v>
      </c>
      <c r="G874" s="192">
        <v>9</v>
      </c>
      <c r="H874" s="44" t="str">
        <f t="shared" si="875"/>
        <v>XXX245/9</v>
      </c>
      <c r="I874" s="68" t="s">
        <v>5</v>
      </c>
      <c r="J874" s="68" t="s">
        <v>6</v>
      </c>
      <c r="K874" s="69">
        <v>0.46111111111111108</v>
      </c>
      <c r="L874" s="70">
        <v>0.46180555555555558</v>
      </c>
      <c r="M874" s="142" t="s">
        <v>155</v>
      </c>
      <c r="N874" s="70">
        <v>0.4826388888888889</v>
      </c>
      <c r="O874" s="162" t="s">
        <v>151</v>
      </c>
      <c r="P874" s="44" t="str">
        <f t="shared" si="865"/>
        <v>OK</v>
      </c>
      <c r="Q874" s="71">
        <f t="shared" si="866"/>
        <v>2.0833333333333315E-2</v>
      </c>
      <c r="R874" s="71">
        <f t="shared" si="867"/>
        <v>6.9444444444449749E-4</v>
      </c>
      <c r="S874" s="71">
        <f t="shared" si="868"/>
        <v>2.1527777777777812E-2</v>
      </c>
      <c r="T874" s="71">
        <f t="shared" si="870"/>
        <v>7.6388888888888618E-3</v>
      </c>
      <c r="U874" s="44">
        <v>14.9</v>
      </c>
      <c r="V874" s="44">
        <f>INDEX('Počty dní'!A:E,MATCH(E874,'Počty dní'!C:C,0),4)</f>
        <v>205</v>
      </c>
      <c r="W874" s="115">
        <f t="shared" si="876"/>
        <v>3054.5</v>
      </c>
    </row>
    <row r="875" spans="1:24" x14ac:dyDescent="0.3">
      <c r="A875" s="94">
        <v>352</v>
      </c>
      <c r="B875" s="44">
        <v>3052</v>
      </c>
      <c r="C875" s="44" t="s">
        <v>2</v>
      </c>
      <c r="D875" s="89"/>
      <c r="E875" s="67" t="str">
        <f t="shared" si="874"/>
        <v>X</v>
      </c>
      <c r="F875" s="44" t="s">
        <v>157</v>
      </c>
      <c r="G875" s="192">
        <v>5</v>
      </c>
      <c r="H875" s="44" t="str">
        <f t="shared" si="875"/>
        <v>XXX233/5</v>
      </c>
      <c r="I875" s="68" t="s">
        <v>5</v>
      </c>
      <c r="J875" s="68" t="s">
        <v>6</v>
      </c>
      <c r="K875" s="69">
        <v>0.4916666666666667</v>
      </c>
      <c r="L875" s="70">
        <v>0.49305555555555558</v>
      </c>
      <c r="M875" s="162" t="s">
        <v>151</v>
      </c>
      <c r="N875" s="70">
        <v>0.51874999999999993</v>
      </c>
      <c r="O875" s="162" t="s">
        <v>145</v>
      </c>
      <c r="P875" s="44" t="str">
        <f t="shared" si="865"/>
        <v>OK</v>
      </c>
      <c r="Q875" s="71">
        <f t="shared" si="866"/>
        <v>2.5694444444444353E-2</v>
      </c>
      <c r="R875" s="71">
        <f t="shared" si="867"/>
        <v>1.388888888888884E-3</v>
      </c>
      <c r="S875" s="71">
        <f t="shared" si="868"/>
        <v>2.7083333333333237E-2</v>
      </c>
      <c r="T875" s="71">
        <f t="shared" si="870"/>
        <v>9.0277777777778012E-3</v>
      </c>
      <c r="U875" s="44">
        <v>19.600000000000001</v>
      </c>
      <c r="V875" s="44">
        <f>INDEX('Počty dní'!A:E,MATCH(E875,'Počty dní'!C:C,0),4)</f>
        <v>205</v>
      </c>
      <c r="W875" s="115">
        <f t="shared" si="876"/>
        <v>4018.0000000000005</v>
      </c>
    </row>
    <row r="876" spans="1:24" x14ac:dyDescent="0.3">
      <c r="A876" s="94">
        <v>352</v>
      </c>
      <c r="B876" s="44">
        <v>3052</v>
      </c>
      <c r="C876" s="44" t="s">
        <v>2</v>
      </c>
      <c r="D876" s="89"/>
      <c r="E876" s="67" t="str">
        <f t="shared" si="874"/>
        <v>X</v>
      </c>
      <c r="F876" s="44" t="s">
        <v>157</v>
      </c>
      <c r="G876" s="192">
        <v>8</v>
      </c>
      <c r="H876" s="44" t="str">
        <f t="shared" si="875"/>
        <v>XXX233/8</v>
      </c>
      <c r="I876" s="68" t="s">
        <v>5</v>
      </c>
      <c r="J876" s="68" t="s">
        <v>6</v>
      </c>
      <c r="K876" s="69">
        <v>0.52013888888888882</v>
      </c>
      <c r="L876" s="70">
        <v>0.52152777777777781</v>
      </c>
      <c r="M876" s="162" t="s">
        <v>145</v>
      </c>
      <c r="N876" s="70">
        <v>0.54652777777777783</v>
      </c>
      <c r="O876" s="162" t="s">
        <v>151</v>
      </c>
      <c r="P876" s="44" t="str">
        <f t="shared" si="865"/>
        <v>OK</v>
      </c>
      <c r="Q876" s="71">
        <f t="shared" si="866"/>
        <v>2.5000000000000022E-2</v>
      </c>
      <c r="R876" s="71">
        <f t="shared" si="867"/>
        <v>1.388888888888995E-3</v>
      </c>
      <c r="S876" s="71">
        <f t="shared" si="868"/>
        <v>2.6388888888889017E-2</v>
      </c>
      <c r="T876" s="71">
        <f t="shared" si="870"/>
        <v>1.388888888888884E-3</v>
      </c>
      <c r="U876" s="44">
        <v>19.600000000000001</v>
      </c>
      <c r="V876" s="44">
        <f>INDEX('Počty dní'!A:E,MATCH(E876,'Počty dní'!C:C,0),4)</f>
        <v>205</v>
      </c>
      <c r="W876" s="115">
        <f t="shared" si="876"/>
        <v>4018.0000000000005</v>
      </c>
    </row>
    <row r="877" spans="1:24" x14ac:dyDescent="0.3">
      <c r="A877" s="94">
        <v>352</v>
      </c>
      <c r="B877" s="44">
        <v>3052</v>
      </c>
      <c r="C877" s="44" t="s">
        <v>2</v>
      </c>
      <c r="D877" s="89"/>
      <c r="E877" s="67" t="str">
        <f t="shared" si="821"/>
        <v>X</v>
      </c>
      <c r="F877" s="44" t="s">
        <v>153</v>
      </c>
      <c r="G877" s="192">
        <v>15</v>
      </c>
      <c r="H877" s="44" t="str">
        <f t="shared" si="822"/>
        <v>XXX240/15</v>
      </c>
      <c r="I877" s="68" t="s">
        <v>5</v>
      </c>
      <c r="J877" s="68" t="s">
        <v>6</v>
      </c>
      <c r="K877" s="69">
        <v>0.5493055555555556</v>
      </c>
      <c r="L877" s="70">
        <v>0.55069444444444449</v>
      </c>
      <c r="M877" s="162" t="s">
        <v>151</v>
      </c>
      <c r="N877" s="70">
        <v>0.57638888888888895</v>
      </c>
      <c r="O877" s="142" t="s">
        <v>70</v>
      </c>
      <c r="P877" s="44" t="str">
        <f t="shared" si="865"/>
        <v>OK</v>
      </c>
      <c r="Q877" s="71">
        <f t="shared" si="866"/>
        <v>2.5694444444444464E-2</v>
      </c>
      <c r="R877" s="71">
        <f t="shared" si="867"/>
        <v>1.388888888888884E-3</v>
      </c>
      <c r="S877" s="71">
        <f t="shared" si="868"/>
        <v>2.7083333333333348E-2</v>
      </c>
      <c r="T877" s="71">
        <f t="shared" si="870"/>
        <v>2.7777777777777679E-3</v>
      </c>
      <c r="U877" s="44">
        <v>20.399999999999999</v>
      </c>
      <c r="V877" s="44">
        <f>INDEX('Počty dní'!A:E,MATCH(E877,'Počty dní'!C:C,0),4)</f>
        <v>205</v>
      </c>
      <c r="W877" s="115">
        <f t="shared" si="823"/>
        <v>4182</v>
      </c>
    </row>
    <row r="878" spans="1:24" x14ac:dyDescent="0.3">
      <c r="A878" s="94">
        <v>352</v>
      </c>
      <c r="B878" s="44">
        <v>3052</v>
      </c>
      <c r="C878" s="44" t="s">
        <v>2</v>
      </c>
      <c r="D878" s="89"/>
      <c r="E878" s="67" t="str">
        <f t="shared" ref="E878:E886" si="877">CONCATENATE(C878,D878)</f>
        <v>X</v>
      </c>
      <c r="F878" s="44" t="s">
        <v>153</v>
      </c>
      <c r="G878" s="192">
        <v>16</v>
      </c>
      <c r="H878" s="44" t="str">
        <f t="shared" ref="H878:H886" si="878">CONCATENATE(F878,"/",G878)</f>
        <v>XXX240/16</v>
      </c>
      <c r="I878" s="68" t="s">
        <v>6</v>
      </c>
      <c r="J878" s="68" t="s">
        <v>6</v>
      </c>
      <c r="K878" s="69">
        <v>0.58750000000000002</v>
      </c>
      <c r="L878" s="70">
        <v>0.59027777777777779</v>
      </c>
      <c r="M878" s="142" t="s">
        <v>70</v>
      </c>
      <c r="N878" s="70">
        <v>0.61527777777777781</v>
      </c>
      <c r="O878" s="142" t="s">
        <v>151</v>
      </c>
      <c r="P878" s="44" t="str">
        <f t="shared" si="865"/>
        <v>OK</v>
      </c>
      <c r="Q878" s="71">
        <f t="shared" si="866"/>
        <v>2.5000000000000022E-2</v>
      </c>
      <c r="R878" s="71">
        <f t="shared" si="867"/>
        <v>2.7777777777777679E-3</v>
      </c>
      <c r="S878" s="71">
        <f t="shared" si="868"/>
        <v>2.777777777777779E-2</v>
      </c>
      <c r="T878" s="71">
        <f t="shared" si="870"/>
        <v>1.1111111111111072E-2</v>
      </c>
      <c r="U878" s="44">
        <v>20.399999999999999</v>
      </c>
      <c r="V878" s="44">
        <f>INDEX('Počty dní'!A:E,MATCH(E878,'Počty dní'!C:C,0),4)</f>
        <v>205</v>
      </c>
      <c r="W878" s="115">
        <f t="shared" ref="W878:W886" si="879">V878*U878</f>
        <v>4182</v>
      </c>
    </row>
    <row r="879" spans="1:24" x14ac:dyDescent="0.3">
      <c r="A879" s="94">
        <v>352</v>
      </c>
      <c r="B879" s="44">
        <v>3052</v>
      </c>
      <c r="C879" s="44" t="s">
        <v>2</v>
      </c>
      <c r="D879" s="89"/>
      <c r="E879" s="67" t="str">
        <f t="shared" si="877"/>
        <v>X</v>
      </c>
      <c r="F879" s="44" t="s">
        <v>156</v>
      </c>
      <c r="G879" s="192">
        <v>7</v>
      </c>
      <c r="H879" s="44" t="str">
        <f t="shared" si="878"/>
        <v>XXX232/7</v>
      </c>
      <c r="I879" s="68" t="s">
        <v>5</v>
      </c>
      <c r="J879" s="68" t="s">
        <v>6</v>
      </c>
      <c r="K879" s="69">
        <v>0.6166666666666667</v>
      </c>
      <c r="L879" s="70">
        <v>0.61805555555555558</v>
      </c>
      <c r="M879" s="162" t="s">
        <v>151</v>
      </c>
      <c r="N879" s="70">
        <v>0.63958333333333328</v>
      </c>
      <c r="O879" s="165" t="s">
        <v>158</v>
      </c>
      <c r="P879" s="44" t="str">
        <f t="shared" si="865"/>
        <v>OK</v>
      </c>
      <c r="Q879" s="71">
        <f t="shared" si="866"/>
        <v>2.1527777777777701E-2</v>
      </c>
      <c r="R879" s="71">
        <f t="shared" si="867"/>
        <v>1.388888888888884E-3</v>
      </c>
      <c r="S879" s="71">
        <f t="shared" si="868"/>
        <v>2.2916666666666585E-2</v>
      </c>
      <c r="T879" s="71">
        <f t="shared" si="870"/>
        <v>1.388888888888884E-3</v>
      </c>
      <c r="U879" s="44">
        <v>17.600000000000001</v>
      </c>
      <c r="V879" s="44">
        <f>INDEX('Počty dní'!A:E,MATCH(E879,'Počty dní'!C:C,0),4)</f>
        <v>205</v>
      </c>
      <c r="W879" s="115">
        <f t="shared" si="879"/>
        <v>3608.0000000000005</v>
      </c>
    </row>
    <row r="880" spans="1:24" x14ac:dyDescent="0.3">
      <c r="A880" s="94">
        <v>352</v>
      </c>
      <c r="B880" s="44">
        <v>3052</v>
      </c>
      <c r="C880" s="44" t="s">
        <v>2</v>
      </c>
      <c r="D880" s="89"/>
      <c r="E880" s="67" t="str">
        <f t="shared" si="877"/>
        <v>X</v>
      </c>
      <c r="F880" s="44" t="s">
        <v>156</v>
      </c>
      <c r="G880" s="192">
        <v>10</v>
      </c>
      <c r="H880" s="44" t="str">
        <f t="shared" si="878"/>
        <v>XXX232/10</v>
      </c>
      <c r="I880" s="68" t="s">
        <v>5</v>
      </c>
      <c r="J880" s="68" t="s">
        <v>6</v>
      </c>
      <c r="K880" s="69">
        <v>0.65138888888888891</v>
      </c>
      <c r="L880" s="70">
        <v>0.65277777777777779</v>
      </c>
      <c r="M880" s="165" t="s">
        <v>158</v>
      </c>
      <c r="N880" s="70">
        <v>0.67152777777777783</v>
      </c>
      <c r="O880" s="162" t="s">
        <v>151</v>
      </c>
      <c r="P880" s="44" t="str">
        <f t="shared" si="865"/>
        <v>OK</v>
      </c>
      <c r="Q880" s="71">
        <f t="shared" si="866"/>
        <v>1.8750000000000044E-2</v>
      </c>
      <c r="R880" s="71">
        <f t="shared" si="867"/>
        <v>1.388888888888884E-3</v>
      </c>
      <c r="S880" s="71">
        <f t="shared" si="868"/>
        <v>2.0138888888888928E-2</v>
      </c>
      <c r="T880" s="71">
        <f t="shared" si="870"/>
        <v>1.1805555555555625E-2</v>
      </c>
      <c r="U880" s="44">
        <v>14.2</v>
      </c>
      <c r="V880" s="44">
        <f>INDEX('Počty dní'!A:E,MATCH(E880,'Počty dní'!C:C,0),4)</f>
        <v>205</v>
      </c>
      <c r="W880" s="115">
        <f t="shared" si="879"/>
        <v>2911</v>
      </c>
    </row>
    <row r="881" spans="1:24" x14ac:dyDescent="0.3">
      <c r="A881" s="94">
        <v>352</v>
      </c>
      <c r="B881" s="44">
        <v>3052</v>
      </c>
      <c r="C881" s="44" t="s">
        <v>2</v>
      </c>
      <c r="D881" s="89"/>
      <c r="E881" s="67" t="str">
        <f t="shared" si="877"/>
        <v>X</v>
      </c>
      <c r="F881" s="44" t="s">
        <v>153</v>
      </c>
      <c r="G881" s="192">
        <v>21</v>
      </c>
      <c r="H881" s="44" t="str">
        <f t="shared" si="878"/>
        <v>XXX240/21</v>
      </c>
      <c r="I881" s="68" t="s">
        <v>5</v>
      </c>
      <c r="J881" s="68" t="s">
        <v>6</v>
      </c>
      <c r="K881" s="69">
        <v>0.6743055555555556</v>
      </c>
      <c r="L881" s="70">
        <v>0.67569444444444438</v>
      </c>
      <c r="M881" s="162" t="s">
        <v>151</v>
      </c>
      <c r="N881" s="70">
        <v>0.70138888888888884</v>
      </c>
      <c r="O881" s="142" t="s">
        <v>70</v>
      </c>
      <c r="P881" s="44" t="str">
        <f t="shared" si="865"/>
        <v>OK</v>
      </c>
      <c r="Q881" s="71">
        <f t="shared" si="866"/>
        <v>2.5694444444444464E-2</v>
      </c>
      <c r="R881" s="71">
        <f t="shared" si="867"/>
        <v>1.3888888888887729E-3</v>
      </c>
      <c r="S881" s="71">
        <f t="shared" si="868"/>
        <v>2.7083333333333237E-2</v>
      </c>
      <c r="T881" s="71">
        <f t="shared" si="870"/>
        <v>2.7777777777777679E-3</v>
      </c>
      <c r="U881" s="44">
        <v>20.399999999999999</v>
      </c>
      <c r="V881" s="44">
        <f>INDEX('Počty dní'!A:E,MATCH(E881,'Počty dní'!C:C,0),4)</f>
        <v>205</v>
      </c>
      <c r="W881" s="115">
        <f t="shared" si="879"/>
        <v>4182</v>
      </c>
    </row>
    <row r="882" spans="1:24" x14ac:dyDescent="0.3">
      <c r="A882" s="94">
        <v>352</v>
      </c>
      <c r="B882" s="44">
        <v>3052</v>
      </c>
      <c r="C882" s="44" t="s">
        <v>2</v>
      </c>
      <c r="D882" s="89"/>
      <c r="E882" s="67" t="str">
        <f t="shared" si="877"/>
        <v>X</v>
      </c>
      <c r="F882" s="44" t="s">
        <v>153</v>
      </c>
      <c r="G882" s="192">
        <v>22</v>
      </c>
      <c r="H882" s="44" t="str">
        <f t="shared" si="878"/>
        <v>XXX240/22</v>
      </c>
      <c r="I882" s="68" t="s">
        <v>5</v>
      </c>
      <c r="J882" s="68" t="s">
        <v>6</v>
      </c>
      <c r="K882" s="69">
        <v>0.71250000000000002</v>
      </c>
      <c r="L882" s="70">
        <v>0.71527777777777779</v>
      </c>
      <c r="M882" s="142" t="s">
        <v>70</v>
      </c>
      <c r="N882" s="70">
        <v>0.7402777777777777</v>
      </c>
      <c r="O882" s="142" t="s">
        <v>151</v>
      </c>
      <c r="P882" s="44" t="str">
        <f t="shared" si="865"/>
        <v>OK</v>
      </c>
      <c r="Q882" s="71">
        <f t="shared" si="866"/>
        <v>2.4999999999999911E-2</v>
      </c>
      <c r="R882" s="71">
        <f t="shared" si="867"/>
        <v>2.7777777777777679E-3</v>
      </c>
      <c r="S882" s="71">
        <f t="shared" si="868"/>
        <v>2.7777777777777679E-2</v>
      </c>
      <c r="T882" s="71">
        <f t="shared" si="870"/>
        <v>1.1111111111111183E-2</v>
      </c>
      <c r="U882" s="44">
        <v>20.399999999999999</v>
      </c>
      <c r="V882" s="44">
        <f>INDEX('Počty dní'!A:E,MATCH(E882,'Počty dní'!C:C,0),4)</f>
        <v>205</v>
      </c>
      <c r="W882" s="115">
        <f t="shared" si="879"/>
        <v>4182</v>
      </c>
    </row>
    <row r="883" spans="1:24" x14ac:dyDescent="0.3">
      <c r="A883" s="94">
        <v>352</v>
      </c>
      <c r="B883" s="44">
        <v>3052</v>
      </c>
      <c r="C883" s="44" t="s">
        <v>2</v>
      </c>
      <c r="D883" s="89"/>
      <c r="E883" s="67" t="str">
        <f t="shared" si="877"/>
        <v>X</v>
      </c>
      <c r="F883" s="44" t="s">
        <v>153</v>
      </c>
      <c r="G883" s="192">
        <v>23</v>
      </c>
      <c r="H883" s="44" t="str">
        <f t="shared" si="878"/>
        <v>XXX240/23</v>
      </c>
      <c r="I883" s="68" t="s">
        <v>5</v>
      </c>
      <c r="J883" s="68" t="s">
        <v>6</v>
      </c>
      <c r="K883" s="69">
        <v>0.75763888888888886</v>
      </c>
      <c r="L883" s="70">
        <v>0.75902777777777775</v>
      </c>
      <c r="M883" s="162" t="s">
        <v>151</v>
      </c>
      <c r="N883" s="70">
        <v>0.78472222222222221</v>
      </c>
      <c r="O883" s="142" t="s">
        <v>70</v>
      </c>
      <c r="P883" s="44" t="str">
        <f t="shared" si="865"/>
        <v>OK</v>
      </c>
      <c r="Q883" s="71">
        <f t="shared" si="866"/>
        <v>2.5694444444444464E-2</v>
      </c>
      <c r="R883" s="71">
        <f t="shared" si="867"/>
        <v>1.388888888888884E-3</v>
      </c>
      <c r="S883" s="71">
        <f t="shared" si="868"/>
        <v>2.7083333333333348E-2</v>
      </c>
      <c r="T883" s="71">
        <f t="shared" si="870"/>
        <v>1.736111111111116E-2</v>
      </c>
      <c r="U883" s="44">
        <v>20.399999999999999</v>
      </c>
      <c r="V883" s="44">
        <f>INDEX('Počty dní'!A:E,MATCH(E883,'Počty dní'!C:C,0),4)</f>
        <v>205</v>
      </c>
      <c r="W883" s="115">
        <f t="shared" si="879"/>
        <v>4182</v>
      </c>
    </row>
    <row r="884" spans="1:24" x14ac:dyDescent="0.3">
      <c r="A884" s="94">
        <v>352</v>
      </c>
      <c r="B884" s="44">
        <v>3052</v>
      </c>
      <c r="C884" s="44" t="s">
        <v>2</v>
      </c>
      <c r="D884" s="89"/>
      <c r="E884" s="67" t="str">
        <f t="shared" si="877"/>
        <v>X</v>
      </c>
      <c r="F884" s="44" t="s">
        <v>153</v>
      </c>
      <c r="G884" s="192">
        <v>24</v>
      </c>
      <c r="H884" s="44" t="str">
        <f t="shared" si="878"/>
        <v>XXX240/24</v>
      </c>
      <c r="I884" s="68" t="s">
        <v>5</v>
      </c>
      <c r="J884" s="68" t="s">
        <v>6</v>
      </c>
      <c r="K884" s="69">
        <v>0.79583333333333339</v>
      </c>
      <c r="L884" s="70">
        <v>0.79861111111111116</v>
      </c>
      <c r="M884" s="142" t="s">
        <v>70</v>
      </c>
      <c r="N884" s="70">
        <v>0.82361111111111107</v>
      </c>
      <c r="O884" s="142" t="s">
        <v>151</v>
      </c>
      <c r="P884" s="44" t="str">
        <f t="shared" si="865"/>
        <v>OK</v>
      </c>
      <c r="Q884" s="71">
        <f t="shared" si="866"/>
        <v>2.4999999999999911E-2</v>
      </c>
      <c r="R884" s="71">
        <f t="shared" si="867"/>
        <v>2.7777777777777679E-3</v>
      </c>
      <c r="S884" s="71">
        <f t="shared" si="868"/>
        <v>2.7777777777777679E-2</v>
      </c>
      <c r="T884" s="71">
        <f t="shared" si="870"/>
        <v>1.1111111111111183E-2</v>
      </c>
      <c r="U884" s="44">
        <v>20.399999999999999</v>
      </c>
      <c r="V884" s="44">
        <f>INDEX('Počty dní'!A:E,MATCH(E884,'Počty dní'!C:C,0),4)</f>
        <v>205</v>
      </c>
      <c r="W884" s="115">
        <f t="shared" si="879"/>
        <v>4182</v>
      </c>
    </row>
    <row r="885" spans="1:24" x14ac:dyDescent="0.3">
      <c r="A885" s="94">
        <v>352</v>
      </c>
      <c r="B885" s="44">
        <v>3052</v>
      </c>
      <c r="C885" s="44" t="s">
        <v>2</v>
      </c>
      <c r="D885" s="89"/>
      <c r="E885" s="67" t="str">
        <f t="shared" si="877"/>
        <v>X</v>
      </c>
      <c r="F885" s="44" t="s">
        <v>153</v>
      </c>
      <c r="G885" s="192">
        <v>25</v>
      </c>
      <c r="H885" s="44" t="str">
        <f t="shared" si="878"/>
        <v>XXX240/25</v>
      </c>
      <c r="I885" s="68" t="s">
        <v>5</v>
      </c>
      <c r="J885" s="68" t="s">
        <v>6</v>
      </c>
      <c r="K885" s="69">
        <v>0.84097222222222223</v>
      </c>
      <c r="L885" s="70">
        <v>0.84236111111111101</v>
      </c>
      <c r="M885" s="162" t="s">
        <v>151</v>
      </c>
      <c r="N885" s="70">
        <v>0.86805555555555547</v>
      </c>
      <c r="O885" s="142" t="s">
        <v>70</v>
      </c>
      <c r="P885" s="44" t="str">
        <f t="shared" si="865"/>
        <v>OK</v>
      </c>
      <c r="Q885" s="71">
        <f t="shared" si="866"/>
        <v>2.5694444444444464E-2</v>
      </c>
      <c r="R885" s="71">
        <f t="shared" si="867"/>
        <v>1.3888888888887729E-3</v>
      </c>
      <c r="S885" s="71">
        <f t="shared" si="868"/>
        <v>2.7083333333333237E-2</v>
      </c>
      <c r="T885" s="71">
        <f t="shared" si="870"/>
        <v>1.736111111111116E-2</v>
      </c>
      <c r="U885" s="44">
        <v>20.399999999999999</v>
      </c>
      <c r="V885" s="44">
        <f>INDEX('Počty dní'!A:E,MATCH(E885,'Počty dní'!C:C,0),4)</f>
        <v>205</v>
      </c>
      <c r="W885" s="115">
        <f t="shared" si="879"/>
        <v>4182</v>
      </c>
    </row>
    <row r="886" spans="1:24" ht="15" thickBot="1" x14ac:dyDescent="0.35">
      <c r="A886" s="94">
        <v>352</v>
      </c>
      <c r="B886" s="44">
        <v>3052</v>
      </c>
      <c r="C886" s="44" t="s">
        <v>2</v>
      </c>
      <c r="D886" s="89"/>
      <c r="E886" s="67" t="str">
        <f t="shared" si="877"/>
        <v>X</v>
      </c>
      <c r="F886" s="44" t="s">
        <v>153</v>
      </c>
      <c r="G886" s="192">
        <v>26</v>
      </c>
      <c r="H886" s="44" t="str">
        <f t="shared" si="878"/>
        <v>XXX240/26</v>
      </c>
      <c r="I886" s="68" t="s">
        <v>5</v>
      </c>
      <c r="J886" s="68" t="s">
        <v>6</v>
      </c>
      <c r="K886" s="69">
        <v>0.88055555555555554</v>
      </c>
      <c r="L886" s="70">
        <v>0.88194444444444453</v>
      </c>
      <c r="M886" s="142" t="s">
        <v>70</v>
      </c>
      <c r="N886" s="70">
        <v>0.90486111111111101</v>
      </c>
      <c r="O886" s="162" t="s">
        <v>152</v>
      </c>
      <c r="P886" s="46"/>
      <c r="Q886" s="71">
        <f t="shared" si="866"/>
        <v>2.2916666666666474E-2</v>
      </c>
      <c r="R886" s="71">
        <f t="shared" si="867"/>
        <v>1.388888888888995E-3</v>
      </c>
      <c r="S886" s="71">
        <f t="shared" si="868"/>
        <v>2.4305555555555469E-2</v>
      </c>
      <c r="T886" s="71">
        <f t="shared" si="870"/>
        <v>1.2500000000000067E-2</v>
      </c>
      <c r="U886" s="44">
        <v>19.2</v>
      </c>
      <c r="V886" s="44">
        <f>INDEX('Počty dní'!A:E,MATCH(E886,'Počty dní'!C:C,0),4)</f>
        <v>205</v>
      </c>
      <c r="W886" s="115">
        <f t="shared" si="879"/>
        <v>3936</v>
      </c>
    </row>
    <row r="887" spans="1:24" ht="15" thickBot="1" x14ac:dyDescent="0.35">
      <c r="A887" s="120" t="str">
        <f ca="1">CONCATENATE(INDIRECT("R[-3]C[0]",FALSE),"celkem")</f>
        <v>352celkem</v>
      </c>
      <c r="B887" s="121"/>
      <c r="C887" s="121" t="str">
        <f ca="1">INDIRECT("R[-1]C[12]",FALSE)</f>
        <v>Světlá n.Sáz.,,Komenského</v>
      </c>
      <c r="D887" s="122"/>
      <c r="E887" s="121"/>
      <c r="F887" s="122"/>
      <c r="G887" s="121"/>
      <c r="H887" s="123"/>
      <c r="I887" s="132"/>
      <c r="J887" s="133" t="str">
        <f ca="1">INDIRECT("R[-2]C[0]",FALSE)</f>
        <v>V</v>
      </c>
      <c r="K887" s="124"/>
      <c r="L887" s="134"/>
      <c r="M887" s="125"/>
      <c r="N887" s="134"/>
      <c r="O887" s="126"/>
      <c r="P887" s="121"/>
      <c r="Q887" s="127">
        <f>SUM(Q868:Q886)</f>
        <v>0.48124999999999973</v>
      </c>
      <c r="R887" s="127">
        <f t="shared" ref="R887:T887" si="880">SUM(R868:R886)</f>
        <v>3.2638888888888828E-2</v>
      </c>
      <c r="S887" s="127">
        <f t="shared" si="880"/>
        <v>0.51388888888888862</v>
      </c>
      <c r="T887" s="127">
        <f t="shared" si="880"/>
        <v>0.2138888888888891</v>
      </c>
      <c r="U887" s="128">
        <f>SUM(U868:U886)</f>
        <v>379.69999999999987</v>
      </c>
      <c r="V887" s="129"/>
      <c r="W887" s="130">
        <f>SUM(W868:W886)</f>
        <v>77838.5</v>
      </c>
      <c r="X887" s="41"/>
    </row>
    <row r="888" spans="1:24" x14ac:dyDescent="0.3">
      <c r="D888" s="90"/>
      <c r="E888" s="82"/>
      <c r="G888" s="193"/>
      <c r="I888" s="63"/>
      <c r="K888" s="83"/>
      <c r="L888" s="84"/>
      <c r="M888" s="161"/>
      <c r="N888" s="84"/>
      <c r="O888" s="161"/>
      <c r="Q888" s="136"/>
      <c r="R888" s="136"/>
      <c r="S888" s="136"/>
      <c r="T888" s="136"/>
    </row>
    <row r="889" spans="1:24" ht="15" thickBot="1" x14ac:dyDescent="0.35">
      <c r="A889"/>
      <c r="B889"/>
      <c r="C889"/>
      <c r="D889"/>
      <c r="E889"/>
      <c r="F889"/>
      <c r="G889"/>
      <c r="H889"/>
      <c r="I889"/>
      <c r="J889"/>
      <c r="K889"/>
      <c r="L889"/>
      <c r="M889"/>
      <c r="N889"/>
      <c r="O889"/>
      <c r="P889"/>
      <c r="Q889"/>
      <c r="R889"/>
      <c r="S889"/>
      <c r="T889"/>
      <c r="U889"/>
      <c r="V889"/>
      <c r="W889"/>
    </row>
    <row r="890" spans="1:24" x14ac:dyDescent="0.3">
      <c r="A890" s="93">
        <v>353</v>
      </c>
      <c r="B890" s="42">
        <v>3053</v>
      </c>
      <c r="C890" s="42" t="s">
        <v>2</v>
      </c>
      <c r="D890" s="109"/>
      <c r="E890" s="110" t="str">
        <f t="shared" ref="E890:E902" si="881">CONCATENATE(C890,D890)</f>
        <v>X</v>
      </c>
      <c r="F890" s="42" t="s">
        <v>154</v>
      </c>
      <c r="G890" s="191">
        <v>2</v>
      </c>
      <c r="H890" s="42" t="str">
        <f t="shared" ref="H890:H902" si="882">CONCATENATE(F890,"/",G890)</f>
        <v>XXX245/2</v>
      </c>
      <c r="I890" s="64" t="s">
        <v>5</v>
      </c>
      <c r="J890" s="64" t="s">
        <v>6</v>
      </c>
      <c r="K890" s="111">
        <v>0.19999999999999998</v>
      </c>
      <c r="L890" s="112">
        <v>0.20138888888888887</v>
      </c>
      <c r="M890" s="166" t="s">
        <v>151</v>
      </c>
      <c r="N890" s="112">
        <v>0.22083333333333333</v>
      </c>
      <c r="O890" s="131" t="s">
        <v>155</v>
      </c>
      <c r="P890" s="42" t="str">
        <f t="shared" ref="P890:P901" si="883">IF(M891=O890,"OK","POZOR")</f>
        <v>OK</v>
      </c>
      <c r="Q890" s="114">
        <f t="shared" ref="Q890:Q902" si="884">IF(ISNUMBER(G890),N890-L890,IF(F890="přejezd",N890-L890,0))</f>
        <v>1.9444444444444459E-2</v>
      </c>
      <c r="R890" s="114">
        <f t="shared" ref="R890:R902" si="885">IF(ISNUMBER(G890),L890-K890,0)</f>
        <v>1.388888888888884E-3</v>
      </c>
      <c r="S890" s="114">
        <f t="shared" ref="S890:S902" si="886">Q890+R890</f>
        <v>2.0833333333333343E-2</v>
      </c>
      <c r="T890" s="114"/>
      <c r="U890" s="42">
        <v>14.9</v>
      </c>
      <c r="V890" s="42">
        <f>INDEX('Počty dní'!A:E,MATCH(E890,'Počty dní'!C:C,0),4)</f>
        <v>205</v>
      </c>
      <c r="W890" s="65">
        <f t="shared" ref="W890:W902" si="887">V890*U890</f>
        <v>3054.5</v>
      </c>
    </row>
    <row r="891" spans="1:24" x14ac:dyDescent="0.3">
      <c r="A891" s="94">
        <v>353</v>
      </c>
      <c r="B891" s="44">
        <v>3053</v>
      </c>
      <c r="C891" s="44" t="s">
        <v>2</v>
      </c>
      <c r="D891" s="89"/>
      <c r="E891" s="67" t="str">
        <f t="shared" si="881"/>
        <v>X</v>
      </c>
      <c r="F891" s="44" t="s">
        <v>154</v>
      </c>
      <c r="G891" s="192">
        <v>3</v>
      </c>
      <c r="H891" s="44" t="str">
        <f t="shared" si="882"/>
        <v>XXX245/3</v>
      </c>
      <c r="I891" s="68" t="s">
        <v>5</v>
      </c>
      <c r="J891" s="68" t="s">
        <v>6</v>
      </c>
      <c r="K891" s="69">
        <v>0.24930555555555556</v>
      </c>
      <c r="L891" s="70">
        <v>0.25</v>
      </c>
      <c r="M891" s="142" t="s">
        <v>155</v>
      </c>
      <c r="N891" s="70">
        <v>0.27083333333333331</v>
      </c>
      <c r="O891" s="162" t="s">
        <v>151</v>
      </c>
      <c r="P891" s="44" t="str">
        <f t="shared" si="883"/>
        <v>OK</v>
      </c>
      <c r="Q891" s="71">
        <f t="shared" si="884"/>
        <v>2.0833333333333315E-2</v>
      </c>
      <c r="R891" s="71">
        <f t="shared" si="885"/>
        <v>6.9444444444444198E-4</v>
      </c>
      <c r="S891" s="71">
        <f t="shared" si="886"/>
        <v>2.1527777777777757E-2</v>
      </c>
      <c r="T891" s="71">
        <f t="shared" ref="T891:T902" si="888">K891-N890</f>
        <v>2.8472222222222232E-2</v>
      </c>
      <c r="U891" s="44">
        <v>14.9</v>
      </c>
      <c r="V891" s="44">
        <f>INDEX('Počty dní'!A:E,MATCH(E891,'Počty dní'!C:C,0),4)</f>
        <v>205</v>
      </c>
      <c r="W891" s="115">
        <f t="shared" si="887"/>
        <v>3054.5</v>
      </c>
    </row>
    <row r="892" spans="1:24" x14ac:dyDescent="0.3">
      <c r="A892" s="94">
        <v>353</v>
      </c>
      <c r="B892" s="44">
        <v>3053</v>
      </c>
      <c r="C892" s="44" t="s">
        <v>2</v>
      </c>
      <c r="D892" s="89"/>
      <c r="E892" s="67" t="str">
        <f t="shared" si="881"/>
        <v>X</v>
      </c>
      <c r="F892" s="44" t="s">
        <v>166</v>
      </c>
      <c r="G892" s="192">
        <v>4</v>
      </c>
      <c r="H892" s="44" t="str">
        <f t="shared" si="882"/>
        <v>XXX246/4</v>
      </c>
      <c r="I892" s="68" t="s">
        <v>5</v>
      </c>
      <c r="J892" s="68" t="s">
        <v>6</v>
      </c>
      <c r="K892" s="69">
        <v>0.2722222222222222</v>
      </c>
      <c r="L892" s="70">
        <v>0.27291666666666664</v>
      </c>
      <c r="M892" s="164" t="s">
        <v>151</v>
      </c>
      <c r="N892" s="70">
        <v>0.29722222222222222</v>
      </c>
      <c r="O892" s="164" t="s">
        <v>151</v>
      </c>
      <c r="P892" s="44" t="str">
        <f t="shared" si="883"/>
        <v>OK</v>
      </c>
      <c r="Q892" s="71">
        <f t="shared" si="884"/>
        <v>2.430555555555558E-2</v>
      </c>
      <c r="R892" s="71">
        <f t="shared" si="885"/>
        <v>6.9444444444444198E-4</v>
      </c>
      <c r="S892" s="71">
        <f t="shared" si="886"/>
        <v>2.5000000000000022E-2</v>
      </c>
      <c r="T892" s="71">
        <f t="shared" si="888"/>
        <v>1.388888888888884E-3</v>
      </c>
      <c r="U892" s="44">
        <v>20.9</v>
      </c>
      <c r="V892" s="44">
        <f>INDEX('Počty dní'!A:E,MATCH(E892,'Počty dní'!C:C,0),4)</f>
        <v>205</v>
      </c>
      <c r="W892" s="115">
        <f t="shared" si="887"/>
        <v>4284.5</v>
      </c>
    </row>
    <row r="893" spans="1:24" x14ac:dyDescent="0.3">
      <c r="A893" s="94">
        <v>353</v>
      </c>
      <c r="B893" s="44">
        <v>3053</v>
      </c>
      <c r="C893" s="44" t="s">
        <v>2</v>
      </c>
      <c r="D893" s="89"/>
      <c r="E893" s="67" t="str">
        <f t="shared" si="881"/>
        <v>X</v>
      </c>
      <c r="F893" s="44" t="s">
        <v>154</v>
      </c>
      <c r="G893" s="192">
        <v>6</v>
      </c>
      <c r="H893" s="44" t="str">
        <f t="shared" si="882"/>
        <v>XXX245/6</v>
      </c>
      <c r="I893" s="68" t="s">
        <v>6</v>
      </c>
      <c r="J893" s="68" t="s">
        <v>6</v>
      </c>
      <c r="K893" s="69">
        <v>0.30416666666666664</v>
      </c>
      <c r="L893" s="70">
        <v>0.30555555555555552</v>
      </c>
      <c r="M893" s="162" t="s">
        <v>151</v>
      </c>
      <c r="N893" s="70">
        <v>0.32500000000000001</v>
      </c>
      <c r="O893" s="142" t="s">
        <v>155</v>
      </c>
      <c r="P893" s="44" t="str">
        <f t="shared" si="883"/>
        <v>OK</v>
      </c>
      <c r="Q893" s="71">
        <f t="shared" si="884"/>
        <v>1.9444444444444486E-2</v>
      </c>
      <c r="R893" s="71">
        <f t="shared" si="885"/>
        <v>1.388888888888884E-3</v>
      </c>
      <c r="S893" s="71">
        <f t="shared" si="886"/>
        <v>2.083333333333337E-2</v>
      </c>
      <c r="T893" s="71">
        <f t="shared" si="888"/>
        <v>6.9444444444444198E-3</v>
      </c>
      <c r="U893" s="44">
        <v>14.9</v>
      </c>
      <c r="V893" s="44">
        <f>INDEX('Počty dní'!A:E,MATCH(E893,'Počty dní'!C:C,0),4)</f>
        <v>205</v>
      </c>
      <c r="W893" s="115">
        <f t="shared" si="887"/>
        <v>3054.5</v>
      </c>
    </row>
    <row r="894" spans="1:24" x14ac:dyDescent="0.3">
      <c r="A894" s="94">
        <v>353</v>
      </c>
      <c r="B894" s="44">
        <v>3053</v>
      </c>
      <c r="C894" s="44" t="s">
        <v>2</v>
      </c>
      <c r="D894" s="89"/>
      <c r="E894" s="67" t="str">
        <f t="shared" si="881"/>
        <v>X</v>
      </c>
      <c r="F894" s="44" t="s">
        <v>154</v>
      </c>
      <c r="G894" s="192">
        <v>7</v>
      </c>
      <c r="H894" s="44" t="str">
        <f t="shared" si="882"/>
        <v>XXX245/7</v>
      </c>
      <c r="I894" s="68" t="s">
        <v>5</v>
      </c>
      <c r="J894" s="68" t="s">
        <v>6</v>
      </c>
      <c r="K894" s="69">
        <v>0.37777777777777777</v>
      </c>
      <c r="L894" s="70">
        <v>0.37847222222222227</v>
      </c>
      <c r="M894" s="142" t="s">
        <v>155</v>
      </c>
      <c r="N894" s="70">
        <v>0.39930555555555558</v>
      </c>
      <c r="O894" s="162" t="s">
        <v>151</v>
      </c>
      <c r="P894" s="44" t="str">
        <f t="shared" si="883"/>
        <v>OK</v>
      </c>
      <c r="Q894" s="71">
        <f t="shared" si="884"/>
        <v>2.0833333333333315E-2</v>
      </c>
      <c r="R894" s="71">
        <f t="shared" si="885"/>
        <v>6.9444444444449749E-4</v>
      </c>
      <c r="S894" s="71">
        <f t="shared" si="886"/>
        <v>2.1527777777777812E-2</v>
      </c>
      <c r="T894" s="71">
        <f t="shared" si="888"/>
        <v>5.2777777777777757E-2</v>
      </c>
      <c r="U894" s="44">
        <v>14.9</v>
      </c>
      <c r="V894" s="44">
        <f>INDEX('Počty dní'!A:E,MATCH(E894,'Počty dní'!C:C,0),4)</f>
        <v>205</v>
      </c>
      <c r="W894" s="115">
        <f t="shared" si="887"/>
        <v>3054.5</v>
      </c>
    </row>
    <row r="895" spans="1:24" x14ac:dyDescent="0.3">
      <c r="A895" s="94">
        <v>353</v>
      </c>
      <c r="B895" s="44">
        <v>3053</v>
      </c>
      <c r="C895" s="44" t="s">
        <v>2</v>
      </c>
      <c r="D895" s="89"/>
      <c r="E895" s="67" t="str">
        <f t="shared" si="881"/>
        <v>X</v>
      </c>
      <c r="F895" s="44" t="s">
        <v>166</v>
      </c>
      <c r="G895" s="192">
        <v>3</v>
      </c>
      <c r="H895" s="44" t="str">
        <f t="shared" si="882"/>
        <v>XXX246/3</v>
      </c>
      <c r="I895" s="68" t="s">
        <v>5</v>
      </c>
      <c r="J895" s="68" t="s">
        <v>6</v>
      </c>
      <c r="K895" s="69">
        <v>0.40833333333333338</v>
      </c>
      <c r="L895" s="70">
        <v>0.40972222222222227</v>
      </c>
      <c r="M895" s="164" t="s">
        <v>151</v>
      </c>
      <c r="N895" s="70">
        <v>0.4201388888888889</v>
      </c>
      <c r="O895" s="162" t="s">
        <v>142</v>
      </c>
      <c r="P895" s="44" t="str">
        <f t="shared" si="883"/>
        <v>OK</v>
      </c>
      <c r="Q895" s="71">
        <f t="shared" si="884"/>
        <v>1.041666666666663E-2</v>
      </c>
      <c r="R895" s="71">
        <f t="shared" si="885"/>
        <v>1.388888888888884E-3</v>
      </c>
      <c r="S895" s="71">
        <f t="shared" si="886"/>
        <v>1.1805555555555514E-2</v>
      </c>
      <c r="T895" s="71">
        <f t="shared" si="888"/>
        <v>9.0277777777778012E-3</v>
      </c>
      <c r="U895" s="44">
        <v>10.8</v>
      </c>
      <c r="V895" s="44">
        <f>INDEX('Počty dní'!A:E,MATCH(E895,'Počty dní'!C:C,0),4)</f>
        <v>205</v>
      </c>
      <c r="W895" s="115">
        <f t="shared" si="887"/>
        <v>2214</v>
      </c>
    </row>
    <row r="896" spans="1:24" x14ac:dyDescent="0.3">
      <c r="A896" s="94">
        <v>353</v>
      </c>
      <c r="B896" s="44">
        <v>3053</v>
      </c>
      <c r="C896" s="44" t="s">
        <v>2</v>
      </c>
      <c r="D896" s="89"/>
      <c r="E896" s="67" t="str">
        <f t="shared" si="881"/>
        <v>X</v>
      </c>
      <c r="F896" s="44" t="s">
        <v>166</v>
      </c>
      <c r="G896" s="192">
        <v>6</v>
      </c>
      <c r="H896" s="44" t="str">
        <f t="shared" si="882"/>
        <v>XXX246/6</v>
      </c>
      <c r="I896" s="68" t="s">
        <v>5</v>
      </c>
      <c r="J896" s="68" t="s">
        <v>6</v>
      </c>
      <c r="K896" s="69">
        <v>0.45</v>
      </c>
      <c r="L896" s="70">
        <v>0.4513888888888889</v>
      </c>
      <c r="M896" s="162" t="s">
        <v>142</v>
      </c>
      <c r="N896" s="70">
        <v>0.46388888888888885</v>
      </c>
      <c r="O896" s="164" t="s">
        <v>151</v>
      </c>
      <c r="P896" s="44" t="str">
        <f t="shared" si="883"/>
        <v>OK</v>
      </c>
      <c r="Q896" s="71">
        <f t="shared" si="884"/>
        <v>1.2499999999999956E-2</v>
      </c>
      <c r="R896" s="71">
        <f t="shared" si="885"/>
        <v>1.388888888888884E-3</v>
      </c>
      <c r="S896" s="71">
        <f t="shared" si="886"/>
        <v>1.388888888888884E-2</v>
      </c>
      <c r="T896" s="71">
        <f t="shared" si="888"/>
        <v>2.9861111111111116E-2</v>
      </c>
      <c r="U896" s="44">
        <v>10.8</v>
      </c>
      <c r="V896" s="44">
        <f>INDEX('Počty dní'!A:E,MATCH(E896,'Počty dní'!C:C,0),4)</f>
        <v>205</v>
      </c>
      <c r="W896" s="115">
        <f t="shared" si="887"/>
        <v>2214</v>
      </c>
    </row>
    <row r="897" spans="1:24" x14ac:dyDescent="0.3">
      <c r="A897" s="94">
        <v>353</v>
      </c>
      <c r="B897" s="44">
        <v>3053</v>
      </c>
      <c r="C897" s="44" t="s">
        <v>2</v>
      </c>
      <c r="D897" s="89"/>
      <c r="E897" s="67" t="str">
        <f t="shared" si="881"/>
        <v>X</v>
      </c>
      <c r="F897" s="44" t="s">
        <v>153</v>
      </c>
      <c r="G897" s="192">
        <v>13</v>
      </c>
      <c r="H897" s="44" t="str">
        <f t="shared" si="882"/>
        <v>XXX240/13</v>
      </c>
      <c r="I897" s="68" t="s">
        <v>5</v>
      </c>
      <c r="J897" s="68" t="s">
        <v>6</v>
      </c>
      <c r="K897" s="69">
        <v>0.50763888888888886</v>
      </c>
      <c r="L897" s="70">
        <v>0.50902777777777775</v>
      </c>
      <c r="M897" s="162" t="s">
        <v>151</v>
      </c>
      <c r="N897" s="70">
        <v>0.53472222222222221</v>
      </c>
      <c r="O897" s="142" t="s">
        <v>70</v>
      </c>
      <c r="P897" s="44" t="str">
        <f t="shared" si="883"/>
        <v>OK</v>
      </c>
      <c r="Q897" s="71">
        <f t="shared" si="884"/>
        <v>2.5694444444444464E-2</v>
      </c>
      <c r="R897" s="71">
        <f t="shared" si="885"/>
        <v>1.388888888888884E-3</v>
      </c>
      <c r="S897" s="71">
        <f t="shared" si="886"/>
        <v>2.7083333333333348E-2</v>
      </c>
      <c r="T897" s="71">
        <f t="shared" si="888"/>
        <v>4.3750000000000011E-2</v>
      </c>
      <c r="U897" s="44">
        <v>20.399999999999999</v>
      </c>
      <c r="V897" s="44">
        <f>INDEX('Počty dní'!A:E,MATCH(E897,'Počty dní'!C:C,0),4)</f>
        <v>205</v>
      </c>
      <c r="W897" s="115">
        <f t="shared" si="887"/>
        <v>4182</v>
      </c>
    </row>
    <row r="898" spans="1:24" x14ac:dyDescent="0.3">
      <c r="A898" s="94">
        <v>353</v>
      </c>
      <c r="B898" s="44">
        <v>3053</v>
      </c>
      <c r="C898" s="44" t="s">
        <v>2</v>
      </c>
      <c r="D898" s="89"/>
      <c r="E898" s="67" t="str">
        <f t="shared" si="881"/>
        <v>X</v>
      </c>
      <c r="F898" s="44" t="s">
        <v>153</v>
      </c>
      <c r="G898" s="192">
        <v>14</v>
      </c>
      <c r="H898" s="44" t="str">
        <f t="shared" si="882"/>
        <v>XXX240/14</v>
      </c>
      <c r="I898" s="68" t="s">
        <v>6</v>
      </c>
      <c r="J898" s="68" t="s">
        <v>6</v>
      </c>
      <c r="K898" s="69">
        <v>0.54583333333333328</v>
      </c>
      <c r="L898" s="70">
        <v>0.54861111111111105</v>
      </c>
      <c r="M898" s="142" t="s">
        <v>70</v>
      </c>
      <c r="N898" s="70">
        <v>0.57361111111111118</v>
      </c>
      <c r="O898" s="142" t="s">
        <v>151</v>
      </c>
      <c r="P898" s="44" t="str">
        <f t="shared" si="883"/>
        <v>OK</v>
      </c>
      <c r="Q898" s="71">
        <f t="shared" si="884"/>
        <v>2.5000000000000133E-2</v>
      </c>
      <c r="R898" s="71">
        <f t="shared" si="885"/>
        <v>2.7777777777777679E-3</v>
      </c>
      <c r="S898" s="71">
        <f t="shared" si="886"/>
        <v>2.7777777777777901E-2</v>
      </c>
      <c r="T898" s="71">
        <f t="shared" si="888"/>
        <v>1.1111111111111072E-2</v>
      </c>
      <c r="U898" s="44">
        <v>20.399999999999999</v>
      </c>
      <c r="V898" s="44">
        <f>INDEX('Počty dní'!A:E,MATCH(E898,'Počty dní'!C:C,0),4)</f>
        <v>205</v>
      </c>
      <c r="W898" s="115">
        <f t="shared" si="887"/>
        <v>4182</v>
      </c>
    </row>
    <row r="899" spans="1:24" x14ac:dyDescent="0.3">
      <c r="A899" s="94">
        <v>353</v>
      </c>
      <c r="B899" s="44">
        <v>3053</v>
      </c>
      <c r="C899" s="44" t="s">
        <v>2</v>
      </c>
      <c r="D899" s="89"/>
      <c r="E899" s="67" t="str">
        <f t="shared" si="881"/>
        <v>X</v>
      </c>
      <c r="F899" s="44" t="s">
        <v>157</v>
      </c>
      <c r="G899" s="192">
        <v>7</v>
      </c>
      <c r="H899" s="44" t="str">
        <f t="shared" si="882"/>
        <v>XXX233/7</v>
      </c>
      <c r="I899" s="68" t="s">
        <v>5</v>
      </c>
      <c r="J899" s="68" t="s">
        <v>6</v>
      </c>
      <c r="K899" s="69">
        <v>0.57500000000000007</v>
      </c>
      <c r="L899" s="70">
        <v>0.57638888888888895</v>
      </c>
      <c r="M899" s="162" t="s">
        <v>151</v>
      </c>
      <c r="N899" s="70">
        <v>0.6020833333333333</v>
      </c>
      <c r="O899" s="162" t="s">
        <v>145</v>
      </c>
      <c r="P899" s="44" t="str">
        <f t="shared" si="883"/>
        <v>OK</v>
      </c>
      <c r="Q899" s="71">
        <f t="shared" si="884"/>
        <v>2.5694444444444353E-2</v>
      </c>
      <c r="R899" s="71">
        <f t="shared" si="885"/>
        <v>1.388888888888884E-3</v>
      </c>
      <c r="S899" s="71">
        <f t="shared" si="886"/>
        <v>2.7083333333333237E-2</v>
      </c>
      <c r="T899" s="71">
        <f t="shared" si="888"/>
        <v>1.388888888888884E-3</v>
      </c>
      <c r="U899" s="44">
        <v>19.600000000000001</v>
      </c>
      <c r="V899" s="44">
        <f>INDEX('Počty dní'!A:E,MATCH(E899,'Počty dní'!C:C,0),4)</f>
        <v>205</v>
      </c>
      <c r="W899" s="115">
        <f t="shared" si="887"/>
        <v>4018.0000000000005</v>
      </c>
    </row>
    <row r="900" spans="1:24" x14ac:dyDescent="0.3">
      <c r="A900" s="94">
        <v>353</v>
      </c>
      <c r="B900" s="44">
        <v>3053</v>
      </c>
      <c r="C900" s="44" t="s">
        <v>2</v>
      </c>
      <c r="D900" s="89"/>
      <c r="E900" s="67" t="str">
        <f t="shared" si="881"/>
        <v>X</v>
      </c>
      <c r="F900" s="44" t="s">
        <v>157</v>
      </c>
      <c r="G900" s="192">
        <v>10</v>
      </c>
      <c r="H900" s="44" t="str">
        <f t="shared" si="882"/>
        <v>XXX233/10</v>
      </c>
      <c r="I900" s="68" t="s">
        <v>5</v>
      </c>
      <c r="J900" s="68" t="s">
        <v>6</v>
      </c>
      <c r="K900" s="69">
        <v>0.60347222222222219</v>
      </c>
      <c r="L900" s="70">
        <v>0.60486111111111118</v>
      </c>
      <c r="M900" s="162" t="s">
        <v>145</v>
      </c>
      <c r="N900" s="70">
        <v>0.62986111111111109</v>
      </c>
      <c r="O900" s="162" t="s">
        <v>151</v>
      </c>
      <c r="P900" s="44" t="str">
        <f t="shared" si="883"/>
        <v>OK</v>
      </c>
      <c r="Q900" s="71">
        <f t="shared" si="884"/>
        <v>2.4999999999999911E-2</v>
      </c>
      <c r="R900" s="71">
        <f t="shared" si="885"/>
        <v>1.388888888888995E-3</v>
      </c>
      <c r="S900" s="71">
        <f t="shared" si="886"/>
        <v>2.6388888888888906E-2</v>
      </c>
      <c r="T900" s="71">
        <f t="shared" si="888"/>
        <v>1.388888888888884E-3</v>
      </c>
      <c r="U900" s="44">
        <v>19.600000000000001</v>
      </c>
      <c r="V900" s="44">
        <f>INDEX('Počty dní'!A:E,MATCH(E900,'Počty dní'!C:C,0),4)</f>
        <v>205</v>
      </c>
      <c r="W900" s="115">
        <f t="shared" si="887"/>
        <v>4018.0000000000005</v>
      </c>
    </row>
    <row r="901" spans="1:24" x14ac:dyDescent="0.3">
      <c r="A901" s="94">
        <v>353</v>
      </c>
      <c r="B901" s="44">
        <v>3053</v>
      </c>
      <c r="C901" s="44" t="s">
        <v>2</v>
      </c>
      <c r="D901" s="89"/>
      <c r="E901" s="67" t="str">
        <f t="shared" si="881"/>
        <v>X</v>
      </c>
      <c r="F901" s="44" t="s">
        <v>153</v>
      </c>
      <c r="G901" s="192">
        <v>19</v>
      </c>
      <c r="H901" s="44" t="str">
        <f t="shared" si="882"/>
        <v>XXX240/19</v>
      </c>
      <c r="I901" s="68" t="s">
        <v>6</v>
      </c>
      <c r="J901" s="68" t="s">
        <v>6</v>
      </c>
      <c r="K901" s="69">
        <v>0.63263888888888886</v>
      </c>
      <c r="L901" s="70">
        <v>0.63402777777777775</v>
      </c>
      <c r="M901" s="162" t="s">
        <v>151</v>
      </c>
      <c r="N901" s="70">
        <v>0.65972222222222221</v>
      </c>
      <c r="O901" s="142" t="s">
        <v>70</v>
      </c>
      <c r="P901" s="44" t="str">
        <f t="shared" si="883"/>
        <v>OK</v>
      </c>
      <c r="Q901" s="71">
        <f t="shared" si="884"/>
        <v>2.5694444444444464E-2</v>
      </c>
      <c r="R901" s="71">
        <f t="shared" si="885"/>
        <v>1.388888888888884E-3</v>
      </c>
      <c r="S901" s="71">
        <f t="shared" si="886"/>
        <v>2.7083333333333348E-2</v>
      </c>
      <c r="T901" s="71">
        <f t="shared" si="888"/>
        <v>2.7777777777777679E-3</v>
      </c>
      <c r="U901" s="44">
        <v>20.399999999999999</v>
      </c>
      <c r="V901" s="44">
        <f>INDEX('Počty dní'!A:E,MATCH(E901,'Počty dní'!C:C,0),4)</f>
        <v>205</v>
      </c>
      <c r="W901" s="115">
        <f t="shared" si="887"/>
        <v>4182</v>
      </c>
    </row>
    <row r="902" spans="1:24" ht="15" thickBot="1" x14ac:dyDescent="0.35">
      <c r="A902" s="94">
        <v>353</v>
      </c>
      <c r="B902" s="44">
        <v>3053</v>
      </c>
      <c r="C902" s="44" t="s">
        <v>2</v>
      </c>
      <c r="D902" s="89"/>
      <c r="E902" s="67" t="str">
        <f t="shared" si="881"/>
        <v>X</v>
      </c>
      <c r="F902" s="44" t="s">
        <v>153</v>
      </c>
      <c r="G902" s="192">
        <v>20</v>
      </c>
      <c r="H902" s="44" t="str">
        <f t="shared" si="882"/>
        <v>XXX240/20</v>
      </c>
      <c r="I902" s="68" t="s">
        <v>6</v>
      </c>
      <c r="J902" s="68" t="s">
        <v>6</v>
      </c>
      <c r="K902" s="69">
        <v>0.67083333333333339</v>
      </c>
      <c r="L902" s="70">
        <v>0.67361111111111116</v>
      </c>
      <c r="M902" s="142" t="s">
        <v>70</v>
      </c>
      <c r="N902" s="70">
        <v>0.69861111111111107</v>
      </c>
      <c r="O902" s="142" t="s">
        <v>151</v>
      </c>
      <c r="P902" s="46"/>
      <c r="Q902" s="71">
        <f t="shared" si="884"/>
        <v>2.4999999999999911E-2</v>
      </c>
      <c r="R902" s="71">
        <f t="shared" si="885"/>
        <v>2.7777777777777679E-3</v>
      </c>
      <c r="S902" s="71">
        <f t="shared" si="886"/>
        <v>2.7777777777777679E-2</v>
      </c>
      <c r="T902" s="71">
        <f t="shared" si="888"/>
        <v>1.1111111111111183E-2</v>
      </c>
      <c r="U902" s="44">
        <v>20.399999999999999</v>
      </c>
      <c r="V902" s="44">
        <f>INDEX('Počty dní'!A:E,MATCH(E902,'Počty dní'!C:C,0),4)</f>
        <v>205</v>
      </c>
      <c r="W902" s="115">
        <f t="shared" si="887"/>
        <v>4182</v>
      </c>
    </row>
    <row r="903" spans="1:24" ht="15" thickBot="1" x14ac:dyDescent="0.35">
      <c r="A903" s="120" t="str">
        <f ca="1">CONCATENATE(INDIRECT("R[-3]C[0]",FALSE),"celkem")</f>
        <v>353celkem</v>
      </c>
      <c r="B903" s="121"/>
      <c r="C903" s="121" t="str">
        <f ca="1">INDIRECT("R[-1]C[12]",FALSE)</f>
        <v>Světlá n.Sáz.,,žel.st.</v>
      </c>
      <c r="D903" s="122"/>
      <c r="E903" s="121"/>
      <c r="F903" s="122"/>
      <c r="G903" s="121"/>
      <c r="H903" s="123"/>
      <c r="I903" s="132"/>
      <c r="J903" s="133" t="str">
        <f ca="1">INDIRECT("R[-2]C[0]",FALSE)</f>
        <v>V</v>
      </c>
      <c r="K903" s="124"/>
      <c r="L903" s="134"/>
      <c r="M903" s="125"/>
      <c r="N903" s="134"/>
      <c r="O903" s="126"/>
      <c r="P903" s="121"/>
      <c r="Q903" s="127">
        <f>SUM(Q890:Q902)</f>
        <v>0.27986111111111101</v>
      </c>
      <c r="R903" s="127">
        <f t="shared" ref="R903:T903" si="889">SUM(R890:R902)</f>
        <v>1.87500000000001E-2</v>
      </c>
      <c r="S903" s="127">
        <f t="shared" si="889"/>
        <v>0.29861111111111105</v>
      </c>
      <c r="T903" s="127">
        <f t="shared" si="889"/>
        <v>0.2</v>
      </c>
      <c r="U903" s="128">
        <f>SUM(U890:U902)</f>
        <v>222.9</v>
      </c>
      <c r="V903" s="129"/>
      <c r="W903" s="130">
        <f>SUM(W890:W902)</f>
        <v>45694.5</v>
      </c>
      <c r="X903" s="41"/>
    </row>
    <row r="905" spans="1:24" ht="15" thickBot="1" x14ac:dyDescent="0.35">
      <c r="A905"/>
      <c r="B905"/>
      <c r="C905"/>
      <c r="D905"/>
      <c r="E905"/>
      <c r="F905"/>
      <c r="G905"/>
      <c r="H905"/>
      <c r="I905"/>
      <c r="J905"/>
      <c r="K905"/>
      <c r="L905"/>
      <c r="M905"/>
      <c r="N905"/>
      <c r="O905"/>
      <c r="P905"/>
      <c r="Q905"/>
      <c r="R905"/>
      <c r="S905"/>
      <c r="T905"/>
      <c r="U905"/>
      <c r="V905"/>
      <c r="W905"/>
    </row>
    <row r="906" spans="1:24" x14ac:dyDescent="0.3">
      <c r="A906" s="93">
        <v>354</v>
      </c>
      <c r="B906" s="42">
        <v>3054</v>
      </c>
      <c r="C906" s="42" t="s">
        <v>2</v>
      </c>
      <c r="D906" s="109"/>
      <c r="E906" s="110" t="str">
        <f t="shared" ref="E906:E921" si="890">CONCATENATE(C906,D906)</f>
        <v>X</v>
      </c>
      <c r="F906" s="42" t="s">
        <v>160</v>
      </c>
      <c r="G906" s="191">
        <v>1</v>
      </c>
      <c r="H906" s="42" t="str">
        <f t="shared" ref="H906:H921" si="891">CONCATENATE(F906,"/",G906)</f>
        <v>XXX242/1</v>
      </c>
      <c r="I906" s="64" t="s">
        <v>5</v>
      </c>
      <c r="J906" s="64" t="s">
        <v>5</v>
      </c>
      <c r="K906" s="111">
        <v>0.17986111111111111</v>
      </c>
      <c r="L906" s="112">
        <v>0.18055555555555555</v>
      </c>
      <c r="M906" s="166" t="s">
        <v>161</v>
      </c>
      <c r="N906" s="112">
        <v>0.20138888888888887</v>
      </c>
      <c r="O906" s="131" t="s">
        <v>70</v>
      </c>
      <c r="P906" s="42" t="str">
        <f t="shared" ref="P906:P920" si="892">IF(M907=O906,"OK","POZOR")</f>
        <v>OK</v>
      </c>
      <c r="Q906" s="114">
        <f t="shared" ref="Q906:Q921" si="893">IF(ISNUMBER(G906),N906-L906,IF(F906="přejezd",N906-L906,0))</f>
        <v>2.0833333333333315E-2</v>
      </c>
      <c r="R906" s="114">
        <f t="shared" ref="R906:R921" si="894">IF(ISNUMBER(G906),L906-K906,0)</f>
        <v>6.9444444444444198E-4</v>
      </c>
      <c r="S906" s="114">
        <f t="shared" ref="S906:S921" si="895">Q906+R906</f>
        <v>2.1527777777777757E-2</v>
      </c>
      <c r="T906" s="114"/>
      <c r="U906" s="42">
        <v>14.9</v>
      </c>
      <c r="V906" s="42">
        <f>INDEX('Počty dní'!A:E,MATCH(E906,'Počty dní'!C:C,0),4)</f>
        <v>205</v>
      </c>
      <c r="W906" s="65">
        <f t="shared" ref="W906:W921" si="896">V906*U906</f>
        <v>3054.5</v>
      </c>
    </row>
    <row r="907" spans="1:24" x14ac:dyDescent="0.3">
      <c r="A907" s="94">
        <v>354</v>
      </c>
      <c r="B907" s="44">
        <v>3054</v>
      </c>
      <c r="C907" s="44" t="s">
        <v>2</v>
      </c>
      <c r="D907" s="89"/>
      <c r="E907" s="67" t="str">
        <f>CONCATENATE(C907,D907)</f>
        <v>X</v>
      </c>
      <c r="F907" s="44" t="s">
        <v>160</v>
      </c>
      <c r="G907" s="192">
        <v>2</v>
      </c>
      <c r="H907" s="44" t="str">
        <f>CONCATENATE(F907,"/",G907)</f>
        <v>XXX242/2</v>
      </c>
      <c r="I907" s="68" t="s">
        <v>5</v>
      </c>
      <c r="J907" s="68" t="s">
        <v>5</v>
      </c>
      <c r="K907" s="69">
        <v>0.20347222222222219</v>
      </c>
      <c r="L907" s="70">
        <v>0.20486111111111113</v>
      </c>
      <c r="M907" s="142" t="s">
        <v>70</v>
      </c>
      <c r="N907" s="70">
        <v>0.23611111111111113</v>
      </c>
      <c r="O907" s="162" t="s">
        <v>162</v>
      </c>
      <c r="P907" s="44" t="str">
        <f t="shared" si="892"/>
        <v>OK</v>
      </c>
      <c r="Q907" s="71">
        <f t="shared" si="893"/>
        <v>3.125E-2</v>
      </c>
      <c r="R907" s="71">
        <f t="shared" si="894"/>
        <v>1.3888888888889395E-3</v>
      </c>
      <c r="S907" s="71">
        <f t="shared" si="895"/>
        <v>3.2638888888888939E-2</v>
      </c>
      <c r="T907" s="71">
        <f t="shared" ref="T907:T921" si="897">K907-N906</f>
        <v>2.0833333333333259E-3</v>
      </c>
      <c r="U907" s="44">
        <v>22.4</v>
      </c>
      <c r="V907" s="44">
        <f>INDEX('Počty dní'!A:E,MATCH(E907,'Počty dní'!C:C,0),4)</f>
        <v>205</v>
      </c>
      <c r="W907" s="115">
        <f>V907*U907</f>
        <v>4592</v>
      </c>
    </row>
    <row r="908" spans="1:24" x14ac:dyDescent="0.3">
      <c r="A908" s="94">
        <v>354</v>
      </c>
      <c r="B908" s="44">
        <v>3054</v>
      </c>
      <c r="C908" s="44" t="s">
        <v>2</v>
      </c>
      <c r="D908" s="89"/>
      <c r="E908" s="67" t="str">
        <f t="shared" si="890"/>
        <v>X</v>
      </c>
      <c r="F908" s="44" t="s">
        <v>160</v>
      </c>
      <c r="G908" s="192">
        <v>5</v>
      </c>
      <c r="H908" s="44" t="str">
        <f t="shared" si="891"/>
        <v>XXX242/5</v>
      </c>
      <c r="I908" s="68" t="s">
        <v>5</v>
      </c>
      <c r="J908" s="68" t="s">
        <v>5</v>
      </c>
      <c r="K908" s="69">
        <v>0.25277777777777777</v>
      </c>
      <c r="L908" s="70">
        <v>0.25416666666666665</v>
      </c>
      <c r="M908" s="162" t="s">
        <v>162</v>
      </c>
      <c r="N908" s="70">
        <v>0.28472222222222221</v>
      </c>
      <c r="O908" s="142" t="s">
        <v>70</v>
      </c>
      <c r="P908" s="44" t="str">
        <f t="shared" si="892"/>
        <v>OK</v>
      </c>
      <c r="Q908" s="71">
        <f t="shared" si="893"/>
        <v>3.0555555555555558E-2</v>
      </c>
      <c r="R908" s="71">
        <f t="shared" si="894"/>
        <v>1.388888888888884E-3</v>
      </c>
      <c r="S908" s="71">
        <f t="shared" si="895"/>
        <v>3.1944444444444442E-2</v>
      </c>
      <c r="T908" s="71">
        <f t="shared" si="897"/>
        <v>1.6666666666666635E-2</v>
      </c>
      <c r="U908" s="44">
        <v>22.4</v>
      </c>
      <c r="V908" s="44">
        <f>INDEX('Počty dní'!A:E,MATCH(E908,'Počty dní'!C:C,0),4)</f>
        <v>205</v>
      </c>
      <c r="W908" s="115">
        <f t="shared" si="896"/>
        <v>4592</v>
      </c>
    </row>
    <row r="909" spans="1:24" x14ac:dyDescent="0.3">
      <c r="A909" s="94">
        <v>354</v>
      </c>
      <c r="B909" s="44">
        <v>3054</v>
      </c>
      <c r="C909" s="44" t="s">
        <v>2</v>
      </c>
      <c r="D909" s="89"/>
      <c r="E909" s="67" t="str">
        <f>CONCATENATE(C909,D909)</f>
        <v>X</v>
      </c>
      <c r="F909" s="44" t="s">
        <v>160</v>
      </c>
      <c r="G909" s="192">
        <v>6</v>
      </c>
      <c r="H909" s="44" t="str">
        <f>CONCATENATE(F909,"/",G909)</f>
        <v>XXX242/6</v>
      </c>
      <c r="I909" s="68" t="s">
        <v>5</v>
      </c>
      <c r="J909" s="68" t="s">
        <v>5</v>
      </c>
      <c r="K909" s="69">
        <v>0.28680555555555554</v>
      </c>
      <c r="L909" s="70">
        <v>0.28819444444444448</v>
      </c>
      <c r="M909" s="142" t="s">
        <v>70</v>
      </c>
      <c r="N909" s="70">
        <v>0.31736111111111115</v>
      </c>
      <c r="O909" s="162" t="s">
        <v>152</v>
      </c>
      <c r="P909" s="44" t="str">
        <f t="shared" si="892"/>
        <v>OK</v>
      </c>
      <c r="Q909" s="71">
        <f t="shared" si="893"/>
        <v>2.9166666666666674E-2</v>
      </c>
      <c r="R909" s="71">
        <f t="shared" si="894"/>
        <v>1.3888888888889395E-3</v>
      </c>
      <c r="S909" s="71">
        <f t="shared" si="895"/>
        <v>3.0555555555555614E-2</v>
      </c>
      <c r="T909" s="71">
        <f t="shared" si="897"/>
        <v>2.0833333333333259E-3</v>
      </c>
      <c r="U909" s="44">
        <v>21</v>
      </c>
      <c r="V909" s="44">
        <f>INDEX('Počty dní'!A:E,MATCH(E909,'Počty dní'!C:C,0),4)</f>
        <v>205</v>
      </c>
      <c r="W909" s="115">
        <f>V909*U909</f>
        <v>4305</v>
      </c>
    </row>
    <row r="910" spans="1:24" x14ac:dyDescent="0.3">
      <c r="A910" s="94">
        <v>354</v>
      </c>
      <c r="B910" s="44">
        <v>3054</v>
      </c>
      <c r="C910" s="44" t="s">
        <v>2</v>
      </c>
      <c r="D910" s="89"/>
      <c r="E910" s="67" t="str">
        <f t="shared" si="890"/>
        <v>X</v>
      </c>
      <c r="F910" s="44" t="s">
        <v>160</v>
      </c>
      <c r="G910" s="192">
        <v>9</v>
      </c>
      <c r="H910" s="44" t="str">
        <f t="shared" si="891"/>
        <v>XXX242/9</v>
      </c>
      <c r="I910" s="68" t="s">
        <v>5</v>
      </c>
      <c r="J910" s="68" t="s">
        <v>5</v>
      </c>
      <c r="K910" s="69">
        <v>0.37986111111111115</v>
      </c>
      <c r="L910" s="70">
        <v>0.38125000000000003</v>
      </c>
      <c r="M910" s="162" t="s">
        <v>152</v>
      </c>
      <c r="N910" s="70">
        <v>0.40972222222222227</v>
      </c>
      <c r="O910" s="142" t="s">
        <v>70</v>
      </c>
      <c r="P910" s="44" t="str">
        <f t="shared" si="892"/>
        <v>OK</v>
      </c>
      <c r="Q910" s="71">
        <f t="shared" si="893"/>
        <v>2.8472222222222232E-2</v>
      </c>
      <c r="R910" s="71">
        <f t="shared" si="894"/>
        <v>1.388888888888884E-3</v>
      </c>
      <c r="S910" s="71">
        <f t="shared" si="895"/>
        <v>2.9861111111111116E-2</v>
      </c>
      <c r="T910" s="71">
        <f t="shared" si="897"/>
        <v>6.25E-2</v>
      </c>
      <c r="U910" s="44">
        <v>21</v>
      </c>
      <c r="V910" s="44">
        <f>INDEX('Počty dní'!A:E,MATCH(E910,'Počty dní'!C:C,0),4)</f>
        <v>205</v>
      </c>
      <c r="W910" s="115">
        <f t="shared" si="896"/>
        <v>4305</v>
      </c>
    </row>
    <row r="911" spans="1:24" x14ac:dyDescent="0.3">
      <c r="A911" s="94">
        <v>354</v>
      </c>
      <c r="B911" s="44">
        <v>3054</v>
      </c>
      <c r="C911" s="44" t="s">
        <v>2</v>
      </c>
      <c r="D911" s="89"/>
      <c r="E911" s="67" t="str">
        <f>CONCATENATE(C911,D911)</f>
        <v>X</v>
      </c>
      <c r="F911" s="44" t="s">
        <v>160</v>
      </c>
      <c r="G911" s="192">
        <v>8</v>
      </c>
      <c r="H911" s="44" t="str">
        <f>CONCATENATE(F911,"/",G911)</f>
        <v>XXX242/8</v>
      </c>
      <c r="I911" s="68" t="s">
        <v>5</v>
      </c>
      <c r="J911" s="68" t="s">
        <v>5</v>
      </c>
      <c r="K911" s="69">
        <v>0.42222222222222222</v>
      </c>
      <c r="L911" s="70">
        <v>0.4236111111111111</v>
      </c>
      <c r="M911" s="142" t="s">
        <v>70</v>
      </c>
      <c r="N911" s="70">
        <v>0.45277777777777778</v>
      </c>
      <c r="O911" s="162" t="s">
        <v>152</v>
      </c>
      <c r="P911" s="44" t="str">
        <f t="shared" si="892"/>
        <v>OK</v>
      </c>
      <c r="Q911" s="71">
        <f t="shared" si="893"/>
        <v>2.9166666666666674E-2</v>
      </c>
      <c r="R911" s="71">
        <f t="shared" si="894"/>
        <v>1.388888888888884E-3</v>
      </c>
      <c r="S911" s="71">
        <f t="shared" si="895"/>
        <v>3.0555555555555558E-2</v>
      </c>
      <c r="T911" s="71">
        <f t="shared" si="897"/>
        <v>1.2499999999999956E-2</v>
      </c>
      <c r="U911" s="44">
        <v>21</v>
      </c>
      <c r="V911" s="44">
        <f>INDEX('Počty dní'!A:E,MATCH(E911,'Počty dní'!C:C,0),4)</f>
        <v>205</v>
      </c>
      <c r="W911" s="115">
        <f>V911*U911</f>
        <v>4305</v>
      </c>
    </row>
    <row r="912" spans="1:24" x14ac:dyDescent="0.3">
      <c r="A912" s="94">
        <v>354</v>
      </c>
      <c r="B912" s="44">
        <v>3054</v>
      </c>
      <c r="C912" s="44" t="s">
        <v>2</v>
      </c>
      <c r="D912" s="89"/>
      <c r="E912" s="67" t="str">
        <f t="shared" si="890"/>
        <v>X</v>
      </c>
      <c r="F912" s="44" t="s">
        <v>160</v>
      </c>
      <c r="G912" s="192">
        <v>11</v>
      </c>
      <c r="H912" s="44" t="str">
        <f t="shared" si="891"/>
        <v>XXX242/11</v>
      </c>
      <c r="I912" s="68" t="s">
        <v>5</v>
      </c>
      <c r="J912" s="68" t="s">
        <v>5</v>
      </c>
      <c r="K912" s="69">
        <v>0.50486111111111109</v>
      </c>
      <c r="L912" s="70">
        <v>0.50624999999999998</v>
      </c>
      <c r="M912" s="162" t="s">
        <v>152</v>
      </c>
      <c r="N912" s="70">
        <v>0.53472222222222221</v>
      </c>
      <c r="O912" s="142" t="s">
        <v>70</v>
      </c>
      <c r="P912" s="44" t="str">
        <f t="shared" si="892"/>
        <v>OK</v>
      </c>
      <c r="Q912" s="71">
        <f t="shared" si="893"/>
        <v>2.8472222222222232E-2</v>
      </c>
      <c r="R912" s="71">
        <f t="shared" si="894"/>
        <v>1.388888888888884E-3</v>
      </c>
      <c r="S912" s="71">
        <f t="shared" si="895"/>
        <v>2.9861111111111116E-2</v>
      </c>
      <c r="T912" s="71">
        <f t="shared" si="897"/>
        <v>5.2083333333333315E-2</v>
      </c>
      <c r="U912" s="44">
        <v>21</v>
      </c>
      <c r="V912" s="44">
        <f>INDEX('Počty dní'!A:E,MATCH(E912,'Počty dní'!C:C,0),4)</f>
        <v>205</v>
      </c>
      <c r="W912" s="115">
        <f t="shared" si="896"/>
        <v>4305</v>
      </c>
    </row>
    <row r="913" spans="1:24" x14ac:dyDescent="0.3">
      <c r="A913" s="94">
        <v>354</v>
      </c>
      <c r="B913" s="44">
        <v>3054</v>
      </c>
      <c r="C913" s="44" t="s">
        <v>2</v>
      </c>
      <c r="D913" s="89"/>
      <c r="E913" s="67" t="str">
        <f>CONCATENATE(C913,D913)</f>
        <v>X</v>
      </c>
      <c r="F913" s="44" t="s">
        <v>160</v>
      </c>
      <c r="G913" s="192">
        <v>12</v>
      </c>
      <c r="H913" s="44" t="str">
        <f>CONCATENATE(F913,"/",G913)</f>
        <v>XXX242/12</v>
      </c>
      <c r="I913" s="68" t="s">
        <v>5</v>
      </c>
      <c r="J913" s="68" t="s">
        <v>5</v>
      </c>
      <c r="K913" s="69">
        <v>0.54722222222222217</v>
      </c>
      <c r="L913" s="70">
        <v>0.54861111111111105</v>
      </c>
      <c r="M913" s="142" t="s">
        <v>70</v>
      </c>
      <c r="N913" s="70">
        <v>0.57986111111111105</v>
      </c>
      <c r="O913" s="162" t="s">
        <v>162</v>
      </c>
      <c r="P913" s="44" t="str">
        <f t="shared" si="892"/>
        <v>OK</v>
      </c>
      <c r="Q913" s="71">
        <f t="shared" si="893"/>
        <v>3.125E-2</v>
      </c>
      <c r="R913" s="71">
        <f t="shared" si="894"/>
        <v>1.388888888888884E-3</v>
      </c>
      <c r="S913" s="71">
        <f t="shared" si="895"/>
        <v>3.2638888888888884E-2</v>
      </c>
      <c r="T913" s="71">
        <f t="shared" si="897"/>
        <v>1.2499999999999956E-2</v>
      </c>
      <c r="U913" s="44">
        <v>22.4</v>
      </c>
      <c r="V913" s="44">
        <f>INDEX('Počty dní'!A:E,MATCH(E913,'Počty dní'!C:C,0),4)</f>
        <v>205</v>
      </c>
      <c r="W913" s="115">
        <f>V913*U913</f>
        <v>4592</v>
      </c>
    </row>
    <row r="914" spans="1:24" x14ac:dyDescent="0.3">
      <c r="A914" s="94">
        <v>354</v>
      </c>
      <c r="B914" s="44">
        <v>3054</v>
      </c>
      <c r="C914" s="44" t="s">
        <v>2</v>
      </c>
      <c r="D914" s="89"/>
      <c r="E914" s="67" t="str">
        <f t="shared" si="890"/>
        <v>X</v>
      </c>
      <c r="F914" s="44" t="s">
        <v>160</v>
      </c>
      <c r="G914" s="192">
        <v>13</v>
      </c>
      <c r="H914" s="44" t="str">
        <f t="shared" si="891"/>
        <v>XXX242/13</v>
      </c>
      <c r="I914" s="68" t="s">
        <v>5</v>
      </c>
      <c r="J914" s="68" t="s">
        <v>5</v>
      </c>
      <c r="K914" s="69">
        <v>0.59305555555555556</v>
      </c>
      <c r="L914" s="70">
        <v>0.59444444444444444</v>
      </c>
      <c r="M914" s="162" t="s">
        <v>162</v>
      </c>
      <c r="N914" s="70">
        <v>0.625</v>
      </c>
      <c r="O914" s="142" t="s">
        <v>70</v>
      </c>
      <c r="P914" s="44" t="str">
        <f t="shared" si="892"/>
        <v>OK</v>
      </c>
      <c r="Q914" s="71">
        <f t="shared" si="893"/>
        <v>3.0555555555555558E-2</v>
      </c>
      <c r="R914" s="71">
        <f t="shared" si="894"/>
        <v>1.388888888888884E-3</v>
      </c>
      <c r="S914" s="71">
        <f t="shared" si="895"/>
        <v>3.1944444444444442E-2</v>
      </c>
      <c r="T914" s="71">
        <f t="shared" si="897"/>
        <v>1.3194444444444509E-2</v>
      </c>
      <c r="U914" s="44">
        <v>22.4</v>
      </c>
      <c r="V914" s="44">
        <f>INDEX('Počty dní'!A:E,MATCH(E914,'Počty dní'!C:C,0),4)</f>
        <v>205</v>
      </c>
      <c r="W914" s="115">
        <f t="shared" si="896"/>
        <v>4592</v>
      </c>
    </row>
    <row r="915" spans="1:24" x14ac:dyDescent="0.3">
      <c r="A915" s="94">
        <v>354</v>
      </c>
      <c r="B915" s="44">
        <v>3054</v>
      </c>
      <c r="C915" s="44" t="s">
        <v>2</v>
      </c>
      <c r="D915" s="89"/>
      <c r="E915" s="67" t="str">
        <f>CONCATENATE(C915,D915)</f>
        <v>X</v>
      </c>
      <c r="F915" s="44" t="s">
        <v>160</v>
      </c>
      <c r="G915" s="192">
        <v>16</v>
      </c>
      <c r="H915" s="44" t="str">
        <f>CONCATENATE(F915,"/",G915)</f>
        <v>XXX242/16</v>
      </c>
      <c r="I915" s="68" t="s">
        <v>5</v>
      </c>
      <c r="J915" s="68" t="s">
        <v>5</v>
      </c>
      <c r="K915" s="69">
        <v>0.63055555555555554</v>
      </c>
      <c r="L915" s="70">
        <v>0.63194444444444442</v>
      </c>
      <c r="M915" s="142" t="s">
        <v>70</v>
      </c>
      <c r="N915" s="70">
        <v>0.66111111111111109</v>
      </c>
      <c r="O915" s="162" t="s">
        <v>152</v>
      </c>
      <c r="P915" s="44" t="str">
        <f t="shared" si="892"/>
        <v>OK</v>
      </c>
      <c r="Q915" s="71">
        <f t="shared" si="893"/>
        <v>2.9166666666666674E-2</v>
      </c>
      <c r="R915" s="71">
        <f t="shared" si="894"/>
        <v>1.388888888888884E-3</v>
      </c>
      <c r="S915" s="71">
        <f t="shared" si="895"/>
        <v>3.0555555555555558E-2</v>
      </c>
      <c r="T915" s="71">
        <f t="shared" si="897"/>
        <v>5.5555555555555358E-3</v>
      </c>
      <c r="U915" s="44">
        <v>21</v>
      </c>
      <c r="V915" s="44">
        <f>INDEX('Počty dní'!A:E,MATCH(E915,'Počty dní'!C:C,0),4)</f>
        <v>205</v>
      </c>
      <c r="W915" s="115">
        <f>V915*U915</f>
        <v>4305</v>
      </c>
    </row>
    <row r="916" spans="1:24" x14ac:dyDescent="0.3">
      <c r="A916" s="94">
        <v>354</v>
      </c>
      <c r="B916" s="44">
        <v>3054</v>
      </c>
      <c r="C916" s="44" t="s">
        <v>2</v>
      </c>
      <c r="D916" s="89"/>
      <c r="E916" s="67" t="str">
        <f t="shared" si="890"/>
        <v>X</v>
      </c>
      <c r="F916" s="44" t="s">
        <v>160</v>
      </c>
      <c r="G916" s="192">
        <v>17</v>
      </c>
      <c r="H916" s="44" t="str">
        <f t="shared" si="891"/>
        <v>XXX242/17</v>
      </c>
      <c r="I916" s="68" t="s">
        <v>5</v>
      </c>
      <c r="J916" s="68" t="s">
        <v>5</v>
      </c>
      <c r="K916" s="69">
        <v>0.67152777777777783</v>
      </c>
      <c r="L916" s="70">
        <v>0.67291666666666661</v>
      </c>
      <c r="M916" s="162" t="s">
        <v>152</v>
      </c>
      <c r="N916" s="70">
        <v>0.70138888888888884</v>
      </c>
      <c r="O916" s="142" t="s">
        <v>70</v>
      </c>
      <c r="P916" s="44" t="str">
        <f t="shared" si="892"/>
        <v>OK</v>
      </c>
      <c r="Q916" s="71">
        <f t="shared" si="893"/>
        <v>2.8472222222222232E-2</v>
      </c>
      <c r="R916" s="71">
        <f t="shared" si="894"/>
        <v>1.3888888888887729E-3</v>
      </c>
      <c r="S916" s="71">
        <f t="shared" si="895"/>
        <v>2.9861111111111005E-2</v>
      </c>
      <c r="T916" s="71">
        <f t="shared" si="897"/>
        <v>1.0416666666666741E-2</v>
      </c>
      <c r="U916" s="44">
        <v>21</v>
      </c>
      <c r="V916" s="44">
        <f>INDEX('Počty dní'!A:E,MATCH(E916,'Počty dní'!C:C,0),4)</f>
        <v>205</v>
      </c>
      <c r="W916" s="115">
        <f t="shared" si="896"/>
        <v>4305</v>
      </c>
    </row>
    <row r="917" spans="1:24" x14ac:dyDescent="0.3">
      <c r="A917" s="94">
        <v>354</v>
      </c>
      <c r="B917" s="44">
        <v>3054</v>
      </c>
      <c r="C917" s="44" t="s">
        <v>2</v>
      </c>
      <c r="D917" s="89"/>
      <c r="E917" s="67" t="str">
        <f>CONCATENATE(C917,D917)</f>
        <v>X</v>
      </c>
      <c r="F917" s="44" t="s">
        <v>160</v>
      </c>
      <c r="G917" s="192">
        <v>20</v>
      </c>
      <c r="H917" s="44" t="str">
        <f>CONCATENATE(F917,"/",G917)</f>
        <v>XXX242/20</v>
      </c>
      <c r="I917" s="68" t="s">
        <v>5</v>
      </c>
      <c r="J917" s="68" t="s">
        <v>5</v>
      </c>
      <c r="K917" s="69">
        <v>0.71388888888888891</v>
      </c>
      <c r="L917" s="70">
        <v>0.71527777777777779</v>
      </c>
      <c r="M917" s="142" t="s">
        <v>70</v>
      </c>
      <c r="N917" s="70">
        <v>0.74652777777777779</v>
      </c>
      <c r="O917" s="162" t="s">
        <v>162</v>
      </c>
      <c r="P917" s="44" t="str">
        <f t="shared" si="892"/>
        <v>OK</v>
      </c>
      <c r="Q917" s="71">
        <f t="shared" si="893"/>
        <v>3.125E-2</v>
      </c>
      <c r="R917" s="71">
        <f t="shared" si="894"/>
        <v>1.388888888888884E-3</v>
      </c>
      <c r="S917" s="71">
        <f t="shared" si="895"/>
        <v>3.2638888888888884E-2</v>
      </c>
      <c r="T917" s="71">
        <f t="shared" si="897"/>
        <v>1.2500000000000067E-2</v>
      </c>
      <c r="U917" s="44">
        <v>22.4</v>
      </c>
      <c r="V917" s="44">
        <f>INDEX('Počty dní'!A:E,MATCH(E917,'Počty dní'!C:C,0),4)</f>
        <v>205</v>
      </c>
      <c r="W917" s="115">
        <f>V917*U917</f>
        <v>4592</v>
      </c>
    </row>
    <row r="918" spans="1:24" x14ac:dyDescent="0.3">
      <c r="A918" s="94">
        <v>354</v>
      </c>
      <c r="B918" s="44">
        <v>3054</v>
      </c>
      <c r="C918" s="44" t="s">
        <v>2</v>
      </c>
      <c r="D918" s="89"/>
      <c r="E918" s="67" t="str">
        <f t="shared" si="890"/>
        <v>X</v>
      </c>
      <c r="F918" s="44" t="s">
        <v>160</v>
      </c>
      <c r="G918" s="192">
        <v>19</v>
      </c>
      <c r="H918" s="44" t="str">
        <f t="shared" si="891"/>
        <v>XXX242/19</v>
      </c>
      <c r="I918" s="68" t="s">
        <v>5</v>
      </c>
      <c r="J918" s="68" t="s">
        <v>5</v>
      </c>
      <c r="K918" s="69">
        <v>0.7597222222222223</v>
      </c>
      <c r="L918" s="70">
        <v>0.76111111111111107</v>
      </c>
      <c r="M918" s="162" t="s">
        <v>162</v>
      </c>
      <c r="N918" s="70">
        <v>0.79166666666666663</v>
      </c>
      <c r="O918" s="142" t="s">
        <v>70</v>
      </c>
      <c r="P918" s="44" t="str">
        <f t="shared" si="892"/>
        <v>OK</v>
      </c>
      <c r="Q918" s="71">
        <f t="shared" si="893"/>
        <v>3.0555555555555558E-2</v>
      </c>
      <c r="R918" s="71">
        <f t="shared" si="894"/>
        <v>1.3888888888887729E-3</v>
      </c>
      <c r="S918" s="71">
        <f t="shared" si="895"/>
        <v>3.1944444444444331E-2</v>
      </c>
      <c r="T918" s="71">
        <f t="shared" si="897"/>
        <v>1.3194444444444509E-2</v>
      </c>
      <c r="U918" s="44">
        <v>22.4</v>
      </c>
      <c r="V918" s="44">
        <f>INDEX('Počty dní'!A:E,MATCH(E918,'Počty dní'!C:C,0),4)</f>
        <v>205</v>
      </c>
      <c r="W918" s="115">
        <f t="shared" si="896"/>
        <v>4592</v>
      </c>
    </row>
    <row r="919" spans="1:24" x14ac:dyDescent="0.3">
      <c r="A919" s="94">
        <v>354</v>
      </c>
      <c r="B919" s="44">
        <v>3054</v>
      </c>
      <c r="C919" s="44" t="s">
        <v>2</v>
      </c>
      <c r="D919" s="89"/>
      <c r="E919" s="67" t="str">
        <f>CONCATENATE(C919,D919)</f>
        <v>X</v>
      </c>
      <c r="F919" s="44" t="s">
        <v>160</v>
      </c>
      <c r="G919" s="192">
        <v>22</v>
      </c>
      <c r="H919" s="44" t="str">
        <f>CONCATENATE(F919,"/",G919)</f>
        <v>XXX242/22</v>
      </c>
      <c r="I919" s="68" t="s">
        <v>5</v>
      </c>
      <c r="J919" s="68" t="s">
        <v>5</v>
      </c>
      <c r="K919" s="69">
        <v>0.79722222222222217</v>
      </c>
      <c r="L919" s="70">
        <v>0.79861111111111116</v>
      </c>
      <c r="M919" s="142" t="s">
        <v>70</v>
      </c>
      <c r="N919" s="70">
        <v>0.82013888888888886</v>
      </c>
      <c r="O919" s="162" t="s">
        <v>161</v>
      </c>
      <c r="P919" s="44" t="str">
        <f t="shared" si="892"/>
        <v>OK</v>
      </c>
      <c r="Q919" s="71">
        <f t="shared" si="893"/>
        <v>2.1527777777777701E-2</v>
      </c>
      <c r="R919" s="71">
        <f t="shared" si="894"/>
        <v>1.388888888888995E-3</v>
      </c>
      <c r="S919" s="71">
        <f t="shared" si="895"/>
        <v>2.2916666666666696E-2</v>
      </c>
      <c r="T919" s="71">
        <f t="shared" si="897"/>
        <v>5.5555555555555358E-3</v>
      </c>
      <c r="U919" s="44">
        <v>14.9</v>
      </c>
      <c r="V919" s="44">
        <f>INDEX('Počty dní'!A:E,MATCH(E919,'Počty dní'!C:C,0),4)</f>
        <v>205</v>
      </c>
      <c r="W919" s="115">
        <f>V919*U919</f>
        <v>3054.5</v>
      </c>
    </row>
    <row r="920" spans="1:24" x14ac:dyDescent="0.3">
      <c r="A920" s="94">
        <v>354</v>
      </c>
      <c r="B920" s="44">
        <v>3054</v>
      </c>
      <c r="C920" s="44" t="s">
        <v>2</v>
      </c>
      <c r="D920" s="89"/>
      <c r="E920" s="67" t="str">
        <f t="shared" si="890"/>
        <v>X</v>
      </c>
      <c r="F920" s="44" t="s">
        <v>160</v>
      </c>
      <c r="G920" s="192">
        <v>21</v>
      </c>
      <c r="H920" s="44" t="str">
        <f t="shared" si="891"/>
        <v>XXX242/21</v>
      </c>
      <c r="I920" s="68" t="s">
        <v>5</v>
      </c>
      <c r="J920" s="68" t="s">
        <v>5</v>
      </c>
      <c r="K920" s="69">
        <v>0.84583333333333333</v>
      </c>
      <c r="L920" s="70">
        <v>0.84722222222222221</v>
      </c>
      <c r="M920" s="162" t="s">
        <v>161</v>
      </c>
      <c r="N920" s="70">
        <v>0.86805555555555547</v>
      </c>
      <c r="O920" s="142" t="s">
        <v>70</v>
      </c>
      <c r="P920" s="44" t="str">
        <f t="shared" si="892"/>
        <v>OK</v>
      </c>
      <c r="Q920" s="71">
        <f t="shared" si="893"/>
        <v>2.0833333333333259E-2</v>
      </c>
      <c r="R920" s="71">
        <f t="shared" si="894"/>
        <v>1.388888888888884E-3</v>
      </c>
      <c r="S920" s="71">
        <f t="shared" si="895"/>
        <v>2.2222222222222143E-2</v>
      </c>
      <c r="T920" s="71">
        <f t="shared" si="897"/>
        <v>2.5694444444444464E-2</v>
      </c>
      <c r="U920" s="44">
        <v>14.9</v>
      </c>
      <c r="V920" s="44">
        <f>INDEX('Počty dní'!A:E,MATCH(E920,'Počty dní'!C:C,0),4)</f>
        <v>205</v>
      </c>
      <c r="W920" s="115">
        <f t="shared" si="896"/>
        <v>3054.5</v>
      </c>
    </row>
    <row r="921" spans="1:24" ht="15" thickBot="1" x14ac:dyDescent="0.35">
      <c r="A921" s="94">
        <v>354</v>
      </c>
      <c r="B921" s="44">
        <v>3054</v>
      </c>
      <c r="C921" s="44" t="s">
        <v>2</v>
      </c>
      <c r="D921" s="89"/>
      <c r="E921" s="67" t="str">
        <f t="shared" si="890"/>
        <v>X</v>
      </c>
      <c r="F921" s="44" t="s">
        <v>160</v>
      </c>
      <c r="G921" s="192">
        <v>24</v>
      </c>
      <c r="H921" s="44" t="str">
        <f t="shared" si="891"/>
        <v>XXX242/24</v>
      </c>
      <c r="I921" s="68" t="s">
        <v>5</v>
      </c>
      <c r="J921" s="68" t="s">
        <v>5</v>
      </c>
      <c r="K921" s="69">
        <v>0.92222222222222217</v>
      </c>
      <c r="L921" s="70">
        <v>0.92361111111111116</v>
      </c>
      <c r="M921" s="142" t="s">
        <v>70</v>
      </c>
      <c r="N921" s="70">
        <v>0.94513888888888886</v>
      </c>
      <c r="O921" s="162" t="s">
        <v>161</v>
      </c>
      <c r="P921" s="46"/>
      <c r="Q921" s="71">
        <f t="shared" si="893"/>
        <v>2.1527777777777701E-2</v>
      </c>
      <c r="R921" s="71">
        <f t="shared" si="894"/>
        <v>1.388888888888995E-3</v>
      </c>
      <c r="S921" s="71">
        <f t="shared" si="895"/>
        <v>2.2916666666666696E-2</v>
      </c>
      <c r="T921" s="71">
        <f t="shared" si="897"/>
        <v>5.4166666666666696E-2</v>
      </c>
      <c r="U921" s="44">
        <v>14.9</v>
      </c>
      <c r="V921" s="44">
        <f>INDEX('Počty dní'!A:E,MATCH(E921,'Počty dní'!C:C,0),4)</f>
        <v>205</v>
      </c>
      <c r="W921" s="115">
        <f t="shared" si="896"/>
        <v>3054.5</v>
      </c>
    </row>
    <row r="922" spans="1:24" ht="15" thickBot="1" x14ac:dyDescent="0.35">
      <c r="A922" s="120" t="str">
        <f ca="1">CONCATENATE(INDIRECT("R[-3]C[0]",FALSE),"celkem")</f>
        <v>354celkem</v>
      </c>
      <c r="B922" s="121"/>
      <c r="C922" s="121" t="str">
        <f ca="1">INDIRECT("R[-1]C[12]",FALSE)</f>
        <v>Malčín</v>
      </c>
      <c r="D922" s="122"/>
      <c r="E922" s="121"/>
      <c r="F922" s="122"/>
      <c r="G922" s="121"/>
      <c r="H922" s="123"/>
      <c r="I922" s="132"/>
      <c r="J922" s="133" t="str">
        <f ca="1">INDIRECT("R[-2]C[0]",FALSE)</f>
        <v>S</v>
      </c>
      <c r="K922" s="124"/>
      <c r="L922" s="134"/>
      <c r="M922" s="125"/>
      <c r="N922" s="134"/>
      <c r="O922" s="126"/>
      <c r="P922" s="121"/>
      <c r="Q922" s="127">
        <f>SUM(Q906:Q921)</f>
        <v>0.44305555555555537</v>
      </c>
      <c r="R922" s="127">
        <f t="shared" ref="R922:T922" si="898">SUM(R906:R921)</f>
        <v>2.1527777777777812E-2</v>
      </c>
      <c r="S922" s="127">
        <f t="shared" si="898"/>
        <v>0.46458333333333318</v>
      </c>
      <c r="T922" s="127">
        <f t="shared" si="898"/>
        <v>0.3006944444444446</v>
      </c>
      <c r="U922" s="128">
        <f>SUM(U906:U921)</f>
        <v>319.99999999999994</v>
      </c>
      <c r="V922" s="129"/>
      <c r="W922" s="130">
        <f>SUM(W906:W921)</f>
        <v>65600</v>
      </c>
      <c r="X922" s="41"/>
    </row>
    <row r="924" spans="1:24" ht="15" thickBot="1" x14ac:dyDescent="0.35"/>
    <row r="925" spans="1:24" x14ac:dyDescent="0.3">
      <c r="A925" s="93">
        <v>355</v>
      </c>
      <c r="B925" s="42">
        <v>3055</v>
      </c>
      <c r="C925" s="42" t="s">
        <v>2</v>
      </c>
      <c r="D925" s="109"/>
      <c r="E925" s="110" t="str">
        <f t="shared" ref="E925" si="899">CONCATENATE(C925,D925)</f>
        <v>X</v>
      </c>
      <c r="F925" s="42" t="s">
        <v>154</v>
      </c>
      <c r="G925" s="191">
        <v>1</v>
      </c>
      <c r="H925" s="42" t="str">
        <f t="shared" ref="H925" si="900">CONCATENATE(F925,"/",G925)</f>
        <v>XXX245/1</v>
      </c>
      <c r="I925" s="64" t="s">
        <v>5</v>
      </c>
      <c r="J925" s="64" t="s">
        <v>6</v>
      </c>
      <c r="K925" s="111">
        <v>0.20416666666666669</v>
      </c>
      <c r="L925" s="112">
        <v>0.20486111111111113</v>
      </c>
      <c r="M925" s="131" t="s">
        <v>155</v>
      </c>
      <c r="N925" s="112">
        <v>0.22777777777777777</v>
      </c>
      <c r="O925" s="166" t="s">
        <v>151</v>
      </c>
      <c r="P925" s="42" t="str">
        <f t="shared" ref="P925:P937" si="901">IF(M926=O925,"OK","POZOR")</f>
        <v>OK</v>
      </c>
      <c r="Q925" s="114">
        <f t="shared" ref="Q925:Q938" si="902">IF(ISNUMBER(G925),N925-L925,IF(F925="přejezd",N925-L925,0))</f>
        <v>2.2916666666666641E-2</v>
      </c>
      <c r="R925" s="114">
        <f t="shared" ref="R925:R938" si="903">IF(ISNUMBER(G925),L925-K925,0)</f>
        <v>6.9444444444444198E-4</v>
      </c>
      <c r="S925" s="114">
        <f t="shared" ref="S925:S938" si="904">Q925+R925</f>
        <v>2.3611111111111083E-2</v>
      </c>
      <c r="T925" s="114"/>
      <c r="U925" s="42">
        <v>16.7</v>
      </c>
      <c r="V925" s="42">
        <f>INDEX('Počty dní'!A:E,MATCH(E925,'Počty dní'!C:C,0),4)</f>
        <v>205</v>
      </c>
      <c r="W925" s="65">
        <f t="shared" ref="W925" si="905">V925*U925</f>
        <v>3423.5</v>
      </c>
    </row>
    <row r="926" spans="1:24" x14ac:dyDescent="0.3">
      <c r="A926" s="94">
        <v>355</v>
      </c>
      <c r="B926" s="44">
        <v>3055</v>
      </c>
      <c r="C926" s="44" t="s">
        <v>2</v>
      </c>
      <c r="D926" s="89"/>
      <c r="E926" s="67" t="str">
        <f t="shared" ref="E926:E938" si="906">CONCATENATE(C926,D926)</f>
        <v>X</v>
      </c>
      <c r="F926" s="44" t="s">
        <v>154</v>
      </c>
      <c r="G926" s="192">
        <v>4</v>
      </c>
      <c r="H926" s="44" t="str">
        <f t="shared" ref="H926:H938" si="907">CONCATENATE(F926,"/",G926)</f>
        <v>XXX245/4</v>
      </c>
      <c r="I926" s="68" t="s">
        <v>5</v>
      </c>
      <c r="J926" s="68" t="s">
        <v>6</v>
      </c>
      <c r="K926" s="69">
        <v>0.25625000000000003</v>
      </c>
      <c r="L926" s="70">
        <v>0.25694444444444448</v>
      </c>
      <c r="M926" s="162" t="s">
        <v>151</v>
      </c>
      <c r="N926" s="70">
        <v>0.27986111111111112</v>
      </c>
      <c r="O926" s="142" t="s">
        <v>155</v>
      </c>
      <c r="P926" s="44" t="str">
        <f t="shared" si="901"/>
        <v>OK</v>
      </c>
      <c r="Q926" s="71">
        <f t="shared" si="902"/>
        <v>2.2916666666666641E-2</v>
      </c>
      <c r="R926" s="71">
        <f t="shared" si="903"/>
        <v>6.9444444444444198E-4</v>
      </c>
      <c r="S926" s="71">
        <f t="shared" si="904"/>
        <v>2.3611111111111083E-2</v>
      </c>
      <c r="T926" s="71">
        <f t="shared" ref="T926:T938" si="908">K926-N925</f>
        <v>2.847222222222226E-2</v>
      </c>
      <c r="U926" s="44">
        <v>16.7</v>
      </c>
      <c r="V926" s="44">
        <f>INDEX('Počty dní'!A:E,MATCH(E926,'Počty dní'!C:C,0),4)</f>
        <v>205</v>
      </c>
      <c r="W926" s="115">
        <f t="shared" ref="W926:W938" si="909">V926*U926</f>
        <v>3423.5</v>
      </c>
    </row>
    <row r="927" spans="1:24" x14ac:dyDescent="0.3">
      <c r="A927" s="94">
        <v>355</v>
      </c>
      <c r="B927" s="44">
        <v>3055</v>
      </c>
      <c r="C927" s="44" t="s">
        <v>2</v>
      </c>
      <c r="D927" s="89"/>
      <c r="E927" s="67" t="str">
        <f t="shared" si="906"/>
        <v>X</v>
      </c>
      <c r="F927" s="44" t="s">
        <v>154</v>
      </c>
      <c r="G927" s="192">
        <v>5</v>
      </c>
      <c r="H927" s="44" t="str">
        <f t="shared" si="907"/>
        <v>XXX245/5</v>
      </c>
      <c r="I927" s="68" t="s">
        <v>6</v>
      </c>
      <c r="J927" s="68" t="s">
        <v>6</v>
      </c>
      <c r="K927" s="69">
        <v>0.28055555555555556</v>
      </c>
      <c r="L927" s="70">
        <v>0.28125</v>
      </c>
      <c r="M927" s="142" t="s">
        <v>155</v>
      </c>
      <c r="N927" s="70">
        <v>0.29930555555555555</v>
      </c>
      <c r="O927" s="162" t="s">
        <v>152</v>
      </c>
      <c r="P927" s="44" t="str">
        <f t="shared" si="901"/>
        <v>OK</v>
      </c>
      <c r="Q927" s="71">
        <f t="shared" si="902"/>
        <v>1.8055555555555547E-2</v>
      </c>
      <c r="R927" s="71">
        <f t="shared" si="903"/>
        <v>6.9444444444444198E-4</v>
      </c>
      <c r="S927" s="71">
        <f t="shared" si="904"/>
        <v>1.8749999999999989E-2</v>
      </c>
      <c r="T927" s="71">
        <f t="shared" si="908"/>
        <v>6.9444444444444198E-4</v>
      </c>
      <c r="U927" s="44">
        <v>13.7</v>
      </c>
      <c r="V927" s="44">
        <f>INDEX('Počty dní'!A:E,MATCH(E927,'Počty dní'!C:C,0),4)</f>
        <v>205</v>
      </c>
      <c r="W927" s="115">
        <f t="shared" si="909"/>
        <v>2808.5</v>
      </c>
    </row>
    <row r="928" spans="1:24" x14ac:dyDescent="0.3">
      <c r="A928" s="94">
        <v>355</v>
      </c>
      <c r="B928" s="44">
        <v>3055</v>
      </c>
      <c r="C928" s="44" t="s">
        <v>2</v>
      </c>
      <c r="D928" s="89"/>
      <c r="E928" s="67" t="str">
        <f t="shared" si="906"/>
        <v>X</v>
      </c>
      <c r="F928" s="44" t="s">
        <v>153</v>
      </c>
      <c r="G928" s="192">
        <v>7</v>
      </c>
      <c r="H928" s="44" t="str">
        <f t="shared" si="907"/>
        <v>XXX240/7</v>
      </c>
      <c r="I928" s="68" t="s">
        <v>6</v>
      </c>
      <c r="J928" s="68" t="s">
        <v>6</v>
      </c>
      <c r="K928" s="69">
        <v>0.30138888888888887</v>
      </c>
      <c r="L928" s="70">
        <v>0.3034722222222222</v>
      </c>
      <c r="M928" s="162" t="s">
        <v>152</v>
      </c>
      <c r="N928" s="70">
        <v>0.3263888888888889</v>
      </c>
      <c r="O928" s="142" t="s">
        <v>70</v>
      </c>
      <c r="P928" s="44" t="str">
        <f t="shared" si="901"/>
        <v>OK</v>
      </c>
      <c r="Q928" s="71">
        <f t="shared" si="902"/>
        <v>2.2916666666666696E-2</v>
      </c>
      <c r="R928" s="71">
        <f t="shared" si="903"/>
        <v>2.0833333333333259E-3</v>
      </c>
      <c r="S928" s="71">
        <f t="shared" si="904"/>
        <v>2.5000000000000022E-2</v>
      </c>
      <c r="T928" s="71">
        <f t="shared" si="908"/>
        <v>2.0833333333333259E-3</v>
      </c>
      <c r="U928" s="44">
        <v>19.2</v>
      </c>
      <c r="V928" s="44">
        <f>INDEX('Počty dní'!A:E,MATCH(E928,'Počty dní'!C:C,0),4)</f>
        <v>205</v>
      </c>
      <c r="W928" s="115">
        <f t="shared" si="909"/>
        <v>3936</v>
      </c>
    </row>
    <row r="929" spans="1:24" x14ac:dyDescent="0.3">
      <c r="A929" s="94">
        <v>355</v>
      </c>
      <c r="B929" s="44">
        <v>3055</v>
      </c>
      <c r="C929" s="44" t="s">
        <v>2</v>
      </c>
      <c r="D929" s="89"/>
      <c r="E929" s="67" t="str">
        <f>CONCATENATE(C929,D929)</f>
        <v>X</v>
      </c>
      <c r="F929" s="44" t="s">
        <v>141</v>
      </c>
      <c r="G929" s="192">
        <v>7</v>
      </c>
      <c r="H929" s="44" t="str">
        <f>CONCATENATE(F929,"/",G929)</f>
        <v>XXX241/7</v>
      </c>
      <c r="I929" s="68" t="s">
        <v>5</v>
      </c>
      <c r="J929" s="68" t="s">
        <v>6</v>
      </c>
      <c r="K929" s="69">
        <v>0.34166666666666662</v>
      </c>
      <c r="L929" s="70">
        <v>0.34375</v>
      </c>
      <c r="M929" s="45" t="s">
        <v>70</v>
      </c>
      <c r="N929" s="70">
        <v>0.39444444444444443</v>
      </c>
      <c r="O929" s="162" t="s">
        <v>145</v>
      </c>
      <c r="P929" s="44" t="str">
        <f t="shared" si="901"/>
        <v>OK</v>
      </c>
      <c r="Q929" s="71">
        <f t="shared" si="902"/>
        <v>5.0694444444444431E-2</v>
      </c>
      <c r="R929" s="71">
        <f t="shared" si="903"/>
        <v>2.0833333333333814E-3</v>
      </c>
      <c r="S929" s="71">
        <f t="shared" si="904"/>
        <v>5.2777777777777812E-2</v>
      </c>
      <c r="T929" s="71">
        <f t="shared" si="908"/>
        <v>1.5277777777777724E-2</v>
      </c>
      <c r="U929" s="44">
        <v>37.299999999999997</v>
      </c>
      <c r="V929" s="44">
        <f>INDEX('Počty dní'!A:E,MATCH(E929,'Počty dní'!C:C,0),4)</f>
        <v>205</v>
      </c>
      <c r="W929" s="115">
        <f>V929*U929</f>
        <v>7646.4999999999991</v>
      </c>
    </row>
    <row r="930" spans="1:24" x14ac:dyDescent="0.3">
      <c r="A930" s="94">
        <v>355</v>
      </c>
      <c r="B930" s="44">
        <v>3055</v>
      </c>
      <c r="C930" s="44" t="s">
        <v>2</v>
      </c>
      <c r="D930" s="89"/>
      <c r="E930" s="67" t="str">
        <f t="shared" ref="E930:E931" si="910">CONCATENATE(C930,D930)</f>
        <v>X</v>
      </c>
      <c r="F930" s="44" t="s">
        <v>150</v>
      </c>
      <c r="G930" s="192">
        <v>6</v>
      </c>
      <c r="H930" s="44" t="str">
        <f t="shared" ref="H930" si="911">CONCATENATE(F930,"/",G930)</f>
        <v>XXX231/6</v>
      </c>
      <c r="I930" s="68" t="s">
        <v>5</v>
      </c>
      <c r="J930" s="68" t="s">
        <v>6</v>
      </c>
      <c r="K930" s="69">
        <v>0.42222222222222222</v>
      </c>
      <c r="L930" s="70">
        <v>0.4236111111111111</v>
      </c>
      <c r="M930" s="162" t="s">
        <v>145</v>
      </c>
      <c r="N930" s="70">
        <v>0.4375</v>
      </c>
      <c r="O930" s="162" t="s">
        <v>145</v>
      </c>
      <c r="P930" s="44" t="str">
        <f t="shared" si="901"/>
        <v>OK</v>
      </c>
      <c r="Q930" s="71">
        <f t="shared" si="902"/>
        <v>1.3888888888888895E-2</v>
      </c>
      <c r="R930" s="71">
        <f t="shared" si="903"/>
        <v>1.388888888888884E-3</v>
      </c>
      <c r="S930" s="71">
        <f t="shared" si="904"/>
        <v>1.5277777777777779E-2</v>
      </c>
      <c r="T930" s="71">
        <f t="shared" si="908"/>
        <v>2.777777777777779E-2</v>
      </c>
      <c r="U930" s="44">
        <v>10.8</v>
      </c>
      <c r="V930" s="44">
        <f>INDEX('Počty dní'!A:E,MATCH(E930,'Počty dní'!C:C,0),4)</f>
        <v>205</v>
      </c>
      <c r="W930" s="115">
        <f t="shared" ref="W930:W931" si="912">V930*U930</f>
        <v>2214</v>
      </c>
    </row>
    <row r="931" spans="1:24" x14ac:dyDescent="0.3">
      <c r="A931" s="94">
        <v>355</v>
      </c>
      <c r="B931" s="44">
        <v>3055</v>
      </c>
      <c r="C931" s="44" t="s">
        <v>2</v>
      </c>
      <c r="D931" s="89"/>
      <c r="E931" s="67" t="str">
        <f t="shared" si="910"/>
        <v>X</v>
      </c>
      <c r="F931" s="44" t="s">
        <v>29</v>
      </c>
      <c r="G931" s="192"/>
      <c r="H931" s="44" t="s">
        <v>29</v>
      </c>
      <c r="I931" s="68"/>
      <c r="J931" s="68" t="s">
        <v>6</v>
      </c>
      <c r="K931" s="69">
        <v>0.4375</v>
      </c>
      <c r="L931" s="70">
        <v>0.4375</v>
      </c>
      <c r="M931" s="162" t="s">
        <v>145</v>
      </c>
      <c r="N931" s="70">
        <v>0.43958333333333338</v>
      </c>
      <c r="O931" s="142" t="s">
        <v>155</v>
      </c>
      <c r="P931" s="44" t="str">
        <f t="shared" si="901"/>
        <v>OK</v>
      </c>
      <c r="Q931" s="71">
        <f t="shared" si="902"/>
        <v>2.0833333333333814E-3</v>
      </c>
      <c r="R931" s="71">
        <f t="shared" si="903"/>
        <v>0</v>
      </c>
      <c r="S931" s="71">
        <f t="shared" si="904"/>
        <v>2.0833333333333814E-3</v>
      </c>
      <c r="T931" s="71">
        <f t="shared" si="908"/>
        <v>0</v>
      </c>
      <c r="U931" s="44">
        <v>0</v>
      </c>
      <c r="V931" s="44">
        <f>INDEX('Počty dní'!A:E,MATCH(E931,'Počty dní'!C:C,0),4)</f>
        <v>205</v>
      </c>
      <c r="W931" s="115">
        <f t="shared" si="912"/>
        <v>0</v>
      </c>
    </row>
    <row r="932" spans="1:24" x14ac:dyDescent="0.3">
      <c r="A932" s="94">
        <v>355</v>
      </c>
      <c r="B932" s="44">
        <v>3055</v>
      </c>
      <c r="C932" s="44" t="s">
        <v>2</v>
      </c>
      <c r="D932" s="89"/>
      <c r="E932" s="67" t="str">
        <f t="shared" si="906"/>
        <v>X</v>
      </c>
      <c r="F932" s="44" t="s">
        <v>154</v>
      </c>
      <c r="G932" s="192">
        <v>11</v>
      </c>
      <c r="H932" s="44" t="str">
        <f t="shared" si="907"/>
        <v>XXX245/11</v>
      </c>
      <c r="I932" s="68" t="s">
        <v>5</v>
      </c>
      <c r="J932" s="68" t="s">
        <v>6</v>
      </c>
      <c r="K932" s="69">
        <v>0.5444444444444444</v>
      </c>
      <c r="L932" s="70">
        <v>0.54513888888888895</v>
      </c>
      <c r="M932" s="142" t="s">
        <v>155</v>
      </c>
      <c r="N932" s="70">
        <v>0.56597222222222221</v>
      </c>
      <c r="O932" s="162" t="s">
        <v>151</v>
      </c>
      <c r="P932" s="44" t="str">
        <f t="shared" si="901"/>
        <v>OK</v>
      </c>
      <c r="Q932" s="71">
        <f t="shared" si="902"/>
        <v>2.0833333333333259E-2</v>
      </c>
      <c r="R932" s="71">
        <f t="shared" si="903"/>
        <v>6.94444444444553E-4</v>
      </c>
      <c r="S932" s="71">
        <f t="shared" si="904"/>
        <v>2.1527777777777812E-2</v>
      </c>
      <c r="T932" s="71">
        <f t="shared" si="908"/>
        <v>0.10486111111111102</v>
      </c>
      <c r="U932" s="44">
        <v>14.9</v>
      </c>
      <c r="V932" s="44">
        <f>INDEX('Počty dní'!A:E,MATCH(E932,'Počty dní'!C:C,0),4)</f>
        <v>205</v>
      </c>
      <c r="W932" s="115">
        <f t="shared" si="909"/>
        <v>3054.5</v>
      </c>
    </row>
    <row r="933" spans="1:24" x14ac:dyDescent="0.3">
      <c r="A933" s="94">
        <v>355</v>
      </c>
      <c r="B933" s="44">
        <v>3055</v>
      </c>
      <c r="C933" s="44" t="s">
        <v>2</v>
      </c>
      <c r="D933" s="89">
        <v>25</v>
      </c>
      <c r="E933" s="67" t="str">
        <f t="shared" si="906"/>
        <v>X25</v>
      </c>
      <c r="F933" s="44" t="s">
        <v>166</v>
      </c>
      <c r="G933" s="192">
        <v>7</v>
      </c>
      <c r="H933" s="44" t="str">
        <f t="shared" si="907"/>
        <v>XXX246/7</v>
      </c>
      <c r="I933" s="68" t="s">
        <v>5</v>
      </c>
      <c r="J933" s="68" t="s">
        <v>6</v>
      </c>
      <c r="K933" s="69">
        <v>0.57500000000000007</v>
      </c>
      <c r="L933" s="70">
        <v>0.57638888888888895</v>
      </c>
      <c r="M933" s="164" t="s">
        <v>151</v>
      </c>
      <c r="N933" s="70">
        <v>0.59930555555555554</v>
      </c>
      <c r="O933" s="164" t="s">
        <v>151</v>
      </c>
      <c r="P933" s="44" t="str">
        <f t="shared" si="901"/>
        <v>OK</v>
      </c>
      <c r="Q933" s="71">
        <f t="shared" si="902"/>
        <v>2.2916666666666585E-2</v>
      </c>
      <c r="R933" s="71">
        <f t="shared" si="903"/>
        <v>1.388888888888884E-3</v>
      </c>
      <c r="S933" s="71">
        <f t="shared" si="904"/>
        <v>2.4305555555555469E-2</v>
      </c>
      <c r="T933" s="71">
        <f t="shared" si="908"/>
        <v>9.0277777777778567E-3</v>
      </c>
      <c r="U933" s="44">
        <v>20.9</v>
      </c>
      <c r="V933" s="44">
        <f>INDEX('Počty dní'!A:E,MATCH(E933,'Počty dní'!C:C,0),4)</f>
        <v>205</v>
      </c>
      <c r="W933" s="115">
        <f t="shared" si="909"/>
        <v>4284.5</v>
      </c>
    </row>
    <row r="934" spans="1:24" x14ac:dyDescent="0.3">
      <c r="A934" s="94">
        <v>355</v>
      </c>
      <c r="B934" s="44">
        <v>3055</v>
      </c>
      <c r="C934" s="44" t="s">
        <v>2</v>
      </c>
      <c r="D934" s="89"/>
      <c r="E934" s="67" t="str">
        <f t="shared" si="906"/>
        <v>X</v>
      </c>
      <c r="F934" s="44" t="s">
        <v>154</v>
      </c>
      <c r="G934" s="192">
        <v>14</v>
      </c>
      <c r="H934" s="44" t="str">
        <f t="shared" si="907"/>
        <v>XXX245/14</v>
      </c>
      <c r="I934" s="68" t="s">
        <v>6</v>
      </c>
      <c r="J934" s="68" t="s">
        <v>6</v>
      </c>
      <c r="K934" s="69">
        <v>0.59930555555555554</v>
      </c>
      <c r="L934" s="70">
        <v>0.60069444444444442</v>
      </c>
      <c r="M934" s="162" t="s">
        <v>151</v>
      </c>
      <c r="N934" s="70">
        <v>0.62361111111111112</v>
      </c>
      <c r="O934" s="142" t="s">
        <v>155</v>
      </c>
      <c r="P934" s="44" t="str">
        <f t="shared" si="901"/>
        <v>OK</v>
      </c>
      <c r="Q934" s="71">
        <f t="shared" si="902"/>
        <v>2.2916666666666696E-2</v>
      </c>
      <c r="R934" s="71">
        <f t="shared" si="903"/>
        <v>1.388888888888884E-3</v>
      </c>
      <c r="S934" s="71">
        <f t="shared" si="904"/>
        <v>2.430555555555558E-2</v>
      </c>
      <c r="T934" s="71">
        <f t="shared" si="908"/>
        <v>0</v>
      </c>
      <c r="U934" s="44">
        <v>16.7</v>
      </c>
      <c r="V934" s="44">
        <f>INDEX('Počty dní'!A:E,MATCH(E934,'Počty dní'!C:C,0),4)</f>
        <v>205</v>
      </c>
      <c r="W934" s="115">
        <f t="shared" si="909"/>
        <v>3423.5</v>
      </c>
    </row>
    <row r="935" spans="1:24" x14ac:dyDescent="0.3">
      <c r="A935" s="94">
        <v>355</v>
      </c>
      <c r="B935" s="44">
        <v>3055</v>
      </c>
      <c r="C935" s="44" t="s">
        <v>2</v>
      </c>
      <c r="D935" s="89"/>
      <c r="E935" s="67" t="str">
        <f t="shared" si="906"/>
        <v>X</v>
      </c>
      <c r="F935" s="44" t="s">
        <v>154</v>
      </c>
      <c r="G935" s="192">
        <v>15</v>
      </c>
      <c r="H935" s="44" t="str">
        <f t="shared" si="907"/>
        <v>XXX245/15</v>
      </c>
      <c r="I935" s="68" t="s">
        <v>5</v>
      </c>
      <c r="J935" s="68" t="s">
        <v>6</v>
      </c>
      <c r="K935" s="69">
        <v>0.62777777777777777</v>
      </c>
      <c r="L935" s="70">
        <v>0.62847222222222221</v>
      </c>
      <c r="M935" s="142" t="s">
        <v>155</v>
      </c>
      <c r="N935" s="70">
        <v>0.64930555555555558</v>
      </c>
      <c r="O935" s="162" t="s">
        <v>151</v>
      </c>
      <c r="P935" s="44" t="str">
        <f t="shared" si="901"/>
        <v>OK</v>
      </c>
      <c r="Q935" s="71">
        <f t="shared" si="902"/>
        <v>2.083333333333337E-2</v>
      </c>
      <c r="R935" s="71">
        <f t="shared" si="903"/>
        <v>6.9444444444444198E-4</v>
      </c>
      <c r="S935" s="71">
        <f t="shared" si="904"/>
        <v>2.1527777777777812E-2</v>
      </c>
      <c r="T935" s="71">
        <f t="shared" si="908"/>
        <v>4.1666666666666519E-3</v>
      </c>
      <c r="U935" s="44">
        <v>14.9</v>
      </c>
      <c r="V935" s="44">
        <f>INDEX('Počty dní'!A:E,MATCH(E935,'Počty dní'!C:C,0),4)</f>
        <v>205</v>
      </c>
      <c r="W935" s="115">
        <f t="shared" si="909"/>
        <v>3054.5</v>
      </c>
    </row>
    <row r="936" spans="1:24" x14ac:dyDescent="0.3">
      <c r="A936" s="94">
        <v>355</v>
      </c>
      <c r="B936" s="44">
        <v>3055</v>
      </c>
      <c r="C936" s="44" t="s">
        <v>2</v>
      </c>
      <c r="D936" s="89"/>
      <c r="E936" s="67" t="str">
        <f t="shared" si="906"/>
        <v>X</v>
      </c>
      <c r="F936" s="44" t="s">
        <v>154</v>
      </c>
      <c r="G936" s="192">
        <v>18</v>
      </c>
      <c r="H936" s="44" t="str">
        <f t="shared" si="907"/>
        <v>XXX245/18</v>
      </c>
      <c r="I936" s="68" t="s">
        <v>5</v>
      </c>
      <c r="J936" s="68" t="s">
        <v>6</v>
      </c>
      <c r="K936" s="69">
        <v>0.68263888888888891</v>
      </c>
      <c r="L936" s="70">
        <v>0.68402777777777779</v>
      </c>
      <c r="M936" s="162" t="s">
        <v>151</v>
      </c>
      <c r="N936" s="70">
        <v>0.70347222222222217</v>
      </c>
      <c r="O936" s="142" t="s">
        <v>155</v>
      </c>
      <c r="P936" s="44" t="str">
        <f t="shared" si="901"/>
        <v>OK</v>
      </c>
      <c r="Q936" s="71">
        <f t="shared" si="902"/>
        <v>1.9444444444444375E-2</v>
      </c>
      <c r="R936" s="71">
        <f t="shared" si="903"/>
        <v>1.388888888888884E-3</v>
      </c>
      <c r="S936" s="71">
        <f t="shared" si="904"/>
        <v>2.0833333333333259E-2</v>
      </c>
      <c r="T936" s="71">
        <f t="shared" si="908"/>
        <v>3.3333333333333326E-2</v>
      </c>
      <c r="U936" s="44">
        <v>14.9</v>
      </c>
      <c r="V936" s="44">
        <f>INDEX('Počty dní'!A:E,MATCH(E936,'Počty dní'!C:C,0),4)</f>
        <v>205</v>
      </c>
      <c r="W936" s="115">
        <f t="shared" si="909"/>
        <v>3054.5</v>
      </c>
    </row>
    <row r="937" spans="1:24" x14ac:dyDescent="0.3">
      <c r="A937" s="94">
        <v>355</v>
      </c>
      <c r="B937" s="44">
        <v>3055</v>
      </c>
      <c r="C937" s="44" t="s">
        <v>2</v>
      </c>
      <c r="D937" s="89"/>
      <c r="E937" s="67" t="str">
        <f t="shared" si="906"/>
        <v>X</v>
      </c>
      <c r="F937" s="44" t="s">
        <v>154</v>
      </c>
      <c r="G937" s="192">
        <v>19</v>
      </c>
      <c r="H937" s="44" t="str">
        <f t="shared" si="907"/>
        <v>XXX245/19</v>
      </c>
      <c r="I937" s="68" t="s">
        <v>5</v>
      </c>
      <c r="J937" s="68" t="s">
        <v>6</v>
      </c>
      <c r="K937" s="69">
        <v>0.70763888888888893</v>
      </c>
      <c r="L937" s="70">
        <v>0.70833333333333337</v>
      </c>
      <c r="M937" s="142" t="s">
        <v>155</v>
      </c>
      <c r="N937" s="70">
        <v>0.73125000000000007</v>
      </c>
      <c r="O937" s="162" t="s">
        <v>151</v>
      </c>
      <c r="P937" s="44" t="str">
        <f t="shared" si="901"/>
        <v>OK</v>
      </c>
      <c r="Q937" s="71">
        <f t="shared" si="902"/>
        <v>2.2916666666666696E-2</v>
      </c>
      <c r="R937" s="71">
        <f t="shared" si="903"/>
        <v>6.9444444444444198E-4</v>
      </c>
      <c r="S937" s="71">
        <f t="shared" si="904"/>
        <v>2.3611111111111138E-2</v>
      </c>
      <c r="T937" s="71">
        <f t="shared" si="908"/>
        <v>4.1666666666667629E-3</v>
      </c>
      <c r="U937" s="44">
        <v>16.7</v>
      </c>
      <c r="V937" s="44">
        <f>INDEX('Počty dní'!A:E,MATCH(E937,'Počty dní'!C:C,0),4)</f>
        <v>205</v>
      </c>
      <c r="W937" s="115">
        <f t="shared" si="909"/>
        <v>3423.5</v>
      </c>
    </row>
    <row r="938" spans="1:24" ht="15" thickBot="1" x14ac:dyDescent="0.35">
      <c r="A938" s="94">
        <v>355</v>
      </c>
      <c r="B938" s="44">
        <v>3055</v>
      </c>
      <c r="C938" s="44" t="s">
        <v>2</v>
      </c>
      <c r="D938" s="89"/>
      <c r="E938" s="67" t="str">
        <f t="shared" si="906"/>
        <v>X</v>
      </c>
      <c r="F938" s="44" t="s">
        <v>154</v>
      </c>
      <c r="G938" s="192">
        <v>20</v>
      </c>
      <c r="H938" s="44" t="str">
        <f t="shared" si="907"/>
        <v>XXX245/20</v>
      </c>
      <c r="I938" s="68" t="s">
        <v>5</v>
      </c>
      <c r="J938" s="68" t="s">
        <v>6</v>
      </c>
      <c r="K938" s="69">
        <v>0.76597222222222217</v>
      </c>
      <c r="L938" s="70">
        <v>0.76736111111111116</v>
      </c>
      <c r="M938" s="162" t="s">
        <v>151</v>
      </c>
      <c r="N938" s="70">
        <v>0.79027777777777775</v>
      </c>
      <c r="O938" s="142" t="s">
        <v>155</v>
      </c>
      <c r="P938" s="46"/>
      <c r="Q938" s="71">
        <f t="shared" si="902"/>
        <v>2.2916666666666585E-2</v>
      </c>
      <c r="R938" s="71">
        <f t="shared" si="903"/>
        <v>1.388888888888995E-3</v>
      </c>
      <c r="S938" s="71">
        <f t="shared" si="904"/>
        <v>2.430555555555558E-2</v>
      </c>
      <c r="T938" s="71">
        <f t="shared" si="908"/>
        <v>3.4722222222222099E-2</v>
      </c>
      <c r="U938" s="44">
        <v>16.7</v>
      </c>
      <c r="V938" s="44">
        <f>INDEX('Počty dní'!A:E,MATCH(E938,'Počty dní'!C:C,0),4)</f>
        <v>205</v>
      </c>
      <c r="W938" s="115">
        <f t="shared" si="909"/>
        <v>3423.5</v>
      </c>
    </row>
    <row r="939" spans="1:24" ht="15" thickBot="1" x14ac:dyDescent="0.35">
      <c r="A939" s="120" t="str">
        <f ca="1">CONCATENATE(INDIRECT("R[-3]C[0]",FALSE),"celkem")</f>
        <v>355celkem</v>
      </c>
      <c r="B939" s="121"/>
      <c r="C939" s="121" t="str">
        <f ca="1">INDIRECT("R[-1]C[12]",FALSE)</f>
        <v>Ledeč n.Sáz.,,sídl.Plácky</v>
      </c>
      <c r="D939" s="122"/>
      <c r="E939" s="121"/>
      <c r="F939" s="122"/>
      <c r="G939" s="121"/>
      <c r="H939" s="123"/>
      <c r="I939" s="132"/>
      <c r="J939" s="133" t="str">
        <f ca="1">INDIRECT("R[-2]C[0]",FALSE)</f>
        <v>V</v>
      </c>
      <c r="K939" s="124"/>
      <c r="L939" s="134"/>
      <c r="M939" s="125"/>
      <c r="N939" s="134"/>
      <c r="O939" s="126"/>
      <c r="P939" s="121"/>
      <c r="Q939" s="127">
        <f>SUM(Q925:Q938)</f>
        <v>0.3062499999999998</v>
      </c>
      <c r="R939" s="127">
        <f t="shared" ref="R939:T939" si="913">SUM(R925:R938)</f>
        <v>1.5277777777778001E-2</v>
      </c>
      <c r="S939" s="127">
        <f t="shared" si="913"/>
        <v>0.3215277777777778</v>
      </c>
      <c r="T939" s="127">
        <f t="shared" si="913"/>
        <v>0.26458333333333328</v>
      </c>
      <c r="U939" s="128">
        <f>SUM(U925:U938)</f>
        <v>230.09999999999997</v>
      </c>
      <c r="V939" s="129"/>
      <c r="W939" s="130">
        <f>SUM(W925:W938)</f>
        <v>47170.5</v>
      </c>
      <c r="X939" s="41"/>
    </row>
    <row r="941" spans="1:24" x14ac:dyDescent="0.3">
      <c r="A941"/>
      <c r="B941"/>
      <c r="C941"/>
      <c r="D941"/>
      <c r="E941"/>
      <c r="F941"/>
      <c r="G941"/>
      <c r="H941"/>
      <c r="I941"/>
      <c r="J941"/>
      <c r="K941"/>
      <c r="L941"/>
      <c r="M941"/>
      <c r="N941"/>
      <c r="O941"/>
      <c r="P941"/>
      <c r="Q941"/>
      <c r="R941"/>
      <c r="S941"/>
      <c r="T941"/>
      <c r="U941"/>
      <c r="V941"/>
      <c r="W941"/>
    </row>
  </sheetData>
  <autoFilter ref="A1:AV1008" xr:uid="{00000000-0009-0000-0000-000000000000}"/>
  <phoneticPr fontId="25" type="noConversion"/>
  <conditionalFormatting sqref="E1">
    <cfRule type="containsText" dxfId="45" priority="662" operator="containsText" text="stídání">
      <formula>NOT(ISERROR(SEARCH("stídání",E1)))</formula>
    </cfRule>
    <cfRule type="containsText" dxfId="44" priority="663" operator="containsText" text="střídání">
      <formula>NOT(ISERROR(SEARCH("střídání",E1)))</formula>
    </cfRule>
  </conditionalFormatting>
  <conditionalFormatting sqref="P4:P16 P20:P33 P37:P48 P52:P66 P68:P80 P82:P93 P95 P117:P139 P143:P157 P161:P175 P179:P192 P226:P241 P243:P250 P252:P266 P268:P278 P280:P310 P312:P327 P330:P338 P341:P347 P349 P351:P370 P374:P387 P391:P405 P409:P420 P422:P434 P436:P455 P459:P470 P474:P485 P489:P504 P508:P519 P523:P536 P540:P563 P567:P587 P606:P616 P682:P696 P866 P888">
    <cfRule type="containsText" dxfId="43" priority="35" operator="containsText" text="POZOR">
      <formula>NOT(ISERROR(SEARCH("POZOR",P4)))</formula>
    </cfRule>
  </conditionalFormatting>
  <conditionalFormatting sqref="P97:P113 P196:P207 P211:P224 P589 P620:P632 P636:P649 P651:P662 P664 P666:P678 P680 P700:P715">
    <cfRule type="containsText" dxfId="42" priority="1447" operator="containsText" text="POZOR">
      <formula>NOT(ISERROR(SEARCH("POZOR",P97)))</formula>
    </cfRule>
  </conditionalFormatting>
  <conditionalFormatting sqref="P591:P602">
    <cfRule type="containsText" dxfId="41" priority="43" operator="containsText" text="POZOR">
      <formula>NOT(ISERROR(SEARCH("POZOR",P591)))</formula>
    </cfRule>
  </conditionalFormatting>
  <conditionalFormatting sqref="P719:P736">
    <cfRule type="containsText" dxfId="40" priority="12" operator="containsText" text="POZOR">
      <formula>NOT(ISERROR(SEARCH("POZOR",P719)))</formula>
    </cfRule>
  </conditionalFormatting>
  <conditionalFormatting sqref="P740:P749">
    <cfRule type="containsText" dxfId="39" priority="11" operator="containsText" text="POZOR">
      <formula>NOT(ISERROR(SEARCH("POZOR",P740)))</formula>
    </cfRule>
  </conditionalFormatting>
  <conditionalFormatting sqref="P753:P765">
    <cfRule type="containsText" dxfId="38" priority="10" operator="containsText" text="POZOR">
      <formula>NOT(ISERROR(SEARCH("POZOR",P753)))</formula>
    </cfRule>
  </conditionalFormatting>
  <conditionalFormatting sqref="P769:P784">
    <cfRule type="containsText" dxfId="37" priority="9" operator="containsText" text="POZOR">
      <formula>NOT(ISERROR(SEARCH("POZOR",P769)))</formula>
    </cfRule>
  </conditionalFormatting>
  <conditionalFormatting sqref="P788:P802">
    <cfRule type="containsText" dxfId="36" priority="8" operator="containsText" text="POZOR">
      <formula>NOT(ISERROR(SEARCH("POZOR",P788)))</formula>
    </cfRule>
  </conditionalFormatting>
  <conditionalFormatting sqref="P806:P825">
    <cfRule type="containsText" dxfId="35" priority="7" operator="containsText" text="POZOR">
      <formula>NOT(ISERROR(SEARCH("POZOR",P806)))</formula>
    </cfRule>
  </conditionalFormatting>
  <conditionalFormatting sqref="P829:P844">
    <cfRule type="containsText" dxfId="34" priority="6" operator="containsText" text="POZOR">
      <formula>NOT(ISERROR(SEARCH("POZOR",P829)))</formula>
    </cfRule>
  </conditionalFormatting>
  <conditionalFormatting sqref="P847:P864">
    <cfRule type="containsText" dxfId="33" priority="5" operator="containsText" text="POZOR">
      <formula>NOT(ISERROR(SEARCH("POZOR",P847)))</formula>
    </cfRule>
  </conditionalFormatting>
  <conditionalFormatting sqref="P868:P886">
    <cfRule type="containsText" dxfId="32" priority="4" operator="containsText" text="POZOR">
      <formula>NOT(ISERROR(SEARCH("POZOR",P868)))</formula>
    </cfRule>
  </conditionalFormatting>
  <conditionalFormatting sqref="P890:P902">
    <cfRule type="containsText" dxfId="31" priority="3" operator="containsText" text="POZOR">
      <formula>NOT(ISERROR(SEARCH("POZOR",P890)))</formula>
    </cfRule>
  </conditionalFormatting>
  <conditionalFormatting sqref="P906:P921">
    <cfRule type="containsText" dxfId="30" priority="2" operator="containsText" text="POZOR">
      <formula>NOT(ISERROR(SEARCH("POZOR",P906)))</formula>
    </cfRule>
  </conditionalFormatting>
  <conditionalFormatting sqref="P925:P938">
    <cfRule type="containsText" dxfId="29" priority="1" operator="containsText" text="POZOR">
      <formula>NOT(ISERROR(SEARCH("POZOR",P925)))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V859"/>
  <sheetViews>
    <sheetView tabSelected="1" zoomScaleNormal="100" workbookViewId="0">
      <selection activeCell="G2" sqref="G2"/>
    </sheetView>
  </sheetViews>
  <sheetFormatPr defaultRowHeight="14.4" x14ac:dyDescent="0.3"/>
  <cols>
    <col min="1" max="1" width="4.33203125" style="41" customWidth="1"/>
    <col min="2" max="2" width="7.44140625" style="41" customWidth="1"/>
    <col min="3" max="3" width="5.109375" style="41" customWidth="1"/>
    <col min="4" max="4" width="5.109375" style="63" customWidth="1"/>
    <col min="5" max="5" width="5.109375" style="41" customWidth="1"/>
    <col min="6" max="6" width="7" style="41" customWidth="1"/>
    <col min="7" max="7" width="4.44140625" style="41" customWidth="1"/>
    <col min="8" max="8" width="10.33203125" style="41" customWidth="1"/>
    <col min="9" max="9" width="5.109375" style="41" customWidth="1"/>
    <col min="10" max="10" width="5.109375" style="63" customWidth="1"/>
    <col min="11" max="11" width="5.6640625" style="52" customWidth="1"/>
    <col min="12" max="12" width="6" style="51" customWidth="1"/>
    <col min="13" max="13" width="30.44140625" style="41" customWidth="1"/>
    <col min="14" max="14" width="6.6640625" style="51" customWidth="1"/>
    <col min="15" max="15" width="32.6640625" style="41" customWidth="1"/>
    <col min="16" max="16" width="6.88671875" style="41" customWidth="1"/>
    <col min="17" max="18" width="6.33203125" style="41" customWidth="1"/>
    <col min="19" max="19" width="6.109375" style="41" customWidth="1"/>
    <col min="20" max="20" width="11.33203125" style="41" bestFit="1" customWidth="1"/>
    <col min="21" max="21" width="9.44140625" style="41" bestFit="1" customWidth="1"/>
    <col min="22" max="22" width="6.88671875" style="41" customWidth="1"/>
    <col min="23" max="23" width="9.44140625" style="41" bestFit="1" customWidth="1"/>
  </cols>
  <sheetData>
    <row r="1" spans="1:48" s="24" customFormat="1" ht="106.8" thickBot="1" x14ac:dyDescent="0.35">
      <c r="A1" s="54" t="s">
        <v>11</v>
      </c>
      <c r="B1" s="55" t="s">
        <v>42</v>
      </c>
      <c r="C1" s="56" t="s">
        <v>0</v>
      </c>
      <c r="D1" s="88" t="s">
        <v>1</v>
      </c>
      <c r="E1" s="56" t="s">
        <v>12</v>
      </c>
      <c r="F1" s="56" t="s">
        <v>13</v>
      </c>
      <c r="G1" s="56" t="s">
        <v>14</v>
      </c>
      <c r="H1" s="56" t="s">
        <v>15</v>
      </c>
      <c r="I1" s="56" t="s">
        <v>43</v>
      </c>
      <c r="J1" s="56" t="s">
        <v>44</v>
      </c>
      <c r="K1" s="56" t="s">
        <v>16</v>
      </c>
      <c r="L1" s="56" t="s">
        <v>17</v>
      </c>
      <c r="M1" s="56" t="s">
        <v>18</v>
      </c>
      <c r="N1" s="56" t="s">
        <v>19</v>
      </c>
      <c r="O1" s="56" t="s">
        <v>20</v>
      </c>
      <c r="P1" s="56" t="s">
        <v>45</v>
      </c>
      <c r="Q1" s="56" t="s">
        <v>21</v>
      </c>
      <c r="R1" s="56" t="s">
        <v>22</v>
      </c>
      <c r="S1" s="56" t="s">
        <v>23</v>
      </c>
      <c r="T1" s="56" t="s">
        <v>24</v>
      </c>
      <c r="U1" s="56" t="s">
        <v>25</v>
      </c>
      <c r="V1" s="56" t="s">
        <v>26</v>
      </c>
      <c r="W1" s="56" t="s">
        <v>27</v>
      </c>
    </row>
    <row r="2" spans="1:48" ht="15" customHeight="1" x14ac:dyDescent="0.3">
      <c r="A2" s="57"/>
      <c r="B2" s="57"/>
      <c r="C2" s="57"/>
      <c r="D2" s="60"/>
      <c r="E2" s="57"/>
      <c r="F2" s="58"/>
      <c r="G2" s="58"/>
      <c r="H2" s="58"/>
      <c r="I2" s="59"/>
      <c r="J2" s="60"/>
      <c r="K2" s="61"/>
      <c r="L2" s="58"/>
      <c r="M2" s="58"/>
      <c r="N2" s="58"/>
      <c r="O2" s="58"/>
      <c r="P2" s="58"/>
      <c r="Q2" s="62"/>
      <c r="R2" s="58"/>
      <c r="S2" s="58"/>
      <c r="T2" s="58"/>
      <c r="U2" s="58"/>
      <c r="V2" s="58"/>
      <c r="W2" s="58"/>
      <c r="X2" s="16"/>
      <c r="Z2" s="15"/>
      <c r="AA2" s="15"/>
      <c r="AB2" s="15"/>
      <c r="AG2" s="17"/>
      <c r="AH2" s="17"/>
      <c r="AI2" s="17"/>
      <c r="AJ2" s="17"/>
      <c r="AK2" s="17"/>
      <c r="AL2" s="17"/>
      <c r="AM2" s="17"/>
      <c r="AP2" s="18"/>
      <c r="AQ2" s="18"/>
      <c r="AR2" s="18"/>
      <c r="AS2" s="18"/>
      <c r="AT2" s="18"/>
      <c r="AU2" s="19"/>
      <c r="AV2" s="19"/>
    </row>
    <row r="3" spans="1:48" ht="15" customHeight="1" thickBot="1" x14ac:dyDescent="0.35">
      <c r="A3" s="57"/>
      <c r="B3" s="57"/>
      <c r="C3" s="57"/>
      <c r="D3" s="60"/>
      <c r="E3" s="57"/>
      <c r="F3" s="58"/>
      <c r="G3" s="58"/>
      <c r="H3" s="58"/>
      <c r="I3" s="59"/>
      <c r="J3" s="60"/>
      <c r="K3" s="61"/>
      <c r="L3" s="58"/>
      <c r="M3" s="58"/>
      <c r="N3" s="58"/>
      <c r="O3" s="58"/>
      <c r="P3" s="58"/>
      <c r="Q3" s="62"/>
      <c r="R3" s="58"/>
      <c r="S3" s="58"/>
      <c r="T3" s="58"/>
      <c r="U3" s="58"/>
      <c r="V3" s="58"/>
      <c r="W3" s="58"/>
      <c r="X3" s="16"/>
      <c r="Z3" s="15"/>
      <c r="AA3" s="15"/>
      <c r="AB3" s="15"/>
      <c r="AG3" s="17"/>
      <c r="AH3" s="17"/>
      <c r="AI3" s="17"/>
      <c r="AJ3" s="17"/>
      <c r="AK3" s="17"/>
      <c r="AL3" s="17"/>
      <c r="AM3" s="17"/>
      <c r="AP3" s="18"/>
      <c r="AQ3" s="18"/>
      <c r="AR3" s="18"/>
      <c r="AS3" s="18"/>
      <c r="AT3" s="18"/>
      <c r="AU3" s="19"/>
      <c r="AV3" s="19"/>
    </row>
    <row r="4" spans="1:48" x14ac:dyDescent="0.3">
      <c r="A4" s="93">
        <v>301</v>
      </c>
      <c r="B4" s="42">
        <v>3101</v>
      </c>
      <c r="C4" s="42" t="s">
        <v>2</v>
      </c>
      <c r="D4" s="109"/>
      <c r="E4" s="110" t="str">
        <f t="shared" ref="E4:E11" si="0">CONCATENATE(C4,D4)</f>
        <v>X</v>
      </c>
      <c r="F4" s="42" t="s">
        <v>101</v>
      </c>
      <c r="G4" s="191">
        <v>2</v>
      </c>
      <c r="H4" s="42" t="str">
        <f t="shared" ref="H4:H11" si="1">CONCATENATE(F4,"/",G4)</f>
        <v>XXX164/2</v>
      </c>
      <c r="I4" s="64" t="s">
        <v>5</v>
      </c>
      <c r="J4" s="64" t="s">
        <v>5</v>
      </c>
      <c r="K4" s="111">
        <v>0.18819444444444444</v>
      </c>
      <c r="L4" s="112">
        <v>0.18888888888888888</v>
      </c>
      <c r="M4" s="113" t="s">
        <v>102</v>
      </c>
      <c r="N4" s="112">
        <v>0.22222222222222221</v>
      </c>
      <c r="O4" s="113" t="s">
        <v>48</v>
      </c>
      <c r="P4" s="42" t="str">
        <f t="shared" ref="P4:P10" si="2">IF(M5=O4,"OK","POZOR")</f>
        <v>OK</v>
      </c>
      <c r="Q4" s="114">
        <f t="shared" ref="Q4:Q11" si="3">IF(ISNUMBER(G4),N4-L4,IF(F4="přejezd",N4-L4,0))</f>
        <v>3.3333333333333326E-2</v>
      </c>
      <c r="R4" s="114">
        <f t="shared" ref="R4:R11" si="4">IF(ISNUMBER(G4),L4-K4,0)</f>
        <v>6.9444444444444198E-4</v>
      </c>
      <c r="S4" s="114">
        <f t="shared" ref="S4:S11" si="5">Q4+R4</f>
        <v>3.4027777777777768E-2</v>
      </c>
      <c r="T4" s="114"/>
      <c r="U4" s="42">
        <v>25.8</v>
      </c>
      <c r="V4" s="42">
        <f>INDEX('Počty dní'!F:J,MATCH(E4,'Počty dní'!H:H,0),4)</f>
        <v>47</v>
      </c>
      <c r="W4" s="65">
        <f t="shared" ref="W4:W11" si="6">V4*U4</f>
        <v>1212.6000000000001</v>
      </c>
      <c r="X4" s="16"/>
    </row>
    <row r="5" spans="1:48" x14ac:dyDescent="0.3">
      <c r="A5" s="94">
        <v>301</v>
      </c>
      <c r="B5" s="44">
        <v>3101</v>
      </c>
      <c r="C5" s="44" t="s">
        <v>2</v>
      </c>
      <c r="D5" s="89"/>
      <c r="E5" s="67" t="str">
        <f t="shared" si="0"/>
        <v>X</v>
      </c>
      <c r="F5" s="44" t="s">
        <v>101</v>
      </c>
      <c r="G5" s="192">
        <v>1</v>
      </c>
      <c r="H5" s="44" t="str">
        <f t="shared" si="1"/>
        <v>XXX164/1</v>
      </c>
      <c r="I5" s="68" t="s">
        <v>5</v>
      </c>
      <c r="J5" s="68" t="s">
        <v>5</v>
      </c>
      <c r="K5" s="69">
        <v>0.24236111111111111</v>
      </c>
      <c r="L5" s="70">
        <v>0.24305555555555555</v>
      </c>
      <c r="M5" s="45" t="s">
        <v>48</v>
      </c>
      <c r="N5" s="70">
        <v>0.2673611111111111</v>
      </c>
      <c r="O5" s="45" t="s">
        <v>102</v>
      </c>
      <c r="P5" s="44" t="str">
        <f t="shared" si="2"/>
        <v>OK</v>
      </c>
      <c r="Q5" s="71">
        <f t="shared" si="3"/>
        <v>2.4305555555555552E-2</v>
      </c>
      <c r="R5" s="71">
        <f t="shared" si="4"/>
        <v>6.9444444444444198E-4</v>
      </c>
      <c r="S5" s="71">
        <f t="shared" si="5"/>
        <v>2.4999999999999994E-2</v>
      </c>
      <c r="T5" s="71">
        <f t="shared" ref="T5:T11" si="7">K5-N4</f>
        <v>2.0138888888888901E-2</v>
      </c>
      <c r="U5" s="44">
        <v>18.600000000000001</v>
      </c>
      <c r="V5" s="44">
        <f>INDEX('Počty dní'!F:J,MATCH(E5,'Počty dní'!H:H,0),4)</f>
        <v>47</v>
      </c>
      <c r="W5" s="115">
        <f t="shared" si="6"/>
        <v>874.2</v>
      </c>
      <c r="X5" s="16"/>
    </row>
    <row r="6" spans="1:48" x14ac:dyDescent="0.3">
      <c r="A6" s="94">
        <v>301</v>
      </c>
      <c r="B6" s="44">
        <v>3101</v>
      </c>
      <c r="C6" s="44" t="s">
        <v>2</v>
      </c>
      <c r="D6" s="89"/>
      <c r="E6" s="67" t="str">
        <f t="shared" si="0"/>
        <v>X</v>
      </c>
      <c r="F6" s="44" t="s">
        <v>101</v>
      </c>
      <c r="G6" s="192">
        <v>4</v>
      </c>
      <c r="H6" s="44" t="str">
        <f t="shared" si="1"/>
        <v>XXX164/4</v>
      </c>
      <c r="I6" s="68" t="s">
        <v>5</v>
      </c>
      <c r="J6" s="68" t="s">
        <v>5</v>
      </c>
      <c r="K6" s="69">
        <v>0.26944444444444443</v>
      </c>
      <c r="L6" s="70">
        <v>0.27083333333333331</v>
      </c>
      <c r="M6" s="45" t="s">
        <v>102</v>
      </c>
      <c r="N6" s="70">
        <v>0.30555555555555552</v>
      </c>
      <c r="O6" s="45" t="s">
        <v>48</v>
      </c>
      <c r="P6" s="44" t="str">
        <f t="shared" si="2"/>
        <v>OK</v>
      </c>
      <c r="Q6" s="71">
        <f t="shared" si="3"/>
        <v>3.472222222222221E-2</v>
      </c>
      <c r="R6" s="71">
        <f t="shared" si="4"/>
        <v>1.388888888888884E-3</v>
      </c>
      <c r="S6" s="71">
        <f t="shared" si="5"/>
        <v>3.6111111111111094E-2</v>
      </c>
      <c r="T6" s="71">
        <f t="shared" si="7"/>
        <v>2.0833333333333259E-3</v>
      </c>
      <c r="U6" s="44">
        <v>25.8</v>
      </c>
      <c r="V6" s="44">
        <f>INDEX('Počty dní'!F:J,MATCH(E6,'Počty dní'!H:H,0),4)</f>
        <v>47</v>
      </c>
      <c r="W6" s="115">
        <f t="shared" si="6"/>
        <v>1212.6000000000001</v>
      </c>
      <c r="X6" s="16"/>
    </row>
    <row r="7" spans="1:48" x14ac:dyDescent="0.3">
      <c r="A7" s="94">
        <v>301</v>
      </c>
      <c r="B7" s="44">
        <v>3101</v>
      </c>
      <c r="C7" s="44" t="s">
        <v>2</v>
      </c>
      <c r="D7" s="89"/>
      <c r="E7" s="67" t="str">
        <f t="shared" si="0"/>
        <v>X</v>
      </c>
      <c r="F7" s="44" t="s">
        <v>101</v>
      </c>
      <c r="G7" s="192">
        <v>3</v>
      </c>
      <c r="H7" s="44" t="str">
        <f t="shared" si="1"/>
        <v>XXX164/3</v>
      </c>
      <c r="I7" s="68" t="s">
        <v>5</v>
      </c>
      <c r="J7" s="68" t="s">
        <v>5</v>
      </c>
      <c r="K7" s="69">
        <v>0.44305555555555554</v>
      </c>
      <c r="L7" s="70">
        <v>0.44444444444444442</v>
      </c>
      <c r="M7" s="45" t="s">
        <v>48</v>
      </c>
      <c r="N7" s="70">
        <v>0.46875</v>
      </c>
      <c r="O7" s="45" t="s">
        <v>102</v>
      </c>
      <c r="P7" s="44" t="str">
        <f t="shared" si="2"/>
        <v>OK</v>
      </c>
      <c r="Q7" s="71">
        <f t="shared" si="3"/>
        <v>2.430555555555558E-2</v>
      </c>
      <c r="R7" s="71">
        <f t="shared" si="4"/>
        <v>1.388888888888884E-3</v>
      </c>
      <c r="S7" s="71">
        <f t="shared" si="5"/>
        <v>2.5694444444444464E-2</v>
      </c>
      <c r="T7" s="71">
        <f t="shared" si="7"/>
        <v>0.13750000000000001</v>
      </c>
      <c r="U7" s="44">
        <v>18.600000000000001</v>
      </c>
      <c r="V7" s="44">
        <f>INDEX('Počty dní'!F:J,MATCH(E7,'Počty dní'!H:H,0),4)</f>
        <v>47</v>
      </c>
      <c r="W7" s="115">
        <f t="shared" si="6"/>
        <v>874.2</v>
      </c>
      <c r="X7" s="16"/>
    </row>
    <row r="8" spans="1:48" x14ac:dyDescent="0.3">
      <c r="A8" s="94">
        <v>301</v>
      </c>
      <c r="B8" s="44">
        <v>3101</v>
      </c>
      <c r="C8" s="44" t="s">
        <v>2</v>
      </c>
      <c r="D8" s="89"/>
      <c r="E8" s="67" t="str">
        <f t="shared" si="0"/>
        <v>X</v>
      </c>
      <c r="F8" s="44" t="s">
        <v>101</v>
      </c>
      <c r="G8" s="192">
        <v>6</v>
      </c>
      <c r="H8" s="44" t="str">
        <f t="shared" si="1"/>
        <v>XXX164/6</v>
      </c>
      <c r="I8" s="68" t="s">
        <v>5</v>
      </c>
      <c r="J8" s="68" t="s">
        <v>5</v>
      </c>
      <c r="K8" s="69">
        <v>0.52083333333333337</v>
      </c>
      <c r="L8" s="70">
        <v>0.52222222222222225</v>
      </c>
      <c r="M8" s="45" t="s">
        <v>102</v>
      </c>
      <c r="N8" s="70">
        <v>0.55555555555555558</v>
      </c>
      <c r="O8" s="45" t="s">
        <v>48</v>
      </c>
      <c r="P8" s="44" t="str">
        <f t="shared" si="2"/>
        <v>OK</v>
      </c>
      <c r="Q8" s="71">
        <f t="shared" si="3"/>
        <v>3.3333333333333326E-2</v>
      </c>
      <c r="R8" s="71">
        <f t="shared" si="4"/>
        <v>1.388888888888884E-3</v>
      </c>
      <c r="S8" s="71">
        <f t="shared" si="5"/>
        <v>3.472222222222221E-2</v>
      </c>
      <c r="T8" s="71">
        <f t="shared" si="7"/>
        <v>5.208333333333337E-2</v>
      </c>
      <c r="U8" s="44">
        <v>25.8</v>
      </c>
      <c r="V8" s="44">
        <f>INDEX('Počty dní'!F:J,MATCH(E8,'Počty dní'!H:H,0),4)</f>
        <v>47</v>
      </c>
      <c r="W8" s="115">
        <f t="shared" si="6"/>
        <v>1212.6000000000001</v>
      </c>
      <c r="X8" s="16"/>
    </row>
    <row r="9" spans="1:48" x14ac:dyDescent="0.3">
      <c r="A9" s="94">
        <v>301</v>
      </c>
      <c r="B9" s="44">
        <v>3101</v>
      </c>
      <c r="C9" s="44" t="s">
        <v>2</v>
      </c>
      <c r="D9" s="89"/>
      <c r="E9" s="67" t="str">
        <f t="shared" si="0"/>
        <v>X</v>
      </c>
      <c r="F9" s="44" t="s">
        <v>101</v>
      </c>
      <c r="G9" s="192">
        <v>5</v>
      </c>
      <c r="H9" s="44" t="str">
        <f t="shared" si="1"/>
        <v>XXX164/5</v>
      </c>
      <c r="I9" s="68" t="s">
        <v>5</v>
      </c>
      <c r="J9" s="68" t="s">
        <v>5</v>
      </c>
      <c r="K9" s="69">
        <v>0.60972222222222217</v>
      </c>
      <c r="L9" s="70">
        <v>0.61111111111111105</v>
      </c>
      <c r="M9" s="45" t="s">
        <v>48</v>
      </c>
      <c r="N9" s="70">
        <v>0.64374999999999993</v>
      </c>
      <c r="O9" s="45" t="s">
        <v>102</v>
      </c>
      <c r="P9" s="44" t="str">
        <f t="shared" si="2"/>
        <v>OK</v>
      </c>
      <c r="Q9" s="71">
        <f t="shared" si="3"/>
        <v>3.2638888888888884E-2</v>
      </c>
      <c r="R9" s="71">
        <f t="shared" si="4"/>
        <v>1.388888888888884E-3</v>
      </c>
      <c r="S9" s="71">
        <f t="shared" si="5"/>
        <v>3.4027777777777768E-2</v>
      </c>
      <c r="T9" s="71">
        <f t="shared" si="7"/>
        <v>5.4166666666666585E-2</v>
      </c>
      <c r="U9" s="44">
        <v>25.8</v>
      </c>
      <c r="V9" s="44">
        <f>INDEX('Počty dní'!F:J,MATCH(E9,'Počty dní'!H:H,0),4)</f>
        <v>47</v>
      </c>
      <c r="W9" s="115">
        <f t="shared" si="6"/>
        <v>1212.6000000000001</v>
      </c>
      <c r="X9" s="16"/>
    </row>
    <row r="10" spans="1:48" x14ac:dyDescent="0.3">
      <c r="A10" s="94">
        <v>301</v>
      </c>
      <c r="B10" s="44">
        <v>3101</v>
      </c>
      <c r="C10" s="44" t="s">
        <v>2</v>
      </c>
      <c r="D10" s="89"/>
      <c r="E10" s="67" t="str">
        <f t="shared" si="0"/>
        <v>X</v>
      </c>
      <c r="F10" s="44" t="s">
        <v>101</v>
      </c>
      <c r="G10" s="192">
        <v>8</v>
      </c>
      <c r="H10" s="44" t="str">
        <f t="shared" si="1"/>
        <v>XXX164/8</v>
      </c>
      <c r="I10" s="68" t="s">
        <v>5</v>
      </c>
      <c r="J10" s="68" t="s">
        <v>5</v>
      </c>
      <c r="K10" s="69">
        <v>0.65486111111111112</v>
      </c>
      <c r="L10" s="70">
        <v>0.65625</v>
      </c>
      <c r="M10" s="45" t="s">
        <v>102</v>
      </c>
      <c r="N10" s="70">
        <v>0.68055555555555547</v>
      </c>
      <c r="O10" s="45" t="s">
        <v>48</v>
      </c>
      <c r="P10" s="44" t="str">
        <f t="shared" si="2"/>
        <v>OK</v>
      </c>
      <c r="Q10" s="71">
        <f t="shared" si="3"/>
        <v>2.4305555555555469E-2</v>
      </c>
      <c r="R10" s="71">
        <f t="shared" si="4"/>
        <v>1.388888888888884E-3</v>
      </c>
      <c r="S10" s="71">
        <f t="shared" si="5"/>
        <v>2.5694444444444353E-2</v>
      </c>
      <c r="T10" s="71">
        <f t="shared" si="7"/>
        <v>1.1111111111111183E-2</v>
      </c>
      <c r="U10" s="44">
        <v>18.600000000000001</v>
      </c>
      <c r="V10" s="44">
        <f>INDEX('Počty dní'!F:J,MATCH(E10,'Počty dní'!H:H,0),4)</f>
        <v>47</v>
      </c>
      <c r="W10" s="115">
        <f t="shared" si="6"/>
        <v>874.2</v>
      </c>
      <c r="X10" s="16"/>
    </row>
    <row r="11" spans="1:48" ht="15" thickBot="1" x14ac:dyDescent="0.35">
      <c r="A11" s="94">
        <v>301</v>
      </c>
      <c r="B11" s="44">
        <v>3101</v>
      </c>
      <c r="C11" s="44" t="s">
        <v>2</v>
      </c>
      <c r="D11" s="89"/>
      <c r="E11" s="67" t="str">
        <f t="shared" si="0"/>
        <v>X</v>
      </c>
      <c r="F11" s="44" t="s">
        <v>101</v>
      </c>
      <c r="G11" s="192">
        <v>7</v>
      </c>
      <c r="H11" s="44" t="str">
        <f t="shared" si="1"/>
        <v>XXX164/7</v>
      </c>
      <c r="I11" s="68" t="s">
        <v>5</v>
      </c>
      <c r="J11" s="68" t="s">
        <v>5</v>
      </c>
      <c r="K11" s="69">
        <v>0.73472222222222217</v>
      </c>
      <c r="L11" s="70">
        <v>0.73611111111111116</v>
      </c>
      <c r="M11" s="45" t="s">
        <v>48</v>
      </c>
      <c r="N11" s="70">
        <v>0.76041666666666663</v>
      </c>
      <c r="O11" s="45" t="s">
        <v>102</v>
      </c>
      <c r="P11" s="44"/>
      <c r="Q11" s="71">
        <f t="shared" si="3"/>
        <v>2.4305555555555469E-2</v>
      </c>
      <c r="R11" s="71">
        <f t="shared" si="4"/>
        <v>1.388888888888995E-3</v>
      </c>
      <c r="S11" s="71">
        <f t="shared" si="5"/>
        <v>2.5694444444444464E-2</v>
      </c>
      <c r="T11" s="71">
        <f t="shared" si="7"/>
        <v>5.4166666666666696E-2</v>
      </c>
      <c r="U11" s="44">
        <v>18.600000000000001</v>
      </c>
      <c r="V11" s="44">
        <f>INDEX('Počty dní'!F:J,MATCH(E11,'Počty dní'!H:H,0),4)</f>
        <v>47</v>
      </c>
      <c r="W11" s="115">
        <f t="shared" si="6"/>
        <v>874.2</v>
      </c>
      <c r="X11" s="16"/>
    </row>
    <row r="12" spans="1:48" ht="15" thickBot="1" x14ac:dyDescent="0.35">
      <c r="A12" s="120" t="str">
        <f ca="1">CONCATENATE(INDIRECT("R[-3]C[0]",FALSE),"celkem")</f>
        <v>301celkem</v>
      </c>
      <c r="B12" s="121"/>
      <c r="C12" s="121" t="str">
        <f ca="1">INDIRECT("R[-1]C[12]",FALSE)</f>
        <v>Horní Bradlo,,aut.st.</v>
      </c>
      <c r="D12" s="122"/>
      <c r="E12" s="121"/>
      <c r="F12" s="122"/>
      <c r="G12" s="121"/>
      <c r="H12" s="123"/>
      <c r="I12" s="132"/>
      <c r="J12" s="133" t="str">
        <f ca="1">INDIRECT("R[-2]C[0]",FALSE)</f>
        <v>S</v>
      </c>
      <c r="K12" s="124"/>
      <c r="L12" s="134"/>
      <c r="M12" s="125"/>
      <c r="N12" s="134"/>
      <c r="O12" s="126"/>
      <c r="P12" s="121"/>
      <c r="Q12" s="127">
        <f>SUM(Q4:Q11)</f>
        <v>0.23124999999999982</v>
      </c>
      <c r="R12" s="127">
        <f>SUM(R4:R11)</f>
        <v>9.7222222222222987E-3</v>
      </c>
      <c r="S12" s="127">
        <f>SUM(S4:S11)</f>
        <v>0.24097222222222212</v>
      </c>
      <c r="T12" s="127">
        <f>SUM(T4:T11)</f>
        <v>0.33125000000000004</v>
      </c>
      <c r="U12" s="128">
        <f>SUM(U4:U11)</f>
        <v>177.6</v>
      </c>
      <c r="V12" s="129"/>
      <c r="W12" s="130">
        <f>SUM(W4:W11)</f>
        <v>8347.2000000000007</v>
      </c>
      <c r="X12" s="41"/>
    </row>
    <row r="13" spans="1:48" x14ac:dyDescent="0.3">
      <c r="A13" s="75"/>
      <c r="D13" s="51"/>
      <c r="F13" s="51"/>
      <c r="H13" s="76"/>
      <c r="I13" s="149"/>
      <c r="J13" s="150"/>
      <c r="K13" s="79"/>
      <c r="L13" s="151"/>
      <c r="M13" s="52"/>
      <c r="N13" s="151"/>
      <c r="O13" s="48"/>
      <c r="Q13" s="152"/>
      <c r="R13" s="152"/>
      <c r="S13" s="152"/>
      <c r="T13" s="152"/>
      <c r="U13" s="79"/>
      <c r="W13" s="79"/>
      <c r="X13" s="41"/>
    </row>
    <row r="14" spans="1:48" ht="15" thickBot="1" x14ac:dyDescent="0.35">
      <c r="D14" s="92"/>
      <c r="E14" s="82"/>
      <c r="G14" s="193"/>
      <c r="K14" s="83"/>
      <c r="L14" s="84"/>
      <c r="M14" s="49"/>
      <c r="N14" s="84"/>
      <c r="O14" s="49"/>
      <c r="X14" s="16"/>
    </row>
    <row r="15" spans="1:48" x14ac:dyDescent="0.3">
      <c r="A15" s="93">
        <v>302</v>
      </c>
      <c r="B15" s="42">
        <v>3102</v>
      </c>
      <c r="C15" s="42" t="s">
        <v>2</v>
      </c>
      <c r="D15" s="109"/>
      <c r="E15" s="110" t="str">
        <f>CONCATENATE(C15,D15)</f>
        <v>X</v>
      </c>
      <c r="F15" s="42" t="s">
        <v>47</v>
      </c>
      <c r="G15" s="191">
        <v>2</v>
      </c>
      <c r="H15" s="42" t="str">
        <f>CONCATENATE(F15,"/",G15)</f>
        <v>XXX166/2</v>
      </c>
      <c r="I15" s="64" t="s">
        <v>5</v>
      </c>
      <c r="J15" s="64" t="s">
        <v>5</v>
      </c>
      <c r="K15" s="111">
        <v>0.1875</v>
      </c>
      <c r="L15" s="112">
        <v>0.18888888888888888</v>
      </c>
      <c r="M15" s="113" t="s">
        <v>49</v>
      </c>
      <c r="N15" s="112">
        <v>0.21875</v>
      </c>
      <c r="O15" s="113" t="s">
        <v>48</v>
      </c>
      <c r="P15" s="42" t="str">
        <f t="shared" ref="P15:P21" si="8">IF(M16=O15,"OK","POZOR")</f>
        <v>OK</v>
      </c>
      <c r="Q15" s="114">
        <f t="shared" ref="Q15:Q22" si="9">IF(ISNUMBER(G15),N15-L15,IF(F15="přejezd",N15-L15,0))</f>
        <v>2.9861111111111116E-2</v>
      </c>
      <c r="R15" s="114">
        <f t="shared" ref="R15:R22" si="10">IF(ISNUMBER(G15),L15-K15,0)</f>
        <v>1.388888888888884E-3</v>
      </c>
      <c r="S15" s="114">
        <f t="shared" ref="S15:S22" si="11">Q15+R15</f>
        <v>3.125E-2</v>
      </c>
      <c r="T15" s="114"/>
      <c r="U15" s="42">
        <v>25</v>
      </c>
      <c r="V15" s="42">
        <f>INDEX('Počty dní'!F:J,MATCH(E15,'Počty dní'!H:H,0),4)</f>
        <v>47</v>
      </c>
      <c r="W15" s="65">
        <f>V15*U15</f>
        <v>1175</v>
      </c>
      <c r="X15" s="16"/>
    </row>
    <row r="16" spans="1:48" x14ac:dyDescent="0.3">
      <c r="A16" s="94">
        <v>302</v>
      </c>
      <c r="B16" s="44">
        <v>3102</v>
      </c>
      <c r="C16" s="44" t="s">
        <v>2</v>
      </c>
      <c r="D16" s="89"/>
      <c r="E16" s="67" t="str">
        <f t="shared" ref="E16:E22" si="12">CONCATENATE(C16,D16)</f>
        <v>X</v>
      </c>
      <c r="F16" s="44" t="s">
        <v>47</v>
      </c>
      <c r="G16" s="192">
        <v>1</v>
      </c>
      <c r="H16" s="44" t="str">
        <f t="shared" ref="H16:H22" si="13">CONCATENATE(F16,"/",G16)</f>
        <v>XXX166/1</v>
      </c>
      <c r="I16" s="68" t="s">
        <v>5</v>
      </c>
      <c r="J16" s="68" t="s">
        <v>5</v>
      </c>
      <c r="K16" s="69">
        <v>0.23611111111111113</v>
      </c>
      <c r="L16" s="70">
        <v>0.23819444444444446</v>
      </c>
      <c r="M16" s="45" t="s">
        <v>48</v>
      </c>
      <c r="N16" s="70">
        <v>0.2673611111111111</v>
      </c>
      <c r="O16" s="45" t="s">
        <v>49</v>
      </c>
      <c r="P16" s="44" t="str">
        <f t="shared" si="8"/>
        <v>OK</v>
      </c>
      <c r="Q16" s="71">
        <f t="shared" si="9"/>
        <v>2.9166666666666646E-2</v>
      </c>
      <c r="R16" s="71">
        <f t="shared" si="10"/>
        <v>2.0833333333333259E-3</v>
      </c>
      <c r="S16" s="71">
        <f t="shared" si="11"/>
        <v>3.1249999999999972E-2</v>
      </c>
      <c r="T16" s="71">
        <f t="shared" ref="T16:T22" si="14">K16-N15</f>
        <v>1.7361111111111133E-2</v>
      </c>
      <c r="U16" s="44">
        <v>25</v>
      </c>
      <c r="V16" s="44">
        <f>INDEX('Počty dní'!F:J,MATCH(E16,'Počty dní'!H:H,0),4)</f>
        <v>47</v>
      </c>
      <c r="W16" s="115">
        <f t="shared" ref="W16:W22" si="15">V16*U16</f>
        <v>1175</v>
      </c>
      <c r="X16" s="16"/>
    </row>
    <row r="17" spans="1:24" x14ac:dyDescent="0.3">
      <c r="A17" s="94">
        <v>302</v>
      </c>
      <c r="B17" s="44">
        <v>3102</v>
      </c>
      <c r="C17" s="44" t="s">
        <v>2</v>
      </c>
      <c r="D17" s="89"/>
      <c r="E17" s="67" t="str">
        <f t="shared" si="12"/>
        <v>X</v>
      </c>
      <c r="F17" s="44" t="s">
        <v>47</v>
      </c>
      <c r="G17" s="192">
        <v>4</v>
      </c>
      <c r="H17" s="44" t="str">
        <f t="shared" si="13"/>
        <v>XXX166/4</v>
      </c>
      <c r="I17" s="68" t="s">
        <v>5</v>
      </c>
      <c r="J17" s="68" t="s">
        <v>5</v>
      </c>
      <c r="K17" s="69">
        <v>0.27083333333333331</v>
      </c>
      <c r="L17" s="70">
        <v>0.2722222222222222</v>
      </c>
      <c r="M17" s="45" t="s">
        <v>49</v>
      </c>
      <c r="N17" s="70">
        <v>0.30277777777777776</v>
      </c>
      <c r="O17" s="45" t="s">
        <v>48</v>
      </c>
      <c r="P17" s="44" t="str">
        <f t="shared" si="8"/>
        <v>OK</v>
      </c>
      <c r="Q17" s="71">
        <f t="shared" si="9"/>
        <v>3.0555555555555558E-2</v>
      </c>
      <c r="R17" s="71">
        <f t="shared" si="10"/>
        <v>1.388888888888884E-3</v>
      </c>
      <c r="S17" s="71">
        <f t="shared" si="11"/>
        <v>3.1944444444444442E-2</v>
      </c>
      <c r="T17" s="71">
        <f t="shared" si="14"/>
        <v>3.4722222222222099E-3</v>
      </c>
      <c r="U17" s="44">
        <v>25.9</v>
      </c>
      <c r="V17" s="44">
        <f>INDEX('Počty dní'!F:J,MATCH(E17,'Počty dní'!H:H,0),4)</f>
        <v>47</v>
      </c>
      <c r="W17" s="115">
        <f t="shared" si="15"/>
        <v>1217.3</v>
      </c>
      <c r="X17" s="16"/>
    </row>
    <row r="18" spans="1:24" x14ac:dyDescent="0.3">
      <c r="A18" s="94">
        <v>302</v>
      </c>
      <c r="B18" s="44">
        <v>3102</v>
      </c>
      <c r="C18" s="44" t="s">
        <v>2</v>
      </c>
      <c r="D18" s="91"/>
      <c r="E18" s="67" t="str">
        <f>CONCATENATE(C18,D18)</f>
        <v>X</v>
      </c>
      <c r="F18" s="44" t="s">
        <v>53</v>
      </c>
      <c r="G18" s="192">
        <v>7</v>
      </c>
      <c r="H18" s="44" t="str">
        <f>CONCATENATE(F18,"/",G18)</f>
        <v>XXX165/7</v>
      </c>
      <c r="I18" s="68" t="s">
        <v>5</v>
      </c>
      <c r="J18" s="68" t="s">
        <v>5</v>
      </c>
      <c r="K18" s="69">
        <v>0.35902777777777778</v>
      </c>
      <c r="L18" s="70">
        <v>0.3611111111111111</v>
      </c>
      <c r="M18" s="45" t="s">
        <v>48</v>
      </c>
      <c r="N18" s="70">
        <v>0.39374999999999999</v>
      </c>
      <c r="O18" s="45" t="s">
        <v>54</v>
      </c>
      <c r="P18" s="44" t="str">
        <f t="shared" si="8"/>
        <v>OK</v>
      </c>
      <c r="Q18" s="71">
        <f t="shared" si="9"/>
        <v>3.2638888888888884E-2</v>
      </c>
      <c r="R18" s="71">
        <f t="shared" si="10"/>
        <v>2.0833333333333259E-3</v>
      </c>
      <c r="S18" s="71">
        <f t="shared" si="11"/>
        <v>3.472222222222221E-2</v>
      </c>
      <c r="T18" s="71">
        <f t="shared" si="14"/>
        <v>5.6250000000000022E-2</v>
      </c>
      <c r="U18" s="44">
        <v>26.3</v>
      </c>
      <c r="V18" s="44">
        <f>INDEX('Počty dní'!F:J,MATCH(E18,'Počty dní'!H:H,0),4)</f>
        <v>47</v>
      </c>
      <c r="W18" s="115">
        <f>V18*U18</f>
        <v>1236.1000000000001</v>
      </c>
      <c r="X18" s="16"/>
    </row>
    <row r="19" spans="1:24" x14ac:dyDescent="0.3">
      <c r="A19" s="94">
        <v>302</v>
      </c>
      <c r="B19" s="44">
        <v>3102</v>
      </c>
      <c r="C19" s="44" t="s">
        <v>2</v>
      </c>
      <c r="D19" s="89"/>
      <c r="E19" s="67" t="str">
        <f>CONCATENATE(C19,D19)</f>
        <v>X</v>
      </c>
      <c r="F19" s="44" t="s">
        <v>53</v>
      </c>
      <c r="G19" s="194">
        <v>12</v>
      </c>
      <c r="H19" s="44" t="str">
        <f>CONCATENATE(F19,"/",G19)</f>
        <v>XXX165/12</v>
      </c>
      <c r="I19" s="68" t="s">
        <v>5</v>
      </c>
      <c r="J19" s="68" t="s">
        <v>5</v>
      </c>
      <c r="K19" s="69">
        <v>0.4375</v>
      </c>
      <c r="L19" s="70">
        <v>0.43958333333333338</v>
      </c>
      <c r="M19" s="45" t="s">
        <v>54</v>
      </c>
      <c r="N19" s="70">
        <v>0.47222222222222227</v>
      </c>
      <c r="O19" s="45" t="s">
        <v>48</v>
      </c>
      <c r="P19" s="44" t="str">
        <f t="shared" si="8"/>
        <v>OK</v>
      </c>
      <c r="Q19" s="71">
        <f t="shared" si="9"/>
        <v>3.2638888888888884E-2</v>
      </c>
      <c r="R19" s="71">
        <f t="shared" si="10"/>
        <v>2.0833333333333814E-3</v>
      </c>
      <c r="S19" s="71">
        <f t="shared" si="11"/>
        <v>3.4722222222222265E-2</v>
      </c>
      <c r="T19" s="71">
        <f t="shared" si="14"/>
        <v>4.3750000000000011E-2</v>
      </c>
      <c r="U19" s="44">
        <v>26.3</v>
      </c>
      <c r="V19" s="44">
        <f>INDEX('Počty dní'!F:J,MATCH(E19,'Počty dní'!H:H,0),4)</f>
        <v>47</v>
      </c>
      <c r="W19" s="115">
        <f>V19*U19</f>
        <v>1236.1000000000001</v>
      </c>
      <c r="X19" s="16"/>
    </row>
    <row r="20" spans="1:24" x14ac:dyDescent="0.3">
      <c r="A20" s="94">
        <v>302</v>
      </c>
      <c r="B20" s="44">
        <v>3102</v>
      </c>
      <c r="C20" s="44" t="s">
        <v>2</v>
      </c>
      <c r="D20" s="91"/>
      <c r="E20" s="67" t="str">
        <f t="shared" si="12"/>
        <v>X</v>
      </c>
      <c r="F20" s="44" t="s">
        <v>47</v>
      </c>
      <c r="G20" s="192">
        <v>11</v>
      </c>
      <c r="H20" s="44" t="str">
        <f t="shared" si="13"/>
        <v>XXX166/11</v>
      </c>
      <c r="I20" s="68" t="s">
        <v>5</v>
      </c>
      <c r="J20" s="68" t="s">
        <v>5</v>
      </c>
      <c r="K20" s="69">
        <v>0.61249999999999993</v>
      </c>
      <c r="L20" s="70">
        <v>0.61319444444444449</v>
      </c>
      <c r="M20" s="45" t="s">
        <v>48</v>
      </c>
      <c r="N20" s="70">
        <v>0.64236111111111105</v>
      </c>
      <c r="O20" s="45" t="s">
        <v>49</v>
      </c>
      <c r="P20" s="44" t="str">
        <f t="shared" si="8"/>
        <v>OK</v>
      </c>
      <c r="Q20" s="71">
        <f t="shared" si="9"/>
        <v>2.9166666666666563E-2</v>
      </c>
      <c r="R20" s="71">
        <f t="shared" si="10"/>
        <v>6.94444444444553E-4</v>
      </c>
      <c r="S20" s="71">
        <f t="shared" si="11"/>
        <v>2.9861111111111116E-2</v>
      </c>
      <c r="T20" s="71">
        <f t="shared" si="14"/>
        <v>0.14027777777777767</v>
      </c>
      <c r="U20" s="44">
        <v>25</v>
      </c>
      <c r="V20" s="44">
        <f>INDEX('Počty dní'!F:J,MATCH(E20,'Počty dní'!H:H,0),4)</f>
        <v>47</v>
      </c>
      <c r="W20" s="115">
        <f t="shared" si="15"/>
        <v>1175</v>
      </c>
      <c r="X20" s="16"/>
    </row>
    <row r="21" spans="1:24" x14ac:dyDescent="0.3">
      <c r="A21" s="94">
        <v>302</v>
      </c>
      <c r="B21" s="44">
        <v>3102</v>
      </c>
      <c r="C21" s="44" t="s">
        <v>2</v>
      </c>
      <c r="D21" s="89"/>
      <c r="E21" s="67" t="str">
        <f t="shared" si="12"/>
        <v>X</v>
      </c>
      <c r="F21" s="44" t="s">
        <v>47</v>
      </c>
      <c r="G21" s="192">
        <v>14</v>
      </c>
      <c r="H21" s="44" t="str">
        <f t="shared" si="13"/>
        <v>XXX166/14</v>
      </c>
      <c r="I21" s="68" t="s">
        <v>5</v>
      </c>
      <c r="J21" s="68" t="s">
        <v>5</v>
      </c>
      <c r="K21" s="69">
        <v>0.64583333333333337</v>
      </c>
      <c r="L21" s="70">
        <v>0.64722222222222225</v>
      </c>
      <c r="M21" s="45" t="s">
        <v>49</v>
      </c>
      <c r="N21" s="70">
        <v>0.67708333333333337</v>
      </c>
      <c r="O21" s="45" t="s">
        <v>48</v>
      </c>
      <c r="P21" s="44" t="str">
        <f t="shared" si="8"/>
        <v>OK</v>
      </c>
      <c r="Q21" s="71">
        <f t="shared" si="9"/>
        <v>2.9861111111111116E-2</v>
      </c>
      <c r="R21" s="71">
        <f t="shared" si="10"/>
        <v>1.388888888888884E-3</v>
      </c>
      <c r="S21" s="71">
        <f t="shared" si="11"/>
        <v>3.125E-2</v>
      </c>
      <c r="T21" s="71">
        <f t="shared" si="14"/>
        <v>3.4722222222223209E-3</v>
      </c>
      <c r="U21" s="44">
        <v>25</v>
      </c>
      <c r="V21" s="44">
        <f>INDEX('Počty dní'!F:J,MATCH(E21,'Počty dní'!H:H,0),4)</f>
        <v>47</v>
      </c>
      <c r="W21" s="115">
        <f t="shared" si="15"/>
        <v>1175</v>
      </c>
      <c r="X21" s="16"/>
    </row>
    <row r="22" spans="1:24" ht="15" thickBot="1" x14ac:dyDescent="0.35">
      <c r="A22" s="94">
        <v>302</v>
      </c>
      <c r="B22" s="44">
        <v>3102</v>
      </c>
      <c r="C22" s="44" t="s">
        <v>2</v>
      </c>
      <c r="D22" s="89"/>
      <c r="E22" s="67" t="str">
        <f t="shared" si="12"/>
        <v>X</v>
      </c>
      <c r="F22" s="44" t="s">
        <v>47</v>
      </c>
      <c r="G22" s="192">
        <v>13</v>
      </c>
      <c r="H22" s="44" t="str">
        <f t="shared" si="13"/>
        <v>XXX166/13</v>
      </c>
      <c r="I22" s="68" t="s">
        <v>5</v>
      </c>
      <c r="J22" s="68" t="s">
        <v>5</v>
      </c>
      <c r="K22" s="69">
        <v>0.73611111111111116</v>
      </c>
      <c r="L22" s="70">
        <v>0.73819444444444438</v>
      </c>
      <c r="M22" s="45" t="s">
        <v>48</v>
      </c>
      <c r="N22" s="70">
        <v>0.76736111111111116</v>
      </c>
      <c r="O22" s="45" t="s">
        <v>49</v>
      </c>
      <c r="P22" s="44"/>
      <c r="Q22" s="71">
        <f t="shared" si="9"/>
        <v>2.9166666666666785E-2</v>
      </c>
      <c r="R22" s="71">
        <f t="shared" si="10"/>
        <v>2.0833333333332149E-3</v>
      </c>
      <c r="S22" s="71">
        <f t="shared" si="11"/>
        <v>3.125E-2</v>
      </c>
      <c r="T22" s="71">
        <f t="shared" si="14"/>
        <v>5.902777777777779E-2</v>
      </c>
      <c r="U22" s="44">
        <v>25</v>
      </c>
      <c r="V22" s="44">
        <f>INDEX('Počty dní'!F:J,MATCH(E22,'Počty dní'!H:H,0),4)</f>
        <v>47</v>
      </c>
      <c r="W22" s="115">
        <f t="shared" si="15"/>
        <v>1175</v>
      </c>
      <c r="X22" s="16"/>
    </row>
    <row r="23" spans="1:24" ht="15" thickBot="1" x14ac:dyDescent="0.35">
      <c r="A23" s="120" t="str">
        <f ca="1">CONCATENATE(INDIRECT("R[-3]C[0]",FALSE),"celkem")</f>
        <v>302celkem</v>
      </c>
      <c r="B23" s="121"/>
      <c r="C23" s="121" t="str">
        <f ca="1">INDIRECT("R[-1]C[12]",FALSE)</f>
        <v>Seč,,nám.</v>
      </c>
      <c r="D23" s="122"/>
      <c r="E23" s="121"/>
      <c r="F23" s="122"/>
      <c r="G23" s="121"/>
      <c r="H23" s="123"/>
      <c r="I23" s="132"/>
      <c r="J23" s="133" t="str">
        <f ca="1">INDIRECT("R[-2]C[0]",FALSE)</f>
        <v>S</v>
      </c>
      <c r="K23" s="124"/>
      <c r="L23" s="134"/>
      <c r="M23" s="125"/>
      <c r="N23" s="134"/>
      <c r="O23" s="126"/>
      <c r="P23" s="121"/>
      <c r="Q23" s="127">
        <f>SUM(Q15:Q22)</f>
        <v>0.24305555555555555</v>
      </c>
      <c r="R23" s="127">
        <f>SUM(R15:R22)</f>
        <v>1.3194444444444453E-2</v>
      </c>
      <c r="S23" s="127">
        <f>SUM(S15:S22)</f>
        <v>0.25624999999999998</v>
      </c>
      <c r="T23" s="127">
        <f>SUM(T15:T22)</f>
        <v>0.32361111111111118</v>
      </c>
      <c r="U23" s="128">
        <f>SUM(U15:U22)</f>
        <v>203.5</v>
      </c>
      <c r="V23" s="129"/>
      <c r="W23" s="130">
        <f>SUM(W15:W22)</f>
        <v>9564.5</v>
      </c>
      <c r="X23" s="41"/>
    </row>
    <row r="24" spans="1:24" x14ac:dyDescent="0.3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</row>
    <row r="25" spans="1:24" ht="15" thickBot="1" x14ac:dyDescent="0.3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</row>
    <row r="26" spans="1:24" x14ac:dyDescent="0.3">
      <c r="A26" s="93">
        <v>303</v>
      </c>
      <c r="B26" s="42">
        <v>3103</v>
      </c>
      <c r="C26" s="42" t="s">
        <v>2</v>
      </c>
      <c r="D26" s="109"/>
      <c r="E26" s="110" t="str">
        <f>CONCATENATE(C26,D26)</f>
        <v>X</v>
      </c>
      <c r="F26" s="42" t="s">
        <v>53</v>
      </c>
      <c r="G26" s="191">
        <v>2</v>
      </c>
      <c r="H26" s="42" t="str">
        <f>CONCATENATE(F26,"/",G26)</f>
        <v>XXX165/2</v>
      </c>
      <c r="I26" s="64" t="s">
        <v>5</v>
      </c>
      <c r="J26" s="64" t="s">
        <v>5</v>
      </c>
      <c r="K26" s="111">
        <v>0.19791666666666666</v>
      </c>
      <c r="L26" s="112">
        <v>0.1986111111111111</v>
      </c>
      <c r="M26" s="113" t="s">
        <v>55</v>
      </c>
      <c r="N26" s="112">
        <v>0.21875</v>
      </c>
      <c r="O26" s="113" t="s">
        <v>48</v>
      </c>
      <c r="P26" s="42" t="str">
        <f t="shared" ref="P26:P34" si="16">IF(M27=O26,"OK","POZOR")</f>
        <v>OK</v>
      </c>
      <c r="Q26" s="114">
        <f t="shared" ref="Q26:Q35" si="17">IF(ISNUMBER(G26),N26-L26,IF(F26="přejezd",N26-L26,0))</f>
        <v>2.0138888888888901E-2</v>
      </c>
      <c r="R26" s="114">
        <f t="shared" ref="R26:R35" si="18">IF(ISNUMBER(G26),L26-K26,0)</f>
        <v>6.9444444444444198E-4</v>
      </c>
      <c r="S26" s="114">
        <f t="shared" ref="S26:S35" si="19">Q26+R26</f>
        <v>2.0833333333333343E-2</v>
      </c>
      <c r="T26" s="114"/>
      <c r="U26" s="42">
        <v>15.1</v>
      </c>
      <c r="V26" s="42">
        <f>INDEX('Počty dní'!F:J,MATCH(E26,'Počty dní'!H:H,0),4)</f>
        <v>47</v>
      </c>
      <c r="W26" s="65">
        <f>V26*U26</f>
        <v>709.69999999999993</v>
      </c>
      <c r="X26" s="16"/>
    </row>
    <row r="27" spans="1:24" x14ac:dyDescent="0.3">
      <c r="A27" s="94">
        <v>303</v>
      </c>
      <c r="B27" s="44">
        <v>3103</v>
      </c>
      <c r="C27" s="44" t="s">
        <v>2</v>
      </c>
      <c r="D27" s="89"/>
      <c r="E27" s="67" t="str">
        <f t="shared" ref="E27:E35" si="20">CONCATENATE(C27,D27)</f>
        <v>X</v>
      </c>
      <c r="F27" s="44" t="s">
        <v>53</v>
      </c>
      <c r="G27" s="192">
        <v>3</v>
      </c>
      <c r="H27" s="44" t="str">
        <f t="shared" ref="H27:H35" si="21">CONCATENATE(F27,"/",G27)</f>
        <v>XXX165/3</v>
      </c>
      <c r="I27" s="68" t="s">
        <v>5</v>
      </c>
      <c r="J27" s="68" t="s">
        <v>5</v>
      </c>
      <c r="K27" s="69">
        <v>0.23263888888888887</v>
      </c>
      <c r="L27" s="70">
        <v>0.23333333333333331</v>
      </c>
      <c r="M27" s="45" t="s">
        <v>48</v>
      </c>
      <c r="N27" s="70">
        <v>0.26527777777777778</v>
      </c>
      <c r="O27" s="45" t="s">
        <v>54</v>
      </c>
      <c r="P27" s="44" t="str">
        <f t="shared" si="16"/>
        <v>OK</v>
      </c>
      <c r="Q27" s="71">
        <f t="shared" si="17"/>
        <v>3.194444444444447E-2</v>
      </c>
      <c r="R27" s="71">
        <f t="shared" si="18"/>
        <v>6.9444444444444198E-4</v>
      </c>
      <c r="S27" s="71">
        <f t="shared" si="19"/>
        <v>3.2638888888888912E-2</v>
      </c>
      <c r="T27" s="71">
        <f t="shared" ref="T27:T35" si="22">K27-N26</f>
        <v>1.3888888888888867E-2</v>
      </c>
      <c r="U27" s="44">
        <v>26.3</v>
      </c>
      <c r="V27" s="44">
        <f>INDEX('Počty dní'!F:J,MATCH(E27,'Počty dní'!H:H,0),4)</f>
        <v>47</v>
      </c>
      <c r="W27" s="115">
        <f t="shared" ref="W27:W35" si="23">V27*U27</f>
        <v>1236.1000000000001</v>
      </c>
      <c r="X27" s="16"/>
    </row>
    <row r="28" spans="1:24" x14ac:dyDescent="0.3">
      <c r="A28" s="94">
        <v>303</v>
      </c>
      <c r="B28" s="44">
        <v>3103</v>
      </c>
      <c r="C28" s="44" t="s">
        <v>2</v>
      </c>
      <c r="D28" s="89"/>
      <c r="E28" s="67" t="str">
        <f>CONCATENATE(C28,D28)</f>
        <v>X</v>
      </c>
      <c r="F28" s="44" t="s">
        <v>53</v>
      </c>
      <c r="G28" s="192">
        <v>6</v>
      </c>
      <c r="H28" s="44" t="str">
        <f>CONCATENATE(F28,"/",G28)</f>
        <v>XXX165/6</v>
      </c>
      <c r="I28" s="68" t="s">
        <v>5</v>
      </c>
      <c r="J28" s="68" t="s">
        <v>5</v>
      </c>
      <c r="K28" s="69">
        <v>0.27083333333333331</v>
      </c>
      <c r="L28" s="70">
        <v>0.27291666666666664</v>
      </c>
      <c r="M28" s="45" t="s">
        <v>54</v>
      </c>
      <c r="N28" s="70">
        <v>0.30208333333333331</v>
      </c>
      <c r="O28" s="45" t="s">
        <v>48</v>
      </c>
      <c r="P28" s="44" t="str">
        <f>IF(M29=O28,"OK","POZOR")</f>
        <v>OK</v>
      </c>
      <c r="Q28" s="71">
        <f t="shared" si="17"/>
        <v>2.9166666666666674E-2</v>
      </c>
      <c r="R28" s="71">
        <f t="shared" si="18"/>
        <v>2.0833333333333259E-3</v>
      </c>
      <c r="S28" s="71">
        <f t="shared" si="19"/>
        <v>3.125E-2</v>
      </c>
      <c r="T28" s="71">
        <f t="shared" si="22"/>
        <v>5.5555555555555358E-3</v>
      </c>
      <c r="U28" s="44">
        <v>23.6</v>
      </c>
      <c r="V28" s="44">
        <f>INDEX('Počty dní'!F:J,MATCH(E28,'Počty dní'!H:H,0),4)</f>
        <v>47</v>
      </c>
      <c r="W28" s="115">
        <f>V28*U28</f>
        <v>1109.2</v>
      </c>
      <c r="X28" s="16"/>
    </row>
    <row r="29" spans="1:24" x14ac:dyDescent="0.3">
      <c r="A29" s="94">
        <v>303</v>
      </c>
      <c r="B29" s="44">
        <v>3103</v>
      </c>
      <c r="C29" s="44" t="s">
        <v>2</v>
      </c>
      <c r="D29" s="89"/>
      <c r="E29" s="67" t="str">
        <f>CONCATENATE(C29,D29)</f>
        <v>X</v>
      </c>
      <c r="F29" s="44" t="s">
        <v>47</v>
      </c>
      <c r="G29" s="192">
        <v>5</v>
      </c>
      <c r="H29" s="44" t="str">
        <f>CONCATENATE(F29,"/",G29)</f>
        <v>XXX166/5</v>
      </c>
      <c r="I29" s="68" t="s">
        <v>5</v>
      </c>
      <c r="J29" s="68" t="s">
        <v>5</v>
      </c>
      <c r="K29" s="69">
        <v>0.44444444444444442</v>
      </c>
      <c r="L29" s="70">
        <v>0.4465277777777778</v>
      </c>
      <c r="M29" s="45" t="s">
        <v>48</v>
      </c>
      <c r="N29" s="70">
        <v>0.47569444444444442</v>
      </c>
      <c r="O29" s="45" t="s">
        <v>49</v>
      </c>
      <c r="P29" s="44" t="str">
        <f>IF(M30=O29,"OK","POZOR")</f>
        <v>OK</v>
      </c>
      <c r="Q29" s="71">
        <f>IF(ISNUMBER(G29),N29-L29,IF(F29="přejezd",N29-L29,0))</f>
        <v>2.9166666666666619E-2</v>
      </c>
      <c r="R29" s="71">
        <f>IF(ISNUMBER(G29),L29-K29,0)</f>
        <v>2.0833333333333814E-3</v>
      </c>
      <c r="S29" s="71">
        <f>Q29+R29</f>
        <v>3.125E-2</v>
      </c>
      <c r="T29" s="71">
        <f>K29-N28</f>
        <v>0.1423611111111111</v>
      </c>
      <c r="U29" s="44">
        <v>25</v>
      </c>
      <c r="V29" s="44">
        <f>INDEX('Počty dní'!F:J,MATCH(E29,'Počty dní'!H:H,0),4)</f>
        <v>47</v>
      </c>
      <c r="W29" s="115">
        <f>V29*U29</f>
        <v>1175</v>
      </c>
      <c r="X29" s="16"/>
    </row>
    <row r="30" spans="1:24" x14ac:dyDescent="0.3">
      <c r="A30" s="94">
        <v>303</v>
      </c>
      <c r="B30" s="44">
        <v>3103</v>
      </c>
      <c r="C30" s="44" t="s">
        <v>2</v>
      </c>
      <c r="D30" s="89"/>
      <c r="E30" s="67" t="str">
        <f>CONCATENATE(C30,D30)</f>
        <v>X</v>
      </c>
      <c r="F30" s="44" t="s">
        <v>47</v>
      </c>
      <c r="G30" s="192">
        <v>8</v>
      </c>
      <c r="H30" s="44" t="str">
        <f>CONCATENATE(F30,"/",G30)</f>
        <v>XXX166/8</v>
      </c>
      <c r="I30" s="68" t="s">
        <v>5</v>
      </c>
      <c r="J30" s="68" t="s">
        <v>5</v>
      </c>
      <c r="K30" s="69">
        <v>0.52083333333333337</v>
      </c>
      <c r="L30" s="70">
        <v>0.52222222222222225</v>
      </c>
      <c r="M30" s="45" t="s">
        <v>49</v>
      </c>
      <c r="N30" s="70">
        <v>0.55277777777777781</v>
      </c>
      <c r="O30" s="45" t="s">
        <v>48</v>
      </c>
      <c r="P30" s="44" t="str">
        <f>IF(M31=O30,"OK","POZOR")</f>
        <v>OK</v>
      </c>
      <c r="Q30" s="71">
        <f>IF(ISNUMBER(G30),N30-L30,IF(F30="přejezd",N30-L30,0))</f>
        <v>3.0555555555555558E-2</v>
      </c>
      <c r="R30" s="71">
        <f>IF(ISNUMBER(G30),L30-K30,0)</f>
        <v>1.388888888888884E-3</v>
      </c>
      <c r="S30" s="71">
        <f>Q30+R30</f>
        <v>3.1944444444444442E-2</v>
      </c>
      <c r="T30" s="71">
        <f>K30-N29</f>
        <v>4.5138888888888951E-2</v>
      </c>
      <c r="U30" s="44">
        <v>25.9</v>
      </c>
      <c r="V30" s="44">
        <f>INDEX('Počty dní'!F:J,MATCH(E30,'Počty dní'!H:H,0),4)</f>
        <v>47</v>
      </c>
      <c r="W30" s="115">
        <f>V30*U30</f>
        <v>1217.3</v>
      </c>
      <c r="X30" s="16"/>
    </row>
    <row r="31" spans="1:24" x14ac:dyDescent="0.3">
      <c r="A31" s="94">
        <v>303</v>
      </c>
      <c r="B31" s="44">
        <v>3103</v>
      </c>
      <c r="C31" s="44" t="s">
        <v>2</v>
      </c>
      <c r="D31" s="89"/>
      <c r="E31" s="67" t="str">
        <f>CONCATENATE(C31,D31)</f>
        <v>X</v>
      </c>
      <c r="F31" s="44" t="s">
        <v>99</v>
      </c>
      <c r="G31" s="192">
        <v>11</v>
      </c>
      <c r="H31" s="44" t="str">
        <f>CONCATENATE(F31,"/",G31)</f>
        <v>XXX227/11</v>
      </c>
      <c r="I31" s="68" t="s">
        <v>5</v>
      </c>
      <c r="J31" s="68" t="s">
        <v>5</v>
      </c>
      <c r="K31" s="69">
        <v>0.61041666666666672</v>
      </c>
      <c r="L31" s="70">
        <v>0.61111111111111105</v>
      </c>
      <c r="M31" s="45" t="s">
        <v>48</v>
      </c>
      <c r="N31" s="70">
        <v>0.6381944444444444</v>
      </c>
      <c r="O31" s="45" t="s">
        <v>65</v>
      </c>
      <c r="P31" s="44" t="str">
        <f t="shared" si="16"/>
        <v>OK</v>
      </c>
      <c r="Q31" s="71">
        <f t="shared" si="17"/>
        <v>2.7083333333333348E-2</v>
      </c>
      <c r="R31" s="71">
        <f t="shared" si="18"/>
        <v>6.9444444444433095E-4</v>
      </c>
      <c r="S31" s="71">
        <f t="shared" si="19"/>
        <v>2.7777777777777679E-2</v>
      </c>
      <c r="T31" s="71">
        <f>K31-N30</f>
        <v>5.7638888888888906E-2</v>
      </c>
      <c r="U31" s="44">
        <v>22.4</v>
      </c>
      <c r="V31" s="44">
        <f>INDEX('Počty dní'!F:J,MATCH(E31,'Počty dní'!H:H,0),4)</f>
        <v>47</v>
      </c>
      <c r="W31" s="115">
        <f>V31*U31</f>
        <v>1052.8</v>
      </c>
      <c r="X31" s="16"/>
    </row>
    <row r="32" spans="1:24" x14ac:dyDescent="0.3">
      <c r="A32" s="94">
        <v>303</v>
      </c>
      <c r="B32" s="44">
        <v>3103</v>
      </c>
      <c r="C32" s="44" t="s">
        <v>2</v>
      </c>
      <c r="D32" s="89"/>
      <c r="E32" s="67" t="str">
        <f>CONCATENATE(C32,D32)</f>
        <v>X</v>
      </c>
      <c r="F32" s="44" t="s">
        <v>99</v>
      </c>
      <c r="G32" s="192">
        <v>14</v>
      </c>
      <c r="H32" s="44" t="str">
        <f>CONCATENATE(F32,"/",G32)</f>
        <v>XXX227/14</v>
      </c>
      <c r="I32" s="68" t="s">
        <v>5</v>
      </c>
      <c r="J32" s="68" t="s">
        <v>5</v>
      </c>
      <c r="K32" s="69">
        <v>0.63958333333333328</v>
      </c>
      <c r="L32" s="70">
        <v>0.64027777777777783</v>
      </c>
      <c r="M32" s="45" t="s">
        <v>65</v>
      </c>
      <c r="N32" s="70">
        <v>0.67361111111111116</v>
      </c>
      <c r="O32" s="45" t="s">
        <v>48</v>
      </c>
      <c r="P32" s="44" t="str">
        <f t="shared" si="16"/>
        <v>OK</v>
      </c>
      <c r="Q32" s="71">
        <f t="shared" si="17"/>
        <v>3.3333333333333326E-2</v>
      </c>
      <c r="R32" s="71">
        <f t="shared" si="18"/>
        <v>6.94444444444553E-4</v>
      </c>
      <c r="S32" s="71">
        <f t="shared" si="19"/>
        <v>3.4027777777777879E-2</v>
      </c>
      <c r="T32" s="71">
        <f t="shared" si="22"/>
        <v>1.388888888888884E-3</v>
      </c>
      <c r="U32" s="44">
        <v>26.1</v>
      </c>
      <c r="V32" s="44">
        <f>INDEX('Počty dní'!F:J,MATCH(E32,'Počty dní'!H:H,0),4)</f>
        <v>47</v>
      </c>
      <c r="W32" s="115">
        <f>V32*U32</f>
        <v>1226.7</v>
      </c>
      <c r="X32" s="16"/>
    </row>
    <row r="33" spans="1:24" x14ac:dyDescent="0.3">
      <c r="A33" s="94">
        <v>303</v>
      </c>
      <c r="B33" s="44">
        <v>3103</v>
      </c>
      <c r="C33" s="44" t="s">
        <v>2</v>
      </c>
      <c r="D33" s="89"/>
      <c r="E33" s="67" t="str">
        <f t="shared" si="20"/>
        <v>X</v>
      </c>
      <c r="F33" s="44" t="s">
        <v>53</v>
      </c>
      <c r="G33" s="192">
        <v>19</v>
      </c>
      <c r="H33" s="44" t="str">
        <f t="shared" si="21"/>
        <v>XXX165/19</v>
      </c>
      <c r="I33" s="68" t="s">
        <v>5</v>
      </c>
      <c r="J33" s="68" t="s">
        <v>5</v>
      </c>
      <c r="K33" s="69">
        <v>0.69236111111111109</v>
      </c>
      <c r="L33" s="70">
        <v>0.69444444444444453</v>
      </c>
      <c r="M33" s="45" t="s">
        <v>48</v>
      </c>
      <c r="N33" s="70">
        <v>0.7270833333333333</v>
      </c>
      <c r="O33" s="45" t="s">
        <v>54</v>
      </c>
      <c r="P33" s="44" t="str">
        <f t="shared" si="16"/>
        <v>OK</v>
      </c>
      <c r="Q33" s="71">
        <f t="shared" si="17"/>
        <v>3.2638888888888773E-2</v>
      </c>
      <c r="R33" s="71">
        <f t="shared" si="18"/>
        <v>2.083333333333437E-3</v>
      </c>
      <c r="S33" s="71">
        <f t="shared" si="19"/>
        <v>3.472222222222221E-2</v>
      </c>
      <c r="T33" s="71">
        <f t="shared" si="22"/>
        <v>1.8749999999999933E-2</v>
      </c>
      <c r="U33" s="44">
        <v>26.3</v>
      </c>
      <c r="V33" s="44">
        <f>INDEX('Počty dní'!F:J,MATCH(E33,'Počty dní'!H:H,0),4)</f>
        <v>47</v>
      </c>
      <c r="W33" s="115">
        <f t="shared" si="23"/>
        <v>1236.1000000000001</v>
      </c>
      <c r="X33" s="16"/>
    </row>
    <row r="34" spans="1:24" x14ac:dyDescent="0.3">
      <c r="A34" s="94">
        <v>303</v>
      </c>
      <c r="B34" s="44">
        <v>3103</v>
      </c>
      <c r="C34" s="44" t="s">
        <v>2</v>
      </c>
      <c r="D34" s="89"/>
      <c r="E34" s="67" t="str">
        <f>CONCATENATE(C34,D34)</f>
        <v>X</v>
      </c>
      <c r="F34" s="44" t="s">
        <v>53</v>
      </c>
      <c r="G34" s="192">
        <v>22</v>
      </c>
      <c r="H34" s="44" t="str">
        <f>CONCATENATE(F34,"/",G34)</f>
        <v>XXX165/22</v>
      </c>
      <c r="I34" s="68" t="s">
        <v>5</v>
      </c>
      <c r="J34" s="68" t="s">
        <v>5</v>
      </c>
      <c r="K34" s="69">
        <v>0.72916666666666663</v>
      </c>
      <c r="L34" s="70">
        <v>0.73125000000000007</v>
      </c>
      <c r="M34" s="45" t="s">
        <v>54</v>
      </c>
      <c r="N34" s="70">
        <v>0.76388888888888884</v>
      </c>
      <c r="O34" s="45" t="s">
        <v>48</v>
      </c>
      <c r="P34" s="44" t="str">
        <f t="shared" si="16"/>
        <v>OK</v>
      </c>
      <c r="Q34" s="71">
        <f t="shared" si="17"/>
        <v>3.2638888888888773E-2</v>
      </c>
      <c r="R34" s="71">
        <f t="shared" si="18"/>
        <v>2.083333333333437E-3</v>
      </c>
      <c r="S34" s="71">
        <f t="shared" si="19"/>
        <v>3.472222222222221E-2</v>
      </c>
      <c r="T34" s="71">
        <f t="shared" si="22"/>
        <v>2.0833333333333259E-3</v>
      </c>
      <c r="U34" s="44">
        <v>26.3</v>
      </c>
      <c r="V34" s="44">
        <f>INDEX('Počty dní'!F:J,MATCH(E34,'Počty dní'!H:H,0),4)</f>
        <v>47</v>
      </c>
      <c r="W34" s="115">
        <f>V34*U34</f>
        <v>1236.1000000000001</v>
      </c>
      <c r="X34" s="16"/>
    </row>
    <row r="35" spans="1:24" ht="15" thickBot="1" x14ac:dyDescent="0.35">
      <c r="A35" s="94">
        <v>303</v>
      </c>
      <c r="B35" s="44">
        <v>3103</v>
      </c>
      <c r="C35" s="44" t="s">
        <v>2</v>
      </c>
      <c r="D35" s="89"/>
      <c r="E35" s="67" t="str">
        <f t="shared" si="20"/>
        <v>X</v>
      </c>
      <c r="F35" s="44" t="s">
        <v>53</v>
      </c>
      <c r="G35" s="192">
        <v>21</v>
      </c>
      <c r="H35" s="44" t="str">
        <f t="shared" si="21"/>
        <v>XXX165/21</v>
      </c>
      <c r="I35" s="68" t="s">
        <v>5</v>
      </c>
      <c r="J35" s="68" t="s">
        <v>5</v>
      </c>
      <c r="K35" s="69">
        <v>0.77569444444444446</v>
      </c>
      <c r="L35" s="70">
        <v>0.77777777777777779</v>
      </c>
      <c r="M35" s="45" t="s">
        <v>48</v>
      </c>
      <c r="N35" s="70">
        <v>0.80138888888888893</v>
      </c>
      <c r="O35" s="45" t="s">
        <v>55</v>
      </c>
      <c r="P35" s="44"/>
      <c r="Q35" s="71">
        <f t="shared" si="17"/>
        <v>2.3611111111111138E-2</v>
      </c>
      <c r="R35" s="71">
        <f t="shared" si="18"/>
        <v>2.0833333333333259E-3</v>
      </c>
      <c r="S35" s="71">
        <f t="shared" si="19"/>
        <v>2.5694444444444464E-2</v>
      </c>
      <c r="T35" s="71">
        <f t="shared" si="22"/>
        <v>1.1805555555555625E-2</v>
      </c>
      <c r="U35" s="44">
        <v>17.8</v>
      </c>
      <c r="V35" s="44">
        <f>INDEX('Počty dní'!F:J,MATCH(E35,'Počty dní'!H:H,0),4)</f>
        <v>47</v>
      </c>
      <c r="W35" s="115">
        <f t="shared" si="23"/>
        <v>836.6</v>
      </c>
      <c r="X35" s="16"/>
    </row>
    <row r="36" spans="1:24" ht="15" thickBot="1" x14ac:dyDescent="0.35">
      <c r="A36" s="120" t="str">
        <f ca="1">CONCATENATE(INDIRECT("R[-3]C[0]",FALSE),"celkem")</f>
        <v>303celkem</v>
      </c>
      <c r="B36" s="121"/>
      <c r="C36" s="121" t="str">
        <f ca="1">INDIRECT("R[-1]C[12]",FALSE)</f>
        <v>Jeřišno,Chuchel,Strakov</v>
      </c>
      <c r="D36" s="122"/>
      <c r="E36" s="121"/>
      <c r="F36" s="122"/>
      <c r="G36" s="121"/>
      <c r="H36" s="123"/>
      <c r="I36" s="132"/>
      <c r="J36" s="133" t="str">
        <f ca="1">INDIRECT("R[-2]C[0]",FALSE)</f>
        <v>S</v>
      </c>
      <c r="K36" s="124"/>
      <c r="L36" s="134"/>
      <c r="M36" s="125"/>
      <c r="N36" s="134"/>
      <c r="O36" s="126"/>
      <c r="P36" s="121"/>
      <c r="Q36" s="127">
        <f>SUM(Q26:Q35)</f>
        <v>0.29027777777777758</v>
      </c>
      <c r="R36" s="127">
        <f>SUM(R26:R35)</f>
        <v>1.4583333333333559E-2</v>
      </c>
      <c r="S36" s="127">
        <f>SUM(S26:S35)</f>
        <v>0.30486111111111114</v>
      </c>
      <c r="T36" s="127">
        <f>SUM(T26:T35)</f>
        <v>0.29861111111111116</v>
      </c>
      <c r="U36" s="128">
        <f>SUM(U26:U35)</f>
        <v>234.80000000000004</v>
      </c>
      <c r="V36" s="129"/>
      <c r="W36" s="130">
        <f>SUM(W26:W35)</f>
        <v>11035.6</v>
      </c>
      <c r="X36" s="41"/>
    </row>
    <row r="38" spans="1:24" ht="15" thickBot="1" x14ac:dyDescent="0.35"/>
    <row r="39" spans="1:24" x14ac:dyDescent="0.3">
      <c r="A39" s="93">
        <v>304</v>
      </c>
      <c r="B39" s="42">
        <v>3104</v>
      </c>
      <c r="C39" s="42" t="s">
        <v>2</v>
      </c>
      <c r="D39" s="109"/>
      <c r="E39" s="110" t="str">
        <f>CONCATENATE(C39,D39)</f>
        <v>X</v>
      </c>
      <c r="F39" s="42" t="s">
        <v>56</v>
      </c>
      <c r="G39" s="191">
        <v>51</v>
      </c>
      <c r="H39" s="42" t="str">
        <f>CONCATENATE(F39,"/",G39)</f>
        <v>XXX170/51</v>
      </c>
      <c r="I39" s="64" t="s">
        <v>5</v>
      </c>
      <c r="J39" s="64" t="s">
        <v>5</v>
      </c>
      <c r="K39" s="111">
        <v>0.17916666666666667</v>
      </c>
      <c r="L39" s="112">
        <v>0.17986111111111111</v>
      </c>
      <c r="M39" s="113" t="s">
        <v>58</v>
      </c>
      <c r="N39" s="112">
        <v>0.18611111111111112</v>
      </c>
      <c r="O39" s="113" t="s">
        <v>57</v>
      </c>
      <c r="P39" s="42" t="str">
        <f t="shared" ref="P39:P52" si="24">IF(M40=O39,"OK","POZOR")</f>
        <v>OK</v>
      </c>
      <c r="Q39" s="114">
        <f t="shared" ref="Q39:Q53" si="25">IF(ISNUMBER(G39),N39-L39,IF(F39="přejezd",N39-L39,0))</f>
        <v>6.2500000000000056E-3</v>
      </c>
      <c r="R39" s="114">
        <f t="shared" ref="R39:R53" si="26">IF(ISNUMBER(G39),L39-K39,0)</f>
        <v>6.9444444444444198E-4</v>
      </c>
      <c r="S39" s="114">
        <f t="shared" ref="S39:S53" si="27">Q39+R39</f>
        <v>6.9444444444444475E-3</v>
      </c>
      <c r="T39" s="114"/>
      <c r="U39" s="42">
        <v>6.1</v>
      </c>
      <c r="V39" s="42">
        <f>INDEX('Počty dní'!F:J,MATCH(E39,'Počty dní'!H:H,0),4)</f>
        <v>47</v>
      </c>
      <c r="W39" s="65">
        <f>V39*U39</f>
        <v>286.7</v>
      </c>
      <c r="X39" s="16"/>
    </row>
    <row r="40" spans="1:24" x14ac:dyDescent="0.3">
      <c r="A40" s="94">
        <v>304</v>
      </c>
      <c r="B40" s="44">
        <v>3104</v>
      </c>
      <c r="C40" s="44" t="s">
        <v>2</v>
      </c>
      <c r="D40" s="89"/>
      <c r="E40" s="67" t="str">
        <f>CONCATENATE(C40,D40)</f>
        <v>X</v>
      </c>
      <c r="F40" s="44" t="s">
        <v>56</v>
      </c>
      <c r="G40" s="192">
        <v>2</v>
      </c>
      <c r="H40" s="44" t="str">
        <f>CONCATENATE(F40,"/",G40)</f>
        <v>XXX170/2</v>
      </c>
      <c r="I40" s="68" t="s">
        <v>5</v>
      </c>
      <c r="J40" s="68" t="s">
        <v>5</v>
      </c>
      <c r="K40" s="69">
        <v>0.19722222222222222</v>
      </c>
      <c r="L40" s="70">
        <v>0.19791666666666666</v>
      </c>
      <c r="M40" s="45" t="s">
        <v>57</v>
      </c>
      <c r="N40" s="70">
        <v>0.22222222222222221</v>
      </c>
      <c r="O40" s="45" t="s">
        <v>48</v>
      </c>
      <c r="P40" s="44" t="str">
        <f t="shared" ref="P40:P45" si="28">IF(M41=O40,"OK","POZOR")</f>
        <v>OK</v>
      </c>
      <c r="Q40" s="71">
        <f t="shared" ref="Q40:Q45" si="29">IF(ISNUMBER(G40),N40-L40,IF(F40="přejezd",N40-L40,0))</f>
        <v>2.4305555555555552E-2</v>
      </c>
      <c r="R40" s="71">
        <f t="shared" ref="R40:R45" si="30">IF(ISNUMBER(G40),L40-K40,0)</f>
        <v>6.9444444444444198E-4</v>
      </c>
      <c r="S40" s="71">
        <f t="shared" ref="S40:S45" si="31">Q40+R40</f>
        <v>2.4999999999999994E-2</v>
      </c>
      <c r="T40" s="71">
        <f t="shared" ref="T40:T45" si="32">K40-N39</f>
        <v>1.1111111111111099E-2</v>
      </c>
      <c r="U40" s="44">
        <v>23.1</v>
      </c>
      <c r="V40" s="44">
        <f>INDEX('Počty dní'!F:J,MATCH(E40,'Počty dní'!H:H,0),4)</f>
        <v>47</v>
      </c>
      <c r="W40" s="115">
        <f>V40*U40</f>
        <v>1085.7</v>
      </c>
      <c r="X40" s="16"/>
    </row>
    <row r="41" spans="1:24" x14ac:dyDescent="0.3">
      <c r="A41" s="94">
        <v>304</v>
      </c>
      <c r="B41" s="44">
        <v>3104</v>
      </c>
      <c r="C41" s="44" t="s">
        <v>2</v>
      </c>
      <c r="D41" s="89"/>
      <c r="E41" s="67" t="str">
        <f>CONCATENATE(C41,D41)</f>
        <v>X</v>
      </c>
      <c r="F41" s="44" t="s">
        <v>56</v>
      </c>
      <c r="G41" s="192">
        <v>3</v>
      </c>
      <c r="H41" s="44" t="str">
        <f>CONCATENATE(F41,"/",G41)</f>
        <v>XXX170/3</v>
      </c>
      <c r="I41" s="68" t="s">
        <v>5</v>
      </c>
      <c r="J41" s="68" t="s">
        <v>5</v>
      </c>
      <c r="K41" s="69">
        <v>0.24444444444444446</v>
      </c>
      <c r="L41" s="70">
        <v>0.24652777777777779</v>
      </c>
      <c r="M41" s="45" t="s">
        <v>48</v>
      </c>
      <c r="N41" s="70">
        <v>0.26944444444444443</v>
      </c>
      <c r="O41" s="45" t="s">
        <v>57</v>
      </c>
      <c r="P41" s="44" t="str">
        <f t="shared" si="28"/>
        <v>OK</v>
      </c>
      <c r="Q41" s="71">
        <f t="shared" si="29"/>
        <v>2.2916666666666641E-2</v>
      </c>
      <c r="R41" s="71">
        <f t="shared" si="30"/>
        <v>2.0833333333333259E-3</v>
      </c>
      <c r="S41" s="71">
        <f t="shared" si="31"/>
        <v>2.4999999999999967E-2</v>
      </c>
      <c r="T41" s="71">
        <f t="shared" si="32"/>
        <v>2.2222222222222254E-2</v>
      </c>
      <c r="U41" s="44">
        <v>23.1</v>
      </c>
      <c r="V41" s="44">
        <f>INDEX('Počty dní'!F:J,MATCH(E41,'Počty dní'!H:H,0),4)</f>
        <v>47</v>
      </c>
      <c r="W41" s="115">
        <f>V41*U41</f>
        <v>1085.7</v>
      </c>
      <c r="X41" s="16"/>
    </row>
    <row r="42" spans="1:24" x14ac:dyDescent="0.3">
      <c r="A42" s="94">
        <v>304</v>
      </c>
      <c r="B42" s="44">
        <v>3104</v>
      </c>
      <c r="C42" s="44" t="s">
        <v>2</v>
      </c>
      <c r="D42" s="89"/>
      <c r="E42" s="67" t="str">
        <f>CONCATENATE(C42,D42)</f>
        <v>X</v>
      </c>
      <c r="F42" s="44" t="s">
        <v>29</v>
      </c>
      <c r="G42" s="192"/>
      <c r="H42" s="44" t="str">
        <f>CONCATENATE(F42,"/",G42)</f>
        <v>přejezd/</v>
      </c>
      <c r="I42" s="68"/>
      <c r="J42" s="68" t="s">
        <v>5</v>
      </c>
      <c r="K42" s="69">
        <v>0.27013888888888887</v>
      </c>
      <c r="L42" s="70">
        <v>0.27013888888888887</v>
      </c>
      <c r="M42" s="45" t="s">
        <v>57</v>
      </c>
      <c r="N42" s="70">
        <v>0.27638888888888885</v>
      </c>
      <c r="O42" s="45" t="s">
        <v>74</v>
      </c>
      <c r="P42" s="44" t="str">
        <f t="shared" si="28"/>
        <v>OK</v>
      </c>
      <c r="Q42" s="71">
        <f t="shared" si="29"/>
        <v>6.2499999999999778E-3</v>
      </c>
      <c r="R42" s="71">
        <f t="shared" si="30"/>
        <v>0</v>
      </c>
      <c r="S42" s="71">
        <f t="shared" si="31"/>
        <v>6.2499999999999778E-3</v>
      </c>
      <c r="T42" s="71">
        <f t="shared" si="32"/>
        <v>6.9444444444444198E-4</v>
      </c>
      <c r="U42" s="44">
        <v>0</v>
      </c>
      <c r="V42" s="44">
        <f>INDEX('Počty dní'!F:J,MATCH(E42,'Počty dní'!H:H,0),4)</f>
        <v>47</v>
      </c>
      <c r="W42" s="115">
        <f>V42*U42</f>
        <v>0</v>
      </c>
      <c r="X42" s="16"/>
    </row>
    <row r="43" spans="1:24" x14ac:dyDescent="0.3">
      <c r="A43" s="94">
        <v>304</v>
      </c>
      <c r="B43" s="44">
        <v>3104</v>
      </c>
      <c r="C43" s="44" t="s">
        <v>2</v>
      </c>
      <c r="D43" s="89"/>
      <c r="E43" s="67" t="str">
        <f t="shared" ref="E43:E50" si="33">CONCATENATE(C43,D43)</f>
        <v>X</v>
      </c>
      <c r="F43" s="44" t="s">
        <v>73</v>
      </c>
      <c r="G43" s="192">
        <v>3</v>
      </c>
      <c r="H43" s="44" t="str">
        <f t="shared" ref="H43:H50" si="34">CONCATENATE(F43,"/",G43)</f>
        <v>XXX226/3</v>
      </c>
      <c r="I43" s="68" t="s">
        <v>5</v>
      </c>
      <c r="J43" s="68" t="s">
        <v>5</v>
      </c>
      <c r="K43" s="69">
        <v>0.28541666666666665</v>
      </c>
      <c r="L43" s="70">
        <v>0.28680555555555554</v>
      </c>
      <c r="M43" s="45" t="s">
        <v>74</v>
      </c>
      <c r="N43" s="70">
        <v>0.30555555555555552</v>
      </c>
      <c r="O43" s="45" t="s">
        <v>75</v>
      </c>
      <c r="P43" s="44" t="str">
        <f t="shared" si="28"/>
        <v>OK</v>
      </c>
      <c r="Q43" s="71">
        <f t="shared" si="29"/>
        <v>1.8749999999999989E-2</v>
      </c>
      <c r="R43" s="71">
        <f t="shared" si="30"/>
        <v>1.388888888888884E-3</v>
      </c>
      <c r="S43" s="71">
        <f t="shared" si="31"/>
        <v>2.0138888888888873E-2</v>
      </c>
      <c r="T43" s="71">
        <f t="shared" si="32"/>
        <v>9.0277777777778012E-3</v>
      </c>
      <c r="U43" s="44">
        <v>17.600000000000001</v>
      </c>
      <c r="V43" s="44">
        <f>INDEX('Počty dní'!F:J,MATCH(E43,'Počty dní'!H:H,0),4)</f>
        <v>47</v>
      </c>
      <c r="W43" s="115">
        <f t="shared" ref="W43:W50" si="35">V43*U43</f>
        <v>827.2</v>
      </c>
      <c r="X43" s="16"/>
    </row>
    <row r="44" spans="1:24" x14ac:dyDescent="0.3">
      <c r="A44" s="94">
        <v>304</v>
      </c>
      <c r="B44" s="44">
        <v>3104</v>
      </c>
      <c r="C44" s="44" t="s">
        <v>2</v>
      </c>
      <c r="D44" s="89"/>
      <c r="E44" s="67" t="str">
        <f t="shared" si="33"/>
        <v>X</v>
      </c>
      <c r="F44" s="44" t="s">
        <v>73</v>
      </c>
      <c r="G44" s="192">
        <v>6</v>
      </c>
      <c r="H44" s="44" t="str">
        <f t="shared" si="34"/>
        <v>XXX226/6</v>
      </c>
      <c r="I44" s="68" t="s">
        <v>5</v>
      </c>
      <c r="J44" s="68" t="s">
        <v>5</v>
      </c>
      <c r="K44" s="69">
        <v>0.30555555555555552</v>
      </c>
      <c r="L44" s="70">
        <v>0.30694444444444441</v>
      </c>
      <c r="M44" s="45" t="s">
        <v>75</v>
      </c>
      <c r="N44" s="70">
        <v>0.32013888888888892</v>
      </c>
      <c r="O44" s="45" t="s">
        <v>76</v>
      </c>
      <c r="P44" s="44" t="str">
        <f t="shared" si="28"/>
        <v>OK</v>
      </c>
      <c r="Q44" s="71">
        <f t="shared" si="29"/>
        <v>1.3194444444444509E-2</v>
      </c>
      <c r="R44" s="71">
        <f t="shared" si="30"/>
        <v>1.388888888888884E-3</v>
      </c>
      <c r="S44" s="71">
        <f t="shared" si="31"/>
        <v>1.4583333333333393E-2</v>
      </c>
      <c r="T44" s="71">
        <f t="shared" si="32"/>
        <v>0</v>
      </c>
      <c r="U44" s="44">
        <v>10.6</v>
      </c>
      <c r="V44" s="44">
        <f>INDEX('Počty dní'!F:J,MATCH(E44,'Počty dní'!H:H,0),4)</f>
        <v>47</v>
      </c>
      <c r="W44" s="115">
        <f t="shared" si="35"/>
        <v>498.2</v>
      </c>
      <c r="X44" s="16"/>
    </row>
    <row r="45" spans="1:24" x14ac:dyDescent="0.3">
      <c r="A45" s="94">
        <v>304</v>
      </c>
      <c r="B45" s="44">
        <v>3104</v>
      </c>
      <c r="C45" s="44" t="s">
        <v>2</v>
      </c>
      <c r="D45" s="89"/>
      <c r="E45" s="67" t="str">
        <f t="shared" si="33"/>
        <v>X</v>
      </c>
      <c r="F45" s="44" t="s">
        <v>73</v>
      </c>
      <c r="G45" s="192">
        <v>5</v>
      </c>
      <c r="H45" s="44" t="str">
        <f t="shared" si="34"/>
        <v>XXX226/5</v>
      </c>
      <c r="I45" s="68" t="s">
        <v>5</v>
      </c>
      <c r="J45" s="68" t="s">
        <v>5</v>
      </c>
      <c r="K45" s="69">
        <v>0.57291666666666663</v>
      </c>
      <c r="L45" s="70">
        <v>0.57500000000000007</v>
      </c>
      <c r="M45" s="45" t="s">
        <v>76</v>
      </c>
      <c r="N45" s="70">
        <v>0.58402777777777781</v>
      </c>
      <c r="O45" s="45" t="s">
        <v>77</v>
      </c>
      <c r="P45" s="44" t="str">
        <f t="shared" si="28"/>
        <v>OK</v>
      </c>
      <c r="Q45" s="71">
        <f t="shared" si="29"/>
        <v>9.0277777777777457E-3</v>
      </c>
      <c r="R45" s="71">
        <f t="shared" si="30"/>
        <v>2.083333333333437E-3</v>
      </c>
      <c r="S45" s="71">
        <f t="shared" si="31"/>
        <v>1.1111111111111183E-2</v>
      </c>
      <c r="T45" s="71">
        <f t="shared" si="32"/>
        <v>0.25277777777777771</v>
      </c>
      <c r="U45" s="44">
        <v>8.4</v>
      </c>
      <c r="V45" s="44">
        <f>INDEX('Počty dní'!F:J,MATCH(E45,'Počty dní'!H:H,0),4)</f>
        <v>47</v>
      </c>
      <c r="W45" s="115">
        <f t="shared" si="35"/>
        <v>394.8</v>
      </c>
      <c r="X45" s="16"/>
    </row>
    <row r="46" spans="1:24" x14ac:dyDescent="0.3">
      <c r="A46" s="94">
        <v>304</v>
      </c>
      <c r="B46" s="44">
        <v>3104</v>
      </c>
      <c r="C46" s="44" t="s">
        <v>2</v>
      </c>
      <c r="D46" s="89"/>
      <c r="E46" s="67" t="str">
        <f t="shared" si="33"/>
        <v>X</v>
      </c>
      <c r="F46" s="44" t="s">
        <v>73</v>
      </c>
      <c r="G46" s="192">
        <v>8</v>
      </c>
      <c r="H46" s="44" t="str">
        <f t="shared" si="34"/>
        <v>XXX226/8</v>
      </c>
      <c r="I46" s="68" t="s">
        <v>5</v>
      </c>
      <c r="J46" s="68" t="s">
        <v>5</v>
      </c>
      <c r="K46" s="69">
        <v>0.58680555555555558</v>
      </c>
      <c r="L46" s="70">
        <v>0.58750000000000002</v>
      </c>
      <c r="M46" s="45" t="s">
        <v>77</v>
      </c>
      <c r="N46" s="70">
        <v>0.6020833333333333</v>
      </c>
      <c r="O46" s="45" t="s">
        <v>76</v>
      </c>
      <c r="P46" s="44" t="str">
        <f t="shared" si="24"/>
        <v>OK</v>
      </c>
      <c r="Q46" s="71">
        <f t="shared" si="25"/>
        <v>1.4583333333333282E-2</v>
      </c>
      <c r="R46" s="71">
        <f t="shared" si="26"/>
        <v>6.9444444444444198E-4</v>
      </c>
      <c r="S46" s="71">
        <f t="shared" si="27"/>
        <v>1.5277777777777724E-2</v>
      </c>
      <c r="T46" s="71">
        <f t="shared" ref="T46:T53" si="36">K46-N45</f>
        <v>2.7777777777777679E-3</v>
      </c>
      <c r="U46" s="44">
        <v>11.5</v>
      </c>
      <c r="V46" s="44">
        <f>INDEX('Počty dní'!F:J,MATCH(E46,'Počty dní'!H:H,0),4)</f>
        <v>47</v>
      </c>
      <c r="W46" s="115">
        <f t="shared" si="35"/>
        <v>540.5</v>
      </c>
      <c r="X46" s="16"/>
    </row>
    <row r="47" spans="1:24" x14ac:dyDescent="0.3">
      <c r="A47" s="94">
        <v>304</v>
      </c>
      <c r="B47" s="44">
        <v>3104</v>
      </c>
      <c r="C47" s="44" t="s">
        <v>2</v>
      </c>
      <c r="D47" s="89"/>
      <c r="E47" s="67" t="str">
        <f t="shared" si="33"/>
        <v>X</v>
      </c>
      <c r="F47" s="44" t="s">
        <v>29</v>
      </c>
      <c r="G47" s="192"/>
      <c r="H47" s="44" t="str">
        <f t="shared" si="34"/>
        <v>přejezd/</v>
      </c>
      <c r="I47" s="68"/>
      <c r="J47" s="68" t="s">
        <v>5</v>
      </c>
      <c r="K47" s="69">
        <v>0.6020833333333333</v>
      </c>
      <c r="L47" s="70">
        <v>0.6020833333333333</v>
      </c>
      <c r="M47" s="45" t="s">
        <v>76</v>
      </c>
      <c r="N47" s="70">
        <v>0.60416666666666663</v>
      </c>
      <c r="O47" s="45" t="s">
        <v>58</v>
      </c>
      <c r="P47" s="44" t="str">
        <f t="shared" ref="P47" si="37">IF(M48=O47,"OK","POZOR")</f>
        <v>OK</v>
      </c>
      <c r="Q47" s="71">
        <f t="shared" ref="Q47" si="38">IF(ISNUMBER(G47),N47-L47,IF(F47="přejezd",N47-L47,0))</f>
        <v>2.0833333333333259E-3</v>
      </c>
      <c r="R47" s="71">
        <f t="shared" ref="R47" si="39">IF(ISNUMBER(G47),L47-K47,0)</f>
        <v>0</v>
      </c>
      <c r="S47" s="71">
        <f t="shared" ref="S47" si="40">Q47+R47</f>
        <v>2.0833333333333259E-3</v>
      </c>
      <c r="T47" s="71">
        <f t="shared" ref="T47" si="41">K47-N46</f>
        <v>0</v>
      </c>
      <c r="U47" s="44">
        <v>0</v>
      </c>
      <c r="V47" s="44">
        <f>INDEX('Počty dní'!F:J,MATCH(E47,'Počty dní'!H:H,0),4)</f>
        <v>47</v>
      </c>
      <c r="W47" s="115">
        <f t="shared" si="35"/>
        <v>0</v>
      </c>
      <c r="X47" s="16"/>
    </row>
    <row r="48" spans="1:24" x14ac:dyDescent="0.3">
      <c r="A48" s="94">
        <v>304</v>
      </c>
      <c r="B48" s="44">
        <v>3104</v>
      </c>
      <c r="C48" s="44" t="s">
        <v>2</v>
      </c>
      <c r="D48" s="89"/>
      <c r="E48" s="67" t="str">
        <f t="shared" si="33"/>
        <v>X</v>
      </c>
      <c r="F48" s="44" t="s">
        <v>73</v>
      </c>
      <c r="G48" s="192">
        <v>10</v>
      </c>
      <c r="H48" s="44" t="str">
        <f t="shared" si="34"/>
        <v>XXX226/10</v>
      </c>
      <c r="I48" s="68" t="s">
        <v>5</v>
      </c>
      <c r="J48" s="68" t="s">
        <v>5</v>
      </c>
      <c r="K48" s="69">
        <v>0.65277777777777779</v>
      </c>
      <c r="L48" s="70">
        <v>0.65416666666666667</v>
      </c>
      <c r="M48" s="45" t="s">
        <v>58</v>
      </c>
      <c r="N48" s="70">
        <v>0.65972222222222221</v>
      </c>
      <c r="O48" s="45" t="s">
        <v>74</v>
      </c>
      <c r="P48" s="44" t="str">
        <f t="shared" si="24"/>
        <v>OK</v>
      </c>
      <c r="Q48" s="71">
        <f t="shared" si="25"/>
        <v>5.5555555555555358E-3</v>
      </c>
      <c r="R48" s="71">
        <f t="shared" si="26"/>
        <v>1.388888888888884E-3</v>
      </c>
      <c r="S48" s="71">
        <f t="shared" si="27"/>
        <v>6.9444444444444198E-3</v>
      </c>
      <c r="T48" s="71">
        <f t="shared" si="36"/>
        <v>4.861111111111116E-2</v>
      </c>
      <c r="U48" s="44">
        <v>4.8</v>
      </c>
      <c r="V48" s="44">
        <f>INDEX('Počty dní'!F:J,MATCH(E48,'Počty dní'!H:H,0),4)</f>
        <v>47</v>
      </c>
      <c r="W48" s="115">
        <f t="shared" si="35"/>
        <v>225.6</v>
      </c>
      <c r="X48" s="16"/>
    </row>
    <row r="49" spans="1:24" x14ac:dyDescent="0.3">
      <c r="A49" s="94">
        <v>304</v>
      </c>
      <c r="B49" s="44">
        <v>3104</v>
      </c>
      <c r="C49" s="44" t="s">
        <v>2</v>
      </c>
      <c r="D49" s="89"/>
      <c r="E49" s="67" t="str">
        <f t="shared" si="33"/>
        <v>X</v>
      </c>
      <c r="F49" s="44" t="s">
        <v>73</v>
      </c>
      <c r="G49" s="192">
        <v>7</v>
      </c>
      <c r="H49" s="44" t="str">
        <f t="shared" si="34"/>
        <v>XXX226/7</v>
      </c>
      <c r="I49" s="68" t="s">
        <v>5</v>
      </c>
      <c r="J49" s="68" t="s">
        <v>5</v>
      </c>
      <c r="K49" s="69">
        <v>0.65972222222222221</v>
      </c>
      <c r="L49" s="70">
        <v>0.66041666666666665</v>
      </c>
      <c r="M49" s="45" t="s">
        <v>74</v>
      </c>
      <c r="N49" s="70">
        <v>0.67222222222222217</v>
      </c>
      <c r="O49" s="45" t="s">
        <v>77</v>
      </c>
      <c r="P49" s="44" t="str">
        <f t="shared" si="24"/>
        <v>OK</v>
      </c>
      <c r="Q49" s="71">
        <f t="shared" si="25"/>
        <v>1.1805555555555514E-2</v>
      </c>
      <c r="R49" s="71">
        <f t="shared" si="26"/>
        <v>6.9444444444444198E-4</v>
      </c>
      <c r="S49" s="71">
        <f t="shared" si="27"/>
        <v>1.2499999999999956E-2</v>
      </c>
      <c r="T49" s="71">
        <f t="shared" si="36"/>
        <v>0</v>
      </c>
      <c r="U49" s="44">
        <v>11.3</v>
      </c>
      <c r="V49" s="44">
        <f>INDEX('Počty dní'!F:J,MATCH(E49,'Počty dní'!H:H,0),4)</f>
        <v>47</v>
      </c>
      <c r="W49" s="115">
        <f t="shared" si="35"/>
        <v>531.1</v>
      </c>
      <c r="X49" s="16"/>
    </row>
    <row r="50" spans="1:24" x14ac:dyDescent="0.3">
      <c r="A50" s="94">
        <v>304</v>
      </c>
      <c r="B50" s="44">
        <v>3104</v>
      </c>
      <c r="C50" s="44" t="s">
        <v>2</v>
      </c>
      <c r="D50" s="89"/>
      <c r="E50" s="67" t="str">
        <f t="shared" si="33"/>
        <v>X</v>
      </c>
      <c r="F50" s="44" t="s">
        <v>73</v>
      </c>
      <c r="G50" s="192">
        <v>12</v>
      </c>
      <c r="H50" s="44" t="str">
        <f t="shared" si="34"/>
        <v>XXX226/12</v>
      </c>
      <c r="I50" s="68" t="s">
        <v>5</v>
      </c>
      <c r="J50" s="68" t="s">
        <v>5</v>
      </c>
      <c r="K50" s="69">
        <v>0.68333333333333324</v>
      </c>
      <c r="L50" s="70">
        <v>0.68472222222222223</v>
      </c>
      <c r="M50" s="45" t="s">
        <v>77</v>
      </c>
      <c r="N50" s="70">
        <v>0.69305555555555554</v>
      </c>
      <c r="O50" s="45" t="s">
        <v>58</v>
      </c>
      <c r="P50" s="44" t="str">
        <f t="shared" si="24"/>
        <v>OK</v>
      </c>
      <c r="Q50" s="71">
        <f t="shared" si="25"/>
        <v>8.3333333333333037E-3</v>
      </c>
      <c r="R50" s="71">
        <f t="shared" si="26"/>
        <v>1.388888888888995E-3</v>
      </c>
      <c r="S50" s="71">
        <f t="shared" si="27"/>
        <v>9.7222222222222987E-3</v>
      </c>
      <c r="T50" s="71">
        <f t="shared" si="36"/>
        <v>1.1111111111111072E-2</v>
      </c>
      <c r="U50" s="44">
        <v>7.5</v>
      </c>
      <c r="V50" s="44">
        <f>INDEX('Počty dní'!F:J,MATCH(E50,'Počty dní'!H:H,0),4)</f>
        <v>47</v>
      </c>
      <c r="W50" s="115">
        <f t="shared" si="35"/>
        <v>352.5</v>
      </c>
      <c r="X50" s="16"/>
    </row>
    <row r="51" spans="1:24" x14ac:dyDescent="0.3">
      <c r="A51" s="94">
        <v>304</v>
      </c>
      <c r="B51" s="44">
        <v>3104</v>
      </c>
      <c r="C51" s="44" t="s">
        <v>2</v>
      </c>
      <c r="D51" s="89"/>
      <c r="E51" s="67" t="str">
        <f>CONCATENATE(C51,D51)</f>
        <v>X</v>
      </c>
      <c r="F51" s="44" t="s">
        <v>29</v>
      </c>
      <c r="G51" s="192"/>
      <c r="H51" s="44" t="str">
        <f>CONCATENATE(F51,"/",G51)</f>
        <v>přejezd/</v>
      </c>
      <c r="I51" s="68"/>
      <c r="J51" s="68" t="s">
        <v>5</v>
      </c>
      <c r="K51" s="69">
        <v>0.69305555555555554</v>
      </c>
      <c r="L51" s="70">
        <v>0.69305555555555554</v>
      </c>
      <c r="M51" s="45" t="s">
        <v>58</v>
      </c>
      <c r="N51" s="70">
        <v>0.69861111111111107</v>
      </c>
      <c r="O51" s="45" t="s">
        <v>60</v>
      </c>
      <c r="P51" s="44" t="str">
        <f t="shared" si="24"/>
        <v>OK</v>
      </c>
      <c r="Q51" s="71">
        <f t="shared" si="25"/>
        <v>5.5555555555555358E-3</v>
      </c>
      <c r="R51" s="71">
        <f t="shared" si="26"/>
        <v>0</v>
      </c>
      <c r="S51" s="71">
        <f t="shared" si="27"/>
        <v>5.5555555555555358E-3</v>
      </c>
      <c r="T51" s="71">
        <f t="shared" si="36"/>
        <v>0</v>
      </c>
      <c r="U51" s="44">
        <v>0</v>
      </c>
      <c r="V51" s="44">
        <f>INDEX('Počty dní'!F:J,MATCH(E51,'Počty dní'!H:H,0),4)</f>
        <v>47</v>
      </c>
      <c r="W51" s="115">
        <f>V51*U51</f>
        <v>0</v>
      </c>
      <c r="X51" s="16"/>
    </row>
    <row r="52" spans="1:24" x14ac:dyDescent="0.3">
      <c r="A52" s="94">
        <v>304</v>
      </c>
      <c r="B52" s="44">
        <v>3104</v>
      </c>
      <c r="C52" s="44" t="s">
        <v>2</v>
      </c>
      <c r="D52" s="89"/>
      <c r="E52" s="67" t="str">
        <f>CONCATENATE(C52,D52)</f>
        <v>X</v>
      </c>
      <c r="F52" s="44" t="s">
        <v>59</v>
      </c>
      <c r="G52" s="192">
        <v>13</v>
      </c>
      <c r="H52" s="44" t="str">
        <f>CONCATENATE(F52,"/",G52)</f>
        <v>XXX171/13</v>
      </c>
      <c r="I52" s="68" t="s">
        <v>5</v>
      </c>
      <c r="J52" s="68" t="s">
        <v>5</v>
      </c>
      <c r="K52" s="69">
        <v>0.72569444444444453</v>
      </c>
      <c r="L52" s="70">
        <v>0.7270833333333333</v>
      </c>
      <c r="M52" s="45" t="s">
        <v>60</v>
      </c>
      <c r="N52" s="70">
        <v>0.74097222222222225</v>
      </c>
      <c r="O52" s="45" t="s">
        <v>61</v>
      </c>
      <c r="P52" s="44" t="str">
        <f t="shared" si="24"/>
        <v>OK</v>
      </c>
      <c r="Q52" s="71">
        <f t="shared" si="25"/>
        <v>1.3888888888888951E-2</v>
      </c>
      <c r="R52" s="71">
        <f t="shared" si="26"/>
        <v>1.3888888888887729E-3</v>
      </c>
      <c r="S52" s="71">
        <f t="shared" si="27"/>
        <v>1.5277777777777724E-2</v>
      </c>
      <c r="T52" s="71">
        <f t="shared" si="36"/>
        <v>2.7083333333333459E-2</v>
      </c>
      <c r="U52" s="44">
        <v>10.4</v>
      </c>
      <c r="V52" s="44">
        <f>INDEX('Počty dní'!F:J,MATCH(E52,'Počty dní'!H:H,0),4)</f>
        <v>47</v>
      </c>
      <c r="W52" s="115">
        <f>V52*U52</f>
        <v>488.8</v>
      </c>
      <c r="X52" s="16"/>
    </row>
    <row r="53" spans="1:24" ht="15" thickBot="1" x14ac:dyDescent="0.35">
      <c r="A53" s="94">
        <v>304</v>
      </c>
      <c r="B53" s="44">
        <v>3104</v>
      </c>
      <c r="C53" s="44" t="s">
        <v>2</v>
      </c>
      <c r="D53" s="89"/>
      <c r="E53" s="67" t="str">
        <f>CONCATENATE(C53,D53)</f>
        <v>X</v>
      </c>
      <c r="F53" s="44" t="s">
        <v>29</v>
      </c>
      <c r="G53" s="192"/>
      <c r="H53" s="44" t="str">
        <f>CONCATENATE(F53,"/",G53)</f>
        <v>přejezd/</v>
      </c>
      <c r="I53" s="68"/>
      <c r="J53" s="68" t="s">
        <v>5</v>
      </c>
      <c r="K53" s="69">
        <v>0.74097222222222225</v>
      </c>
      <c r="L53" s="70">
        <v>0.74097222222222225</v>
      </c>
      <c r="M53" s="45" t="s">
        <v>61</v>
      </c>
      <c r="N53" s="70">
        <v>0.74305555555555547</v>
      </c>
      <c r="O53" s="45" t="s">
        <v>58</v>
      </c>
      <c r="P53" s="44"/>
      <c r="Q53" s="71">
        <f t="shared" si="25"/>
        <v>2.0833333333332149E-3</v>
      </c>
      <c r="R53" s="71">
        <f t="shared" si="26"/>
        <v>0</v>
      </c>
      <c r="S53" s="71">
        <f t="shared" si="27"/>
        <v>2.0833333333332149E-3</v>
      </c>
      <c r="T53" s="71">
        <f t="shared" si="36"/>
        <v>0</v>
      </c>
      <c r="U53" s="44">
        <v>0</v>
      </c>
      <c r="V53" s="44">
        <f>INDEX('Počty dní'!F:J,MATCH(E53,'Počty dní'!H:H,0),4)</f>
        <v>47</v>
      </c>
      <c r="W53" s="115">
        <f>V53*U53</f>
        <v>0</v>
      </c>
      <c r="X53" s="16"/>
    </row>
    <row r="54" spans="1:24" ht="15" thickBot="1" x14ac:dyDescent="0.35">
      <c r="A54" s="120" t="str">
        <f ca="1">CONCATENATE(INDIRECT("R[-3]C[0]",FALSE),"celkem")</f>
        <v>304celkem</v>
      </c>
      <c r="B54" s="121"/>
      <c r="C54" s="121" t="str">
        <f ca="1">INDIRECT("R[-1]C[12]",FALSE)</f>
        <v>Vilémov,,nám.</v>
      </c>
      <c r="D54" s="122"/>
      <c r="E54" s="121"/>
      <c r="F54" s="122"/>
      <c r="G54" s="121"/>
      <c r="H54" s="123"/>
      <c r="I54" s="132"/>
      <c r="J54" s="133" t="str">
        <f ca="1">INDIRECT("R[-2]C[0]",FALSE)</f>
        <v>S</v>
      </c>
      <c r="K54" s="124"/>
      <c r="L54" s="134"/>
      <c r="M54" s="125"/>
      <c r="N54" s="134"/>
      <c r="O54" s="126"/>
      <c r="P54" s="121"/>
      <c r="Q54" s="127">
        <f>SUM(Q39:Q53)</f>
        <v>0.16458333333333308</v>
      </c>
      <c r="R54" s="127">
        <f>SUM(R39:R53)</f>
        <v>1.3888888888888951E-2</v>
      </c>
      <c r="S54" s="127">
        <f>SUM(S39:S53)</f>
        <v>0.17847222222222203</v>
      </c>
      <c r="T54" s="127">
        <f>SUM(T39:T53)</f>
        <v>0.38541666666666674</v>
      </c>
      <c r="U54" s="128">
        <f>SUM(U39:U53)</f>
        <v>134.4</v>
      </c>
      <c r="V54" s="129"/>
      <c r="W54" s="130">
        <f>SUM(W39:W53)</f>
        <v>6316.8000000000011</v>
      </c>
      <c r="X54" s="41"/>
    </row>
    <row r="55" spans="1:24" x14ac:dyDescent="0.3">
      <c r="D55" s="90"/>
      <c r="E55" s="82"/>
      <c r="G55" s="193"/>
      <c r="I55" s="63"/>
      <c r="K55" s="83"/>
      <c r="L55" s="84"/>
      <c r="M55" s="49"/>
      <c r="N55" s="84"/>
      <c r="O55" s="49"/>
      <c r="Q55" s="136"/>
      <c r="R55" s="136"/>
      <c r="S55" s="136"/>
      <c r="T55" s="136"/>
      <c r="X55" s="16"/>
    </row>
    <row r="56" spans="1:24" ht="15" thickBot="1" x14ac:dyDescent="0.35"/>
    <row r="57" spans="1:24" x14ac:dyDescent="0.3">
      <c r="A57" s="93">
        <v>305</v>
      </c>
      <c r="B57" s="42">
        <v>3105</v>
      </c>
      <c r="C57" s="42" t="s">
        <v>2</v>
      </c>
      <c r="D57" s="109"/>
      <c r="E57" s="110" t="str">
        <f t="shared" ref="E57:E67" si="42">CONCATENATE(C57,D57)</f>
        <v>X</v>
      </c>
      <c r="F57" s="42" t="s">
        <v>59</v>
      </c>
      <c r="G57" s="191">
        <v>1</v>
      </c>
      <c r="H57" s="42" t="str">
        <f t="shared" ref="H57:H67" si="43">CONCATENATE(F57,"/",G57)</f>
        <v>XXX171/1</v>
      </c>
      <c r="I57" s="64" t="s">
        <v>5</v>
      </c>
      <c r="J57" s="64" t="s">
        <v>6</v>
      </c>
      <c r="K57" s="111">
        <v>0.21388888888888891</v>
      </c>
      <c r="L57" s="112">
        <v>0.21527777777777779</v>
      </c>
      <c r="M57" s="113" t="s">
        <v>60</v>
      </c>
      <c r="N57" s="112">
        <v>0.23263888888888887</v>
      </c>
      <c r="O57" s="113" t="s">
        <v>54</v>
      </c>
      <c r="P57" s="42" t="str">
        <f t="shared" ref="P57:P66" si="44">IF(M58=O57,"OK","POZOR")</f>
        <v>OK</v>
      </c>
      <c r="Q57" s="114">
        <f t="shared" ref="Q57:Q67" si="45">IF(ISNUMBER(G57),N57-L57,IF(F57="přejezd",N57-L57,0))</f>
        <v>1.7361111111111077E-2</v>
      </c>
      <c r="R57" s="114">
        <f t="shared" ref="R57:R67" si="46">IF(ISNUMBER(G57),L57-K57,0)</f>
        <v>1.388888888888884E-3</v>
      </c>
      <c r="S57" s="114">
        <f t="shared" ref="S57:S67" si="47">Q57+R57</f>
        <v>1.8749999999999961E-2</v>
      </c>
      <c r="T57" s="114"/>
      <c r="U57" s="42">
        <v>15.3</v>
      </c>
      <c r="V57" s="42">
        <f>INDEX('Počty dní'!F:J,MATCH(E57,'Počty dní'!H:H,0),4)</f>
        <v>47</v>
      </c>
      <c r="W57" s="65">
        <f t="shared" ref="W57:W67" si="48">V57*U57</f>
        <v>719.1</v>
      </c>
      <c r="X57" s="16"/>
    </row>
    <row r="58" spans="1:24" x14ac:dyDescent="0.3">
      <c r="A58" s="94">
        <v>305</v>
      </c>
      <c r="B58" s="44">
        <v>3105</v>
      </c>
      <c r="C58" s="44" t="s">
        <v>2</v>
      </c>
      <c r="D58" s="89"/>
      <c r="E58" s="67" t="str">
        <f t="shared" si="42"/>
        <v>X</v>
      </c>
      <c r="F58" s="44" t="s">
        <v>59</v>
      </c>
      <c r="G58" s="192">
        <v>4</v>
      </c>
      <c r="H58" s="44" t="str">
        <f t="shared" si="43"/>
        <v>XXX171/4</v>
      </c>
      <c r="I58" s="68" t="s">
        <v>5</v>
      </c>
      <c r="J58" s="68" t="s">
        <v>6</v>
      </c>
      <c r="K58" s="69">
        <v>0.24791666666666667</v>
      </c>
      <c r="L58" s="70">
        <v>0.25</v>
      </c>
      <c r="M58" s="45" t="s">
        <v>54</v>
      </c>
      <c r="N58" s="70">
        <v>0.2722222222222222</v>
      </c>
      <c r="O58" s="45" t="s">
        <v>60</v>
      </c>
      <c r="P58" s="44" t="str">
        <f t="shared" si="44"/>
        <v>OK</v>
      </c>
      <c r="Q58" s="71">
        <f t="shared" si="45"/>
        <v>2.2222222222222199E-2</v>
      </c>
      <c r="R58" s="71">
        <f t="shared" si="46"/>
        <v>2.0833333333333259E-3</v>
      </c>
      <c r="S58" s="71">
        <f t="shared" si="47"/>
        <v>2.4305555555555525E-2</v>
      </c>
      <c r="T58" s="71">
        <f t="shared" ref="T58:T67" si="49">K58-N57</f>
        <v>1.5277777777777807E-2</v>
      </c>
      <c r="U58" s="44">
        <v>19.2</v>
      </c>
      <c r="V58" s="44">
        <f>INDEX('Počty dní'!F:J,MATCH(E58,'Počty dní'!H:H,0),4)</f>
        <v>47</v>
      </c>
      <c r="W58" s="115">
        <f t="shared" si="48"/>
        <v>902.4</v>
      </c>
      <c r="X58" s="16"/>
    </row>
    <row r="59" spans="1:24" x14ac:dyDescent="0.3">
      <c r="A59" s="94">
        <v>305</v>
      </c>
      <c r="B59" s="44">
        <v>3105</v>
      </c>
      <c r="C59" s="44" t="s">
        <v>2</v>
      </c>
      <c r="D59" s="89"/>
      <c r="E59" s="67" t="str">
        <f t="shared" si="42"/>
        <v>X</v>
      </c>
      <c r="F59" s="44" t="s">
        <v>63</v>
      </c>
      <c r="G59" s="192">
        <v>1</v>
      </c>
      <c r="H59" s="44" t="str">
        <f t="shared" si="43"/>
        <v>XXX173/1</v>
      </c>
      <c r="I59" s="68" t="s">
        <v>5</v>
      </c>
      <c r="J59" s="68" t="s">
        <v>6</v>
      </c>
      <c r="K59" s="69">
        <v>0.27291666666666664</v>
      </c>
      <c r="L59" s="70">
        <v>0.27361111111111108</v>
      </c>
      <c r="M59" s="45" t="s">
        <v>60</v>
      </c>
      <c r="N59" s="70">
        <v>0.29236111111111113</v>
      </c>
      <c r="O59" s="45" t="s">
        <v>60</v>
      </c>
      <c r="P59" s="44" t="str">
        <f t="shared" si="44"/>
        <v>OK</v>
      </c>
      <c r="Q59" s="71">
        <f t="shared" si="45"/>
        <v>1.8750000000000044E-2</v>
      </c>
      <c r="R59" s="71">
        <f t="shared" si="46"/>
        <v>6.9444444444444198E-4</v>
      </c>
      <c r="S59" s="71">
        <f t="shared" si="47"/>
        <v>1.9444444444444486E-2</v>
      </c>
      <c r="T59" s="71">
        <f t="shared" si="49"/>
        <v>6.9444444444444198E-4</v>
      </c>
      <c r="U59" s="44">
        <v>16.899999999999999</v>
      </c>
      <c r="V59" s="44">
        <f>INDEX('Počty dní'!F:J,MATCH(E59,'Počty dní'!H:H,0),4)</f>
        <v>47</v>
      </c>
      <c r="W59" s="115">
        <f t="shared" si="48"/>
        <v>794.3</v>
      </c>
      <c r="X59" s="16"/>
    </row>
    <row r="60" spans="1:24" x14ac:dyDescent="0.3">
      <c r="A60" s="94">
        <v>305</v>
      </c>
      <c r="B60" s="44">
        <v>3105</v>
      </c>
      <c r="C60" s="44" t="s">
        <v>2</v>
      </c>
      <c r="D60" s="89"/>
      <c r="E60" s="67" t="str">
        <f t="shared" si="42"/>
        <v>X</v>
      </c>
      <c r="F60" s="44" t="s">
        <v>56</v>
      </c>
      <c r="G60" s="192">
        <v>6</v>
      </c>
      <c r="H60" s="44" t="str">
        <f t="shared" si="43"/>
        <v>XXX170/6</v>
      </c>
      <c r="I60" s="68" t="s">
        <v>6</v>
      </c>
      <c r="J60" s="68" t="s">
        <v>6</v>
      </c>
      <c r="K60" s="69">
        <v>0.29375000000000001</v>
      </c>
      <c r="L60" s="70">
        <v>0.29652777777777778</v>
      </c>
      <c r="M60" s="45" t="s">
        <v>60</v>
      </c>
      <c r="N60" s="70">
        <v>0.32291666666666669</v>
      </c>
      <c r="O60" s="45" t="s">
        <v>48</v>
      </c>
      <c r="P60" s="44" t="str">
        <f t="shared" si="44"/>
        <v>OK</v>
      </c>
      <c r="Q60" s="71">
        <f t="shared" si="45"/>
        <v>2.6388888888888906E-2</v>
      </c>
      <c r="R60" s="71">
        <f t="shared" si="46"/>
        <v>2.7777777777777679E-3</v>
      </c>
      <c r="S60" s="71">
        <f t="shared" si="47"/>
        <v>2.9166666666666674E-2</v>
      </c>
      <c r="T60" s="71">
        <f t="shared" si="49"/>
        <v>1.388888888888884E-3</v>
      </c>
      <c r="U60" s="44">
        <v>22.3</v>
      </c>
      <c r="V60" s="44">
        <f>INDEX('Počty dní'!F:J,MATCH(E60,'Počty dní'!H:H,0),4)</f>
        <v>47</v>
      </c>
      <c r="W60" s="115">
        <f t="shared" si="48"/>
        <v>1048.1000000000001</v>
      </c>
      <c r="X60" s="16"/>
    </row>
    <row r="61" spans="1:24" x14ac:dyDescent="0.3">
      <c r="A61" s="94">
        <v>305</v>
      </c>
      <c r="B61" s="44">
        <v>3105</v>
      </c>
      <c r="C61" s="44" t="s">
        <v>2</v>
      </c>
      <c r="D61" s="89"/>
      <c r="E61" s="67" t="str">
        <f t="shared" si="42"/>
        <v>X</v>
      </c>
      <c r="F61" s="44" t="s">
        <v>69</v>
      </c>
      <c r="G61" s="192">
        <v>7</v>
      </c>
      <c r="H61" s="44" t="str">
        <f t="shared" si="43"/>
        <v>XXX220/7</v>
      </c>
      <c r="I61" s="68" t="s">
        <v>6</v>
      </c>
      <c r="J61" s="68" t="s">
        <v>6</v>
      </c>
      <c r="K61" s="69">
        <v>0.34027777777777773</v>
      </c>
      <c r="L61" s="70">
        <v>0.34166666666666662</v>
      </c>
      <c r="M61" s="45" t="s">
        <v>48</v>
      </c>
      <c r="N61" s="70">
        <v>0.36805555555555558</v>
      </c>
      <c r="O61" s="45" t="s">
        <v>70</v>
      </c>
      <c r="P61" s="44" t="str">
        <f t="shared" si="44"/>
        <v>OK</v>
      </c>
      <c r="Q61" s="71">
        <f t="shared" si="45"/>
        <v>2.6388888888888962E-2</v>
      </c>
      <c r="R61" s="71">
        <f t="shared" si="46"/>
        <v>1.388888888888884E-3</v>
      </c>
      <c r="S61" s="71">
        <f t="shared" si="47"/>
        <v>2.7777777777777846E-2</v>
      </c>
      <c r="T61" s="71">
        <f t="shared" si="49"/>
        <v>1.7361111111111049E-2</v>
      </c>
      <c r="U61" s="44">
        <v>19.2</v>
      </c>
      <c r="V61" s="44">
        <f>INDEX('Počty dní'!F:J,MATCH(E61,'Počty dní'!H:H,0),4)</f>
        <v>47</v>
      </c>
      <c r="W61" s="115">
        <f t="shared" si="48"/>
        <v>902.4</v>
      </c>
      <c r="X61" s="16"/>
    </row>
    <row r="62" spans="1:24" x14ac:dyDescent="0.3">
      <c r="A62" s="94">
        <v>305</v>
      </c>
      <c r="B62" s="44">
        <v>3105</v>
      </c>
      <c r="C62" s="44" t="s">
        <v>2</v>
      </c>
      <c r="D62" s="89"/>
      <c r="E62" s="67" t="str">
        <f t="shared" si="42"/>
        <v>X</v>
      </c>
      <c r="F62" s="44" t="s">
        <v>69</v>
      </c>
      <c r="G62" s="192">
        <v>14</v>
      </c>
      <c r="H62" s="44" t="str">
        <f t="shared" si="43"/>
        <v>XXX220/14</v>
      </c>
      <c r="I62" s="68" t="s">
        <v>6</v>
      </c>
      <c r="J62" s="68" t="s">
        <v>6</v>
      </c>
      <c r="K62" s="69">
        <v>0.54513888888888895</v>
      </c>
      <c r="L62" s="70">
        <v>0.54861111111111105</v>
      </c>
      <c r="M62" s="45" t="s">
        <v>70</v>
      </c>
      <c r="N62" s="70">
        <v>0.57291666666666663</v>
      </c>
      <c r="O62" s="45" t="s">
        <v>48</v>
      </c>
      <c r="P62" s="44" t="str">
        <f t="shared" si="44"/>
        <v>OK</v>
      </c>
      <c r="Q62" s="71">
        <f t="shared" si="45"/>
        <v>2.430555555555558E-2</v>
      </c>
      <c r="R62" s="71">
        <f t="shared" si="46"/>
        <v>3.4722222222220989E-3</v>
      </c>
      <c r="S62" s="71">
        <f t="shared" si="47"/>
        <v>2.7777777777777679E-2</v>
      </c>
      <c r="T62" s="71">
        <f t="shared" si="49"/>
        <v>0.17708333333333337</v>
      </c>
      <c r="U62" s="44">
        <v>19.2</v>
      </c>
      <c r="V62" s="44">
        <f>INDEX('Počty dní'!F:J,MATCH(E62,'Počty dní'!H:H,0),4)</f>
        <v>47</v>
      </c>
      <c r="W62" s="115">
        <f t="shared" si="48"/>
        <v>902.4</v>
      </c>
      <c r="X62" s="16"/>
    </row>
    <row r="63" spans="1:24" x14ac:dyDescent="0.3">
      <c r="A63" s="94">
        <v>305</v>
      </c>
      <c r="B63" s="44">
        <v>3105</v>
      </c>
      <c r="C63" s="44" t="s">
        <v>2</v>
      </c>
      <c r="D63" s="89"/>
      <c r="E63" s="67" t="str">
        <f t="shared" si="42"/>
        <v>X</v>
      </c>
      <c r="F63" s="44" t="s">
        <v>56</v>
      </c>
      <c r="G63" s="192">
        <v>13</v>
      </c>
      <c r="H63" s="44" t="str">
        <f t="shared" si="43"/>
        <v>XXX170/13</v>
      </c>
      <c r="I63" s="68" t="s">
        <v>6</v>
      </c>
      <c r="J63" s="68" t="s">
        <v>6</v>
      </c>
      <c r="K63" s="69">
        <v>0.57777777777777783</v>
      </c>
      <c r="L63" s="70">
        <v>0.57986111111111105</v>
      </c>
      <c r="M63" s="45" t="s">
        <v>48</v>
      </c>
      <c r="N63" s="70">
        <v>0.60277777777777775</v>
      </c>
      <c r="O63" s="45" t="s">
        <v>57</v>
      </c>
      <c r="P63" s="44" t="str">
        <f t="shared" si="44"/>
        <v>OK</v>
      </c>
      <c r="Q63" s="71">
        <f t="shared" si="45"/>
        <v>2.2916666666666696E-2</v>
      </c>
      <c r="R63" s="71">
        <f t="shared" si="46"/>
        <v>2.0833333333332149E-3</v>
      </c>
      <c r="S63" s="71">
        <f t="shared" si="47"/>
        <v>2.4999999999999911E-2</v>
      </c>
      <c r="T63" s="71">
        <f t="shared" si="49"/>
        <v>4.8611111111112049E-3</v>
      </c>
      <c r="U63" s="44">
        <v>23.1</v>
      </c>
      <c r="V63" s="44">
        <f>INDEX('Počty dní'!F:J,MATCH(E63,'Počty dní'!H:H,0),4)</f>
        <v>47</v>
      </c>
      <c r="W63" s="115">
        <f t="shared" si="48"/>
        <v>1085.7</v>
      </c>
      <c r="X63" s="16"/>
    </row>
    <row r="64" spans="1:24" x14ac:dyDescent="0.3">
      <c r="A64" s="94">
        <v>305</v>
      </c>
      <c r="B64" s="44">
        <v>3105</v>
      </c>
      <c r="C64" s="44" t="s">
        <v>2</v>
      </c>
      <c r="D64" s="89"/>
      <c r="E64" s="67" t="str">
        <f t="shared" si="42"/>
        <v>X</v>
      </c>
      <c r="F64" s="44" t="s">
        <v>56</v>
      </c>
      <c r="G64" s="192">
        <v>14</v>
      </c>
      <c r="H64" s="44" t="str">
        <f t="shared" si="43"/>
        <v>XXX170/14</v>
      </c>
      <c r="I64" s="68" t="s">
        <v>6</v>
      </c>
      <c r="J64" s="68" t="s">
        <v>6</v>
      </c>
      <c r="K64" s="69">
        <v>0.60347222222222219</v>
      </c>
      <c r="L64" s="70">
        <v>0.60416666666666663</v>
      </c>
      <c r="M64" s="45" t="s">
        <v>57</v>
      </c>
      <c r="N64" s="70">
        <v>0.62847222222222221</v>
      </c>
      <c r="O64" s="45" t="s">
        <v>48</v>
      </c>
      <c r="P64" s="44" t="str">
        <f t="shared" si="44"/>
        <v>OK</v>
      </c>
      <c r="Q64" s="71">
        <f t="shared" si="45"/>
        <v>2.430555555555558E-2</v>
      </c>
      <c r="R64" s="71">
        <f t="shared" si="46"/>
        <v>6.9444444444444198E-4</v>
      </c>
      <c r="S64" s="71">
        <f t="shared" si="47"/>
        <v>2.5000000000000022E-2</v>
      </c>
      <c r="T64" s="71">
        <f t="shared" si="49"/>
        <v>6.9444444444444198E-4</v>
      </c>
      <c r="U64" s="44">
        <v>23.1</v>
      </c>
      <c r="V64" s="44">
        <f>INDEX('Počty dní'!F:J,MATCH(E64,'Počty dní'!H:H,0),4)</f>
        <v>47</v>
      </c>
      <c r="W64" s="115">
        <f t="shared" si="48"/>
        <v>1085.7</v>
      </c>
      <c r="X64" s="16"/>
    </row>
    <row r="65" spans="1:24" x14ac:dyDescent="0.3">
      <c r="A65" s="94">
        <v>305</v>
      </c>
      <c r="B65" s="44">
        <v>3105</v>
      </c>
      <c r="C65" s="44" t="s">
        <v>2</v>
      </c>
      <c r="D65" s="89"/>
      <c r="E65" s="67" t="str">
        <f t="shared" si="42"/>
        <v>X</v>
      </c>
      <c r="F65" s="44" t="s">
        <v>69</v>
      </c>
      <c r="G65" s="192">
        <v>15</v>
      </c>
      <c r="H65" s="44" t="str">
        <f t="shared" si="43"/>
        <v>XXX220/15</v>
      </c>
      <c r="I65" s="68" t="s">
        <v>5</v>
      </c>
      <c r="J65" s="68" t="s">
        <v>6</v>
      </c>
      <c r="K65" s="69">
        <v>0.63194444444444442</v>
      </c>
      <c r="L65" s="70">
        <v>0.6333333333333333</v>
      </c>
      <c r="M65" s="45" t="s">
        <v>48</v>
      </c>
      <c r="N65" s="70">
        <v>0.65972222222222221</v>
      </c>
      <c r="O65" s="45" t="s">
        <v>70</v>
      </c>
      <c r="P65" s="44" t="str">
        <f t="shared" si="44"/>
        <v>OK</v>
      </c>
      <c r="Q65" s="71">
        <f t="shared" si="45"/>
        <v>2.6388888888888906E-2</v>
      </c>
      <c r="R65" s="71">
        <f t="shared" si="46"/>
        <v>1.388888888888884E-3</v>
      </c>
      <c r="S65" s="71">
        <f t="shared" si="47"/>
        <v>2.777777777777779E-2</v>
      </c>
      <c r="T65" s="71">
        <f t="shared" si="49"/>
        <v>3.4722222222222099E-3</v>
      </c>
      <c r="U65" s="44">
        <v>19.2</v>
      </c>
      <c r="V65" s="44">
        <f>INDEX('Počty dní'!F:J,MATCH(E65,'Počty dní'!H:H,0),4)</f>
        <v>47</v>
      </c>
      <c r="W65" s="115">
        <f t="shared" si="48"/>
        <v>902.4</v>
      </c>
      <c r="X65" s="16"/>
    </row>
    <row r="66" spans="1:24" x14ac:dyDescent="0.3">
      <c r="A66" s="94">
        <v>305</v>
      </c>
      <c r="B66" s="44">
        <v>3105</v>
      </c>
      <c r="C66" s="44" t="s">
        <v>2</v>
      </c>
      <c r="D66" s="89"/>
      <c r="E66" s="67" t="str">
        <f t="shared" si="42"/>
        <v>X</v>
      </c>
      <c r="F66" s="44" t="s">
        <v>69</v>
      </c>
      <c r="G66" s="192">
        <v>20</v>
      </c>
      <c r="H66" s="44" t="str">
        <f t="shared" si="43"/>
        <v>XXX220/20</v>
      </c>
      <c r="I66" s="68" t="s">
        <v>6</v>
      </c>
      <c r="J66" s="68" t="s">
        <v>6</v>
      </c>
      <c r="K66" s="69">
        <v>0.67013888888888884</v>
      </c>
      <c r="L66" s="70">
        <v>0.67361111111111116</v>
      </c>
      <c r="M66" s="45" t="s">
        <v>70</v>
      </c>
      <c r="N66" s="70">
        <v>0.69791666666666663</v>
      </c>
      <c r="O66" s="45" t="s">
        <v>48</v>
      </c>
      <c r="P66" s="44" t="str">
        <f t="shared" si="44"/>
        <v>OK</v>
      </c>
      <c r="Q66" s="71">
        <f t="shared" si="45"/>
        <v>2.4305555555555469E-2</v>
      </c>
      <c r="R66" s="71">
        <f t="shared" si="46"/>
        <v>3.4722222222223209E-3</v>
      </c>
      <c r="S66" s="71">
        <f t="shared" si="47"/>
        <v>2.777777777777779E-2</v>
      </c>
      <c r="T66" s="71">
        <f t="shared" si="49"/>
        <v>1.041666666666663E-2</v>
      </c>
      <c r="U66" s="44">
        <v>19.2</v>
      </c>
      <c r="V66" s="44">
        <f>INDEX('Počty dní'!F:J,MATCH(E66,'Počty dní'!H:H,0),4)</f>
        <v>47</v>
      </c>
      <c r="W66" s="115">
        <f t="shared" si="48"/>
        <v>902.4</v>
      </c>
      <c r="X66" s="16"/>
    </row>
    <row r="67" spans="1:24" ht="15" thickBot="1" x14ac:dyDescent="0.35">
      <c r="A67" s="94">
        <v>305</v>
      </c>
      <c r="B67" s="44">
        <v>3105</v>
      </c>
      <c r="C67" s="44" t="s">
        <v>2</v>
      </c>
      <c r="D67" s="89"/>
      <c r="E67" s="67" t="str">
        <f t="shared" si="42"/>
        <v>X</v>
      </c>
      <c r="F67" s="44" t="s">
        <v>56</v>
      </c>
      <c r="G67" s="192">
        <v>19</v>
      </c>
      <c r="H67" s="44" t="str">
        <f t="shared" si="43"/>
        <v>XXX170/19</v>
      </c>
      <c r="I67" s="68" t="s">
        <v>5</v>
      </c>
      <c r="J67" s="68" t="s">
        <v>6</v>
      </c>
      <c r="K67" s="69">
        <v>0.70277777777777783</v>
      </c>
      <c r="L67" s="70">
        <v>0.70486111111111116</v>
      </c>
      <c r="M67" s="45" t="s">
        <v>48</v>
      </c>
      <c r="N67" s="70">
        <v>0.72777777777777775</v>
      </c>
      <c r="O67" s="45" t="s">
        <v>57</v>
      </c>
      <c r="P67" s="44"/>
      <c r="Q67" s="71">
        <f t="shared" si="45"/>
        <v>2.2916666666666585E-2</v>
      </c>
      <c r="R67" s="71">
        <f t="shared" si="46"/>
        <v>2.0833333333333259E-3</v>
      </c>
      <c r="S67" s="71">
        <f t="shared" si="47"/>
        <v>2.4999999999999911E-2</v>
      </c>
      <c r="T67" s="71">
        <f t="shared" si="49"/>
        <v>4.8611111111112049E-3</v>
      </c>
      <c r="U67" s="44">
        <v>23.1</v>
      </c>
      <c r="V67" s="44">
        <f>INDEX('Počty dní'!F:J,MATCH(E67,'Počty dní'!H:H,0),4)</f>
        <v>47</v>
      </c>
      <c r="W67" s="115">
        <f t="shared" si="48"/>
        <v>1085.7</v>
      </c>
      <c r="X67" s="16"/>
    </row>
    <row r="68" spans="1:24" ht="15" thickBot="1" x14ac:dyDescent="0.35">
      <c r="A68" s="120" t="str">
        <f ca="1">CONCATENATE(INDIRECT("R[-3]C[0]",FALSE),"celkem")</f>
        <v>305celkem</v>
      </c>
      <c r="B68" s="121"/>
      <c r="C68" s="121" t="str">
        <f ca="1">INDIRECT("R[-1]C[12]",FALSE)</f>
        <v>Golčův Jeníkov,,žel.zast.</v>
      </c>
      <c r="D68" s="122"/>
      <c r="E68" s="121"/>
      <c r="F68" s="122"/>
      <c r="G68" s="121"/>
      <c r="H68" s="123"/>
      <c r="I68" s="132"/>
      <c r="J68" s="133" t="str">
        <f ca="1">INDIRECT("R[-2]C[0]",FALSE)</f>
        <v>V</v>
      </c>
      <c r="K68" s="124"/>
      <c r="L68" s="134"/>
      <c r="M68" s="125"/>
      <c r="N68" s="134"/>
      <c r="O68" s="126"/>
      <c r="P68" s="121"/>
      <c r="Q68" s="127">
        <f>SUM(Q57:Q67)</f>
        <v>0.25624999999999998</v>
      </c>
      <c r="R68" s="127">
        <f t="shared" ref="R68:T68" si="50">SUM(R57:R67)</f>
        <v>2.152777777777759E-2</v>
      </c>
      <c r="S68" s="127">
        <f t="shared" si="50"/>
        <v>0.27777777777777757</v>
      </c>
      <c r="T68" s="127">
        <f t="shared" si="50"/>
        <v>0.23611111111111124</v>
      </c>
      <c r="U68" s="128">
        <f>SUM(U57:U67)</f>
        <v>219.79999999999998</v>
      </c>
      <c r="V68" s="129"/>
      <c r="W68" s="130">
        <f>SUM(W57:W67)</f>
        <v>10330.6</v>
      </c>
      <c r="X68" s="41"/>
    </row>
    <row r="69" spans="1:24" x14ac:dyDescent="0.3">
      <c r="D69" s="90"/>
      <c r="E69" s="82"/>
      <c r="G69" s="193"/>
      <c r="I69" s="63"/>
      <c r="K69" s="83"/>
      <c r="L69" s="84"/>
      <c r="M69" s="49"/>
      <c r="N69" s="84"/>
      <c r="O69" s="49"/>
      <c r="Q69" s="136"/>
      <c r="R69" s="136"/>
      <c r="S69" s="136"/>
      <c r="T69" s="136"/>
      <c r="X69" s="16"/>
    </row>
    <row r="70" spans="1:24" ht="15" thickBot="1" x14ac:dyDescent="0.3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</row>
    <row r="71" spans="1:24" x14ac:dyDescent="0.3">
      <c r="A71" s="93">
        <v>306</v>
      </c>
      <c r="B71" s="42">
        <v>3106</v>
      </c>
      <c r="C71" s="42" t="s">
        <v>2</v>
      </c>
      <c r="D71" s="109"/>
      <c r="E71" s="110" t="str">
        <f>CONCATENATE(C71,D71)</f>
        <v>X</v>
      </c>
      <c r="F71" s="42" t="s">
        <v>99</v>
      </c>
      <c r="G71" s="191">
        <v>2</v>
      </c>
      <c r="H71" s="42" t="str">
        <f>CONCATENATE(F71,"/",G71)</f>
        <v>XXX227/2</v>
      </c>
      <c r="I71" s="64" t="s">
        <v>5</v>
      </c>
      <c r="J71" s="64" t="s">
        <v>5</v>
      </c>
      <c r="K71" s="111">
        <v>0.19305555555555554</v>
      </c>
      <c r="L71" s="112">
        <v>0.19444444444444445</v>
      </c>
      <c r="M71" s="113" t="s">
        <v>65</v>
      </c>
      <c r="N71" s="112">
        <v>0.22222222222222221</v>
      </c>
      <c r="O71" s="154" t="s">
        <v>48</v>
      </c>
      <c r="P71" s="42" t="str">
        <f t="shared" ref="P71:P78" si="51">IF(M72=O71,"OK","POZOR")</f>
        <v>OK</v>
      </c>
      <c r="Q71" s="114">
        <f t="shared" ref="Q71:Q79" si="52">IF(ISNUMBER(G71),N71-L71,IF(F71="přejezd",N71-L71,0))</f>
        <v>2.7777777777777762E-2</v>
      </c>
      <c r="R71" s="114">
        <f t="shared" ref="R71:R79" si="53">IF(ISNUMBER(G71),L71-K71,0)</f>
        <v>1.3888888888889117E-3</v>
      </c>
      <c r="S71" s="114">
        <f t="shared" ref="S71:S79" si="54">Q71+R71</f>
        <v>2.9166666666666674E-2</v>
      </c>
      <c r="T71" s="114"/>
      <c r="U71" s="42">
        <v>22.4</v>
      </c>
      <c r="V71" s="42">
        <f>INDEX('Počty dní'!F:J,MATCH(E71,'Počty dní'!H:H,0),4)</f>
        <v>47</v>
      </c>
      <c r="W71" s="65">
        <f>V71*U71</f>
        <v>1052.8</v>
      </c>
      <c r="X71" s="16"/>
    </row>
    <row r="72" spans="1:24" x14ac:dyDescent="0.3">
      <c r="A72" s="94">
        <v>306</v>
      </c>
      <c r="B72" s="44">
        <v>3106</v>
      </c>
      <c r="C72" s="44" t="s">
        <v>2</v>
      </c>
      <c r="D72" s="89">
        <v>45</v>
      </c>
      <c r="E72" s="67" t="str">
        <f t="shared" ref="E72" si="55">CONCATENATE(C72,D72)</f>
        <v>X45</v>
      </c>
      <c r="F72" s="43" t="s">
        <v>29</v>
      </c>
      <c r="G72" s="195"/>
      <c r="H72" s="44" t="str">
        <f t="shared" ref="H72:H73" si="56">CONCATENATE(F72,"/",G72)</f>
        <v>přejezd/</v>
      </c>
      <c r="I72" s="66"/>
      <c r="J72" s="68" t="s">
        <v>5</v>
      </c>
      <c r="K72" s="86">
        <v>0.26666666666666666</v>
      </c>
      <c r="L72" s="87">
        <v>0.26666666666666666</v>
      </c>
      <c r="M72" s="188" t="s">
        <v>48</v>
      </c>
      <c r="N72" s="87">
        <v>0.26944444444444443</v>
      </c>
      <c r="O72" s="138" t="s">
        <v>103</v>
      </c>
      <c r="P72" s="43" t="str">
        <f t="shared" si="51"/>
        <v>OK</v>
      </c>
      <c r="Q72" s="148">
        <f t="shared" si="52"/>
        <v>2.7777777777777679E-3</v>
      </c>
      <c r="R72" s="148">
        <f t="shared" si="53"/>
        <v>0</v>
      </c>
      <c r="S72" s="148">
        <f t="shared" si="54"/>
        <v>2.7777777777777679E-3</v>
      </c>
      <c r="T72" s="148">
        <f t="shared" ref="T72:T79" si="57">K72-N71</f>
        <v>4.4444444444444453E-2</v>
      </c>
      <c r="U72" s="43">
        <v>0</v>
      </c>
      <c r="V72" s="44">
        <f>INDEX('Počty dní'!F:J,MATCH(E72,'Počty dní'!H:H,0),4)</f>
        <v>47</v>
      </c>
      <c r="W72" s="115">
        <f>V72*U72</f>
        <v>0</v>
      </c>
      <c r="X72" s="16"/>
    </row>
    <row r="73" spans="1:24" x14ac:dyDescent="0.3">
      <c r="A73" s="94">
        <v>306</v>
      </c>
      <c r="B73" s="44">
        <v>3106</v>
      </c>
      <c r="C73" s="44" t="s">
        <v>2</v>
      </c>
      <c r="D73" s="89"/>
      <c r="E73" s="67" t="str">
        <f t="shared" ref="E73" si="58">CONCATENATE(C73,D73)</f>
        <v>X</v>
      </c>
      <c r="F73" s="44" t="s">
        <v>105</v>
      </c>
      <c r="G73" s="192">
        <v>5</v>
      </c>
      <c r="H73" s="44" t="str">
        <f t="shared" si="56"/>
        <v>XXX162/5</v>
      </c>
      <c r="I73" s="68" t="s">
        <v>5</v>
      </c>
      <c r="J73" s="68" t="s">
        <v>5</v>
      </c>
      <c r="K73" s="69">
        <v>0.26944444444444443</v>
      </c>
      <c r="L73" s="70">
        <v>0.27083333333333331</v>
      </c>
      <c r="M73" s="138" t="s">
        <v>103</v>
      </c>
      <c r="N73" s="70">
        <v>0.29652777777777778</v>
      </c>
      <c r="O73" s="138" t="s">
        <v>106</v>
      </c>
      <c r="P73" s="44" t="str">
        <f t="shared" si="51"/>
        <v>OK</v>
      </c>
      <c r="Q73" s="71">
        <f t="shared" si="52"/>
        <v>2.5694444444444464E-2</v>
      </c>
      <c r="R73" s="71">
        <f t="shared" si="53"/>
        <v>1.388888888888884E-3</v>
      </c>
      <c r="S73" s="71">
        <f t="shared" si="54"/>
        <v>2.7083333333333348E-2</v>
      </c>
      <c r="T73" s="71">
        <f t="shared" si="57"/>
        <v>0</v>
      </c>
      <c r="U73" s="44">
        <v>17.5</v>
      </c>
      <c r="V73" s="44">
        <f>INDEX('Počty dní'!F:J,MATCH(E73,'Počty dní'!H:H,0),4)</f>
        <v>47</v>
      </c>
      <c r="W73" s="115">
        <f t="shared" ref="W73" si="59">V73*U73</f>
        <v>822.5</v>
      </c>
      <c r="X73" s="16"/>
    </row>
    <row r="74" spans="1:24" x14ac:dyDescent="0.3">
      <c r="A74" s="94">
        <v>306</v>
      </c>
      <c r="B74" s="44">
        <v>3106</v>
      </c>
      <c r="C74" s="44" t="s">
        <v>2</v>
      </c>
      <c r="D74" s="89"/>
      <c r="E74" s="67" t="str">
        <f t="shared" ref="E74:E79" si="60">CONCATENATE(C74,D74)</f>
        <v>X</v>
      </c>
      <c r="F74" s="44" t="s">
        <v>105</v>
      </c>
      <c r="G74" s="192">
        <v>8</v>
      </c>
      <c r="H74" s="44" t="str">
        <f t="shared" ref="H74:H79" si="61">CONCATENATE(F74,"/",G74)</f>
        <v>XXX162/8</v>
      </c>
      <c r="I74" s="68" t="s">
        <v>5</v>
      </c>
      <c r="J74" s="68" t="s">
        <v>5</v>
      </c>
      <c r="K74" s="69">
        <v>0.3576388888888889</v>
      </c>
      <c r="L74" s="70">
        <v>0.35902777777777778</v>
      </c>
      <c r="M74" s="137" t="s">
        <v>106</v>
      </c>
      <c r="N74" s="70">
        <v>0.3923611111111111</v>
      </c>
      <c r="O74" s="138" t="s">
        <v>103</v>
      </c>
      <c r="P74" s="44" t="str">
        <f t="shared" si="51"/>
        <v>OK</v>
      </c>
      <c r="Q74" s="71">
        <f t="shared" si="52"/>
        <v>3.3333333333333326E-2</v>
      </c>
      <c r="R74" s="71">
        <f t="shared" si="53"/>
        <v>1.388888888888884E-3</v>
      </c>
      <c r="S74" s="71">
        <f t="shared" si="54"/>
        <v>3.472222222222221E-2</v>
      </c>
      <c r="T74" s="71">
        <f t="shared" si="57"/>
        <v>6.1111111111111116E-2</v>
      </c>
      <c r="U74" s="44">
        <v>23.7</v>
      </c>
      <c r="V74" s="44">
        <f>INDEX('Počty dní'!F:J,MATCH(E74,'Počty dní'!H:H,0),4)</f>
        <v>47</v>
      </c>
      <c r="W74" s="115">
        <f t="shared" ref="W74:W79" si="62">V74*U74</f>
        <v>1113.8999999999999</v>
      </c>
      <c r="X74" s="16"/>
    </row>
    <row r="75" spans="1:24" x14ac:dyDescent="0.3">
      <c r="A75" s="94">
        <v>306</v>
      </c>
      <c r="B75" s="44">
        <v>3106</v>
      </c>
      <c r="C75" s="44" t="s">
        <v>2</v>
      </c>
      <c r="D75" s="89"/>
      <c r="E75" s="67" t="str">
        <f>CONCATENATE(C75,D75)</f>
        <v>X</v>
      </c>
      <c r="F75" s="44" t="s">
        <v>105</v>
      </c>
      <c r="G75" s="192">
        <v>7</v>
      </c>
      <c r="H75" s="44" t="str">
        <f>CONCATENATE(F75,"/",G75)</f>
        <v>XXX162/7</v>
      </c>
      <c r="I75" s="68" t="s">
        <v>5</v>
      </c>
      <c r="J75" s="68" t="s">
        <v>5</v>
      </c>
      <c r="K75" s="69">
        <v>0.43958333333333338</v>
      </c>
      <c r="L75" s="70">
        <v>0.44097222222222227</v>
      </c>
      <c r="M75" s="137" t="s">
        <v>103</v>
      </c>
      <c r="N75" s="70">
        <v>0.47500000000000003</v>
      </c>
      <c r="O75" s="138" t="s">
        <v>106</v>
      </c>
      <c r="P75" s="44" t="str">
        <f t="shared" si="51"/>
        <v>OK</v>
      </c>
      <c r="Q75" s="71">
        <f t="shared" si="52"/>
        <v>3.4027777777777768E-2</v>
      </c>
      <c r="R75" s="71">
        <f t="shared" si="53"/>
        <v>1.388888888888884E-3</v>
      </c>
      <c r="S75" s="71">
        <f t="shared" si="54"/>
        <v>3.5416666666666652E-2</v>
      </c>
      <c r="T75" s="71">
        <f t="shared" si="57"/>
        <v>4.7222222222222276E-2</v>
      </c>
      <c r="U75" s="44">
        <v>23.7</v>
      </c>
      <c r="V75" s="44">
        <f>INDEX('Počty dní'!F:J,MATCH(E75,'Počty dní'!H:H,0),4)</f>
        <v>47</v>
      </c>
      <c r="W75" s="115">
        <f>V75*U75</f>
        <v>1113.8999999999999</v>
      </c>
      <c r="X75" s="16"/>
    </row>
    <row r="76" spans="1:24" x14ac:dyDescent="0.3">
      <c r="A76" s="94">
        <v>306</v>
      </c>
      <c r="B76" s="44">
        <v>3106</v>
      </c>
      <c r="C76" s="44" t="s">
        <v>2</v>
      </c>
      <c r="D76" s="89"/>
      <c r="E76" s="67" t="str">
        <f>CONCATENATE(C76,D76)</f>
        <v>X</v>
      </c>
      <c r="F76" s="44" t="s">
        <v>105</v>
      </c>
      <c r="G76" s="192">
        <v>10</v>
      </c>
      <c r="H76" s="44" t="str">
        <f>CONCATENATE(F76,"/",G76)</f>
        <v>XXX162/10</v>
      </c>
      <c r="I76" s="68" t="s">
        <v>5</v>
      </c>
      <c r="J76" s="68" t="s">
        <v>5</v>
      </c>
      <c r="K76" s="69">
        <v>0.56666666666666665</v>
      </c>
      <c r="L76" s="70">
        <v>0.56736111111111109</v>
      </c>
      <c r="M76" s="138" t="s">
        <v>106</v>
      </c>
      <c r="N76" s="70">
        <v>0.60069444444444442</v>
      </c>
      <c r="O76" s="139" t="s">
        <v>103</v>
      </c>
      <c r="P76" s="44" t="str">
        <f t="shared" si="51"/>
        <v>OK</v>
      </c>
      <c r="Q76" s="71">
        <f t="shared" si="52"/>
        <v>3.3333333333333326E-2</v>
      </c>
      <c r="R76" s="71">
        <f t="shared" si="53"/>
        <v>6.9444444444444198E-4</v>
      </c>
      <c r="S76" s="71">
        <f t="shared" si="54"/>
        <v>3.4027777777777768E-2</v>
      </c>
      <c r="T76" s="71">
        <f t="shared" si="57"/>
        <v>9.1666666666666619E-2</v>
      </c>
      <c r="U76" s="44">
        <v>23.7</v>
      </c>
      <c r="V76" s="44">
        <f>INDEX('Počty dní'!F:J,MATCH(E76,'Počty dní'!H:H,0),4)</f>
        <v>47</v>
      </c>
      <c r="W76" s="115">
        <f>V76*U76</f>
        <v>1113.8999999999999</v>
      </c>
      <c r="X76" s="16"/>
    </row>
    <row r="77" spans="1:24" x14ac:dyDescent="0.3">
      <c r="A77" s="94">
        <v>306</v>
      </c>
      <c r="B77" s="44">
        <v>3106</v>
      </c>
      <c r="C77" s="44" t="s">
        <v>2</v>
      </c>
      <c r="D77" s="89"/>
      <c r="E77" s="67" t="str">
        <f>CONCATENATE(C77,D77)</f>
        <v>X</v>
      </c>
      <c r="F77" s="44" t="s">
        <v>131</v>
      </c>
      <c r="G77" s="192">
        <v>14</v>
      </c>
      <c r="H77" s="44" t="str">
        <f>CONCATENATE(F77,"/",G77)</f>
        <v>XXX222/14</v>
      </c>
      <c r="I77" s="68" t="s">
        <v>5</v>
      </c>
      <c r="J77" s="68" t="s">
        <v>5</v>
      </c>
      <c r="K77" s="69">
        <v>0.63750000000000007</v>
      </c>
      <c r="L77" s="70">
        <v>0.63888888888888895</v>
      </c>
      <c r="M77" s="189" t="s">
        <v>103</v>
      </c>
      <c r="N77" s="70">
        <v>0.66805555555555562</v>
      </c>
      <c r="O77" s="45" t="s">
        <v>70</v>
      </c>
      <c r="P77" s="44" t="str">
        <f t="shared" si="51"/>
        <v>OK</v>
      </c>
      <c r="Q77" s="71">
        <f t="shared" si="52"/>
        <v>2.9166666666666674E-2</v>
      </c>
      <c r="R77" s="71">
        <f t="shared" si="53"/>
        <v>1.388888888888884E-3</v>
      </c>
      <c r="S77" s="71">
        <f t="shared" si="54"/>
        <v>3.0555555555555558E-2</v>
      </c>
      <c r="T77" s="71">
        <f t="shared" si="57"/>
        <v>3.6805555555555647E-2</v>
      </c>
      <c r="U77" s="44">
        <v>32.200000000000003</v>
      </c>
      <c r="V77" s="44">
        <f>INDEX('Počty dní'!F:J,MATCH(E77,'Počty dní'!H:H,0),4)</f>
        <v>47</v>
      </c>
      <c r="W77" s="115">
        <f>V77*U77</f>
        <v>1513.4</v>
      </c>
      <c r="X77" s="16"/>
    </row>
    <row r="78" spans="1:24" x14ac:dyDescent="0.3">
      <c r="A78" s="94">
        <v>306</v>
      </c>
      <c r="B78" s="44">
        <v>3106</v>
      </c>
      <c r="C78" s="44" t="s">
        <v>2</v>
      </c>
      <c r="D78" s="89"/>
      <c r="E78" s="67" t="str">
        <f>CONCATENATE(C78,D78)</f>
        <v>X</v>
      </c>
      <c r="F78" s="44" t="s">
        <v>131</v>
      </c>
      <c r="G78" s="192">
        <v>11</v>
      </c>
      <c r="H78" s="44" t="str">
        <f>CONCATENATE(F78,"/",G78)</f>
        <v>XXX222/11</v>
      </c>
      <c r="I78" s="68" t="s">
        <v>5</v>
      </c>
      <c r="J78" s="68" t="s">
        <v>5</v>
      </c>
      <c r="K78" s="69">
        <v>0.6958333333333333</v>
      </c>
      <c r="L78" s="70">
        <v>0.69791666666666663</v>
      </c>
      <c r="M78" s="45" t="s">
        <v>70</v>
      </c>
      <c r="N78" s="70">
        <v>0.73263888888888884</v>
      </c>
      <c r="O78" s="143" t="s">
        <v>48</v>
      </c>
      <c r="P78" s="44" t="str">
        <f t="shared" si="51"/>
        <v>OK</v>
      </c>
      <c r="Q78" s="71">
        <f t="shared" si="52"/>
        <v>3.472222222222221E-2</v>
      </c>
      <c r="R78" s="71">
        <f t="shared" si="53"/>
        <v>2.0833333333333259E-3</v>
      </c>
      <c r="S78" s="71">
        <f t="shared" si="54"/>
        <v>3.6805555555555536E-2</v>
      </c>
      <c r="T78" s="71">
        <f t="shared" si="57"/>
        <v>2.7777777777777679E-2</v>
      </c>
      <c r="U78" s="44">
        <v>26.4</v>
      </c>
      <c r="V78" s="44">
        <f>INDEX('Počty dní'!F:J,MATCH(E78,'Počty dní'!H:H,0),4)</f>
        <v>47</v>
      </c>
      <c r="W78" s="115">
        <f>V78*U78</f>
        <v>1240.8</v>
      </c>
      <c r="X78" s="16"/>
    </row>
    <row r="79" spans="1:24" ht="15" thickBot="1" x14ac:dyDescent="0.35">
      <c r="A79" s="95">
        <v>306</v>
      </c>
      <c r="B79" s="46">
        <v>3106</v>
      </c>
      <c r="C79" s="46" t="s">
        <v>2</v>
      </c>
      <c r="D79" s="116"/>
      <c r="E79" s="117" t="str">
        <f t="shared" si="60"/>
        <v>X</v>
      </c>
      <c r="F79" s="46" t="s">
        <v>99</v>
      </c>
      <c r="G79" s="196">
        <v>15</v>
      </c>
      <c r="H79" s="46" t="str">
        <f t="shared" si="61"/>
        <v>XXX227/15</v>
      </c>
      <c r="I79" s="72" t="s">
        <v>5</v>
      </c>
      <c r="J79" s="72" t="s">
        <v>5</v>
      </c>
      <c r="K79" s="73">
        <v>0.73472222222222217</v>
      </c>
      <c r="L79" s="74">
        <v>0.73611111111111116</v>
      </c>
      <c r="M79" s="47" t="s">
        <v>48</v>
      </c>
      <c r="N79" s="74">
        <v>0.7631944444444444</v>
      </c>
      <c r="O79" s="47" t="s">
        <v>65</v>
      </c>
      <c r="P79" s="46"/>
      <c r="Q79" s="118">
        <f t="shared" si="52"/>
        <v>2.7083333333333237E-2</v>
      </c>
      <c r="R79" s="118">
        <f t="shared" si="53"/>
        <v>1.388888888888995E-3</v>
      </c>
      <c r="S79" s="118">
        <f t="shared" si="54"/>
        <v>2.8472222222222232E-2</v>
      </c>
      <c r="T79" s="118">
        <f t="shared" si="57"/>
        <v>2.0833333333333259E-3</v>
      </c>
      <c r="U79" s="46">
        <v>22.4</v>
      </c>
      <c r="V79" s="46">
        <f>INDEX('Počty dní'!F:J,MATCH(E79,'Počty dní'!H:H,0),4)</f>
        <v>47</v>
      </c>
      <c r="W79" s="119">
        <f t="shared" si="62"/>
        <v>1052.8</v>
      </c>
      <c r="X79" s="16"/>
    </row>
    <row r="80" spans="1:24" ht="15" thickBot="1" x14ac:dyDescent="0.35">
      <c r="A80" s="120" t="str">
        <f ca="1">CONCATENATE(INDIRECT("R[-3]C[0]",FALSE),"celkem")</f>
        <v>306celkem</v>
      </c>
      <c r="B80" s="121"/>
      <c r="C80" s="121" t="str">
        <f ca="1">INDIRECT("R[-1]C[12]",FALSE)</f>
        <v>Habry,,aut.st.</v>
      </c>
      <c r="D80" s="122"/>
      <c r="E80" s="121"/>
      <c r="F80" s="122"/>
      <c r="G80" s="121"/>
      <c r="H80" s="123"/>
      <c r="I80" s="132"/>
      <c r="J80" s="133" t="str">
        <f ca="1">INDIRECT("R[-2]C[0]",FALSE)</f>
        <v>S</v>
      </c>
      <c r="K80" s="124"/>
      <c r="L80" s="134"/>
      <c r="M80" s="125"/>
      <c r="N80" s="134"/>
      <c r="O80" s="126"/>
      <c r="P80" s="121"/>
      <c r="Q80" s="127">
        <f>SUM(Q71:Q79)</f>
        <v>0.24791666666666654</v>
      </c>
      <c r="R80" s="127">
        <f>SUM(R71:R79)</f>
        <v>1.111111111111121E-2</v>
      </c>
      <c r="S80" s="127">
        <f>SUM(S71:S79)</f>
        <v>0.25902777777777775</v>
      </c>
      <c r="T80" s="127">
        <f>SUM(T71:T79)</f>
        <v>0.31111111111111112</v>
      </c>
      <c r="U80" s="128">
        <f>SUM(U71:U79)</f>
        <v>192</v>
      </c>
      <c r="V80" s="129"/>
      <c r="W80" s="130">
        <f>SUM(W71:W79)</f>
        <v>9024</v>
      </c>
      <c r="X80" s="41"/>
    </row>
    <row r="81" spans="1:24" x14ac:dyDescent="0.3">
      <c r="D81" s="90"/>
      <c r="E81" s="82"/>
      <c r="G81" s="193"/>
      <c r="K81" s="83"/>
      <c r="L81" s="83"/>
      <c r="M81" s="83"/>
      <c r="N81" s="84"/>
      <c r="O81" s="49"/>
      <c r="X81" s="16"/>
    </row>
    <row r="82" spans="1:24" ht="15" thickBot="1" x14ac:dyDescent="0.35"/>
    <row r="83" spans="1:24" x14ac:dyDescent="0.3">
      <c r="A83" s="93">
        <v>307</v>
      </c>
      <c r="B83" s="42">
        <v>3107</v>
      </c>
      <c r="C83" s="42" t="s">
        <v>2</v>
      </c>
      <c r="D83" s="109"/>
      <c r="E83" s="110" t="str">
        <f>CONCATENATE(C83,D83)</f>
        <v>X</v>
      </c>
      <c r="F83" s="42" t="s">
        <v>78</v>
      </c>
      <c r="G83" s="191">
        <v>2</v>
      </c>
      <c r="H83" s="42" t="str">
        <f>CONCATENATE(F83,"/",G83)</f>
        <v>XXX225/2</v>
      </c>
      <c r="I83" s="64" t="s">
        <v>5</v>
      </c>
      <c r="J83" s="64" t="s">
        <v>5</v>
      </c>
      <c r="K83" s="111">
        <v>0.17708333333333334</v>
      </c>
      <c r="L83" s="112">
        <v>0.17916666666666667</v>
      </c>
      <c r="M83" s="113" t="s">
        <v>65</v>
      </c>
      <c r="N83" s="112">
        <v>0.19999999999999998</v>
      </c>
      <c r="O83" s="113" t="s">
        <v>70</v>
      </c>
      <c r="P83" s="42" t="str">
        <f t="shared" ref="P83:P98" si="63">IF(M84=O83,"OK","POZOR")</f>
        <v>OK</v>
      </c>
      <c r="Q83" s="114">
        <f t="shared" ref="Q83:Q99" si="64">IF(ISNUMBER(G83),N83-L83,IF(F83="přejezd",N83-L83,0))</f>
        <v>2.0833333333333315E-2</v>
      </c>
      <c r="R83" s="114">
        <f t="shared" ref="R83:R99" si="65">IF(ISNUMBER(G83),L83-K83,0)</f>
        <v>2.0833333333333259E-3</v>
      </c>
      <c r="S83" s="114">
        <f t="shared" ref="S83:S99" si="66">Q83+R83</f>
        <v>2.2916666666666641E-2</v>
      </c>
      <c r="T83" s="114"/>
      <c r="U83" s="42">
        <v>22</v>
      </c>
      <c r="V83" s="42">
        <f>INDEX('Počty dní'!F:J,MATCH(E83,'Počty dní'!H:H,0),4)</f>
        <v>47</v>
      </c>
      <c r="W83" s="65">
        <f>V83*U83</f>
        <v>1034</v>
      </c>
      <c r="X83" s="16"/>
    </row>
    <row r="84" spans="1:24" x14ac:dyDescent="0.3">
      <c r="A84" s="94">
        <v>307</v>
      </c>
      <c r="B84" s="44">
        <v>3107</v>
      </c>
      <c r="C84" s="44" t="s">
        <v>2</v>
      </c>
      <c r="D84" s="89"/>
      <c r="E84" s="67" t="str">
        <f>CONCATENATE(C84,D84)</f>
        <v>X</v>
      </c>
      <c r="F84" s="44" t="s">
        <v>78</v>
      </c>
      <c r="G84" s="192">
        <v>1</v>
      </c>
      <c r="H84" s="44" t="str">
        <f>CONCATENATE(F84,"/",G84)</f>
        <v>XXX225/1</v>
      </c>
      <c r="I84" s="68" t="s">
        <v>5</v>
      </c>
      <c r="J84" s="68" t="s">
        <v>5</v>
      </c>
      <c r="K84" s="69">
        <v>0.21180555555555555</v>
      </c>
      <c r="L84" s="70">
        <v>0.21458333333333335</v>
      </c>
      <c r="M84" s="45" t="s">
        <v>70</v>
      </c>
      <c r="N84" s="70">
        <v>0.2388888888888889</v>
      </c>
      <c r="O84" s="45" t="s">
        <v>65</v>
      </c>
      <c r="P84" s="44" t="str">
        <f t="shared" si="63"/>
        <v>OK</v>
      </c>
      <c r="Q84" s="71">
        <f t="shared" si="64"/>
        <v>2.4305555555555552E-2</v>
      </c>
      <c r="R84" s="71">
        <f t="shared" si="65"/>
        <v>2.7777777777777957E-3</v>
      </c>
      <c r="S84" s="71">
        <f t="shared" si="66"/>
        <v>2.7083333333333348E-2</v>
      </c>
      <c r="T84" s="71">
        <f t="shared" ref="T84:T99" si="67">K84-N83</f>
        <v>1.1805555555555569E-2</v>
      </c>
      <c r="U84" s="44">
        <v>22</v>
      </c>
      <c r="V84" s="44">
        <f>INDEX('Počty dní'!F:J,MATCH(E84,'Počty dní'!H:H,0),4)</f>
        <v>47</v>
      </c>
      <c r="W84" s="115">
        <f>V84*U84</f>
        <v>1034</v>
      </c>
      <c r="X84" s="16"/>
    </row>
    <row r="85" spans="1:24" x14ac:dyDescent="0.3">
      <c r="A85" s="94">
        <v>307</v>
      </c>
      <c r="B85" s="44">
        <v>3107</v>
      </c>
      <c r="C85" s="44" t="s">
        <v>2</v>
      </c>
      <c r="D85" s="89"/>
      <c r="E85" s="67" t="str">
        <f>CONCATENATE(C85,D85)</f>
        <v>X</v>
      </c>
      <c r="F85" s="44" t="s">
        <v>81</v>
      </c>
      <c r="G85" s="192">
        <v>52</v>
      </c>
      <c r="H85" s="44" t="str">
        <f>CONCATENATE(F85,"/",G85)</f>
        <v>XXX224/52</v>
      </c>
      <c r="I85" s="68" t="s">
        <v>5</v>
      </c>
      <c r="J85" s="68" t="s">
        <v>5</v>
      </c>
      <c r="K85" s="69">
        <v>0.23958333333333334</v>
      </c>
      <c r="L85" s="70">
        <v>0.24027777777777778</v>
      </c>
      <c r="M85" s="45" t="s">
        <v>65</v>
      </c>
      <c r="N85" s="70">
        <v>0.26041666666666669</v>
      </c>
      <c r="O85" s="45" t="s">
        <v>65</v>
      </c>
      <c r="P85" s="44" t="str">
        <f t="shared" si="63"/>
        <v>OK</v>
      </c>
      <c r="Q85" s="71">
        <f t="shared" si="64"/>
        <v>2.0138888888888901E-2</v>
      </c>
      <c r="R85" s="71">
        <f t="shared" si="65"/>
        <v>6.9444444444444198E-4</v>
      </c>
      <c r="S85" s="71">
        <f t="shared" si="66"/>
        <v>2.0833333333333343E-2</v>
      </c>
      <c r="T85" s="71">
        <f t="shared" si="67"/>
        <v>6.9444444444444198E-4</v>
      </c>
      <c r="U85" s="44">
        <v>19.600000000000001</v>
      </c>
      <c r="V85" s="44">
        <f>INDEX('Počty dní'!F:J,MATCH(E85,'Počty dní'!H:H,0),4)</f>
        <v>47</v>
      </c>
      <c r="W85" s="115">
        <f>V85*U85</f>
        <v>921.2</v>
      </c>
      <c r="X85" s="16"/>
    </row>
    <row r="86" spans="1:24" x14ac:dyDescent="0.3">
      <c r="A86" s="94">
        <v>307</v>
      </c>
      <c r="B86" s="44">
        <v>3107</v>
      </c>
      <c r="C86" s="44" t="s">
        <v>2</v>
      </c>
      <c r="D86" s="89"/>
      <c r="E86" s="67" t="str">
        <f t="shared" ref="E86:E99" si="68">CONCATENATE(C86,D86)</f>
        <v>X</v>
      </c>
      <c r="F86" s="44" t="s">
        <v>64</v>
      </c>
      <c r="G86" s="192">
        <v>3</v>
      </c>
      <c r="H86" s="44" t="str">
        <f t="shared" ref="H86:H99" si="69">CONCATENATE(F86,"/",G86)</f>
        <v>XXX172/3</v>
      </c>
      <c r="I86" s="68" t="s">
        <v>5</v>
      </c>
      <c r="J86" s="68" t="s">
        <v>5</v>
      </c>
      <c r="K86" s="69">
        <v>0.26111111111111113</v>
      </c>
      <c r="L86" s="70">
        <v>0.26180555555555557</v>
      </c>
      <c r="M86" s="45" t="s">
        <v>65</v>
      </c>
      <c r="N86" s="70">
        <v>0.26944444444444443</v>
      </c>
      <c r="O86" s="45" t="s">
        <v>57</v>
      </c>
      <c r="P86" s="44" t="str">
        <f t="shared" si="63"/>
        <v>OK</v>
      </c>
      <c r="Q86" s="71">
        <f t="shared" si="64"/>
        <v>7.6388888888888618E-3</v>
      </c>
      <c r="R86" s="71">
        <f t="shared" si="65"/>
        <v>6.9444444444444198E-4</v>
      </c>
      <c r="S86" s="71">
        <f t="shared" si="66"/>
        <v>8.3333333333333037E-3</v>
      </c>
      <c r="T86" s="71">
        <f t="shared" si="67"/>
        <v>6.9444444444444198E-4</v>
      </c>
      <c r="U86" s="44">
        <v>7.8</v>
      </c>
      <c r="V86" s="44">
        <f>INDEX('Počty dní'!F:J,MATCH(E86,'Počty dní'!H:H,0),4)</f>
        <v>47</v>
      </c>
      <c r="W86" s="115">
        <f t="shared" ref="W86:W99" si="70">V86*U86</f>
        <v>366.59999999999997</v>
      </c>
      <c r="X86" s="16"/>
    </row>
    <row r="87" spans="1:24" x14ac:dyDescent="0.3">
      <c r="A87" s="94">
        <v>307</v>
      </c>
      <c r="B87" s="44">
        <v>3107</v>
      </c>
      <c r="C87" s="44" t="s">
        <v>2</v>
      </c>
      <c r="D87" s="89"/>
      <c r="E87" s="67" t="str">
        <f t="shared" si="68"/>
        <v>X</v>
      </c>
      <c r="F87" s="44" t="s">
        <v>64</v>
      </c>
      <c r="G87" s="192">
        <v>4</v>
      </c>
      <c r="H87" s="44" t="str">
        <f t="shared" si="69"/>
        <v>XXX172/4</v>
      </c>
      <c r="I87" s="68" t="s">
        <v>5</v>
      </c>
      <c r="J87" s="68" t="s">
        <v>5</v>
      </c>
      <c r="K87" s="69">
        <v>0.27013888888888887</v>
      </c>
      <c r="L87" s="70">
        <v>0.27083333333333331</v>
      </c>
      <c r="M87" s="45" t="s">
        <v>57</v>
      </c>
      <c r="N87" s="70">
        <v>0.27847222222222223</v>
      </c>
      <c r="O87" s="45" t="s">
        <v>65</v>
      </c>
      <c r="P87" s="44" t="str">
        <f t="shared" si="63"/>
        <v>OK</v>
      </c>
      <c r="Q87" s="71">
        <f t="shared" si="64"/>
        <v>7.6388888888889173E-3</v>
      </c>
      <c r="R87" s="71">
        <f t="shared" si="65"/>
        <v>6.9444444444444198E-4</v>
      </c>
      <c r="S87" s="71">
        <f t="shared" si="66"/>
        <v>8.3333333333333592E-3</v>
      </c>
      <c r="T87" s="71">
        <f t="shared" si="67"/>
        <v>6.9444444444444198E-4</v>
      </c>
      <c r="U87" s="44">
        <v>7.8</v>
      </c>
      <c r="V87" s="44">
        <f>INDEX('Počty dní'!F:J,MATCH(E87,'Počty dní'!H:H,0),4)</f>
        <v>47</v>
      </c>
      <c r="W87" s="115">
        <f t="shared" si="70"/>
        <v>366.59999999999997</v>
      </c>
      <c r="X87" s="16"/>
    </row>
    <row r="88" spans="1:24" x14ac:dyDescent="0.3">
      <c r="A88" s="94">
        <v>307</v>
      </c>
      <c r="B88" s="44">
        <v>3107</v>
      </c>
      <c r="C88" s="44" t="s">
        <v>2</v>
      </c>
      <c r="D88" s="89"/>
      <c r="E88" s="67" t="str">
        <f>CONCATENATE(C88,D88)</f>
        <v>X</v>
      </c>
      <c r="F88" s="44" t="s">
        <v>81</v>
      </c>
      <c r="G88" s="192">
        <v>4</v>
      </c>
      <c r="H88" s="44" t="str">
        <f>CONCATENATE(F88,"/",G88)</f>
        <v>XXX224/4</v>
      </c>
      <c r="I88" s="68" t="s">
        <v>5</v>
      </c>
      <c r="J88" s="68" t="s">
        <v>5</v>
      </c>
      <c r="K88" s="69">
        <v>0.28472222222222221</v>
      </c>
      <c r="L88" s="70">
        <v>0.28611111111111115</v>
      </c>
      <c r="M88" s="45" t="s">
        <v>65</v>
      </c>
      <c r="N88" s="70">
        <v>0.32291666666666669</v>
      </c>
      <c r="O88" s="45" t="s">
        <v>48</v>
      </c>
      <c r="P88" s="44" t="str">
        <f t="shared" si="63"/>
        <v>OK</v>
      </c>
      <c r="Q88" s="71">
        <f t="shared" si="64"/>
        <v>3.6805555555555536E-2</v>
      </c>
      <c r="R88" s="71">
        <f t="shared" si="65"/>
        <v>1.3888888888889395E-3</v>
      </c>
      <c r="S88" s="71">
        <f t="shared" si="66"/>
        <v>3.8194444444444475E-2</v>
      </c>
      <c r="T88" s="71">
        <f t="shared" si="67"/>
        <v>6.2499999999999778E-3</v>
      </c>
      <c r="U88" s="44">
        <v>27.5</v>
      </c>
      <c r="V88" s="44">
        <f>INDEX('Počty dní'!F:J,MATCH(E88,'Počty dní'!H:H,0),4)</f>
        <v>47</v>
      </c>
      <c r="W88" s="115">
        <f>V88*U88</f>
        <v>1292.5</v>
      </c>
      <c r="X88" s="16"/>
    </row>
    <row r="89" spans="1:24" x14ac:dyDescent="0.3">
      <c r="A89" s="94">
        <v>307</v>
      </c>
      <c r="B89" s="44">
        <v>3107</v>
      </c>
      <c r="C89" s="44" t="s">
        <v>2</v>
      </c>
      <c r="D89" s="89"/>
      <c r="E89" s="67" t="str">
        <f>CONCATENATE(C89,D89)</f>
        <v>X</v>
      </c>
      <c r="F89" s="44" t="s">
        <v>81</v>
      </c>
      <c r="G89" s="192">
        <v>5</v>
      </c>
      <c r="H89" s="44" t="str">
        <f>CONCATENATE(F89,"/",G89)</f>
        <v>XXX224/5</v>
      </c>
      <c r="I89" s="68" t="s">
        <v>5</v>
      </c>
      <c r="J89" s="68" t="s">
        <v>5</v>
      </c>
      <c r="K89" s="69">
        <v>0.5083333333333333</v>
      </c>
      <c r="L89" s="70">
        <v>0.51041666666666663</v>
      </c>
      <c r="M89" s="45" t="s">
        <v>48</v>
      </c>
      <c r="N89" s="70">
        <v>0.54583333333333328</v>
      </c>
      <c r="O89" s="45" t="s">
        <v>65</v>
      </c>
      <c r="P89" s="44" t="str">
        <f t="shared" si="63"/>
        <v>OK</v>
      </c>
      <c r="Q89" s="71">
        <f t="shared" si="64"/>
        <v>3.5416666666666652E-2</v>
      </c>
      <c r="R89" s="71">
        <f t="shared" si="65"/>
        <v>2.0833333333333259E-3</v>
      </c>
      <c r="S89" s="71">
        <f t="shared" si="66"/>
        <v>3.7499999999999978E-2</v>
      </c>
      <c r="T89" s="71">
        <f t="shared" si="67"/>
        <v>0.18541666666666662</v>
      </c>
      <c r="U89" s="44">
        <v>27.5</v>
      </c>
      <c r="V89" s="44">
        <f>INDEX('Počty dní'!F:J,MATCH(E89,'Počty dní'!H:H,0),4)</f>
        <v>47</v>
      </c>
      <c r="W89" s="115">
        <f>V89*U89</f>
        <v>1292.5</v>
      </c>
      <c r="X89" s="16"/>
    </row>
    <row r="90" spans="1:24" x14ac:dyDescent="0.3">
      <c r="A90" s="94">
        <v>307</v>
      </c>
      <c r="B90" s="44">
        <v>3107</v>
      </c>
      <c r="C90" s="44" t="s">
        <v>2</v>
      </c>
      <c r="D90" s="89"/>
      <c r="E90" s="67" t="str">
        <f t="shared" si="68"/>
        <v>X</v>
      </c>
      <c r="F90" s="44" t="s">
        <v>64</v>
      </c>
      <c r="G90" s="192">
        <v>9</v>
      </c>
      <c r="H90" s="44" t="str">
        <f t="shared" si="69"/>
        <v>XXX172/9</v>
      </c>
      <c r="I90" s="68" t="s">
        <v>5</v>
      </c>
      <c r="J90" s="68" t="s">
        <v>5</v>
      </c>
      <c r="K90" s="69">
        <v>0.55208333333333337</v>
      </c>
      <c r="L90" s="70">
        <v>0.55347222222222225</v>
      </c>
      <c r="M90" s="45" t="s">
        <v>65</v>
      </c>
      <c r="N90" s="70">
        <v>0.56111111111111112</v>
      </c>
      <c r="O90" s="45" t="s">
        <v>57</v>
      </c>
      <c r="P90" s="44" t="str">
        <f t="shared" si="63"/>
        <v>OK</v>
      </c>
      <c r="Q90" s="71">
        <f t="shared" si="64"/>
        <v>7.6388888888888618E-3</v>
      </c>
      <c r="R90" s="71">
        <f t="shared" si="65"/>
        <v>1.388888888888884E-3</v>
      </c>
      <c r="S90" s="71">
        <f t="shared" si="66"/>
        <v>9.0277777777777457E-3</v>
      </c>
      <c r="T90" s="71">
        <f t="shared" si="67"/>
        <v>6.2500000000000888E-3</v>
      </c>
      <c r="U90" s="44">
        <v>7.8</v>
      </c>
      <c r="V90" s="44">
        <f>INDEX('Počty dní'!F:J,MATCH(E90,'Počty dní'!H:H,0),4)</f>
        <v>47</v>
      </c>
      <c r="W90" s="115">
        <f t="shared" si="70"/>
        <v>366.59999999999997</v>
      </c>
      <c r="X90" s="16"/>
    </row>
    <row r="91" spans="1:24" x14ac:dyDescent="0.3">
      <c r="A91" s="94">
        <v>307</v>
      </c>
      <c r="B91" s="44">
        <v>3107</v>
      </c>
      <c r="C91" s="44" t="s">
        <v>2</v>
      </c>
      <c r="D91" s="89"/>
      <c r="E91" s="67" t="str">
        <f t="shared" si="68"/>
        <v>X</v>
      </c>
      <c r="F91" s="44" t="s">
        <v>64</v>
      </c>
      <c r="G91" s="192">
        <v>10</v>
      </c>
      <c r="H91" s="44" t="str">
        <f t="shared" si="69"/>
        <v>XXX172/10</v>
      </c>
      <c r="I91" s="68" t="s">
        <v>5</v>
      </c>
      <c r="J91" s="68" t="s">
        <v>5</v>
      </c>
      <c r="K91" s="69">
        <v>0.60277777777777775</v>
      </c>
      <c r="L91" s="70">
        <v>0.60416666666666663</v>
      </c>
      <c r="M91" s="45" t="s">
        <v>57</v>
      </c>
      <c r="N91" s="70">
        <v>0.6118055555555556</v>
      </c>
      <c r="O91" s="45" t="s">
        <v>65</v>
      </c>
      <c r="P91" s="44" t="str">
        <f t="shared" si="63"/>
        <v>OK</v>
      </c>
      <c r="Q91" s="71">
        <f t="shared" si="64"/>
        <v>7.6388888888889728E-3</v>
      </c>
      <c r="R91" s="71">
        <f t="shared" si="65"/>
        <v>1.388888888888884E-3</v>
      </c>
      <c r="S91" s="71">
        <f t="shared" si="66"/>
        <v>9.0277777777778567E-3</v>
      </c>
      <c r="T91" s="71">
        <f t="shared" si="67"/>
        <v>4.166666666666663E-2</v>
      </c>
      <c r="U91" s="44">
        <v>7.8</v>
      </c>
      <c r="V91" s="44">
        <f>INDEX('Počty dní'!F:J,MATCH(E91,'Počty dní'!H:H,0),4)</f>
        <v>47</v>
      </c>
      <c r="W91" s="115">
        <f t="shared" si="70"/>
        <v>366.59999999999997</v>
      </c>
      <c r="X91" s="16"/>
    </row>
    <row r="92" spans="1:24" x14ac:dyDescent="0.3">
      <c r="A92" s="94">
        <v>307</v>
      </c>
      <c r="B92" s="44">
        <v>3107</v>
      </c>
      <c r="C92" s="44" t="s">
        <v>2</v>
      </c>
      <c r="D92" s="89"/>
      <c r="E92" s="67" t="str">
        <f t="shared" si="68"/>
        <v>X</v>
      </c>
      <c r="F92" s="44" t="s">
        <v>67</v>
      </c>
      <c r="G92" s="192">
        <v>5</v>
      </c>
      <c r="H92" s="44" t="str">
        <f t="shared" si="69"/>
        <v>XXX228/5</v>
      </c>
      <c r="I92" s="68" t="s">
        <v>5</v>
      </c>
      <c r="J92" s="68" t="s">
        <v>5</v>
      </c>
      <c r="K92" s="69">
        <v>0.61736111111111114</v>
      </c>
      <c r="L92" s="70">
        <v>0.61875000000000002</v>
      </c>
      <c r="M92" s="45" t="s">
        <v>65</v>
      </c>
      <c r="N92" s="70">
        <v>0.62430555555555556</v>
      </c>
      <c r="O92" s="45" t="s">
        <v>68</v>
      </c>
      <c r="P92" s="44" t="str">
        <f t="shared" si="63"/>
        <v>OK</v>
      </c>
      <c r="Q92" s="71">
        <f t="shared" si="64"/>
        <v>5.5555555555555358E-3</v>
      </c>
      <c r="R92" s="71">
        <f t="shared" si="65"/>
        <v>1.388888888888884E-3</v>
      </c>
      <c r="S92" s="71">
        <f t="shared" si="66"/>
        <v>6.9444444444444198E-3</v>
      </c>
      <c r="T92" s="71">
        <f t="shared" si="67"/>
        <v>5.5555555555555358E-3</v>
      </c>
      <c r="U92" s="44">
        <v>4.8</v>
      </c>
      <c r="V92" s="44">
        <f>INDEX('Počty dní'!F:J,MATCH(E92,'Počty dní'!H:H,0),4)</f>
        <v>47</v>
      </c>
      <c r="W92" s="115">
        <f t="shared" si="70"/>
        <v>225.6</v>
      </c>
      <c r="X92" s="16"/>
    </row>
    <row r="93" spans="1:24" x14ac:dyDescent="0.3">
      <c r="A93" s="94">
        <v>307</v>
      </c>
      <c r="B93" s="44">
        <v>3107</v>
      </c>
      <c r="C93" s="44" t="s">
        <v>2</v>
      </c>
      <c r="D93" s="89"/>
      <c r="E93" s="67" t="str">
        <f t="shared" si="68"/>
        <v>X</v>
      </c>
      <c r="F93" s="44" t="s">
        <v>67</v>
      </c>
      <c r="G93" s="192">
        <v>6</v>
      </c>
      <c r="H93" s="44" t="str">
        <f t="shared" si="69"/>
        <v>XXX228/6</v>
      </c>
      <c r="I93" s="68" t="s">
        <v>5</v>
      </c>
      <c r="J93" s="68" t="s">
        <v>5</v>
      </c>
      <c r="K93" s="69">
        <v>0.62430555555555556</v>
      </c>
      <c r="L93" s="70">
        <v>0.625</v>
      </c>
      <c r="M93" s="45" t="s">
        <v>68</v>
      </c>
      <c r="N93" s="70">
        <v>0.63055555555555554</v>
      </c>
      <c r="O93" s="45" t="s">
        <v>65</v>
      </c>
      <c r="P93" s="44" t="str">
        <f t="shared" si="63"/>
        <v>OK</v>
      </c>
      <c r="Q93" s="71">
        <f t="shared" si="64"/>
        <v>5.5555555555555358E-3</v>
      </c>
      <c r="R93" s="71">
        <f t="shared" si="65"/>
        <v>6.9444444444444198E-4</v>
      </c>
      <c r="S93" s="71">
        <f t="shared" si="66"/>
        <v>6.2499999999999778E-3</v>
      </c>
      <c r="T93" s="71">
        <f t="shared" si="67"/>
        <v>0</v>
      </c>
      <c r="U93" s="44">
        <v>4.8</v>
      </c>
      <c r="V93" s="44">
        <f>INDEX('Počty dní'!F:J,MATCH(E93,'Počty dní'!H:H,0),4)</f>
        <v>47</v>
      </c>
      <c r="W93" s="115">
        <f t="shared" si="70"/>
        <v>225.6</v>
      </c>
      <c r="X93" s="16"/>
    </row>
    <row r="94" spans="1:24" x14ac:dyDescent="0.3">
      <c r="A94" s="94">
        <v>307</v>
      </c>
      <c r="B94" s="44">
        <v>3107</v>
      </c>
      <c r="C94" s="44" t="s">
        <v>2</v>
      </c>
      <c r="D94" s="89"/>
      <c r="E94" s="67" t="str">
        <f t="shared" si="68"/>
        <v>X</v>
      </c>
      <c r="F94" s="44" t="s">
        <v>168</v>
      </c>
      <c r="G94" s="192">
        <v>12</v>
      </c>
      <c r="H94" s="44" t="str">
        <f t="shared" si="69"/>
        <v>XXX243/12</v>
      </c>
      <c r="I94" s="68" t="s">
        <v>5</v>
      </c>
      <c r="J94" s="68" t="s">
        <v>5</v>
      </c>
      <c r="K94" s="69">
        <v>0.63194444444444442</v>
      </c>
      <c r="L94" s="70">
        <v>0.63263888888888886</v>
      </c>
      <c r="M94" s="45" t="s">
        <v>65</v>
      </c>
      <c r="N94" s="70">
        <v>0.66180555555555554</v>
      </c>
      <c r="O94" s="45" t="s">
        <v>72</v>
      </c>
      <c r="P94" s="44" t="str">
        <f t="shared" si="63"/>
        <v>OK</v>
      </c>
      <c r="Q94" s="71">
        <f t="shared" si="64"/>
        <v>2.9166666666666674E-2</v>
      </c>
      <c r="R94" s="71">
        <f t="shared" si="65"/>
        <v>6.9444444444444198E-4</v>
      </c>
      <c r="S94" s="71">
        <f t="shared" si="66"/>
        <v>2.9861111111111116E-2</v>
      </c>
      <c r="T94" s="71">
        <f t="shared" si="67"/>
        <v>1.388888888888884E-3</v>
      </c>
      <c r="U94" s="44">
        <v>21.7</v>
      </c>
      <c r="V94" s="44">
        <f>INDEX('Počty dní'!F:J,MATCH(E94,'Počty dní'!H:H,0),4)</f>
        <v>47</v>
      </c>
      <c r="W94" s="115">
        <f t="shared" si="70"/>
        <v>1019.9</v>
      </c>
      <c r="X94" s="16"/>
    </row>
    <row r="95" spans="1:24" x14ac:dyDescent="0.3">
      <c r="A95" s="94">
        <v>307</v>
      </c>
      <c r="B95" s="44">
        <v>3107</v>
      </c>
      <c r="C95" s="44" t="s">
        <v>2</v>
      </c>
      <c r="D95" s="89"/>
      <c r="E95" s="67" t="str">
        <f t="shared" si="68"/>
        <v>X</v>
      </c>
      <c r="F95" s="44" t="s">
        <v>168</v>
      </c>
      <c r="G95" s="192">
        <v>11</v>
      </c>
      <c r="H95" s="44" t="str">
        <f t="shared" si="69"/>
        <v>XXX243/11</v>
      </c>
      <c r="I95" s="68" t="s">
        <v>5</v>
      </c>
      <c r="J95" s="68" t="s">
        <v>5</v>
      </c>
      <c r="K95" s="69">
        <v>0.67152777777777783</v>
      </c>
      <c r="L95" s="70">
        <v>0.67222222222222217</v>
      </c>
      <c r="M95" s="45" t="s">
        <v>72</v>
      </c>
      <c r="N95" s="70">
        <v>0.7006944444444444</v>
      </c>
      <c r="O95" s="45" t="s">
        <v>65</v>
      </c>
      <c r="P95" s="44" t="str">
        <f t="shared" si="63"/>
        <v>OK</v>
      </c>
      <c r="Q95" s="71">
        <f t="shared" si="64"/>
        <v>2.8472222222222232E-2</v>
      </c>
      <c r="R95" s="71">
        <f t="shared" si="65"/>
        <v>6.9444444444433095E-4</v>
      </c>
      <c r="S95" s="71">
        <f t="shared" si="66"/>
        <v>2.9166666666666563E-2</v>
      </c>
      <c r="T95" s="71">
        <f t="shared" si="67"/>
        <v>9.7222222222222987E-3</v>
      </c>
      <c r="U95" s="44">
        <v>21.7</v>
      </c>
      <c r="V95" s="44">
        <f>INDEX('Počty dní'!F:J,MATCH(E95,'Počty dní'!H:H,0),4)</f>
        <v>47</v>
      </c>
      <c r="W95" s="115">
        <f t="shared" si="70"/>
        <v>1019.9</v>
      </c>
      <c r="X95" s="16"/>
    </row>
    <row r="96" spans="1:24" x14ac:dyDescent="0.3">
      <c r="A96" s="94">
        <v>307</v>
      </c>
      <c r="B96" s="44">
        <v>3107</v>
      </c>
      <c r="C96" s="44" t="s">
        <v>2</v>
      </c>
      <c r="D96" s="89"/>
      <c r="E96" s="67" t="str">
        <f t="shared" si="68"/>
        <v>X</v>
      </c>
      <c r="F96" s="44" t="s">
        <v>67</v>
      </c>
      <c r="G96" s="192">
        <v>7</v>
      </c>
      <c r="H96" s="44" t="str">
        <f t="shared" si="69"/>
        <v>XXX228/7</v>
      </c>
      <c r="I96" s="68" t="s">
        <v>5</v>
      </c>
      <c r="J96" s="68" t="s">
        <v>5</v>
      </c>
      <c r="K96" s="69">
        <v>0.7006944444444444</v>
      </c>
      <c r="L96" s="70">
        <v>0.70208333333333339</v>
      </c>
      <c r="M96" s="45" t="s">
        <v>65</v>
      </c>
      <c r="N96" s="70">
        <v>0.70763888888888893</v>
      </c>
      <c r="O96" s="45" t="s">
        <v>68</v>
      </c>
      <c r="P96" s="44" t="str">
        <f t="shared" si="63"/>
        <v>OK</v>
      </c>
      <c r="Q96" s="71">
        <f t="shared" si="64"/>
        <v>5.5555555555555358E-3</v>
      </c>
      <c r="R96" s="71">
        <f t="shared" si="65"/>
        <v>1.388888888888995E-3</v>
      </c>
      <c r="S96" s="71">
        <f t="shared" si="66"/>
        <v>6.9444444444445308E-3</v>
      </c>
      <c r="T96" s="71">
        <f t="shared" si="67"/>
        <v>0</v>
      </c>
      <c r="U96" s="44">
        <v>4.8</v>
      </c>
      <c r="V96" s="44">
        <f>INDEX('Počty dní'!F:J,MATCH(E96,'Počty dní'!H:H,0),4)</f>
        <v>47</v>
      </c>
      <c r="W96" s="115">
        <f t="shared" si="70"/>
        <v>225.6</v>
      </c>
      <c r="X96" s="16"/>
    </row>
    <row r="97" spans="1:24" x14ac:dyDescent="0.3">
      <c r="A97" s="94">
        <v>307</v>
      </c>
      <c r="B97" s="44">
        <v>3107</v>
      </c>
      <c r="C97" s="44" t="s">
        <v>2</v>
      </c>
      <c r="D97" s="89"/>
      <c r="E97" s="67" t="str">
        <f t="shared" si="68"/>
        <v>X</v>
      </c>
      <c r="F97" s="44" t="s">
        <v>67</v>
      </c>
      <c r="G97" s="192">
        <v>8</v>
      </c>
      <c r="H97" s="44" t="str">
        <f t="shared" si="69"/>
        <v>XXX228/8</v>
      </c>
      <c r="I97" s="68" t="s">
        <v>5</v>
      </c>
      <c r="J97" s="68" t="s">
        <v>5</v>
      </c>
      <c r="K97" s="69">
        <v>0.70763888888888893</v>
      </c>
      <c r="L97" s="70">
        <v>0.70833333333333337</v>
      </c>
      <c r="M97" s="45" t="s">
        <v>68</v>
      </c>
      <c r="N97" s="70">
        <v>0.71388888888888891</v>
      </c>
      <c r="O97" s="45" t="s">
        <v>65</v>
      </c>
      <c r="P97" s="44" t="str">
        <f t="shared" si="63"/>
        <v>OK</v>
      </c>
      <c r="Q97" s="71">
        <f t="shared" si="64"/>
        <v>5.5555555555555358E-3</v>
      </c>
      <c r="R97" s="71">
        <f t="shared" si="65"/>
        <v>6.9444444444444198E-4</v>
      </c>
      <c r="S97" s="71">
        <f t="shared" si="66"/>
        <v>6.2499999999999778E-3</v>
      </c>
      <c r="T97" s="71">
        <f t="shared" si="67"/>
        <v>0</v>
      </c>
      <c r="U97" s="44">
        <v>4.8</v>
      </c>
      <c r="V97" s="44">
        <f>INDEX('Počty dní'!F:J,MATCH(E97,'Počty dní'!H:H,0),4)</f>
        <v>47</v>
      </c>
      <c r="W97" s="115">
        <f t="shared" si="70"/>
        <v>225.6</v>
      </c>
      <c r="X97" s="16"/>
    </row>
    <row r="98" spans="1:24" x14ac:dyDescent="0.3">
      <c r="A98" s="94">
        <v>307</v>
      </c>
      <c r="B98" s="44">
        <v>3107</v>
      </c>
      <c r="C98" s="44" t="s">
        <v>2</v>
      </c>
      <c r="D98" s="89"/>
      <c r="E98" s="67" t="str">
        <f t="shared" si="68"/>
        <v>X</v>
      </c>
      <c r="F98" s="44" t="s">
        <v>168</v>
      </c>
      <c r="G98" s="192">
        <v>14</v>
      </c>
      <c r="H98" s="44" t="str">
        <f t="shared" si="69"/>
        <v>XXX243/14</v>
      </c>
      <c r="I98" s="68" t="s">
        <v>5</v>
      </c>
      <c r="J98" s="68" t="s">
        <v>5</v>
      </c>
      <c r="K98" s="69">
        <v>0.71527777777777779</v>
      </c>
      <c r="L98" s="70">
        <v>0.71597222222222223</v>
      </c>
      <c r="M98" s="45" t="s">
        <v>65</v>
      </c>
      <c r="N98" s="70">
        <v>0.73958333333333337</v>
      </c>
      <c r="O98" s="45" t="s">
        <v>71</v>
      </c>
      <c r="P98" s="44" t="str">
        <f t="shared" si="63"/>
        <v>OK</v>
      </c>
      <c r="Q98" s="71">
        <f t="shared" si="64"/>
        <v>2.3611111111111138E-2</v>
      </c>
      <c r="R98" s="71">
        <f t="shared" si="65"/>
        <v>6.9444444444444198E-4</v>
      </c>
      <c r="S98" s="71">
        <f t="shared" si="66"/>
        <v>2.430555555555558E-2</v>
      </c>
      <c r="T98" s="71">
        <f t="shared" si="67"/>
        <v>1.388888888888884E-3</v>
      </c>
      <c r="U98" s="44">
        <v>17.3</v>
      </c>
      <c r="V98" s="44">
        <f>INDEX('Počty dní'!F:J,MATCH(E98,'Počty dní'!H:H,0),4)</f>
        <v>47</v>
      </c>
      <c r="W98" s="115">
        <f t="shared" si="70"/>
        <v>813.1</v>
      </c>
      <c r="X98" s="16"/>
    </row>
    <row r="99" spans="1:24" ht="15" thickBot="1" x14ac:dyDescent="0.35">
      <c r="A99" s="94">
        <v>307</v>
      </c>
      <c r="B99" s="44">
        <v>3107</v>
      </c>
      <c r="C99" s="44" t="s">
        <v>2</v>
      </c>
      <c r="D99" s="89"/>
      <c r="E99" s="67" t="str">
        <f t="shared" si="68"/>
        <v>X</v>
      </c>
      <c r="F99" s="44" t="s">
        <v>168</v>
      </c>
      <c r="G99" s="192">
        <v>13</v>
      </c>
      <c r="H99" s="44" t="str">
        <f t="shared" si="69"/>
        <v>XXX243/13</v>
      </c>
      <c r="I99" s="68" t="s">
        <v>5</v>
      </c>
      <c r="J99" s="68" t="s">
        <v>5</v>
      </c>
      <c r="K99" s="69">
        <v>0.76041666666666663</v>
      </c>
      <c r="L99" s="70">
        <v>0.76180555555555562</v>
      </c>
      <c r="M99" s="45" t="s">
        <v>71</v>
      </c>
      <c r="N99" s="70">
        <v>0.78402777777777777</v>
      </c>
      <c r="O99" s="45" t="s">
        <v>65</v>
      </c>
      <c r="P99" s="44"/>
      <c r="Q99" s="71">
        <f t="shared" si="64"/>
        <v>2.2222222222222143E-2</v>
      </c>
      <c r="R99" s="71">
        <f t="shared" si="65"/>
        <v>1.388888888888995E-3</v>
      </c>
      <c r="S99" s="71">
        <f t="shared" si="66"/>
        <v>2.3611111111111138E-2</v>
      </c>
      <c r="T99" s="71">
        <f t="shared" si="67"/>
        <v>2.0833333333333259E-2</v>
      </c>
      <c r="U99" s="44">
        <v>17.3</v>
      </c>
      <c r="V99" s="44">
        <f>INDEX('Počty dní'!F:J,MATCH(E99,'Počty dní'!H:H,0),4)</f>
        <v>47</v>
      </c>
      <c r="W99" s="115">
        <f t="shared" si="70"/>
        <v>813.1</v>
      </c>
      <c r="X99" s="16"/>
    </row>
    <row r="100" spans="1:24" ht="15" thickBot="1" x14ac:dyDescent="0.35">
      <c r="A100" s="120" t="str">
        <f ca="1">CONCATENATE(INDIRECT("R[-3]C[0]",FALSE),"celkem")</f>
        <v>307celkem</v>
      </c>
      <c r="B100" s="121"/>
      <c r="C100" s="121" t="str">
        <f ca="1">INDIRECT("R[-1]C[12]",FALSE)</f>
        <v>Habry,,aut.st.</v>
      </c>
      <c r="D100" s="122"/>
      <c r="E100" s="121"/>
      <c r="F100" s="122"/>
      <c r="G100" s="121"/>
      <c r="H100" s="123"/>
      <c r="I100" s="132"/>
      <c r="J100" s="133" t="str">
        <f ca="1">INDIRECT("R[-2]C[0]",FALSE)</f>
        <v>S</v>
      </c>
      <c r="K100" s="124"/>
      <c r="L100" s="134"/>
      <c r="M100" s="125"/>
      <c r="N100" s="134"/>
      <c r="O100" s="126"/>
      <c r="P100" s="121"/>
      <c r="Q100" s="127">
        <f>SUM(Q83:Q99)</f>
        <v>0.2937499999999999</v>
      </c>
      <c r="R100" s="127">
        <f t="shared" ref="R100:T100" si="71">SUM(R83:R99)</f>
        <v>2.0833333333333454E-2</v>
      </c>
      <c r="S100" s="127">
        <f t="shared" si="71"/>
        <v>0.31458333333333333</v>
      </c>
      <c r="T100" s="127">
        <f t="shared" si="71"/>
        <v>0.29236111111111107</v>
      </c>
      <c r="U100" s="128">
        <f>SUM(U83:U99)</f>
        <v>247.00000000000006</v>
      </c>
      <c r="V100" s="129"/>
      <c r="W100" s="130">
        <f>SUM(W83:W99)</f>
        <v>11609.000000000002</v>
      </c>
      <c r="X100" s="41"/>
    </row>
    <row r="102" spans="1:24" ht="15" thickBot="1" x14ac:dyDescent="0.35"/>
    <row r="103" spans="1:24" x14ac:dyDescent="0.3">
      <c r="A103" s="93">
        <v>308</v>
      </c>
      <c r="B103" s="42">
        <v>3108</v>
      </c>
      <c r="C103" s="42" t="s">
        <v>2</v>
      </c>
      <c r="D103" s="109"/>
      <c r="E103" s="110" t="str">
        <f>CONCATENATE(C103,D103)</f>
        <v>X</v>
      </c>
      <c r="F103" s="42" t="s">
        <v>81</v>
      </c>
      <c r="G103" s="191">
        <v>50</v>
      </c>
      <c r="H103" s="42" t="str">
        <f>CONCATENATE(F103,"/",G103)</f>
        <v>XXX224/50</v>
      </c>
      <c r="I103" s="64" t="s">
        <v>5</v>
      </c>
      <c r="J103" s="64" t="s">
        <v>5</v>
      </c>
      <c r="K103" s="111">
        <v>0.16388888888888889</v>
      </c>
      <c r="L103" s="112">
        <v>0.16458333333333333</v>
      </c>
      <c r="M103" s="113" t="s">
        <v>65</v>
      </c>
      <c r="N103" s="112">
        <v>0.18472222222222223</v>
      </c>
      <c r="O103" s="113" t="s">
        <v>65</v>
      </c>
      <c r="P103" s="42" t="str">
        <f t="shared" ref="P103:P123" si="72">IF(M104=O103,"OK","POZOR")</f>
        <v>OK</v>
      </c>
      <c r="Q103" s="114">
        <f t="shared" ref="Q103:Q124" si="73">IF(ISNUMBER(G103),N103-L103,IF(F103="přejezd",N103-L103,0))</f>
        <v>2.0138888888888901E-2</v>
      </c>
      <c r="R103" s="114">
        <f t="shared" ref="R103:R124" si="74">IF(ISNUMBER(G103),L103-K103,0)</f>
        <v>6.9444444444444198E-4</v>
      </c>
      <c r="S103" s="114">
        <f t="shared" ref="S103:S124" si="75">Q103+R103</f>
        <v>2.0833333333333343E-2</v>
      </c>
      <c r="T103" s="114"/>
      <c r="U103" s="42">
        <v>19.600000000000001</v>
      </c>
      <c r="V103" s="42">
        <f>INDEX('Počty dní'!F:J,MATCH(E103,'Počty dní'!H:H,0),4)</f>
        <v>47</v>
      </c>
      <c r="W103" s="65">
        <f>V103*U103</f>
        <v>921.2</v>
      </c>
      <c r="X103" s="16"/>
    </row>
    <row r="104" spans="1:24" x14ac:dyDescent="0.3">
      <c r="A104" s="94">
        <v>308</v>
      </c>
      <c r="B104" s="44">
        <v>3108</v>
      </c>
      <c r="C104" s="44" t="s">
        <v>2</v>
      </c>
      <c r="D104" s="89"/>
      <c r="E104" s="67" t="str">
        <f>CONCATENATE(C104,D104)</f>
        <v>X</v>
      </c>
      <c r="F104" s="44" t="s">
        <v>81</v>
      </c>
      <c r="G104" s="192">
        <v>2</v>
      </c>
      <c r="H104" s="44" t="str">
        <f>CONCATENATE(F104,"/",G104)</f>
        <v>XXX224/2</v>
      </c>
      <c r="I104" s="68" t="s">
        <v>5</v>
      </c>
      <c r="J104" s="68" t="s">
        <v>5</v>
      </c>
      <c r="K104" s="69">
        <v>0.18819444444444444</v>
      </c>
      <c r="L104" s="70">
        <v>0.18888888888888888</v>
      </c>
      <c r="M104" s="45" t="s">
        <v>65</v>
      </c>
      <c r="N104" s="70">
        <v>0.22222222222222221</v>
      </c>
      <c r="O104" s="45" t="s">
        <v>48</v>
      </c>
      <c r="P104" s="44" t="str">
        <f t="shared" si="72"/>
        <v>OK</v>
      </c>
      <c r="Q104" s="71">
        <f t="shared" si="73"/>
        <v>3.3333333333333326E-2</v>
      </c>
      <c r="R104" s="71">
        <f t="shared" si="74"/>
        <v>6.9444444444444198E-4</v>
      </c>
      <c r="S104" s="71">
        <f t="shared" si="75"/>
        <v>3.4027777777777768E-2</v>
      </c>
      <c r="T104" s="71">
        <f t="shared" ref="T104:T124" si="76">K104-N103</f>
        <v>3.4722222222222099E-3</v>
      </c>
      <c r="U104" s="44">
        <v>27.5</v>
      </c>
      <c r="V104" s="44">
        <f>INDEX('Počty dní'!F:J,MATCH(E104,'Počty dní'!H:H,0),4)</f>
        <v>47</v>
      </c>
      <c r="W104" s="115">
        <f>V104*U104</f>
        <v>1292.5</v>
      </c>
      <c r="X104" s="16"/>
    </row>
    <row r="105" spans="1:24" x14ac:dyDescent="0.3">
      <c r="A105" s="94">
        <v>308</v>
      </c>
      <c r="B105" s="44">
        <v>3108</v>
      </c>
      <c r="C105" s="44" t="s">
        <v>2</v>
      </c>
      <c r="D105" s="89"/>
      <c r="E105" s="67" t="str">
        <f>CONCATENATE(C105,D105)</f>
        <v>X</v>
      </c>
      <c r="F105" s="44" t="s">
        <v>81</v>
      </c>
      <c r="G105" s="192">
        <v>1</v>
      </c>
      <c r="H105" s="44" t="str">
        <f>CONCATENATE(F105,"/",G105)</f>
        <v>XXX224/1</v>
      </c>
      <c r="I105" s="68" t="s">
        <v>5</v>
      </c>
      <c r="J105" s="68" t="s">
        <v>5</v>
      </c>
      <c r="K105" s="69">
        <v>0.24166666666666667</v>
      </c>
      <c r="L105" s="70">
        <v>0.24305555555555555</v>
      </c>
      <c r="M105" s="45" t="s">
        <v>48</v>
      </c>
      <c r="N105" s="70">
        <v>0.28194444444444444</v>
      </c>
      <c r="O105" s="45" t="s">
        <v>65</v>
      </c>
      <c r="P105" s="44" t="str">
        <f t="shared" si="72"/>
        <v>OK</v>
      </c>
      <c r="Q105" s="71">
        <f t="shared" si="73"/>
        <v>3.888888888888889E-2</v>
      </c>
      <c r="R105" s="71">
        <f t="shared" si="74"/>
        <v>1.388888888888884E-3</v>
      </c>
      <c r="S105" s="71">
        <f t="shared" si="75"/>
        <v>4.0277777777777773E-2</v>
      </c>
      <c r="T105" s="71">
        <f t="shared" si="76"/>
        <v>1.9444444444444459E-2</v>
      </c>
      <c r="U105" s="44">
        <v>27.5</v>
      </c>
      <c r="V105" s="44">
        <f>INDEX('Počty dní'!F:J,MATCH(E105,'Počty dní'!H:H,0),4)</f>
        <v>47</v>
      </c>
      <c r="W105" s="115">
        <f>V105*U105</f>
        <v>1292.5</v>
      </c>
      <c r="X105" s="16"/>
    </row>
    <row r="106" spans="1:24" x14ac:dyDescent="0.3">
      <c r="A106" s="94">
        <v>308</v>
      </c>
      <c r="B106" s="44">
        <v>3108</v>
      </c>
      <c r="C106" s="44" t="s">
        <v>2</v>
      </c>
      <c r="D106" s="89"/>
      <c r="E106" s="67" t="str">
        <f t="shared" ref="E106:E118" si="77">CONCATENATE(C106,D106)</f>
        <v>X</v>
      </c>
      <c r="F106" s="44" t="s">
        <v>66</v>
      </c>
      <c r="G106" s="192">
        <v>1</v>
      </c>
      <c r="H106" s="44" t="str">
        <f t="shared" ref="H106:H118" si="78">CONCATENATE(F106,"/",G106)</f>
        <v>XXX229/1</v>
      </c>
      <c r="I106" s="68" t="s">
        <v>5</v>
      </c>
      <c r="J106" s="68" t="s">
        <v>5</v>
      </c>
      <c r="K106" s="69">
        <v>0.28472222222222221</v>
      </c>
      <c r="L106" s="70">
        <v>0.28541666666666665</v>
      </c>
      <c r="M106" s="45" t="s">
        <v>65</v>
      </c>
      <c r="N106" s="70">
        <v>0.29791666666666666</v>
      </c>
      <c r="O106" s="45" t="s">
        <v>65</v>
      </c>
      <c r="P106" s="44" t="str">
        <f t="shared" si="72"/>
        <v>OK</v>
      </c>
      <c r="Q106" s="71">
        <f t="shared" si="73"/>
        <v>1.2500000000000011E-2</v>
      </c>
      <c r="R106" s="71">
        <f t="shared" si="74"/>
        <v>6.9444444444444198E-4</v>
      </c>
      <c r="S106" s="71">
        <f t="shared" si="75"/>
        <v>1.3194444444444453E-2</v>
      </c>
      <c r="T106" s="71">
        <f t="shared" si="76"/>
        <v>2.7777777777777679E-3</v>
      </c>
      <c r="U106" s="44">
        <v>12.8</v>
      </c>
      <c r="V106" s="44">
        <f>INDEX('Počty dní'!F:J,MATCH(E106,'Počty dní'!H:H,0),4)</f>
        <v>47</v>
      </c>
      <c r="W106" s="115">
        <f t="shared" ref="W106:W118" si="79">V106*U106</f>
        <v>601.6</v>
      </c>
      <c r="X106" s="16"/>
    </row>
    <row r="107" spans="1:24" x14ac:dyDescent="0.3">
      <c r="A107" s="94">
        <v>308</v>
      </c>
      <c r="B107" s="44">
        <v>3108</v>
      </c>
      <c r="C107" s="44" t="s">
        <v>2</v>
      </c>
      <c r="D107" s="89"/>
      <c r="E107" s="67" t="str">
        <f t="shared" si="77"/>
        <v>X</v>
      </c>
      <c r="F107" s="44" t="s">
        <v>64</v>
      </c>
      <c r="G107" s="192">
        <v>5</v>
      </c>
      <c r="H107" s="44" t="str">
        <f t="shared" si="78"/>
        <v>XXX172/5</v>
      </c>
      <c r="I107" s="68" t="s">
        <v>5</v>
      </c>
      <c r="J107" s="68" t="s">
        <v>5</v>
      </c>
      <c r="K107" s="69">
        <v>0.30208333333333331</v>
      </c>
      <c r="L107" s="70">
        <v>0.3034722222222222</v>
      </c>
      <c r="M107" s="45" t="s">
        <v>65</v>
      </c>
      <c r="N107" s="70">
        <v>0.31111111111111112</v>
      </c>
      <c r="O107" s="45" t="s">
        <v>57</v>
      </c>
      <c r="P107" s="44" t="str">
        <f t="shared" si="72"/>
        <v>OK</v>
      </c>
      <c r="Q107" s="71">
        <f t="shared" si="73"/>
        <v>7.6388888888889173E-3</v>
      </c>
      <c r="R107" s="71">
        <f t="shared" si="74"/>
        <v>1.388888888888884E-3</v>
      </c>
      <c r="S107" s="71">
        <f t="shared" si="75"/>
        <v>9.0277777777778012E-3</v>
      </c>
      <c r="T107" s="71">
        <f t="shared" si="76"/>
        <v>4.1666666666666519E-3</v>
      </c>
      <c r="U107" s="44">
        <v>7.8</v>
      </c>
      <c r="V107" s="44">
        <f>INDEX('Počty dní'!F:J,MATCH(E107,'Počty dní'!H:H,0),4)</f>
        <v>47</v>
      </c>
      <c r="W107" s="115">
        <f t="shared" si="79"/>
        <v>366.59999999999997</v>
      </c>
      <c r="X107" s="16"/>
    </row>
    <row r="108" spans="1:24" x14ac:dyDescent="0.3">
      <c r="A108" s="94">
        <v>308</v>
      </c>
      <c r="B108" s="44">
        <v>3108</v>
      </c>
      <c r="C108" s="44" t="s">
        <v>2</v>
      </c>
      <c r="D108" s="89"/>
      <c r="E108" s="67" t="str">
        <f t="shared" si="77"/>
        <v>X</v>
      </c>
      <c r="F108" s="44" t="s">
        <v>64</v>
      </c>
      <c r="G108" s="192">
        <v>6</v>
      </c>
      <c r="H108" s="44" t="str">
        <f t="shared" si="78"/>
        <v>XXX172/6</v>
      </c>
      <c r="I108" s="68" t="s">
        <v>5</v>
      </c>
      <c r="J108" s="68" t="s">
        <v>5</v>
      </c>
      <c r="K108" s="69">
        <v>0.3527777777777778</v>
      </c>
      <c r="L108" s="70">
        <v>0.35416666666666669</v>
      </c>
      <c r="M108" s="45" t="s">
        <v>57</v>
      </c>
      <c r="N108" s="70">
        <v>0.36180555555555555</v>
      </c>
      <c r="O108" s="45" t="s">
        <v>65</v>
      </c>
      <c r="P108" s="44" t="str">
        <f t="shared" si="72"/>
        <v>OK</v>
      </c>
      <c r="Q108" s="71">
        <f t="shared" si="73"/>
        <v>7.6388888888888618E-3</v>
      </c>
      <c r="R108" s="71">
        <f t="shared" si="74"/>
        <v>1.388888888888884E-3</v>
      </c>
      <c r="S108" s="71">
        <f t="shared" si="75"/>
        <v>9.0277777777777457E-3</v>
      </c>
      <c r="T108" s="71">
        <f t="shared" si="76"/>
        <v>4.1666666666666685E-2</v>
      </c>
      <c r="U108" s="44">
        <v>7.8</v>
      </c>
      <c r="V108" s="44">
        <f>INDEX('Počty dní'!F:J,MATCH(E108,'Počty dní'!H:H,0),4)</f>
        <v>47</v>
      </c>
      <c r="W108" s="115">
        <f t="shared" si="79"/>
        <v>366.59999999999997</v>
      </c>
      <c r="X108" s="16"/>
    </row>
    <row r="109" spans="1:24" x14ac:dyDescent="0.3">
      <c r="A109" s="94">
        <v>308</v>
      </c>
      <c r="B109" s="44">
        <v>3108</v>
      </c>
      <c r="C109" s="44" t="s">
        <v>2</v>
      </c>
      <c r="D109" s="89"/>
      <c r="E109" s="67" t="str">
        <f>CONCATENATE(C109,D109)</f>
        <v>X</v>
      </c>
      <c r="F109" s="44" t="s">
        <v>81</v>
      </c>
      <c r="G109" s="192">
        <v>6</v>
      </c>
      <c r="H109" s="44" t="str">
        <f>CONCATENATE(F109,"/",G109)</f>
        <v>XXX224/6</v>
      </c>
      <c r="I109" s="68" t="s">
        <v>5</v>
      </c>
      <c r="J109" s="68" t="s">
        <v>5</v>
      </c>
      <c r="K109" s="69">
        <v>0.36805555555555558</v>
      </c>
      <c r="L109" s="70">
        <v>0.36944444444444446</v>
      </c>
      <c r="M109" s="45" t="s">
        <v>65</v>
      </c>
      <c r="N109" s="70">
        <v>0.40625</v>
      </c>
      <c r="O109" s="45" t="s">
        <v>48</v>
      </c>
      <c r="P109" s="44" t="str">
        <f t="shared" si="72"/>
        <v>OK</v>
      </c>
      <c r="Q109" s="71">
        <f t="shared" si="73"/>
        <v>3.6805555555555536E-2</v>
      </c>
      <c r="R109" s="71">
        <f t="shared" si="74"/>
        <v>1.388888888888884E-3</v>
      </c>
      <c r="S109" s="71">
        <f t="shared" si="75"/>
        <v>3.819444444444442E-2</v>
      </c>
      <c r="T109" s="71">
        <f t="shared" si="76"/>
        <v>6.2500000000000333E-3</v>
      </c>
      <c r="U109" s="44">
        <v>27.5</v>
      </c>
      <c r="V109" s="44">
        <f>INDEX('Počty dní'!F:J,MATCH(E109,'Počty dní'!H:H,0),4)</f>
        <v>47</v>
      </c>
      <c r="W109" s="115">
        <f>V109*U109</f>
        <v>1292.5</v>
      </c>
      <c r="X109" s="16"/>
    </row>
    <row r="110" spans="1:24" x14ac:dyDescent="0.3">
      <c r="A110" s="94">
        <v>308</v>
      </c>
      <c r="B110" s="44">
        <v>3108</v>
      </c>
      <c r="C110" s="44" t="s">
        <v>2</v>
      </c>
      <c r="D110" s="89"/>
      <c r="E110" s="67" t="str">
        <f>CONCATENATE(C110,D110)</f>
        <v>X</v>
      </c>
      <c r="F110" s="44" t="s">
        <v>81</v>
      </c>
      <c r="G110" s="192">
        <v>3</v>
      </c>
      <c r="H110" s="44" t="str">
        <f>CONCATENATE(F110,"/",G110)</f>
        <v>XXX224/3</v>
      </c>
      <c r="I110" s="68" t="s">
        <v>5</v>
      </c>
      <c r="J110" s="68" t="s">
        <v>5</v>
      </c>
      <c r="K110" s="69">
        <v>0.42499999999999999</v>
      </c>
      <c r="L110" s="70">
        <v>0.42708333333333331</v>
      </c>
      <c r="M110" s="45" t="s">
        <v>48</v>
      </c>
      <c r="N110" s="70">
        <v>0.46249999999999997</v>
      </c>
      <c r="O110" s="45" t="s">
        <v>65</v>
      </c>
      <c r="P110" s="44" t="str">
        <f t="shared" si="72"/>
        <v>OK</v>
      </c>
      <c r="Q110" s="71">
        <f t="shared" si="73"/>
        <v>3.5416666666666652E-2</v>
      </c>
      <c r="R110" s="71">
        <f t="shared" si="74"/>
        <v>2.0833333333333259E-3</v>
      </c>
      <c r="S110" s="71">
        <f t="shared" si="75"/>
        <v>3.7499999999999978E-2</v>
      </c>
      <c r="T110" s="71">
        <f t="shared" si="76"/>
        <v>1.8749999999999989E-2</v>
      </c>
      <c r="U110" s="44">
        <v>27.5</v>
      </c>
      <c r="V110" s="44">
        <f>INDEX('Počty dní'!F:J,MATCH(E110,'Počty dní'!H:H,0),4)</f>
        <v>47</v>
      </c>
      <c r="W110" s="115">
        <f>V110*U110</f>
        <v>1292.5</v>
      </c>
      <c r="X110" s="16"/>
    </row>
    <row r="111" spans="1:24" x14ac:dyDescent="0.3">
      <c r="A111" s="94">
        <v>308</v>
      </c>
      <c r="B111" s="44">
        <v>3108</v>
      </c>
      <c r="C111" s="44" t="s">
        <v>2</v>
      </c>
      <c r="D111" s="89"/>
      <c r="E111" s="67" t="str">
        <f t="shared" si="77"/>
        <v>X</v>
      </c>
      <c r="F111" s="44" t="s">
        <v>64</v>
      </c>
      <c r="G111" s="192">
        <v>7</v>
      </c>
      <c r="H111" s="44" t="str">
        <f t="shared" si="78"/>
        <v>XXX172/7</v>
      </c>
      <c r="I111" s="68" t="s">
        <v>5</v>
      </c>
      <c r="J111" s="68" t="s">
        <v>5</v>
      </c>
      <c r="K111" s="69">
        <v>0.46875</v>
      </c>
      <c r="L111" s="70">
        <v>0.47013888888888888</v>
      </c>
      <c r="M111" s="45" t="s">
        <v>65</v>
      </c>
      <c r="N111" s="70">
        <v>0.4777777777777778</v>
      </c>
      <c r="O111" s="45" t="s">
        <v>57</v>
      </c>
      <c r="P111" s="44" t="str">
        <f t="shared" si="72"/>
        <v>OK</v>
      </c>
      <c r="Q111" s="71">
        <f t="shared" si="73"/>
        <v>7.6388888888889173E-3</v>
      </c>
      <c r="R111" s="71">
        <f t="shared" si="74"/>
        <v>1.388888888888884E-3</v>
      </c>
      <c r="S111" s="71">
        <f t="shared" si="75"/>
        <v>9.0277777777778012E-3</v>
      </c>
      <c r="T111" s="71">
        <f t="shared" si="76"/>
        <v>6.2500000000000333E-3</v>
      </c>
      <c r="U111" s="44">
        <v>7.8</v>
      </c>
      <c r="V111" s="44">
        <f>INDEX('Počty dní'!F:J,MATCH(E111,'Počty dní'!H:H,0),4)</f>
        <v>47</v>
      </c>
      <c r="W111" s="115">
        <f t="shared" si="79"/>
        <v>366.59999999999997</v>
      </c>
      <c r="X111" s="16"/>
    </row>
    <row r="112" spans="1:24" x14ac:dyDescent="0.3">
      <c r="A112" s="94">
        <v>308</v>
      </c>
      <c r="B112" s="44">
        <v>3108</v>
      </c>
      <c r="C112" s="44" t="s">
        <v>2</v>
      </c>
      <c r="D112" s="89"/>
      <c r="E112" s="67" t="str">
        <f t="shared" si="77"/>
        <v>X</v>
      </c>
      <c r="F112" s="44" t="s">
        <v>64</v>
      </c>
      <c r="G112" s="192">
        <v>8</v>
      </c>
      <c r="H112" s="44" t="str">
        <f t="shared" si="78"/>
        <v>XXX172/8</v>
      </c>
      <c r="I112" s="68" t="s">
        <v>5</v>
      </c>
      <c r="J112" s="68" t="s">
        <v>5</v>
      </c>
      <c r="K112" s="69">
        <v>0.51944444444444449</v>
      </c>
      <c r="L112" s="70">
        <v>0.52083333333333337</v>
      </c>
      <c r="M112" s="45" t="s">
        <v>57</v>
      </c>
      <c r="N112" s="70">
        <v>0.52847222222222223</v>
      </c>
      <c r="O112" s="45" t="s">
        <v>65</v>
      </c>
      <c r="P112" s="44" t="str">
        <f t="shared" si="72"/>
        <v>OK</v>
      </c>
      <c r="Q112" s="71">
        <f t="shared" ref="Q112:Q115" si="80">IF(ISNUMBER(G112),N112-L112,IF(F112="přejezd",N112-L112,0))</f>
        <v>7.6388888888888618E-3</v>
      </c>
      <c r="R112" s="71">
        <f t="shared" ref="R112:R115" si="81">IF(ISNUMBER(G112),L112-K112,0)</f>
        <v>1.388888888888884E-3</v>
      </c>
      <c r="S112" s="71">
        <f t="shared" ref="S112:S115" si="82">Q112+R112</f>
        <v>9.0277777777777457E-3</v>
      </c>
      <c r="T112" s="71">
        <f t="shared" ref="T112:T115" si="83">K112-N111</f>
        <v>4.1666666666666685E-2</v>
      </c>
      <c r="U112" s="44">
        <v>7.8</v>
      </c>
      <c r="V112" s="44">
        <f>INDEX('Počty dní'!F:J,MATCH(E112,'Počty dní'!H:H,0),4)</f>
        <v>47</v>
      </c>
      <c r="W112" s="115">
        <f t="shared" si="79"/>
        <v>366.59999999999997</v>
      </c>
      <c r="X112" s="16"/>
    </row>
    <row r="113" spans="1:24" x14ac:dyDescent="0.3">
      <c r="A113" s="94">
        <v>308</v>
      </c>
      <c r="B113" s="44">
        <v>3108</v>
      </c>
      <c r="C113" s="44" t="s">
        <v>2</v>
      </c>
      <c r="D113" s="89"/>
      <c r="E113" s="67" t="str">
        <f t="shared" si="77"/>
        <v>X</v>
      </c>
      <c r="F113" s="44" t="s">
        <v>66</v>
      </c>
      <c r="G113" s="192">
        <v>3</v>
      </c>
      <c r="H113" s="44" t="str">
        <f t="shared" si="78"/>
        <v>XXX229/3</v>
      </c>
      <c r="I113" s="68" t="s">
        <v>5</v>
      </c>
      <c r="J113" s="68" t="s">
        <v>5</v>
      </c>
      <c r="K113" s="69">
        <v>0.53402777777777777</v>
      </c>
      <c r="L113" s="70">
        <v>0.53541666666666665</v>
      </c>
      <c r="M113" s="45" t="s">
        <v>65</v>
      </c>
      <c r="N113" s="70">
        <v>0.54791666666666672</v>
      </c>
      <c r="O113" s="45" t="s">
        <v>65</v>
      </c>
      <c r="P113" s="44" t="str">
        <f t="shared" si="72"/>
        <v>OK</v>
      </c>
      <c r="Q113" s="71">
        <f t="shared" si="80"/>
        <v>1.2500000000000067E-2</v>
      </c>
      <c r="R113" s="71">
        <f t="shared" si="81"/>
        <v>1.388888888888884E-3</v>
      </c>
      <c r="S113" s="71">
        <f t="shared" si="82"/>
        <v>1.3888888888888951E-2</v>
      </c>
      <c r="T113" s="71">
        <f t="shared" si="83"/>
        <v>5.5555555555555358E-3</v>
      </c>
      <c r="U113" s="44">
        <v>12.8</v>
      </c>
      <c r="V113" s="44">
        <f>INDEX('Počty dní'!F:J,MATCH(E113,'Počty dní'!H:H,0),4)</f>
        <v>47</v>
      </c>
      <c r="W113" s="115">
        <f t="shared" si="79"/>
        <v>601.6</v>
      </c>
      <c r="X113" s="16"/>
    </row>
    <row r="114" spans="1:24" x14ac:dyDescent="0.3">
      <c r="A114" s="94">
        <v>308</v>
      </c>
      <c r="B114" s="44">
        <v>3108</v>
      </c>
      <c r="C114" s="44" t="s">
        <v>2</v>
      </c>
      <c r="D114" s="89"/>
      <c r="E114" s="67" t="str">
        <f t="shared" si="77"/>
        <v>X</v>
      </c>
      <c r="F114" s="44" t="s">
        <v>168</v>
      </c>
      <c r="G114" s="192">
        <v>10</v>
      </c>
      <c r="H114" s="44" t="str">
        <f t="shared" si="78"/>
        <v>XXX243/10</v>
      </c>
      <c r="I114" s="68" t="s">
        <v>5</v>
      </c>
      <c r="J114" s="68" t="s">
        <v>5</v>
      </c>
      <c r="K114" s="69">
        <v>0.54861111111111105</v>
      </c>
      <c r="L114" s="70">
        <v>0.5493055555555556</v>
      </c>
      <c r="M114" s="45" t="s">
        <v>65</v>
      </c>
      <c r="N114" s="70">
        <v>0.57847222222222217</v>
      </c>
      <c r="O114" s="45" t="s">
        <v>72</v>
      </c>
      <c r="P114" s="44" t="str">
        <f t="shared" si="72"/>
        <v>OK</v>
      </c>
      <c r="Q114" s="71">
        <f t="shared" si="80"/>
        <v>2.9166666666666563E-2</v>
      </c>
      <c r="R114" s="71">
        <f t="shared" si="81"/>
        <v>6.94444444444553E-4</v>
      </c>
      <c r="S114" s="71">
        <f t="shared" si="82"/>
        <v>2.9861111111111116E-2</v>
      </c>
      <c r="T114" s="71">
        <f t="shared" si="83"/>
        <v>6.9444444444433095E-4</v>
      </c>
      <c r="U114" s="44">
        <v>21.7</v>
      </c>
      <c r="V114" s="44">
        <f>INDEX('Počty dní'!F:J,MATCH(E114,'Počty dní'!H:H,0),4)</f>
        <v>47</v>
      </c>
      <c r="W114" s="115">
        <f t="shared" si="79"/>
        <v>1019.9</v>
      </c>
      <c r="X114" s="16"/>
    </row>
    <row r="115" spans="1:24" x14ac:dyDescent="0.3">
      <c r="A115" s="94">
        <v>308</v>
      </c>
      <c r="B115" s="44">
        <v>3108</v>
      </c>
      <c r="C115" s="44" t="s">
        <v>2</v>
      </c>
      <c r="D115" s="89"/>
      <c r="E115" s="67" t="str">
        <f t="shared" si="77"/>
        <v>X</v>
      </c>
      <c r="F115" s="44" t="s">
        <v>168</v>
      </c>
      <c r="G115" s="192">
        <v>9</v>
      </c>
      <c r="H115" s="44" t="str">
        <f t="shared" si="78"/>
        <v>XXX243/9</v>
      </c>
      <c r="I115" s="68" t="s">
        <v>5</v>
      </c>
      <c r="J115" s="68" t="s">
        <v>5</v>
      </c>
      <c r="K115" s="69">
        <v>0.58819444444444446</v>
      </c>
      <c r="L115" s="70">
        <v>0.58888888888888891</v>
      </c>
      <c r="M115" s="45" t="s">
        <v>72</v>
      </c>
      <c r="N115" s="70">
        <v>0.61736111111111114</v>
      </c>
      <c r="O115" s="45" t="s">
        <v>65</v>
      </c>
      <c r="P115" s="44" t="str">
        <f t="shared" si="72"/>
        <v>OK</v>
      </c>
      <c r="Q115" s="71">
        <f t="shared" si="80"/>
        <v>2.8472222222222232E-2</v>
      </c>
      <c r="R115" s="71">
        <f t="shared" si="81"/>
        <v>6.9444444444444198E-4</v>
      </c>
      <c r="S115" s="71">
        <f t="shared" si="82"/>
        <v>2.9166666666666674E-2</v>
      </c>
      <c r="T115" s="71">
        <f t="shared" si="83"/>
        <v>9.7222222222222987E-3</v>
      </c>
      <c r="U115" s="44">
        <v>21.7</v>
      </c>
      <c r="V115" s="44">
        <f>INDEX('Počty dní'!F:J,MATCH(E115,'Počty dní'!H:H,0),4)</f>
        <v>47</v>
      </c>
      <c r="W115" s="115">
        <f t="shared" si="79"/>
        <v>1019.9</v>
      </c>
      <c r="X115" s="16"/>
    </row>
    <row r="116" spans="1:24" x14ac:dyDescent="0.3">
      <c r="A116" s="94">
        <v>308</v>
      </c>
      <c r="B116" s="44">
        <v>3108</v>
      </c>
      <c r="C116" s="44" t="s">
        <v>2</v>
      </c>
      <c r="D116" s="89"/>
      <c r="E116" s="67" t="str">
        <f t="shared" si="77"/>
        <v>X</v>
      </c>
      <c r="F116" s="44" t="s">
        <v>66</v>
      </c>
      <c r="G116" s="192">
        <v>5</v>
      </c>
      <c r="H116" s="44" t="str">
        <f t="shared" si="78"/>
        <v>XXX229/5</v>
      </c>
      <c r="I116" s="68" t="s">
        <v>5</v>
      </c>
      <c r="J116" s="68" t="s">
        <v>5</v>
      </c>
      <c r="K116" s="69">
        <v>0.61736111111111114</v>
      </c>
      <c r="L116" s="70">
        <v>0.61875000000000002</v>
      </c>
      <c r="M116" s="45" t="s">
        <v>65</v>
      </c>
      <c r="N116" s="70">
        <v>0.63124999999999998</v>
      </c>
      <c r="O116" s="45" t="s">
        <v>65</v>
      </c>
      <c r="P116" s="44" t="str">
        <f t="shared" si="72"/>
        <v>OK</v>
      </c>
      <c r="Q116" s="71">
        <f t="shared" si="73"/>
        <v>1.2499999999999956E-2</v>
      </c>
      <c r="R116" s="71">
        <f t="shared" si="74"/>
        <v>1.388888888888884E-3</v>
      </c>
      <c r="S116" s="71">
        <f t="shared" si="75"/>
        <v>1.388888888888884E-2</v>
      </c>
      <c r="T116" s="71">
        <f t="shared" si="76"/>
        <v>0</v>
      </c>
      <c r="U116" s="44">
        <v>12.8</v>
      </c>
      <c r="V116" s="44">
        <f>INDEX('Počty dní'!F:J,MATCH(E116,'Počty dní'!H:H,0),4)</f>
        <v>47</v>
      </c>
      <c r="W116" s="115">
        <f t="shared" si="79"/>
        <v>601.6</v>
      </c>
      <c r="X116" s="16"/>
    </row>
    <row r="117" spans="1:24" x14ac:dyDescent="0.3">
      <c r="A117" s="94">
        <v>308</v>
      </c>
      <c r="B117" s="44">
        <v>3108</v>
      </c>
      <c r="C117" s="44" t="s">
        <v>2</v>
      </c>
      <c r="D117" s="89"/>
      <c r="E117" s="67" t="str">
        <f t="shared" si="77"/>
        <v>X</v>
      </c>
      <c r="F117" s="44" t="s">
        <v>64</v>
      </c>
      <c r="G117" s="192">
        <v>11</v>
      </c>
      <c r="H117" s="44" t="str">
        <f t="shared" si="78"/>
        <v>XXX172/11</v>
      </c>
      <c r="I117" s="68" t="s">
        <v>5</v>
      </c>
      <c r="J117" s="68" t="s">
        <v>5</v>
      </c>
      <c r="K117" s="69">
        <v>0.63541666666666663</v>
      </c>
      <c r="L117" s="70">
        <v>0.63680555555555551</v>
      </c>
      <c r="M117" s="45" t="s">
        <v>65</v>
      </c>
      <c r="N117" s="70">
        <v>0.64444444444444449</v>
      </c>
      <c r="O117" s="45" t="s">
        <v>57</v>
      </c>
      <c r="P117" s="44" t="str">
        <f t="shared" si="72"/>
        <v>OK</v>
      </c>
      <c r="Q117" s="71">
        <f t="shared" ref="Q117:Q123" si="84">IF(ISNUMBER(G117),N117-L117,IF(F117="přejezd",N117-L117,0))</f>
        <v>7.6388888888889728E-3</v>
      </c>
      <c r="R117" s="71">
        <f t="shared" ref="R117:R123" si="85">IF(ISNUMBER(G117),L117-K117,0)</f>
        <v>1.388888888888884E-3</v>
      </c>
      <c r="S117" s="71">
        <f t="shared" ref="S117:S123" si="86">Q117+R117</f>
        <v>9.0277777777778567E-3</v>
      </c>
      <c r="T117" s="71">
        <f t="shared" ref="T117:T123" si="87">K117-N116</f>
        <v>4.1666666666666519E-3</v>
      </c>
      <c r="U117" s="44">
        <v>7.8</v>
      </c>
      <c r="V117" s="44">
        <f>INDEX('Počty dní'!F:J,MATCH(E117,'Počty dní'!H:H,0),4)</f>
        <v>47</v>
      </c>
      <c r="W117" s="115">
        <f t="shared" si="79"/>
        <v>366.59999999999997</v>
      </c>
      <c r="X117" s="16"/>
    </row>
    <row r="118" spans="1:24" x14ac:dyDescent="0.3">
      <c r="A118" s="94">
        <v>308</v>
      </c>
      <c r="B118" s="44">
        <v>3108</v>
      </c>
      <c r="C118" s="44" t="s">
        <v>2</v>
      </c>
      <c r="D118" s="89"/>
      <c r="E118" s="67" t="str">
        <f t="shared" si="77"/>
        <v>X</v>
      </c>
      <c r="F118" s="44" t="s">
        <v>64</v>
      </c>
      <c r="G118" s="192">
        <v>12</v>
      </c>
      <c r="H118" s="44" t="str">
        <f t="shared" si="78"/>
        <v>XXX172/12</v>
      </c>
      <c r="I118" s="68" t="s">
        <v>5</v>
      </c>
      <c r="J118" s="68" t="s">
        <v>5</v>
      </c>
      <c r="K118" s="69">
        <v>0.64444444444444449</v>
      </c>
      <c r="L118" s="70">
        <v>0.64583333333333337</v>
      </c>
      <c r="M118" s="45" t="s">
        <v>57</v>
      </c>
      <c r="N118" s="70">
        <v>0.65347222222222223</v>
      </c>
      <c r="O118" s="45" t="s">
        <v>65</v>
      </c>
      <c r="P118" s="44" t="str">
        <f t="shared" si="72"/>
        <v>OK</v>
      </c>
      <c r="Q118" s="71">
        <f t="shared" si="84"/>
        <v>7.6388888888888618E-3</v>
      </c>
      <c r="R118" s="71">
        <f t="shared" si="85"/>
        <v>1.388888888888884E-3</v>
      </c>
      <c r="S118" s="71">
        <f t="shared" si="86"/>
        <v>9.0277777777777457E-3</v>
      </c>
      <c r="T118" s="71">
        <f t="shared" si="87"/>
        <v>0</v>
      </c>
      <c r="U118" s="44">
        <v>7.8</v>
      </c>
      <c r="V118" s="44">
        <f>INDEX('Počty dní'!F:J,MATCH(E118,'Počty dní'!H:H,0),4)</f>
        <v>47</v>
      </c>
      <c r="W118" s="115">
        <f t="shared" si="79"/>
        <v>366.59999999999997</v>
      </c>
      <c r="X118" s="16"/>
    </row>
    <row r="119" spans="1:24" x14ac:dyDescent="0.3">
      <c r="A119" s="94">
        <v>308</v>
      </c>
      <c r="B119" s="44">
        <v>3108</v>
      </c>
      <c r="C119" s="44" t="s">
        <v>2</v>
      </c>
      <c r="D119" s="89"/>
      <c r="E119" s="67" t="str">
        <f>CONCATENATE(C119,D119)</f>
        <v>X</v>
      </c>
      <c r="F119" s="44" t="s">
        <v>78</v>
      </c>
      <c r="G119" s="192">
        <v>24</v>
      </c>
      <c r="H119" s="44" t="str">
        <f>CONCATENATE(F119,"/",G119)</f>
        <v>XXX225/24</v>
      </c>
      <c r="I119" s="68" t="s">
        <v>5</v>
      </c>
      <c r="J119" s="68" t="s">
        <v>5</v>
      </c>
      <c r="K119" s="69">
        <v>0.67361111111111116</v>
      </c>
      <c r="L119" s="70">
        <v>0.6743055555555556</v>
      </c>
      <c r="M119" s="45" t="s">
        <v>65</v>
      </c>
      <c r="N119" s="70">
        <v>0.69791666666666663</v>
      </c>
      <c r="O119" s="45" t="s">
        <v>70</v>
      </c>
      <c r="P119" s="44" t="str">
        <f t="shared" si="72"/>
        <v>OK</v>
      </c>
      <c r="Q119" s="71">
        <f t="shared" si="84"/>
        <v>2.3611111111111027E-2</v>
      </c>
      <c r="R119" s="71">
        <f t="shared" si="85"/>
        <v>6.9444444444444198E-4</v>
      </c>
      <c r="S119" s="71">
        <f t="shared" si="86"/>
        <v>2.4305555555555469E-2</v>
      </c>
      <c r="T119" s="71">
        <f t="shared" si="87"/>
        <v>2.0138888888888928E-2</v>
      </c>
      <c r="U119" s="44">
        <v>22</v>
      </c>
      <c r="V119" s="44">
        <f>INDEX('Počty dní'!F:J,MATCH(E119,'Počty dní'!H:H,0),4)</f>
        <v>47</v>
      </c>
      <c r="W119" s="115">
        <f>V119*U119</f>
        <v>1034</v>
      </c>
      <c r="X119" s="16"/>
    </row>
    <row r="120" spans="1:24" x14ac:dyDescent="0.3">
      <c r="A120" s="94">
        <v>308</v>
      </c>
      <c r="B120" s="44">
        <v>3108</v>
      </c>
      <c r="C120" s="44" t="s">
        <v>2</v>
      </c>
      <c r="D120" s="89"/>
      <c r="E120" s="67" t="str">
        <f>CONCATENATE(C120,D120)</f>
        <v>X</v>
      </c>
      <c r="F120" s="44" t="s">
        <v>78</v>
      </c>
      <c r="G120" s="192">
        <v>23</v>
      </c>
      <c r="H120" s="44" t="str">
        <f>CONCATENATE(F120,"/",G120)</f>
        <v>XXX225/23</v>
      </c>
      <c r="I120" s="68" t="s">
        <v>5</v>
      </c>
      <c r="J120" s="68" t="s">
        <v>5</v>
      </c>
      <c r="K120" s="69">
        <v>0.71527777777777779</v>
      </c>
      <c r="L120" s="70">
        <v>0.71805555555555556</v>
      </c>
      <c r="M120" s="45" t="s">
        <v>70</v>
      </c>
      <c r="N120" s="70">
        <v>0.74236111111111114</v>
      </c>
      <c r="O120" s="45" t="s">
        <v>65</v>
      </c>
      <c r="P120" s="44" t="str">
        <f t="shared" si="72"/>
        <v>OK</v>
      </c>
      <c r="Q120" s="71">
        <f t="shared" si="84"/>
        <v>2.430555555555558E-2</v>
      </c>
      <c r="R120" s="71">
        <f t="shared" si="85"/>
        <v>2.7777777777777679E-3</v>
      </c>
      <c r="S120" s="71">
        <f t="shared" si="86"/>
        <v>2.7083333333333348E-2</v>
      </c>
      <c r="T120" s="71">
        <f t="shared" si="87"/>
        <v>1.736111111111116E-2</v>
      </c>
      <c r="U120" s="44">
        <v>22</v>
      </c>
      <c r="V120" s="44">
        <f>INDEX('Počty dní'!F:J,MATCH(E120,'Počty dní'!H:H,0),4)</f>
        <v>47</v>
      </c>
      <c r="W120" s="115">
        <f>V120*U120</f>
        <v>1034</v>
      </c>
      <c r="X120" s="16"/>
    </row>
    <row r="121" spans="1:24" x14ac:dyDescent="0.3">
      <c r="A121" s="94">
        <v>308</v>
      </c>
      <c r="B121" s="44">
        <v>3108</v>
      </c>
      <c r="C121" s="44" t="s">
        <v>2</v>
      </c>
      <c r="D121" s="89"/>
      <c r="E121" s="67" t="str">
        <f>CONCATENATE(C121,D121)</f>
        <v>X</v>
      </c>
      <c r="F121" s="44" t="s">
        <v>78</v>
      </c>
      <c r="G121" s="192">
        <v>28</v>
      </c>
      <c r="H121" s="44" t="str">
        <f>CONCATENATE(F121,"/",G121)</f>
        <v>XXX225/28</v>
      </c>
      <c r="I121" s="68" t="s">
        <v>5</v>
      </c>
      <c r="J121" s="68" t="s">
        <v>5</v>
      </c>
      <c r="K121" s="69">
        <v>0.7597222222222223</v>
      </c>
      <c r="L121" s="70">
        <v>0.76041666666666663</v>
      </c>
      <c r="M121" s="45" t="s">
        <v>65</v>
      </c>
      <c r="N121" s="70">
        <v>0.78125</v>
      </c>
      <c r="O121" s="45" t="s">
        <v>70</v>
      </c>
      <c r="P121" s="44" t="str">
        <f t="shared" si="72"/>
        <v>OK</v>
      </c>
      <c r="Q121" s="71">
        <f t="shared" si="84"/>
        <v>2.083333333333337E-2</v>
      </c>
      <c r="R121" s="71">
        <f t="shared" si="85"/>
        <v>6.9444444444433095E-4</v>
      </c>
      <c r="S121" s="71">
        <f t="shared" si="86"/>
        <v>2.1527777777777701E-2</v>
      </c>
      <c r="T121" s="71">
        <f t="shared" si="87"/>
        <v>1.736111111111116E-2</v>
      </c>
      <c r="U121" s="44">
        <v>22</v>
      </c>
      <c r="V121" s="44">
        <f>INDEX('Počty dní'!F:J,MATCH(E121,'Počty dní'!H:H,0),4)</f>
        <v>47</v>
      </c>
      <c r="W121" s="115">
        <f>V121*U121</f>
        <v>1034</v>
      </c>
      <c r="X121" s="16"/>
    </row>
    <row r="122" spans="1:24" x14ac:dyDescent="0.3">
      <c r="A122" s="94">
        <v>308</v>
      </c>
      <c r="B122" s="44">
        <v>3108</v>
      </c>
      <c r="C122" s="44" t="s">
        <v>2</v>
      </c>
      <c r="D122" s="89"/>
      <c r="E122" s="67" t="str">
        <f t="shared" ref="E122:E123" si="88">CONCATENATE(C122,D122)</f>
        <v>X</v>
      </c>
      <c r="F122" s="44" t="s">
        <v>78</v>
      </c>
      <c r="G122" s="192">
        <v>27</v>
      </c>
      <c r="H122" s="44" t="str">
        <f t="shared" ref="H122:H123" si="89">CONCATENATE(F122,"/",G122)</f>
        <v>XXX225/27</v>
      </c>
      <c r="I122" s="68" t="s">
        <v>5</v>
      </c>
      <c r="J122" s="68" t="s">
        <v>5</v>
      </c>
      <c r="K122" s="69">
        <v>0.80069444444444438</v>
      </c>
      <c r="L122" s="70">
        <v>0.80208333333333337</v>
      </c>
      <c r="M122" s="45" t="s">
        <v>70</v>
      </c>
      <c r="N122" s="70">
        <v>0.82291666666666663</v>
      </c>
      <c r="O122" s="45" t="s">
        <v>65</v>
      </c>
      <c r="P122" s="44" t="str">
        <f t="shared" si="72"/>
        <v>OK</v>
      </c>
      <c r="Q122" s="71">
        <f t="shared" si="84"/>
        <v>2.0833333333333259E-2</v>
      </c>
      <c r="R122" s="71">
        <f t="shared" si="85"/>
        <v>1.388888888888995E-3</v>
      </c>
      <c r="S122" s="71">
        <f t="shared" si="86"/>
        <v>2.2222222222222254E-2</v>
      </c>
      <c r="T122" s="71">
        <f t="shared" si="87"/>
        <v>1.9444444444444375E-2</v>
      </c>
      <c r="U122" s="44">
        <v>22</v>
      </c>
      <c r="V122" s="44">
        <f>INDEX('Počty dní'!F:J,MATCH(E122,'Počty dní'!H:H,0),4)</f>
        <v>47</v>
      </c>
      <c r="W122" s="115">
        <f t="shared" ref="W122:W123" si="90">V122*U122</f>
        <v>1034</v>
      </c>
      <c r="X122" s="16"/>
    </row>
    <row r="123" spans="1:24" x14ac:dyDescent="0.3">
      <c r="A123" s="94">
        <v>308</v>
      </c>
      <c r="B123" s="44">
        <v>3108</v>
      </c>
      <c r="C123" s="44" t="s">
        <v>2</v>
      </c>
      <c r="D123" s="89"/>
      <c r="E123" s="67" t="str">
        <f t="shared" si="88"/>
        <v>X</v>
      </c>
      <c r="F123" s="44" t="s">
        <v>78</v>
      </c>
      <c r="G123" s="192">
        <v>30</v>
      </c>
      <c r="H123" s="44" t="str">
        <f t="shared" si="89"/>
        <v>XXX225/30</v>
      </c>
      <c r="I123" s="68" t="s">
        <v>5</v>
      </c>
      <c r="J123" s="68" t="s">
        <v>5</v>
      </c>
      <c r="K123" s="69">
        <v>0.84305555555555556</v>
      </c>
      <c r="L123" s="70">
        <v>0.84375</v>
      </c>
      <c r="M123" s="45" t="s">
        <v>65</v>
      </c>
      <c r="N123" s="70">
        <v>0.86458333333333337</v>
      </c>
      <c r="O123" s="45" t="s">
        <v>70</v>
      </c>
      <c r="P123" s="44" t="str">
        <f t="shared" si="72"/>
        <v>OK</v>
      </c>
      <c r="Q123" s="71">
        <f t="shared" si="84"/>
        <v>2.083333333333337E-2</v>
      </c>
      <c r="R123" s="71">
        <f t="shared" si="85"/>
        <v>6.9444444444444198E-4</v>
      </c>
      <c r="S123" s="71">
        <f t="shared" si="86"/>
        <v>2.1527777777777812E-2</v>
      </c>
      <c r="T123" s="71">
        <f t="shared" si="87"/>
        <v>2.0138888888888928E-2</v>
      </c>
      <c r="U123" s="44">
        <v>22</v>
      </c>
      <c r="V123" s="44">
        <f>INDEX('Počty dní'!F:J,MATCH(E123,'Počty dní'!H:H,0),4)</f>
        <v>47</v>
      </c>
      <c r="W123" s="115">
        <f t="shared" si="90"/>
        <v>1034</v>
      </c>
      <c r="X123" s="16"/>
    </row>
    <row r="124" spans="1:24" ht="15" thickBot="1" x14ac:dyDescent="0.35">
      <c r="A124" s="94">
        <v>308</v>
      </c>
      <c r="B124" s="44">
        <v>3108</v>
      </c>
      <c r="C124" s="44" t="s">
        <v>2</v>
      </c>
      <c r="D124" s="89"/>
      <c r="E124" s="67" t="str">
        <f>CONCATENATE(C124,D124)</f>
        <v>X</v>
      </c>
      <c r="F124" s="44" t="s">
        <v>78</v>
      </c>
      <c r="G124" s="192">
        <v>29</v>
      </c>
      <c r="H124" s="44" t="str">
        <f>CONCATENATE(F124,"/",G124)</f>
        <v>XXX225/29</v>
      </c>
      <c r="I124" s="68" t="s">
        <v>5</v>
      </c>
      <c r="J124" s="68" t="s">
        <v>5</v>
      </c>
      <c r="K124" s="69">
        <v>0.92569444444444438</v>
      </c>
      <c r="L124" s="70">
        <v>0.92708333333333337</v>
      </c>
      <c r="M124" s="45" t="s">
        <v>70</v>
      </c>
      <c r="N124" s="70">
        <v>0.94791666666666663</v>
      </c>
      <c r="O124" s="45" t="s">
        <v>65</v>
      </c>
      <c r="P124" s="44"/>
      <c r="Q124" s="71">
        <f t="shared" si="73"/>
        <v>2.0833333333333259E-2</v>
      </c>
      <c r="R124" s="71">
        <f t="shared" si="74"/>
        <v>1.388888888888995E-3</v>
      </c>
      <c r="S124" s="71">
        <f t="shared" si="75"/>
        <v>2.2222222222222254E-2</v>
      </c>
      <c r="T124" s="71">
        <f t="shared" si="76"/>
        <v>6.1111111111111005E-2</v>
      </c>
      <c r="U124" s="44">
        <v>22</v>
      </c>
      <c r="V124" s="44">
        <f>INDEX('Počty dní'!F:J,MATCH(E124,'Počty dní'!H:H,0),4)</f>
        <v>47</v>
      </c>
      <c r="W124" s="115">
        <f>V124*U124</f>
        <v>1034</v>
      </c>
      <c r="X124" s="16"/>
    </row>
    <row r="125" spans="1:24" ht="15" thickBot="1" x14ac:dyDescent="0.35">
      <c r="A125" s="120" t="str">
        <f ca="1">CONCATENATE(INDIRECT("R[-3]C[0]",FALSE),"celkem")</f>
        <v>308celkem</v>
      </c>
      <c r="B125" s="121"/>
      <c r="C125" s="121" t="str">
        <f ca="1">INDIRECT("R[-1]C[12]",FALSE)</f>
        <v>Habry,,aut.st.</v>
      </c>
      <c r="D125" s="122"/>
      <c r="E125" s="121"/>
      <c r="F125" s="122"/>
      <c r="G125" s="121"/>
      <c r="H125" s="123"/>
      <c r="I125" s="132"/>
      <c r="J125" s="133" t="str">
        <f ca="1">INDIRECT("R[-2]C[0]",FALSE)</f>
        <v>S</v>
      </c>
      <c r="K125" s="124"/>
      <c r="L125" s="134"/>
      <c r="M125" s="125"/>
      <c r="N125" s="134"/>
      <c r="O125" s="126"/>
      <c r="P125" s="121"/>
      <c r="Q125" s="127">
        <f>SUM(Q103:Q124)</f>
        <v>0.43680555555555539</v>
      </c>
      <c r="R125" s="127">
        <f>SUM(R103:R124)</f>
        <v>2.7083333333333459E-2</v>
      </c>
      <c r="S125" s="127">
        <f>SUM(S103:S124)</f>
        <v>0.46388888888888885</v>
      </c>
      <c r="T125" s="127">
        <f>SUM(T103:T124)</f>
        <v>0.32013888888888886</v>
      </c>
      <c r="U125" s="128">
        <f>SUM(U103:U124)</f>
        <v>390.20000000000005</v>
      </c>
      <c r="V125" s="129"/>
      <c r="W125" s="130">
        <f>SUM(W103:W124)</f>
        <v>18339.400000000001</v>
      </c>
      <c r="X125" s="41"/>
    </row>
    <row r="126" spans="1:24" x14ac:dyDescent="0.3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</row>
    <row r="127" spans="1:24" ht="15" thickBot="1" x14ac:dyDescent="0.35"/>
    <row r="128" spans="1:24" x14ac:dyDescent="0.3">
      <c r="A128" s="93">
        <v>309</v>
      </c>
      <c r="B128" s="42">
        <v>3109</v>
      </c>
      <c r="C128" s="42" t="s">
        <v>2</v>
      </c>
      <c r="D128" s="109"/>
      <c r="E128" s="110" t="str">
        <f t="shared" ref="E128:E142" si="91">CONCATENATE(C128,D128)</f>
        <v>X</v>
      </c>
      <c r="F128" s="42" t="s">
        <v>64</v>
      </c>
      <c r="G128" s="191">
        <v>1</v>
      </c>
      <c r="H128" s="42" t="str">
        <f t="shared" ref="H128:H142" si="92">CONCATENATE(F128,"/",G128)</f>
        <v>XXX172/1</v>
      </c>
      <c r="I128" s="64" t="s">
        <v>5</v>
      </c>
      <c r="J128" s="64" t="s">
        <v>5</v>
      </c>
      <c r="K128" s="111">
        <v>0.21875</v>
      </c>
      <c r="L128" s="112">
        <v>0.22013888888888888</v>
      </c>
      <c r="M128" s="113" t="s">
        <v>65</v>
      </c>
      <c r="N128" s="112">
        <v>0.22777777777777777</v>
      </c>
      <c r="O128" s="113" t="s">
        <v>57</v>
      </c>
      <c r="P128" s="42" t="str">
        <f t="shared" ref="P128:P141" si="93">IF(M129=O128,"OK","POZOR")</f>
        <v>OK</v>
      </c>
      <c r="Q128" s="114">
        <f t="shared" ref="Q128:Q142" si="94">IF(ISNUMBER(G128),N128-L128,IF(F128="přejezd",N128-L128,0))</f>
        <v>7.6388888888888895E-3</v>
      </c>
      <c r="R128" s="114">
        <f t="shared" ref="R128:R142" si="95">IF(ISNUMBER(G128),L128-K128,0)</f>
        <v>1.388888888888884E-3</v>
      </c>
      <c r="S128" s="114">
        <f t="shared" ref="S128:S142" si="96">Q128+R128</f>
        <v>9.0277777777777735E-3</v>
      </c>
      <c r="T128" s="114"/>
      <c r="U128" s="42">
        <v>7.8</v>
      </c>
      <c r="V128" s="42">
        <f>INDEX('Počty dní'!F:J,MATCH(E128,'Počty dní'!H:H,0),4)</f>
        <v>47</v>
      </c>
      <c r="W128" s="65">
        <f t="shared" ref="W128:W142" si="97">V128*U128</f>
        <v>366.59999999999997</v>
      </c>
      <c r="X128" s="16"/>
    </row>
    <row r="129" spans="1:24" x14ac:dyDescent="0.3">
      <c r="A129" s="94">
        <v>309</v>
      </c>
      <c r="B129" s="44">
        <v>3109</v>
      </c>
      <c r="C129" s="44" t="s">
        <v>2</v>
      </c>
      <c r="D129" s="89"/>
      <c r="E129" s="67" t="str">
        <f t="shared" si="91"/>
        <v>X</v>
      </c>
      <c r="F129" s="44" t="s">
        <v>29</v>
      </c>
      <c r="G129" s="192"/>
      <c r="H129" s="44" t="str">
        <f t="shared" si="92"/>
        <v>přejezd/</v>
      </c>
      <c r="I129" s="66"/>
      <c r="J129" s="68" t="s">
        <v>5</v>
      </c>
      <c r="K129" s="86">
        <v>0.22777777777777777</v>
      </c>
      <c r="L129" s="87">
        <v>0.22777777777777777</v>
      </c>
      <c r="M129" s="146" t="s">
        <v>57</v>
      </c>
      <c r="N129" s="87">
        <v>0.22916666666666666</v>
      </c>
      <c r="O129" s="45" t="s">
        <v>60</v>
      </c>
      <c r="P129" s="43" t="str">
        <f t="shared" si="93"/>
        <v>OK</v>
      </c>
      <c r="Q129" s="148">
        <f t="shared" si="94"/>
        <v>1.388888888888884E-3</v>
      </c>
      <c r="R129" s="148">
        <f t="shared" si="95"/>
        <v>0</v>
      </c>
      <c r="S129" s="148">
        <f t="shared" si="96"/>
        <v>1.388888888888884E-3</v>
      </c>
      <c r="T129" s="148">
        <f t="shared" ref="T129:T142" si="98">K129-N128</f>
        <v>0</v>
      </c>
      <c r="U129" s="43">
        <v>0</v>
      </c>
      <c r="V129" s="44">
        <f>INDEX('Počty dní'!F:J,MATCH(E129,'Počty dní'!H:H,0),4)</f>
        <v>47</v>
      </c>
      <c r="W129" s="115">
        <f t="shared" si="97"/>
        <v>0</v>
      </c>
      <c r="X129" s="16"/>
    </row>
    <row r="130" spans="1:24" x14ac:dyDescent="0.3">
      <c r="A130" s="94">
        <v>309</v>
      </c>
      <c r="B130" s="44">
        <v>3109</v>
      </c>
      <c r="C130" s="44" t="s">
        <v>2</v>
      </c>
      <c r="D130" s="89"/>
      <c r="E130" s="67" t="str">
        <f t="shared" si="91"/>
        <v>X</v>
      </c>
      <c r="F130" s="44" t="s">
        <v>59</v>
      </c>
      <c r="G130" s="192">
        <v>3</v>
      </c>
      <c r="H130" s="44" t="str">
        <f t="shared" si="92"/>
        <v>XXX171/3</v>
      </c>
      <c r="I130" s="68" t="s">
        <v>5</v>
      </c>
      <c r="J130" s="68" t="s">
        <v>5</v>
      </c>
      <c r="K130" s="69">
        <v>0.23124999999999998</v>
      </c>
      <c r="L130" s="70">
        <v>0.23263888888888887</v>
      </c>
      <c r="M130" s="45" t="s">
        <v>60</v>
      </c>
      <c r="N130" s="70">
        <v>0.23958333333333334</v>
      </c>
      <c r="O130" s="45" t="s">
        <v>62</v>
      </c>
      <c r="P130" s="44" t="str">
        <f t="shared" si="93"/>
        <v>OK</v>
      </c>
      <c r="Q130" s="71">
        <f t="shared" si="94"/>
        <v>6.9444444444444753E-3</v>
      </c>
      <c r="R130" s="71">
        <f t="shared" si="95"/>
        <v>1.388888888888884E-3</v>
      </c>
      <c r="S130" s="71">
        <f t="shared" si="96"/>
        <v>8.3333333333333592E-3</v>
      </c>
      <c r="T130" s="71">
        <f t="shared" si="98"/>
        <v>2.0833333333333259E-3</v>
      </c>
      <c r="U130" s="44">
        <v>5.2</v>
      </c>
      <c r="V130" s="44">
        <f>INDEX('Počty dní'!F:J,MATCH(E130,'Počty dní'!H:H,0),4)</f>
        <v>47</v>
      </c>
      <c r="W130" s="115">
        <f t="shared" si="97"/>
        <v>244.4</v>
      </c>
      <c r="X130" s="16"/>
    </row>
    <row r="131" spans="1:24" x14ac:dyDescent="0.3">
      <c r="A131" s="94">
        <v>309</v>
      </c>
      <c r="B131" s="44">
        <v>3109</v>
      </c>
      <c r="C131" s="44" t="s">
        <v>2</v>
      </c>
      <c r="D131" s="89"/>
      <c r="E131" s="67" t="str">
        <f t="shared" si="91"/>
        <v>X</v>
      </c>
      <c r="F131" s="44" t="s">
        <v>59</v>
      </c>
      <c r="G131" s="192">
        <v>2</v>
      </c>
      <c r="H131" s="44" t="str">
        <f t="shared" si="92"/>
        <v>XXX171/2</v>
      </c>
      <c r="I131" s="68" t="s">
        <v>5</v>
      </c>
      <c r="J131" s="68" t="s">
        <v>5</v>
      </c>
      <c r="K131" s="69">
        <v>0.24097222222222223</v>
      </c>
      <c r="L131" s="70">
        <v>0.24166666666666667</v>
      </c>
      <c r="M131" s="45" t="s">
        <v>62</v>
      </c>
      <c r="N131" s="70">
        <v>0.24652777777777779</v>
      </c>
      <c r="O131" s="45" t="s">
        <v>57</v>
      </c>
      <c r="P131" s="44" t="str">
        <f t="shared" si="93"/>
        <v>OK</v>
      </c>
      <c r="Q131" s="71">
        <f t="shared" si="94"/>
        <v>4.8611111111111216E-3</v>
      </c>
      <c r="R131" s="71">
        <f t="shared" si="95"/>
        <v>6.9444444444444198E-4</v>
      </c>
      <c r="S131" s="71">
        <f t="shared" si="96"/>
        <v>5.5555555555555636E-3</v>
      </c>
      <c r="T131" s="71">
        <f t="shared" si="98"/>
        <v>1.388888888888884E-3</v>
      </c>
      <c r="U131" s="44">
        <v>4.3</v>
      </c>
      <c r="V131" s="44">
        <f>INDEX('Počty dní'!F:J,MATCH(E131,'Počty dní'!H:H,0),4)</f>
        <v>47</v>
      </c>
      <c r="W131" s="115">
        <f t="shared" si="97"/>
        <v>202.1</v>
      </c>
      <c r="X131" s="16"/>
    </row>
    <row r="132" spans="1:24" x14ac:dyDescent="0.3">
      <c r="A132" s="94">
        <v>309</v>
      </c>
      <c r="B132" s="44">
        <v>3109</v>
      </c>
      <c r="C132" s="44" t="s">
        <v>2</v>
      </c>
      <c r="D132" s="89"/>
      <c r="E132" s="67" t="str">
        <f t="shared" si="91"/>
        <v>X</v>
      </c>
      <c r="F132" s="44" t="s">
        <v>64</v>
      </c>
      <c r="G132" s="192">
        <v>2</v>
      </c>
      <c r="H132" s="44" t="str">
        <f t="shared" si="92"/>
        <v>XXX172/2</v>
      </c>
      <c r="I132" s="68" t="s">
        <v>5</v>
      </c>
      <c r="J132" s="68" t="s">
        <v>5</v>
      </c>
      <c r="K132" s="69">
        <v>0.24722222222222223</v>
      </c>
      <c r="L132" s="70">
        <v>0.24791666666666667</v>
      </c>
      <c r="M132" s="45" t="s">
        <v>57</v>
      </c>
      <c r="N132" s="70">
        <v>0.25555555555555559</v>
      </c>
      <c r="O132" s="45" t="s">
        <v>65</v>
      </c>
      <c r="P132" s="44" t="str">
        <f t="shared" si="93"/>
        <v>OK</v>
      </c>
      <c r="Q132" s="71">
        <f t="shared" si="94"/>
        <v>7.6388888888889173E-3</v>
      </c>
      <c r="R132" s="71">
        <f t="shared" si="95"/>
        <v>6.9444444444444198E-4</v>
      </c>
      <c r="S132" s="71">
        <f t="shared" si="96"/>
        <v>8.3333333333333592E-3</v>
      </c>
      <c r="T132" s="71">
        <f t="shared" si="98"/>
        <v>6.9444444444444198E-4</v>
      </c>
      <c r="U132" s="44">
        <v>7.8</v>
      </c>
      <c r="V132" s="44">
        <f>INDEX('Počty dní'!F:J,MATCH(E132,'Počty dní'!H:H,0),4)</f>
        <v>47</v>
      </c>
      <c r="W132" s="115">
        <f t="shared" si="97"/>
        <v>366.59999999999997</v>
      </c>
      <c r="X132" s="16"/>
    </row>
    <row r="133" spans="1:24" x14ac:dyDescent="0.3">
      <c r="A133" s="94">
        <v>309</v>
      </c>
      <c r="B133" s="44">
        <v>3109</v>
      </c>
      <c r="C133" s="44" t="s">
        <v>2</v>
      </c>
      <c r="D133" s="89"/>
      <c r="E133" s="67" t="str">
        <f t="shared" si="91"/>
        <v>X</v>
      </c>
      <c r="F133" s="44" t="s">
        <v>78</v>
      </c>
      <c r="G133" s="192">
        <v>6</v>
      </c>
      <c r="H133" s="44" t="str">
        <f t="shared" si="92"/>
        <v>XXX225/6</v>
      </c>
      <c r="I133" s="68" t="s">
        <v>5</v>
      </c>
      <c r="J133" s="68" t="s">
        <v>5</v>
      </c>
      <c r="K133" s="69">
        <v>0.25625000000000003</v>
      </c>
      <c r="L133" s="70">
        <v>0.25763888888888892</v>
      </c>
      <c r="M133" s="45" t="s">
        <v>65</v>
      </c>
      <c r="N133" s="70">
        <v>0.28125</v>
      </c>
      <c r="O133" s="45" t="s">
        <v>70</v>
      </c>
      <c r="P133" s="44" t="str">
        <f t="shared" si="93"/>
        <v>OK</v>
      </c>
      <c r="Q133" s="71">
        <f t="shared" si="94"/>
        <v>2.3611111111111083E-2</v>
      </c>
      <c r="R133" s="71">
        <f t="shared" si="95"/>
        <v>1.388888888888884E-3</v>
      </c>
      <c r="S133" s="71">
        <f t="shared" si="96"/>
        <v>2.4999999999999967E-2</v>
      </c>
      <c r="T133" s="71">
        <f t="shared" si="98"/>
        <v>6.9444444444444198E-4</v>
      </c>
      <c r="U133" s="44">
        <v>22</v>
      </c>
      <c r="V133" s="44">
        <f>INDEX('Počty dní'!F:J,MATCH(E133,'Počty dní'!H:H,0),4)</f>
        <v>47</v>
      </c>
      <c r="W133" s="115">
        <f t="shared" si="97"/>
        <v>1034</v>
      </c>
      <c r="X133" s="16"/>
    </row>
    <row r="134" spans="1:24" x14ac:dyDescent="0.3">
      <c r="A134" s="94">
        <v>309</v>
      </c>
      <c r="B134" s="44">
        <v>3109</v>
      </c>
      <c r="C134" s="44" t="s">
        <v>2</v>
      </c>
      <c r="D134" s="89"/>
      <c r="E134" s="67" t="str">
        <f>CONCATENATE(C134,D134)</f>
        <v>X</v>
      </c>
      <c r="F134" s="44" t="s">
        <v>114</v>
      </c>
      <c r="G134" s="192">
        <v>5</v>
      </c>
      <c r="H134" s="44" t="str">
        <f>CONCATENATE(F134,"/",G134)</f>
        <v>XXX212/5</v>
      </c>
      <c r="I134" s="68" t="s">
        <v>5</v>
      </c>
      <c r="J134" s="68" t="s">
        <v>5</v>
      </c>
      <c r="K134" s="69">
        <v>0.28472222222222221</v>
      </c>
      <c r="L134" s="70">
        <v>0.28611111111111115</v>
      </c>
      <c r="M134" s="45" t="s">
        <v>70</v>
      </c>
      <c r="N134" s="70">
        <v>0.30972222222222223</v>
      </c>
      <c r="O134" s="138" t="s">
        <v>110</v>
      </c>
      <c r="P134" s="44" t="str">
        <f t="shared" si="93"/>
        <v>OK</v>
      </c>
      <c r="Q134" s="71">
        <f t="shared" si="94"/>
        <v>2.3611111111111083E-2</v>
      </c>
      <c r="R134" s="71">
        <f t="shared" si="95"/>
        <v>1.3888888888889395E-3</v>
      </c>
      <c r="S134" s="71">
        <f t="shared" si="96"/>
        <v>2.5000000000000022E-2</v>
      </c>
      <c r="T134" s="71">
        <f t="shared" si="98"/>
        <v>3.4722222222222099E-3</v>
      </c>
      <c r="U134" s="44">
        <v>17.7</v>
      </c>
      <c r="V134" s="44">
        <f>INDEX('Počty dní'!F:J,MATCH(E134,'Počty dní'!H:H,0),4)</f>
        <v>47</v>
      </c>
      <c r="W134" s="115">
        <f>V134*U134</f>
        <v>831.9</v>
      </c>
      <c r="X134" s="16"/>
    </row>
    <row r="135" spans="1:24" x14ac:dyDescent="0.3">
      <c r="A135" s="94">
        <v>309</v>
      </c>
      <c r="B135" s="44">
        <v>3109</v>
      </c>
      <c r="C135" s="44" t="s">
        <v>2</v>
      </c>
      <c r="D135" s="89"/>
      <c r="E135" s="67" t="str">
        <f>CONCATENATE(C135,D135)</f>
        <v>X</v>
      </c>
      <c r="F135" s="44" t="s">
        <v>114</v>
      </c>
      <c r="G135" s="192">
        <v>8</v>
      </c>
      <c r="H135" s="44" t="str">
        <f>CONCATENATE(F135,"/",G135)</f>
        <v>XXX212/8</v>
      </c>
      <c r="I135" s="68" t="s">
        <v>5</v>
      </c>
      <c r="J135" s="68" t="s">
        <v>5</v>
      </c>
      <c r="K135" s="69">
        <v>0.40972222222222227</v>
      </c>
      <c r="L135" s="70">
        <v>0.41111111111111115</v>
      </c>
      <c r="M135" s="138" t="s">
        <v>110</v>
      </c>
      <c r="N135" s="70">
        <v>0.43402777777777773</v>
      </c>
      <c r="O135" s="45" t="s">
        <v>70</v>
      </c>
      <c r="P135" s="44" t="str">
        <f t="shared" si="93"/>
        <v>OK</v>
      </c>
      <c r="Q135" s="71">
        <f t="shared" si="94"/>
        <v>2.2916666666666585E-2</v>
      </c>
      <c r="R135" s="71">
        <f t="shared" si="95"/>
        <v>1.388888888888884E-3</v>
      </c>
      <c r="S135" s="71">
        <f t="shared" si="96"/>
        <v>2.4305555555555469E-2</v>
      </c>
      <c r="T135" s="71">
        <f t="shared" si="98"/>
        <v>0.10000000000000003</v>
      </c>
      <c r="U135" s="44">
        <v>17.7</v>
      </c>
      <c r="V135" s="44">
        <f>INDEX('Počty dní'!F:J,MATCH(E135,'Počty dní'!H:H,0),4)</f>
        <v>47</v>
      </c>
      <c r="W135" s="115">
        <f>V135*U135</f>
        <v>831.9</v>
      </c>
      <c r="X135" s="16"/>
    </row>
    <row r="136" spans="1:24" x14ac:dyDescent="0.3">
      <c r="A136" s="94">
        <v>309</v>
      </c>
      <c r="B136" s="44">
        <v>3109</v>
      </c>
      <c r="C136" s="44" t="s">
        <v>2</v>
      </c>
      <c r="D136" s="89"/>
      <c r="E136" s="67" t="str">
        <f t="shared" si="91"/>
        <v>X</v>
      </c>
      <c r="F136" s="44" t="s">
        <v>78</v>
      </c>
      <c r="G136" s="192">
        <v>11</v>
      </c>
      <c r="H136" s="44" t="str">
        <f t="shared" si="92"/>
        <v>XXX225/11</v>
      </c>
      <c r="I136" s="68" t="s">
        <v>5</v>
      </c>
      <c r="J136" s="68" t="s">
        <v>5</v>
      </c>
      <c r="K136" s="69">
        <v>0.50694444444444442</v>
      </c>
      <c r="L136" s="70">
        <v>0.50972222222222219</v>
      </c>
      <c r="M136" s="45" t="s">
        <v>70</v>
      </c>
      <c r="N136" s="70">
        <v>0.53402777777777777</v>
      </c>
      <c r="O136" s="45" t="s">
        <v>65</v>
      </c>
      <c r="P136" s="44" t="str">
        <f t="shared" si="93"/>
        <v>OK</v>
      </c>
      <c r="Q136" s="71">
        <f t="shared" si="94"/>
        <v>2.430555555555558E-2</v>
      </c>
      <c r="R136" s="71">
        <f t="shared" si="95"/>
        <v>2.7777777777777679E-3</v>
      </c>
      <c r="S136" s="71">
        <f t="shared" si="96"/>
        <v>2.7083333333333348E-2</v>
      </c>
      <c r="T136" s="71">
        <f t="shared" si="98"/>
        <v>7.2916666666666685E-2</v>
      </c>
      <c r="U136" s="44">
        <v>22</v>
      </c>
      <c r="V136" s="44">
        <f>INDEX('Počty dní'!F:J,MATCH(E136,'Počty dní'!H:H,0),4)</f>
        <v>47</v>
      </c>
      <c r="W136" s="115">
        <f t="shared" si="97"/>
        <v>1034</v>
      </c>
      <c r="X136" s="16"/>
    </row>
    <row r="137" spans="1:24" x14ac:dyDescent="0.3">
      <c r="A137" s="94">
        <v>309</v>
      </c>
      <c r="B137" s="44">
        <v>3109</v>
      </c>
      <c r="C137" s="44" t="s">
        <v>2</v>
      </c>
      <c r="D137" s="89"/>
      <c r="E137" s="67" t="str">
        <f t="shared" si="91"/>
        <v>X</v>
      </c>
      <c r="F137" s="44" t="s">
        <v>81</v>
      </c>
      <c r="G137" s="192">
        <v>8</v>
      </c>
      <c r="H137" s="44" t="str">
        <f t="shared" si="92"/>
        <v>XXX224/8</v>
      </c>
      <c r="I137" s="68" t="s">
        <v>5</v>
      </c>
      <c r="J137" s="68" t="s">
        <v>5</v>
      </c>
      <c r="K137" s="69">
        <v>0.53472222222222221</v>
      </c>
      <c r="L137" s="70">
        <v>0.53611111111111109</v>
      </c>
      <c r="M137" s="45" t="s">
        <v>65</v>
      </c>
      <c r="N137" s="70">
        <v>0.57291666666666663</v>
      </c>
      <c r="O137" s="45" t="s">
        <v>48</v>
      </c>
      <c r="P137" s="44" t="str">
        <f t="shared" si="93"/>
        <v>OK</v>
      </c>
      <c r="Q137" s="71">
        <f t="shared" si="94"/>
        <v>3.6805555555555536E-2</v>
      </c>
      <c r="R137" s="71">
        <f t="shared" si="95"/>
        <v>1.388888888888884E-3</v>
      </c>
      <c r="S137" s="71">
        <f t="shared" si="96"/>
        <v>3.819444444444442E-2</v>
      </c>
      <c r="T137" s="71">
        <f t="shared" si="98"/>
        <v>6.9444444444444198E-4</v>
      </c>
      <c r="U137" s="44">
        <v>27.5</v>
      </c>
      <c r="V137" s="44">
        <f>INDEX('Počty dní'!F:J,MATCH(E137,'Počty dní'!H:H,0),4)</f>
        <v>47</v>
      </c>
      <c r="W137" s="115">
        <f t="shared" si="97"/>
        <v>1292.5</v>
      </c>
      <c r="X137" s="16"/>
    </row>
    <row r="138" spans="1:24" x14ac:dyDescent="0.3">
      <c r="A138" s="94">
        <v>309</v>
      </c>
      <c r="B138" s="44">
        <v>3109</v>
      </c>
      <c r="C138" s="44" t="s">
        <v>2</v>
      </c>
      <c r="D138" s="89"/>
      <c r="E138" s="67" t="str">
        <f t="shared" si="91"/>
        <v>X</v>
      </c>
      <c r="F138" s="44" t="s">
        <v>81</v>
      </c>
      <c r="G138" s="192">
        <v>7</v>
      </c>
      <c r="H138" s="44" t="str">
        <f t="shared" si="92"/>
        <v>XXX224/7</v>
      </c>
      <c r="I138" s="68" t="s">
        <v>5</v>
      </c>
      <c r="J138" s="68" t="s">
        <v>5</v>
      </c>
      <c r="K138" s="69">
        <v>0.59166666666666667</v>
      </c>
      <c r="L138" s="70">
        <v>0.59375</v>
      </c>
      <c r="M138" s="45" t="s">
        <v>48</v>
      </c>
      <c r="N138" s="70">
        <v>0.62916666666666665</v>
      </c>
      <c r="O138" s="45" t="s">
        <v>65</v>
      </c>
      <c r="P138" s="44" t="str">
        <f t="shared" si="93"/>
        <v>OK</v>
      </c>
      <c r="Q138" s="71">
        <f t="shared" si="94"/>
        <v>3.5416666666666652E-2</v>
      </c>
      <c r="R138" s="71">
        <f t="shared" si="95"/>
        <v>2.0833333333333259E-3</v>
      </c>
      <c r="S138" s="71">
        <f t="shared" si="96"/>
        <v>3.7499999999999978E-2</v>
      </c>
      <c r="T138" s="71">
        <f t="shared" si="98"/>
        <v>1.8750000000000044E-2</v>
      </c>
      <c r="U138" s="44">
        <v>27.5</v>
      </c>
      <c r="V138" s="44">
        <f>INDEX('Počty dní'!F:J,MATCH(E138,'Počty dní'!H:H,0),4)</f>
        <v>47</v>
      </c>
      <c r="W138" s="115">
        <f t="shared" si="97"/>
        <v>1292.5</v>
      </c>
      <c r="X138" s="16"/>
    </row>
    <row r="139" spans="1:24" x14ac:dyDescent="0.3">
      <c r="A139" s="94">
        <v>309</v>
      </c>
      <c r="B139" s="44">
        <v>3109</v>
      </c>
      <c r="C139" s="44" t="s">
        <v>2</v>
      </c>
      <c r="D139" s="89"/>
      <c r="E139" s="67" t="str">
        <f t="shared" si="91"/>
        <v>X</v>
      </c>
      <c r="F139" s="44" t="s">
        <v>78</v>
      </c>
      <c r="G139" s="192">
        <v>22</v>
      </c>
      <c r="H139" s="44" t="str">
        <f t="shared" si="92"/>
        <v>XXX225/22</v>
      </c>
      <c r="I139" s="68" t="s">
        <v>5</v>
      </c>
      <c r="J139" s="68" t="s">
        <v>5</v>
      </c>
      <c r="K139" s="69">
        <v>0.63124999999999998</v>
      </c>
      <c r="L139" s="70">
        <v>0.63263888888888886</v>
      </c>
      <c r="M139" s="45" t="s">
        <v>65</v>
      </c>
      <c r="N139" s="70">
        <v>0.65625</v>
      </c>
      <c r="O139" s="45" t="s">
        <v>70</v>
      </c>
      <c r="P139" s="44" t="str">
        <f t="shared" si="93"/>
        <v>OK</v>
      </c>
      <c r="Q139" s="71">
        <f t="shared" si="94"/>
        <v>2.3611111111111138E-2</v>
      </c>
      <c r="R139" s="71">
        <f t="shared" si="95"/>
        <v>1.388888888888884E-3</v>
      </c>
      <c r="S139" s="71">
        <f t="shared" si="96"/>
        <v>2.5000000000000022E-2</v>
      </c>
      <c r="T139" s="71">
        <f t="shared" si="98"/>
        <v>2.0833333333333259E-3</v>
      </c>
      <c r="U139" s="44">
        <v>22</v>
      </c>
      <c r="V139" s="44">
        <f>INDEX('Počty dní'!F:J,MATCH(E139,'Počty dní'!H:H,0),4)</f>
        <v>47</v>
      </c>
      <c r="W139" s="115">
        <f t="shared" si="97"/>
        <v>1034</v>
      </c>
      <c r="X139" s="16"/>
    </row>
    <row r="140" spans="1:24" x14ac:dyDescent="0.3">
      <c r="A140" s="94">
        <v>309</v>
      </c>
      <c r="B140" s="44">
        <v>3109</v>
      </c>
      <c r="C140" s="44" t="s">
        <v>2</v>
      </c>
      <c r="D140" s="89"/>
      <c r="E140" s="67" t="str">
        <f t="shared" si="91"/>
        <v>X</v>
      </c>
      <c r="F140" s="44" t="s">
        <v>78</v>
      </c>
      <c r="G140" s="192">
        <v>21</v>
      </c>
      <c r="H140" s="44" t="str">
        <f t="shared" si="92"/>
        <v>XXX225/21</v>
      </c>
      <c r="I140" s="68" t="s">
        <v>5</v>
      </c>
      <c r="J140" s="68" t="s">
        <v>5</v>
      </c>
      <c r="K140" s="69">
        <v>0.67361111111111116</v>
      </c>
      <c r="L140" s="70">
        <v>0.67638888888888893</v>
      </c>
      <c r="M140" s="45" t="s">
        <v>70</v>
      </c>
      <c r="N140" s="70">
        <v>0.7006944444444444</v>
      </c>
      <c r="O140" s="45" t="s">
        <v>65</v>
      </c>
      <c r="P140" s="44" t="str">
        <f t="shared" si="93"/>
        <v>OK</v>
      </c>
      <c r="Q140" s="71">
        <f t="shared" si="94"/>
        <v>2.4305555555555469E-2</v>
      </c>
      <c r="R140" s="71">
        <f t="shared" si="95"/>
        <v>2.7777777777777679E-3</v>
      </c>
      <c r="S140" s="71">
        <f t="shared" si="96"/>
        <v>2.7083333333333237E-2</v>
      </c>
      <c r="T140" s="71">
        <f t="shared" si="98"/>
        <v>1.736111111111116E-2</v>
      </c>
      <c r="U140" s="44">
        <v>22</v>
      </c>
      <c r="V140" s="44">
        <f>INDEX('Počty dní'!F:J,MATCH(E140,'Počty dní'!H:H,0),4)</f>
        <v>47</v>
      </c>
      <c r="W140" s="115">
        <f t="shared" si="97"/>
        <v>1034</v>
      </c>
      <c r="X140" s="16"/>
    </row>
    <row r="141" spans="1:24" x14ac:dyDescent="0.3">
      <c r="A141" s="94">
        <v>309</v>
      </c>
      <c r="B141" s="44">
        <v>3109</v>
      </c>
      <c r="C141" s="44" t="s">
        <v>2</v>
      </c>
      <c r="D141" s="89"/>
      <c r="E141" s="67" t="str">
        <f t="shared" si="91"/>
        <v>X</v>
      </c>
      <c r="F141" s="44" t="s">
        <v>81</v>
      </c>
      <c r="G141" s="192">
        <v>12</v>
      </c>
      <c r="H141" s="44" t="str">
        <f t="shared" si="92"/>
        <v>XXX224/12</v>
      </c>
      <c r="I141" s="68" t="s">
        <v>5</v>
      </c>
      <c r="J141" s="68" t="s">
        <v>5</v>
      </c>
      <c r="K141" s="69">
        <v>0.70138888888888884</v>
      </c>
      <c r="L141" s="70">
        <v>0.70277777777777783</v>
      </c>
      <c r="M141" s="45" t="s">
        <v>65</v>
      </c>
      <c r="N141" s="70">
        <v>0.73958333333333337</v>
      </c>
      <c r="O141" s="45" t="s">
        <v>48</v>
      </c>
      <c r="P141" s="44" t="str">
        <f t="shared" si="93"/>
        <v>OK</v>
      </c>
      <c r="Q141" s="71">
        <f t="shared" si="94"/>
        <v>3.6805555555555536E-2</v>
      </c>
      <c r="R141" s="71">
        <f t="shared" si="95"/>
        <v>1.388888888888995E-3</v>
      </c>
      <c r="S141" s="71">
        <f t="shared" si="96"/>
        <v>3.8194444444444531E-2</v>
      </c>
      <c r="T141" s="71">
        <f t="shared" si="98"/>
        <v>6.9444444444444198E-4</v>
      </c>
      <c r="U141" s="44">
        <v>27.5</v>
      </c>
      <c r="V141" s="44">
        <f>INDEX('Počty dní'!F:J,MATCH(E141,'Počty dní'!H:H,0),4)</f>
        <v>47</v>
      </c>
      <c r="W141" s="115">
        <f t="shared" si="97"/>
        <v>1292.5</v>
      </c>
      <c r="X141" s="16"/>
    </row>
    <row r="142" spans="1:24" ht="15" thickBot="1" x14ac:dyDescent="0.35">
      <c r="A142" s="94">
        <v>309</v>
      </c>
      <c r="B142" s="44">
        <v>3109</v>
      </c>
      <c r="C142" s="44" t="s">
        <v>2</v>
      </c>
      <c r="D142" s="89"/>
      <c r="E142" s="67" t="str">
        <f t="shared" si="91"/>
        <v>X</v>
      </c>
      <c r="F142" s="44" t="s">
        <v>81</v>
      </c>
      <c r="G142" s="192">
        <v>11</v>
      </c>
      <c r="H142" s="44" t="str">
        <f t="shared" si="92"/>
        <v>XXX224/11</v>
      </c>
      <c r="I142" s="68" t="s">
        <v>5</v>
      </c>
      <c r="J142" s="68" t="s">
        <v>5</v>
      </c>
      <c r="K142" s="69">
        <v>0.7583333333333333</v>
      </c>
      <c r="L142" s="70">
        <v>0.76041666666666663</v>
      </c>
      <c r="M142" s="45" t="s">
        <v>48</v>
      </c>
      <c r="N142" s="70">
        <v>0.79583333333333339</v>
      </c>
      <c r="O142" s="45" t="s">
        <v>65</v>
      </c>
      <c r="P142" s="44"/>
      <c r="Q142" s="71">
        <f t="shared" si="94"/>
        <v>3.5416666666666763E-2</v>
      </c>
      <c r="R142" s="71">
        <f t="shared" si="95"/>
        <v>2.0833333333333259E-3</v>
      </c>
      <c r="S142" s="71">
        <f t="shared" si="96"/>
        <v>3.7500000000000089E-2</v>
      </c>
      <c r="T142" s="71">
        <f t="shared" si="98"/>
        <v>1.8749999999999933E-2</v>
      </c>
      <c r="U142" s="44">
        <v>27.5</v>
      </c>
      <c r="V142" s="44">
        <f>INDEX('Počty dní'!F:J,MATCH(E142,'Počty dní'!H:H,0),4)</f>
        <v>47</v>
      </c>
      <c r="W142" s="115">
        <f t="shared" si="97"/>
        <v>1292.5</v>
      </c>
      <c r="X142" s="16"/>
    </row>
    <row r="143" spans="1:24" ht="15" thickBot="1" x14ac:dyDescent="0.35">
      <c r="A143" s="120" t="str">
        <f ca="1">CONCATENATE(INDIRECT("R[-3]C[0]",FALSE),"celkem")</f>
        <v>309celkem</v>
      </c>
      <c r="B143" s="121"/>
      <c r="C143" s="121" t="str">
        <f ca="1">INDIRECT("R[-1]C[12]",FALSE)</f>
        <v>Habry,,aut.st.</v>
      </c>
      <c r="D143" s="122"/>
      <c r="E143" s="121"/>
      <c r="F143" s="122"/>
      <c r="G143" s="121"/>
      <c r="H143" s="123"/>
      <c r="I143" s="132"/>
      <c r="J143" s="133" t="str">
        <f ca="1">INDIRECT("R[-2]C[0]",FALSE)</f>
        <v>S</v>
      </c>
      <c r="K143" s="124"/>
      <c r="L143" s="134"/>
      <c r="M143" s="125"/>
      <c r="N143" s="134"/>
      <c r="O143" s="126"/>
      <c r="P143" s="121"/>
      <c r="Q143" s="127">
        <f>SUM(Q128:Q142)</f>
        <v>0.31527777777777771</v>
      </c>
      <c r="R143" s="127">
        <f t="shared" ref="R143:T143" si="99">SUM(R128:R142)</f>
        <v>2.222222222222231E-2</v>
      </c>
      <c r="S143" s="127">
        <f t="shared" si="99"/>
        <v>0.33750000000000002</v>
      </c>
      <c r="T143" s="127">
        <f t="shared" si="99"/>
        <v>0.23958333333333337</v>
      </c>
      <c r="U143" s="128">
        <f>SUM(U128:U142)</f>
        <v>258.5</v>
      </c>
      <c r="V143" s="129"/>
      <c r="W143" s="130">
        <f>SUM(W128:W142)</f>
        <v>12149.5</v>
      </c>
      <c r="X143" s="41"/>
    </row>
    <row r="145" spans="1:24" ht="15" thickBot="1" x14ac:dyDescent="0.35"/>
    <row r="146" spans="1:24" x14ac:dyDescent="0.3">
      <c r="A146" s="93">
        <v>310</v>
      </c>
      <c r="B146" s="42">
        <v>3110</v>
      </c>
      <c r="C146" s="42" t="s">
        <v>2</v>
      </c>
      <c r="D146" s="109"/>
      <c r="E146" s="110" t="str">
        <f t="shared" ref="E146:E160" si="100">CONCATENATE(C146,D146)</f>
        <v>X</v>
      </c>
      <c r="F146" s="42" t="s">
        <v>78</v>
      </c>
      <c r="G146" s="191">
        <v>4</v>
      </c>
      <c r="H146" s="42" t="str">
        <f t="shared" ref="H146:H160" si="101">CONCATENATE(F146,"/",G146)</f>
        <v>XXX225/4</v>
      </c>
      <c r="I146" s="64" t="s">
        <v>5</v>
      </c>
      <c r="J146" s="64" t="s">
        <v>6</v>
      </c>
      <c r="K146" s="111">
        <v>0.21458333333333335</v>
      </c>
      <c r="L146" s="112">
        <v>0.21597222222222223</v>
      </c>
      <c r="M146" s="113" t="s">
        <v>65</v>
      </c>
      <c r="N146" s="112">
        <v>0.23958333333333334</v>
      </c>
      <c r="O146" s="113" t="s">
        <v>70</v>
      </c>
      <c r="P146" s="42" t="str">
        <f t="shared" ref="P146:P159" si="102">IF(M147=O146,"OK","POZOR")</f>
        <v>OK</v>
      </c>
      <c r="Q146" s="114">
        <f t="shared" ref="Q146:Q160" si="103">IF(ISNUMBER(G146),N146-L146,IF(F146="přejezd",N146-L146,0))</f>
        <v>2.361111111111111E-2</v>
      </c>
      <c r="R146" s="114">
        <f t="shared" ref="R146:R160" si="104">IF(ISNUMBER(G146),L146-K146,0)</f>
        <v>1.388888888888884E-3</v>
      </c>
      <c r="S146" s="114">
        <f t="shared" ref="S146:S160" si="105">Q146+R146</f>
        <v>2.4999999999999994E-2</v>
      </c>
      <c r="T146" s="114"/>
      <c r="U146" s="42">
        <v>22</v>
      </c>
      <c r="V146" s="42">
        <f>INDEX('Počty dní'!F:J,MATCH(E146,'Počty dní'!H:H,0),4)</f>
        <v>47</v>
      </c>
      <c r="W146" s="65">
        <f t="shared" ref="W146:W160" si="106">V146*U146</f>
        <v>1034</v>
      </c>
      <c r="X146" s="16"/>
    </row>
    <row r="147" spans="1:24" x14ac:dyDescent="0.3">
      <c r="A147" s="94">
        <v>310</v>
      </c>
      <c r="B147" s="44">
        <v>3110</v>
      </c>
      <c r="C147" s="44" t="s">
        <v>2</v>
      </c>
      <c r="D147" s="89"/>
      <c r="E147" s="67" t="str">
        <f t="shared" si="100"/>
        <v>X</v>
      </c>
      <c r="F147" s="44" t="s">
        <v>78</v>
      </c>
      <c r="G147" s="192">
        <v>3</v>
      </c>
      <c r="H147" s="44" t="str">
        <f t="shared" si="101"/>
        <v>XXX225/3</v>
      </c>
      <c r="I147" s="68" t="s">
        <v>5</v>
      </c>
      <c r="J147" s="68" t="s">
        <v>6</v>
      </c>
      <c r="K147" s="69">
        <v>0.25347222222222221</v>
      </c>
      <c r="L147" s="70">
        <v>0.25625000000000003</v>
      </c>
      <c r="M147" s="45" t="s">
        <v>70</v>
      </c>
      <c r="N147" s="70">
        <v>0.28055555555555556</v>
      </c>
      <c r="O147" s="45" t="s">
        <v>65</v>
      </c>
      <c r="P147" s="44" t="str">
        <f t="shared" si="102"/>
        <v>OK</v>
      </c>
      <c r="Q147" s="71">
        <f t="shared" si="103"/>
        <v>2.4305555555555525E-2</v>
      </c>
      <c r="R147" s="71">
        <f t="shared" si="104"/>
        <v>2.7777777777778234E-3</v>
      </c>
      <c r="S147" s="71">
        <f t="shared" si="105"/>
        <v>2.7083333333333348E-2</v>
      </c>
      <c r="T147" s="71">
        <f t="shared" ref="T147:T159" si="107">K147-N146</f>
        <v>1.3888888888888867E-2</v>
      </c>
      <c r="U147" s="44">
        <v>22</v>
      </c>
      <c r="V147" s="44">
        <f>INDEX('Počty dní'!F:J,MATCH(E147,'Počty dní'!H:H,0),4)</f>
        <v>47</v>
      </c>
      <c r="W147" s="115">
        <f t="shared" si="106"/>
        <v>1034</v>
      </c>
      <c r="X147" s="16"/>
    </row>
    <row r="148" spans="1:24" x14ac:dyDescent="0.3">
      <c r="A148" s="94">
        <v>310</v>
      </c>
      <c r="B148" s="44">
        <v>3110</v>
      </c>
      <c r="C148" s="44" t="s">
        <v>2</v>
      </c>
      <c r="D148" s="89"/>
      <c r="E148" s="67" t="str">
        <f t="shared" si="100"/>
        <v>X</v>
      </c>
      <c r="F148" s="44" t="s">
        <v>67</v>
      </c>
      <c r="G148" s="192">
        <v>1</v>
      </c>
      <c r="H148" s="44" t="str">
        <f t="shared" si="101"/>
        <v>XXX228/1</v>
      </c>
      <c r="I148" s="68" t="s">
        <v>5</v>
      </c>
      <c r="J148" s="68" t="s">
        <v>6</v>
      </c>
      <c r="K148" s="69">
        <v>0.28055555555555556</v>
      </c>
      <c r="L148" s="70">
        <v>0.28125</v>
      </c>
      <c r="M148" s="45" t="s">
        <v>65</v>
      </c>
      <c r="N148" s="70">
        <v>0.28680555555555554</v>
      </c>
      <c r="O148" s="45" t="s">
        <v>68</v>
      </c>
      <c r="P148" s="44" t="str">
        <f t="shared" si="102"/>
        <v>OK</v>
      </c>
      <c r="Q148" s="71">
        <f t="shared" si="103"/>
        <v>5.5555555555555358E-3</v>
      </c>
      <c r="R148" s="71">
        <f t="shared" si="104"/>
        <v>6.9444444444444198E-4</v>
      </c>
      <c r="S148" s="71">
        <f t="shared" si="105"/>
        <v>6.2499999999999778E-3</v>
      </c>
      <c r="T148" s="71">
        <f t="shared" si="107"/>
        <v>0</v>
      </c>
      <c r="U148" s="44">
        <v>4.8</v>
      </c>
      <c r="V148" s="44">
        <f>INDEX('Počty dní'!F:J,MATCH(E148,'Počty dní'!H:H,0),4)</f>
        <v>47</v>
      </c>
      <c r="W148" s="115">
        <f t="shared" si="106"/>
        <v>225.6</v>
      </c>
      <c r="X148" s="16"/>
    </row>
    <row r="149" spans="1:24" x14ac:dyDescent="0.3">
      <c r="A149" s="94">
        <v>310</v>
      </c>
      <c r="B149" s="44">
        <v>3110</v>
      </c>
      <c r="C149" s="44" t="s">
        <v>2</v>
      </c>
      <c r="D149" s="89"/>
      <c r="E149" s="67" t="str">
        <f t="shared" si="100"/>
        <v>X</v>
      </c>
      <c r="F149" s="44" t="s">
        <v>67</v>
      </c>
      <c r="G149" s="192">
        <v>2</v>
      </c>
      <c r="H149" s="44" t="str">
        <f t="shared" si="101"/>
        <v>XXX228/2</v>
      </c>
      <c r="I149" s="68" t="s">
        <v>5</v>
      </c>
      <c r="J149" s="68" t="s">
        <v>6</v>
      </c>
      <c r="K149" s="69">
        <v>0.28750000000000003</v>
      </c>
      <c r="L149" s="70">
        <v>0.28819444444444448</v>
      </c>
      <c r="M149" s="45" t="s">
        <v>68</v>
      </c>
      <c r="N149" s="70">
        <v>0.29375000000000001</v>
      </c>
      <c r="O149" s="45" t="s">
        <v>65</v>
      </c>
      <c r="P149" s="44" t="str">
        <f t="shared" si="102"/>
        <v>OK</v>
      </c>
      <c r="Q149" s="71">
        <f t="shared" si="103"/>
        <v>5.5555555555555358E-3</v>
      </c>
      <c r="R149" s="71">
        <f t="shared" si="104"/>
        <v>6.9444444444444198E-4</v>
      </c>
      <c r="S149" s="71">
        <f t="shared" si="105"/>
        <v>6.2499999999999778E-3</v>
      </c>
      <c r="T149" s="71">
        <f t="shared" si="107"/>
        <v>6.9444444444449749E-4</v>
      </c>
      <c r="U149" s="44">
        <v>4.8</v>
      </c>
      <c r="V149" s="44">
        <f>INDEX('Počty dní'!F:J,MATCH(E149,'Počty dní'!H:H,0),4)</f>
        <v>47</v>
      </c>
      <c r="W149" s="115">
        <f t="shared" si="106"/>
        <v>225.6</v>
      </c>
      <c r="X149" s="16"/>
    </row>
    <row r="150" spans="1:24" x14ac:dyDescent="0.3">
      <c r="A150" s="94">
        <v>310</v>
      </c>
      <c r="B150" s="44">
        <v>3110</v>
      </c>
      <c r="C150" s="44" t="s">
        <v>2</v>
      </c>
      <c r="D150" s="89">
        <v>45</v>
      </c>
      <c r="E150" s="67" t="str">
        <f t="shared" si="100"/>
        <v>X45</v>
      </c>
      <c r="F150" s="44" t="s">
        <v>78</v>
      </c>
      <c r="G150" s="192">
        <v>210</v>
      </c>
      <c r="H150" s="44" t="str">
        <f t="shared" si="101"/>
        <v>XXX225/210</v>
      </c>
      <c r="I150" s="68" t="s">
        <v>6</v>
      </c>
      <c r="J150" s="68" t="s">
        <v>6</v>
      </c>
      <c r="K150" s="69">
        <v>0.2951388888888889</v>
      </c>
      <c r="L150" s="70">
        <v>0.29930555555555555</v>
      </c>
      <c r="M150" s="45" t="s">
        <v>65</v>
      </c>
      <c r="N150" s="70">
        <v>0.32291666666666669</v>
      </c>
      <c r="O150" s="45" t="s">
        <v>70</v>
      </c>
      <c r="P150" s="44" t="str">
        <f t="shared" si="102"/>
        <v>OK</v>
      </c>
      <c r="Q150" s="71">
        <f t="shared" si="103"/>
        <v>2.3611111111111138E-2</v>
      </c>
      <c r="R150" s="71">
        <f t="shared" si="104"/>
        <v>4.1666666666666519E-3</v>
      </c>
      <c r="S150" s="71">
        <f t="shared" si="105"/>
        <v>2.777777777777779E-2</v>
      </c>
      <c r="T150" s="71">
        <f t="shared" si="107"/>
        <v>1.388888888888884E-3</v>
      </c>
      <c r="U150" s="44">
        <v>22</v>
      </c>
      <c r="V150" s="44">
        <f>INDEX('Počty dní'!F:J,MATCH(E150,'Počty dní'!H:H,0),4)</f>
        <v>47</v>
      </c>
      <c r="W150" s="115">
        <f t="shared" si="106"/>
        <v>1034</v>
      </c>
      <c r="X150" s="16"/>
    </row>
    <row r="151" spans="1:24" x14ac:dyDescent="0.3">
      <c r="A151" s="94">
        <v>310</v>
      </c>
      <c r="B151" s="44">
        <v>3110</v>
      </c>
      <c r="C151" s="44" t="s">
        <v>2</v>
      </c>
      <c r="D151" s="89"/>
      <c r="E151" s="67" t="str">
        <f>CONCATENATE(C151,D151)</f>
        <v>X</v>
      </c>
      <c r="F151" s="44" t="s">
        <v>131</v>
      </c>
      <c r="G151" s="192">
        <v>7</v>
      </c>
      <c r="H151" s="44" t="str">
        <f>CONCATENATE(F151,"/",G151)</f>
        <v>XXX222/7</v>
      </c>
      <c r="I151" s="68" t="s">
        <v>5</v>
      </c>
      <c r="J151" s="68" t="s">
        <v>6</v>
      </c>
      <c r="K151" s="69">
        <v>0.40416666666666662</v>
      </c>
      <c r="L151" s="70">
        <v>0.40625</v>
      </c>
      <c r="M151" s="45" t="s">
        <v>70</v>
      </c>
      <c r="N151" s="70">
        <v>0.44097222222222227</v>
      </c>
      <c r="O151" s="143" t="s">
        <v>48</v>
      </c>
      <c r="P151" s="44" t="str">
        <f t="shared" si="102"/>
        <v>OK</v>
      </c>
      <c r="Q151" s="71">
        <f t="shared" si="103"/>
        <v>3.4722222222222265E-2</v>
      </c>
      <c r="R151" s="71">
        <f t="shared" si="104"/>
        <v>2.0833333333333814E-3</v>
      </c>
      <c r="S151" s="71">
        <f t="shared" si="105"/>
        <v>3.6805555555555647E-2</v>
      </c>
      <c r="T151" s="71">
        <f t="shared" si="107"/>
        <v>8.1249999999999933E-2</v>
      </c>
      <c r="U151" s="44">
        <v>26.4</v>
      </c>
      <c r="V151" s="44">
        <f>INDEX('Počty dní'!F:J,MATCH(E151,'Počty dní'!H:H,0),4)</f>
        <v>47</v>
      </c>
      <c r="W151" s="115">
        <f>V151*U151</f>
        <v>1240.8</v>
      </c>
      <c r="X151" s="16"/>
    </row>
    <row r="152" spans="1:24" x14ac:dyDescent="0.3">
      <c r="A152" s="94">
        <v>310</v>
      </c>
      <c r="B152" s="44">
        <v>3110</v>
      </c>
      <c r="C152" s="44" t="s">
        <v>2</v>
      </c>
      <c r="D152" s="89"/>
      <c r="E152" s="67" t="str">
        <f>CONCATENATE(C152,D152)</f>
        <v>X</v>
      </c>
      <c r="F152" s="44" t="s">
        <v>131</v>
      </c>
      <c r="G152" s="192">
        <v>12</v>
      </c>
      <c r="H152" s="44" t="str">
        <f>CONCATENATE(F152,"/",G152)</f>
        <v>XXX222/12</v>
      </c>
      <c r="I152" s="68" t="s">
        <v>5</v>
      </c>
      <c r="J152" s="68" t="s">
        <v>6</v>
      </c>
      <c r="K152" s="69">
        <v>0.56458333333333333</v>
      </c>
      <c r="L152" s="70">
        <v>0.56597222222222221</v>
      </c>
      <c r="M152" s="143" t="s">
        <v>48</v>
      </c>
      <c r="N152" s="70">
        <v>0.60069444444444442</v>
      </c>
      <c r="O152" s="45" t="s">
        <v>70</v>
      </c>
      <c r="P152" s="44" t="str">
        <f t="shared" si="102"/>
        <v>OK</v>
      </c>
      <c r="Q152" s="71">
        <f t="shared" si="103"/>
        <v>3.472222222222221E-2</v>
      </c>
      <c r="R152" s="71">
        <f t="shared" si="104"/>
        <v>1.388888888888884E-3</v>
      </c>
      <c r="S152" s="71">
        <f t="shared" si="105"/>
        <v>3.6111111111111094E-2</v>
      </c>
      <c r="T152" s="71">
        <f t="shared" si="107"/>
        <v>0.12361111111111106</v>
      </c>
      <c r="U152" s="44">
        <v>26.4</v>
      </c>
      <c r="V152" s="44">
        <f>INDEX('Počty dní'!F:J,MATCH(E152,'Počty dní'!H:H,0),4)</f>
        <v>47</v>
      </c>
      <c r="W152" s="115">
        <f>V152*U152</f>
        <v>1240.8</v>
      </c>
      <c r="X152" s="16"/>
    </row>
    <row r="153" spans="1:24" x14ac:dyDescent="0.3">
      <c r="A153" s="94">
        <v>310</v>
      </c>
      <c r="B153" s="44">
        <v>3110</v>
      </c>
      <c r="C153" s="44" t="s">
        <v>2</v>
      </c>
      <c r="D153" s="89"/>
      <c r="E153" s="67" t="str">
        <f t="shared" si="100"/>
        <v>X</v>
      </c>
      <c r="F153" s="44" t="s">
        <v>78</v>
      </c>
      <c r="G153" s="192">
        <v>51</v>
      </c>
      <c r="H153" s="44" t="str">
        <f t="shared" si="101"/>
        <v>XXX225/51</v>
      </c>
      <c r="I153" s="68" t="s">
        <v>5</v>
      </c>
      <c r="J153" s="68" t="s">
        <v>6</v>
      </c>
      <c r="K153" s="69">
        <v>0.60625000000000007</v>
      </c>
      <c r="L153" s="70">
        <v>0.6069444444444444</v>
      </c>
      <c r="M153" s="45" t="s">
        <v>70</v>
      </c>
      <c r="N153" s="70">
        <v>0.61875000000000002</v>
      </c>
      <c r="O153" s="45" t="s">
        <v>80</v>
      </c>
      <c r="P153" s="44" t="str">
        <f t="shared" si="102"/>
        <v>OK</v>
      </c>
      <c r="Q153" s="71">
        <f t="shared" si="103"/>
        <v>1.1805555555555625E-2</v>
      </c>
      <c r="R153" s="71">
        <f t="shared" si="104"/>
        <v>6.9444444444433095E-4</v>
      </c>
      <c r="S153" s="71">
        <f t="shared" si="105"/>
        <v>1.2499999999999956E-2</v>
      </c>
      <c r="T153" s="71">
        <f t="shared" si="107"/>
        <v>5.5555555555556468E-3</v>
      </c>
      <c r="U153" s="44">
        <v>7.8</v>
      </c>
      <c r="V153" s="44">
        <f>INDEX('Počty dní'!F:J,MATCH(E153,'Počty dní'!H:H,0),4)</f>
        <v>47</v>
      </c>
      <c r="W153" s="115">
        <f t="shared" si="106"/>
        <v>366.59999999999997</v>
      </c>
      <c r="X153" s="16"/>
    </row>
    <row r="154" spans="1:24" x14ac:dyDescent="0.3">
      <c r="A154" s="94">
        <v>310</v>
      </c>
      <c r="B154" s="44">
        <v>3110</v>
      </c>
      <c r="C154" s="44" t="s">
        <v>2</v>
      </c>
      <c r="D154" s="89"/>
      <c r="E154" s="67" t="str">
        <f t="shared" si="100"/>
        <v>X</v>
      </c>
      <c r="F154" s="44" t="s">
        <v>78</v>
      </c>
      <c r="G154" s="192">
        <v>52</v>
      </c>
      <c r="H154" s="44" t="str">
        <f t="shared" si="101"/>
        <v>XXX225/52</v>
      </c>
      <c r="I154" s="68" t="s">
        <v>5</v>
      </c>
      <c r="J154" s="68" t="s">
        <v>6</v>
      </c>
      <c r="K154" s="69">
        <v>0.61944444444444446</v>
      </c>
      <c r="L154" s="70">
        <v>0.62013888888888891</v>
      </c>
      <c r="M154" s="45" t="s">
        <v>80</v>
      </c>
      <c r="N154" s="70">
        <v>0.62777777777777777</v>
      </c>
      <c r="O154" s="45" t="s">
        <v>70</v>
      </c>
      <c r="P154" s="44" t="str">
        <f t="shared" si="102"/>
        <v>OK</v>
      </c>
      <c r="Q154" s="71">
        <f t="shared" si="103"/>
        <v>7.6388888888888618E-3</v>
      </c>
      <c r="R154" s="71">
        <f t="shared" si="104"/>
        <v>6.9444444444444198E-4</v>
      </c>
      <c r="S154" s="71">
        <f t="shared" si="105"/>
        <v>8.3333333333333037E-3</v>
      </c>
      <c r="T154" s="71">
        <f t="shared" si="107"/>
        <v>6.9444444444444198E-4</v>
      </c>
      <c r="U154" s="44">
        <v>7.6</v>
      </c>
      <c r="V154" s="44">
        <f>INDEX('Počty dní'!F:J,MATCH(E154,'Počty dní'!H:H,0),4)</f>
        <v>47</v>
      </c>
      <c r="W154" s="115">
        <f t="shared" si="106"/>
        <v>357.2</v>
      </c>
      <c r="X154" s="16"/>
    </row>
    <row r="155" spans="1:24" x14ac:dyDescent="0.3">
      <c r="A155" s="94">
        <v>310</v>
      </c>
      <c r="B155" s="44">
        <v>3110</v>
      </c>
      <c r="C155" s="44" t="s">
        <v>2</v>
      </c>
      <c r="D155" s="89"/>
      <c r="E155" s="67" t="str">
        <f t="shared" si="100"/>
        <v>X</v>
      </c>
      <c r="F155" s="44" t="s">
        <v>78</v>
      </c>
      <c r="G155" s="192">
        <v>19</v>
      </c>
      <c r="H155" s="44" t="str">
        <f t="shared" si="101"/>
        <v>XXX225/19</v>
      </c>
      <c r="I155" s="68" t="s">
        <v>6</v>
      </c>
      <c r="J155" s="68" t="s">
        <v>6</v>
      </c>
      <c r="K155" s="69">
        <v>0.63194444444444442</v>
      </c>
      <c r="L155" s="70">
        <v>0.63472222222222219</v>
      </c>
      <c r="M155" s="45" t="s">
        <v>70</v>
      </c>
      <c r="N155" s="70">
        <v>0.65902777777777777</v>
      </c>
      <c r="O155" s="45" t="s">
        <v>65</v>
      </c>
      <c r="P155" s="44" t="str">
        <f t="shared" si="102"/>
        <v>OK</v>
      </c>
      <c r="Q155" s="71">
        <f t="shared" si="103"/>
        <v>2.430555555555558E-2</v>
      </c>
      <c r="R155" s="71">
        <f t="shared" si="104"/>
        <v>2.7777777777777679E-3</v>
      </c>
      <c r="S155" s="71">
        <f t="shared" si="105"/>
        <v>2.7083333333333348E-2</v>
      </c>
      <c r="T155" s="71">
        <f t="shared" si="107"/>
        <v>4.1666666666666519E-3</v>
      </c>
      <c r="U155" s="44">
        <v>22</v>
      </c>
      <c r="V155" s="44">
        <f>INDEX('Počty dní'!F:J,MATCH(E155,'Počty dní'!H:H,0),4)</f>
        <v>47</v>
      </c>
      <c r="W155" s="115">
        <f t="shared" si="106"/>
        <v>1034</v>
      </c>
      <c r="X155" s="16"/>
    </row>
    <row r="156" spans="1:24" x14ac:dyDescent="0.3">
      <c r="A156" s="94">
        <v>310</v>
      </c>
      <c r="B156" s="44">
        <v>3110</v>
      </c>
      <c r="C156" s="44" t="s">
        <v>2</v>
      </c>
      <c r="D156" s="89"/>
      <c r="E156" s="67" t="str">
        <f t="shared" si="100"/>
        <v>X</v>
      </c>
      <c r="F156" s="44" t="s">
        <v>64</v>
      </c>
      <c r="G156" s="192">
        <v>13</v>
      </c>
      <c r="H156" s="44" t="str">
        <f t="shared" si="101"/>
        <v>XXX172/13</v>
      </c>
      <c r="I156" s="68" t="s">
        <v>5</v>
      </c>
      <c r="J156" s="68" t="s">
        <v>6</v>
      </c>
      <c r="K156" s="69">
        <v>0.67708333333333337</v>
      </c>
      <c r="L156" s="70">
        <v>0.67847222222222225</v>
      </c>
      <c r="M156" s="45" t="s">
        <v>65</v>
      </c>
      <c r="N156" s="70">
        <v>0.68611111111111101</v>
      </c>
      <c r="O156" s="45" t="s">
        <v>57</v>
      </c>
      <c r="P156" s="44" t="str">
        <f t="shared" si="102"/>
        <v>OK</v>
      </c>
      <c r="Q156" s="71">
        <f t="shared" si="103"/>
        <v>7.6388888888887507E-3</v>
      </c>
      <c r="R156" s="71">
        <f t="shared" si="104"/>
        <v>1.388888888888884E-3</v>
      </c>
      <c r="S156" s="71">
        <f t="shared" si="105"/>
        <v>9.0277777777776347E-3</v>
      </c>
      <c r="T156" s="71">
        <f t="shared" si="107"/>
        <v>1.8055555555555602E-2</v>
      </c>
      <c r="U156" s="44">
        <v>7.8</v>
      </c>
      <c r="V156" s="44">
        <f>INDEX('Počty dní'!F:J,MATCH(E156,'Počty dní'!H:H,0),4)</f>
        <v>47</v>
      </c>
      <c r="W156" s="115">
        <f t="shared" si="106"/>
        <v>366.59999999999997</v>
      </c>
      <c r="X156" s="16"/>
    </row>
    <row r="157" spans="1:24" x14ac:dyDescent="0.3">
      <c r="A157" s="94">
        <v>310</v>
      </c>
      <c r="B157" s="44">
        <v>3110</v>
      </c>
      <c r="C157" s="44" t="s">
        <v>2</v>
      </c>
      <c r="D157" s="89"/>
      <c r="E157" s="67" t="str">
        <f t="shared" si="100"/>
        <v>X</v>
      </c>
      <c r="F157" s="44" t="s">
        <v>64</v>
      </c>
      <c r="G157" s="192">
        <v>14</v>
      </c>
      <c r="H157" s="44" t="str">
        <f t="shared" si="101"/>
        <v>XXX172/14</v>
      </c>
      <c r="I157" s="68" t="s">
        <v>5</v>
      </c>
      <c r="J157" s="68" t="s">
        <v>6</v>
      </c>
      <c r="K157" s="69">
        <v>0.68611111111111101</v>
      </c>
      <c r="L157" s="70">
        <v>0.6875</v>
      </c>
      <c r="M157" s="45" t="s">
        <v>57</v>
      </c>
      <c r="N157" s="70">
        <v>0.69513888888888886</v>
      </c>
      <c r="O157" s="45" t="s">
        <v>65</v>
      </c>
      <c r="P157" s="44" t="str">
        <f t="shared" si="102"/>
        <v>OK</v>
      </c>
      <c r="Q157" s="71">
        <f t="shared" si="103"/>
        <v>7.6388888888888618E-3</v>
      </c>
      <c r="R157" s="71">
        <f t="shared" si="104"/>
        <v>1.388888888888995E-3</v>
      </c>
      <c r="S157" s="71">
        <f t="shared" si="105"/>
        <v>9.0277777777778567E-3</v>
      </c>
      <c r="T157" s="71">
        <f t="shared" si="107"/>
        <v>0</v>
      </c>
      <c r="U157" s="44">
        <v>7.8</v>
      </c>
      <c r="V157" s="44">
        <f>INDEX('Počty dní'!F:J,MATCH(E157,'Počty dní'!H:H,0),4)</f>
        <v>47</v>
      </c>
      <c r="W157" s="115">
        <f t="shared" si="106"/>
        <v>366.59999999999997</v>
      </c>
      <c r="X157" s="16"/>
    </row>
    <row r="158" spans="1:24" x14ac:dyDescent="0.3">
      <c r="A158" s="94">
        <v>310</v>
      </c>
      <c r="B158" s="44">
        <v>3110</v>
      </c>
      <c r="C158" s="44" t="s">
        <v>2</v>
      </c>
      <c r="D158" s="89"/>
      <c r="E158" s="67" t="str">
        <f t="shared" si="100"/>
        <v>X</v>
      </c>
      <c r="F158" s="44" t="s">
        <v>66</v>
      </c>
      <c r="G158" s="192">
        <v>7</v>
      </c>
      <c r="H158" s="44" t="str">
        <f t="shared" si="101"/>
        <v>XXX229/7</v>
      </c>
      <c r="I158" s="68" t="s">
        <v>5</v>
      </c>
      <c r="J158" s="68" t="s">
        <v>6</v>
      </c>
      <c r="K158" s="69">
        <v>0.7006944444444444</v>
      </c>
      <c r="L158" s="70">
        <v>0.70208333333333339</v>
      </c>
      <c r="M158" s="45" t="s">
        <v>65</v>
      </c>
      <c r="N158" s="70">
        <v>0.71458333333333324</v>
      </c>
      <c r="O158" s="45" t="s">
        <v>65</v>
      </c>
      <c r="P158" s="44" t="str">
        <f t="shared" si="102"/>
        <v>OK</v>
      </c>
      <c r="Q158" s="71">
        <f t="shared" si="103"/>
        <v>1.2499999999999845E-2</v>
      </c>
      <c r="R158" s="71">
        <f t="shared" si="104"/>
        <v>1.388888888888995E-3</v>
      </c>
      <c r="S158" s="71">
        <f t="shared" si="105"/>
        <v>1.388888888888884E-2</v>
      </c>
      <c r="T158" s="71">
        <f t="shared" si="107"/>
        <v>5.5555555555555358E-3</v>
      </c>
      <c r="U158" s="44">
        <v>12.8</v>
      </c>
      <c r="V158" s="44">
        <f>INDEX('Počty dní'!F:J,MATCH(E158,'Počty dní'!H:H,0),4)</f>
        <v>47</v>
      </c>
      <c r="W158" s="115">
        <f t="shared" si="106"/>
        <v>601.6</v>
      </c>
      <c r="X158" s="16"/>
    </row>
    <row r="159" spans="1:24" x14ac:dyDescent="0.3">
      <c r="A159" s="94">
        <v>310</v>
      </c>
      <c r="B159" s="44">
        <v>3110</v>
      </c>
      <c r="C159" s="44" t="s">
        <v>2</v>
      </c>
      <c r="D159" s="89"/>
      <c r="E159" s="67" t="str">
        <f t="shared" si="100"/>
        <v>X</v>
      </c>
      <c r="F159" s="44" t="s">
        <v>64</v>
      </c>
      <c r="G159" s="192">
        <v>15</v>
      </c>
      <c r="H159" s="44" t="str">
        <f t="shared" si="101"/>
        <v>XXX172/15</v>
      </c>
      <c r="I159" s="68" t="s">
        <v>5</v>
      </c>
      <c r="J159" s="68" t="s">
        <v>6</v>
      </c>
      <c r="K159" s="69">
        <v>0.71875</v>
      </c>
      <c r="L159" s="70">
        <v>0.72013888888888899</v>
      </c>
      <c r="M159" s="45" t="s">
        <v>65</v>
      </c>
      <c r="N159" s="70">
        <v>0.72777777777777775</v>
      </c>
      <c r="O159" s="45" t="s">
        <v>57</v>
      </c>
      <c r="P159" s="44" t="str">
        <f t="shared" si="102"/>
        <v>OK</v>
      </c>
      <c r="Q159" s="71">
        <f t="shared" si="103"/>
        <v>7.6388888888887507E-3</v>
      </c>
      <c r="R159" s="71">
        <f t="shared" si="104"/>
        <v>1.388888888888995E-3</v>
      </c>
      <c r="S159" s="71">
        <f t="shared" si="105"/>
        <v>9.0277777777777457E-3</v>
      </c>
      <c r="T159" s="71">
        <f t="shared" si="107"/>
        <v>4.1666666666667629E-3</v>
      </c>
      <c r="U159" s="44">
        <v>7.8</v>
      </c>
      <c r="V159" s="44">
        <f>INDEX('Počty dní'!F:J,MATCH(E159,'Počty dní'!H:H,0),4)</f>
        <v>47</v>
      </c>
      <c r="W159" s="115">
        <f t="shared" si="106"/>
        <v>366.59999999999997</v>
      </c>
      <c r="X159" s="16"/>
    </row>
    <row r="160" spans="1:24" ht="15" thickBot="1" x14ac:dyDescent="0.35">
      <c r="A160" s="94">
        <v>310</v>
      </c>
      <c r="B160" s="44">
        <v>3110</v>
      </c>
      <c r="C160" s="44" t="s">
        <v>2</v>
      </c>
      <c r="D160" s="89"/>
      <c r="E160" s="67" t="str">
        <f t="shared" si="100"/>
        <v>X</v>
      </c>
      <c r="F160" s="44" t="s">
        <v>64</v>
      </c>
      <c r="G160" s="192">
        <v>16</v>
      </c>
      <c r="H160" s="44" t="str">
        <f t="shared" si="101"/>
        <v>XXX172/16</v>
      </c>
      <c r="I160" s="68" t="s">
        <v>5</v>
      </c>
      <c r="J160" s="68" t="s">
        <v>6</v>
      </c>
      <c r="K160" s="69">
        <v>0.76944444444444438</v>
      </c>
      <c r="L160" s="70">
        <v>0.77083333333333337</v>
      </c>
      <c r="M160" s="45" t="s">
        <v>57</v>
      </c>
      <c r="N160" s="70">
        <v>0.77847222222222223</v>
      </c>
      <c r="O160" s="45" t="s">
        <v>65</v>
      </c>
      <c r="P160" s="44"/>
      <c r="Q160" s="71">
        <f t="shared" si="103"/>
        <v>7.6388888888888618E-3</v>
      </c>
      <c r="R160" s="71">
        <f t="shared" si="104"/>
        <v>1.388888888888995E-3</v>
      </c>
      <c r="S160" s="71">
        <f t="shared" si="105"/>
        <v>9.0277777777778567E-3</v>
      </c>
      <c r="T160" s="71">
        <f t="shared" ref="T160" si="108">K160-N159</f>
        <v>4.166666666666663E-2</v>
      </c>
      <c r="U160" s="44">
        <v>7.8</v>
      </c>
      <c r="V160" s="44">
        <f>INDEX('Počty dní'!F:J,MATCH(E160,'Počty dní'!H:H,0),4)</f>
        <v>47</v>
      </c>
      <c r="W160" s="115">
        <f t="shared" si="106"/>
        <v>366.59999999999997</v>
      </c>
      <c r="X160" s="16"/>
    </row>
    <row r="161" spans="1:24" ht="15" thickBot="1" x14ac:dyDescent="0.35">
      <c r="A161" s="120" t="str">
        <f ca="1">CONCATENATE(INDIRECT("R[-3]C[0]",FALSE),"celkem")</f>
        <v>310celkem</v>
      </c>
      <c r="B161" s="121"/>
      <c r="C161" s="121" t="str">
        <f ca="1">INDIRECT("R[-1]C[12]",FALSE)</f>
        <v>Habry,,aut.st.</v>
      </c>
      <c r="D161" s="122"/>
      <c r="E161" s="121"/>
      <c r="F161" s="122"/>
      <c r="G161" s="121"/>
      <c r="H161" s="123"/>
      <c r="I161" s="132"/>
      <c r="J161" s="133" t="str">
        <f ca="1">INDIRECT("R[-2]C[0]",FALSE)</f>
        <v>V</v>
      </c>
      <c r="K161" s="124"/>
      <c r="L161" s="134"/>
      <c r="M161" s="125"/>
      <c r="N161" s="134"/>
      <c r="O161" s="126"/>
      <c r="P161" s="121"/>
      <c r="Q161" s="127">
        <f>SUM(Q146:Q160)</f>
        <v>0.23888888888888846</v>
      </c>
      <c r="R161" s="127">
        <f>SUM(R146:R160)</f>
        <v>2.4305555555555913E-2</v>
      </c>
      <c r="S161" s="127">
        <f>SUM(S146:S160)</f>
        <v>0.2631944444444444</v>
      </c>
      <c r="T161" s="127">
        <f>SUM(T146:T160)</f>
        <v>0.30069444444444449</v>
      </c>
      <c r="U161" s="128">
        <f>SUM(U146:U160)</f>
        <v>209.80000000000007</v>
      </c>
      <c r="V161" s="129"/>
      <c r="W161" s="130">
        <f>SUM(W146:W160)</f>
        <v>9860.6000000000022</v>
      </c>
      <c r="X161" s="41"/>
    </row>
    <row r="163" spans="1:24" ht="15" thickBot="1" x14ac:dyDescent="0.35"/>
    <row r="164" spans="1:24" x14ac:dyDescent="0.3">
      <c r="A164" s="93">
        <v>311</v>
      </c>
      <c r="B164" s="42">
        <v>3111</v>
      </c>
      <c r="C164" s="42" t="s">
        <v>2</v>
      </c>
      <c r="D164" s="109"/>
      <c r="E164" s="110" t="str">
        <f t="shared" ref="E164:E177" si="109">CONCATENATE(C164,D164)</f>
        <v>X</v>
      </c>
      <c r="F164" s="44" t="s">
        <v>168</v>
      </c>
      <c r="G164" s="191">
        <v>2</v>
      </c>
      <c r="H164" s="42" t="str">
        <f t="shared" ref="H164:H177" si="110">CONCATENATE(F164,"/",G164)</f>
        <v>XXX243/2</v>
      </c>
      <c r="I164" s="64" t="s">
        <v>5</v>
      </c>
      <c r="J164" s="64" t="s">
        <v>6</v>
      </c>
      <c r="K164" s="111">
        <v>0.2076388888888889</v>
      </c>
      <c r="L164" s="112">
        <v>0.20833333333333334</v>
      </c>
      <c r="M164" s="113" t="s">
        <v>65</v>
      </c>
      <c r="N164" s="112">
        <v>0.23194444444444443</v>
      </c>
      <c r="O164" s="113" t="s">
        <v>71</v>
      </c>
      <c r="P164" s="42" t="str">
        <f t="shared" ref="P164:P176" si="111">IF(M165=O164,"OK","POZOR")</f>
        <v>OK</v>
      </c>
      <c r="Q164" s="114">
        <f t="shared" ref="Q164:Q177" si="112">IF(ISNUMBER(G164),N164-L164,IF(F164="přejezd",N164-L164,0))</f>
        <v>2.3611111111111083E-2</v>
      </c>
      <c r="R164" s="114">
        <f t="shared" ref="R164:R177" si="113">IF(ISNUMBER(G164),L164-K164,0)</f>
        <v>6.9444444444444198E-4</v>
      </c>
      <c r="S164" s="114">
        <f t="shared" ref="S164:S177" si="114">Q164+R164</f>
        <v>2.4305555555555525E-2</v>
      </c>
      <c r="T164" s="114"/>
      <c r="U164" s="42">
        <v>17.3</v>
      </c>
      <c r="V164" s="42">
        <f>INDEX('Počty dní'!F:J,MATCH(E164,'Počty dní'!H:H,0),4)</f>
        <v>47</v>
      </c>
      <c r="W164" s="65">
        <f t="shared" ref="W164:W177" si="115">V164*U164</f>
        <v>813.1</v>
      </c>
      <c r="X164" s="16"/>
    </row>
    <row r="165" spans="1:24" x14ac:dyDescent="0.3">
      <c r="A165" s="94">
        <v>311</v>
      </c>
      <c r="B165" s="44">
        <v>3111</v>
      </c>
      <c r="C165" s="44" t="s">
        <v>2</v>
      </c>
      <c r="D165" s="89"/>
      <c r="E165" s="67" t="str">
        <f t="shared" si="109"/>
        <v>X</v>
      </c>
      <c r="F165" s="44" t="s">
        <v>168</v>
      </c>
      <c r="G165" s="192">
        <v>1</v>
      </c>
      <c r="H165" s="44" t="str">
        <f t="shared" si="110"/>
        <v>XXX243/1</v>
      </c>
      <c r="I165" s="68" t="s">
        <v>5</v>
      </c>
      <c r="J165" s="68" t="s">
        <v>6</v>
      </c>
      <c r="K165" s="69">
        <v>0.26111111111111113</v>
      </c>
      <c r="L165" s="70">
        <v>0.26180555555555557</v>
      </c>
      <c r="M165" s="45" t="s">
        <v>71</v>
      </c>
      <c r="N165" s="70">
        <v>0.28402777777777777</v>
      </c>
      <c r="O165" s="45" t="s">
        <v>65</v>
      </c>
      <c r="P165" s="44" t="str">
        <f t="shared" si="111"/>
        <v>OK</v>
      </c>
      <c r="Q165" s="71">
        <f t="shared" ref="Q165:Q168" si="116">IF(ISNUMBER(G165),N165-L165,IF(F165="přejezd",N165-L165,0))</f>
        <v>2.2222222222222199E-2</v>
      </c>
      <c r="R165" s="71">
        <f t="shared" ref="R165:R168" si="117">IF(ISNUMBER(G165),L165-K165,0)</f>
        <v>6.9444444444444198E-4</v>
      </c>
      <c r="S165" s="71">
        <f t="shared" ref="S165:S168" si="118">Q165+R165</f>
        <v>2.2916666666666641E-2</v>
      </c>
      <c r="T165" s="71">
        <f t="shared" ref="T165:T168" si="119">K165-N164</f>
        <v>2.9166666666666702E-2</v>
      </c>
      <c r="U165" s="44">
        <v>17.3</v>
      </c>
      <c r="V165" s="44">
        <f>INDEX('Počty dní'!F:J,MATCH(E165,'Počty dní'!H:H,0),4)</f>
        <v>47</v>
      </c>
      <c r="W165" s="115">
        <f t="shared" si="115"/>
        <v>813.1</v>
      </c>
      <c r="X165" s="16"/>
    </row>
    <row r="166" spans="1:24" x14ac:dyDescent="0.3">
      <c r="A166" s="94">
        <v>311</v>
      </c>
      <c r="B166" s="44">
        <v>3111</v>
      </c>
      <c r="C166" s="44" t="s">
        <v>2</v>
      </c>
      <c r="D166" s="89"/>
      <c r="E166" s="67" t="str">
        <f t="shared" si="109"/>
        <v>X</v>
      </c>
      <c r="F166" s="44" t="s">
        <v>168</v>
      </c>
      <c r="G166" s="192">
        <v>6</v>
      </c>
      <c r="H166" s="44" t="str">
        <f t="shared" si="110"/>
        <v>XXX243/6</v>
      </c>
      <c r="I166" s="68" t="s">
        <v>6</v>
      </c>
      <c r="J166" s="68" t="s">
        <v>6</v>
      </c>
      <c r="K166" s="69">
        <v>0.29722222222222222</v>
      </c>
      <c r="L166" s="70">
        <v>0.29930555555555555</v>
      </c>
      <c r="M166" s="45" t="s">
        <v>65</v>
      </c>
      <c r="N166" s="70">
        <v>0.32291666666666669</v>
      </c>
      <c r="O166" s="45" t="s">
        <v>71</v>
      </c>
      <c r="P166" s="44" t="str">
        <f t="shared" si="111"/>
        <v>OK</v>
      </c>
      <c r="Q166" s="71">
        <f t="shared" si="116"/>
        <v>2.3611111111111138E-2</v>
      </c>
      <c r="R166" s="71">
        <f t="shared" si="117"/>
        <v>2.0833333333333259E-3</v>
      </c>
      <c r="S166" s="71">
        <f t="shared" si="118"/>
        <v>2.5694444444444464E-2</v>
      </c>
      <c r="T166" s="71">
        <f t="shared" si="119"/>
        <v>1.3194444444444453E-2</v>
      </c>
      <c r="U166" s="44">
        <v>17.3</v>
      </c>
      <c r="V166" s="44">
        <f>INDEX('Počty dní'!F:J,MATCH(E166,'Počty dní'!H:H,0),4)</f>
        <v>47</v>
      </c>
      <c r="W166" s="115">
        <f t="shared" si="115"/>
        <v>813.1</v>
      </c>
      <c r="X166" s="16"/>
    </row>
    <row r="167" spans="1:24" x14ac:dyDescent="0.3">
      <c r="A167" s="94">
        <v>311</v>
      </c>
      <c r="B167" s="44">
        <v>3111</v>
      </c>
      <c r="C167" s="44" t="s">
        <v>2</v>
      </c>
      <c r="D167" s="89"/>
      <c r="E167" s="67" t="str">
        <f t="shared" si="109"/>
        <v>X</v>
      </c>
      <c r="F167" s="44" t="s">
        <v>168</v>
      </c>
      <c r="G167" s="192">
        <v>5</v>
      </c>
      <c r="H167" s="44" t="str">
        <f t="shared" si="110"/>
        <v>XXX243/5</v>
      </c>
      <c r="I167" s="68" t="s">
        <v>5</v>
      </c>
      <c r="J167" s="68" t="s">
        <v>6</v>
      </c>
      <c r="K167" s="69">
        <v>0.3923611111111111</v>
      </c>
      <c r="L167" s="70">
        <v>0.39374999999999999</v>
      </c>
      <c r="M167" s="45" t="s">
        <v>71</v>
      </c>
      <c r="N167" s="70">
        <v>0.41597222222222219</v>
      </c>
      <c r="O167" s="45" t="s">
        <v>65</v>
      </c>
      <c r="P167" s="44" t="str">
        <f t="shared" si="111"/>
        <v>OK</v>
      </c>
      <c r="Q167" s="71">
        <f t="shared" si="116"/>
        <v>2.2222222222222199E-2</v>
      </c>
      <c r="R167" s="71">
        <f t="shared" si="117"/>
        <v>1.388888888888884E-3</v>
      </c>
      <c r="S167" s="71">
        <f t="shared" si="118"/>
        <v>2.3611111111111083E-2</v>
      </c>
      <c r="T167" s="71">
        <f t="shared" si="119"/>
        <v>6.944444444444442E-2</v>
      </c>
      <c r="U167" s="44">
        <v>17.3</v>
      </c>
      <c r="V167" s="44">
        <f>INDEX('Počty dní'!F:J,MATCH(E167,'Počty dní'!H:H,0),4)</f>
        <v>47</v>
      </c>
      <c r="W167" s="115">
        <f t="shared" si="115"/>
        <v>813.1</v>
      </c>
      <c r="X167" s="16"/>
    </row>
    <row r="168" spans="1:24" x14ac:dyDescent="0.3">
      <c r="A168" s="94">
        <v>311</v>
      </c>
      <c r="B168" s="44">
        <v>3111</v>
      </c>
      <c r="C168" s="44" t="s">
        <v>2</v>
      </c>
      <c r="D168" s="89"/>
      <c r="E168" s="67" t="str">
        <f t="shared" si="109"/>
        <v>X</v>
      </c>
      <c r="F168" s="44" t="s">
        <v>168</v>
      </c>
      <c r="G168" s="192">
        <v>8</v>
      </c>
      <c r="H168" s="44" t="str">
        <f t="shared" si="110"/>
        <v>XXX243/8</v>
      </c>
      <c r="I168" s="68" t="s">
        <v>5</v>
      </c>
      <c r="J168" s="68" t="s">
        <v>6</v>
      </c>
      <c r="K168" s="69">
        <v>0.41666666666666669</v>
      </c>
      <c r="L168" s="70">
        <v>0.41736111111111113</v>
      </c>
      <c r="M168" s="45" t="s">
        <v>65</v>
      </c>
      <c r="N168" s="70">
        <v>0.44097222222222227</v>
      </c>
      <c r="O168" s="45" t="s">
        <v>71</v>
      </c>
      <c r="P168" s="44" t="str">
        <f t="shared" si="111"/>
        <v>OK</v>
      </c>
      <c r="Q168" s="71">
        <f t="shared" si="116"/>
        <v>2.3611111111111138E-2</v>
      </c>
      <c r="R168" s="71">
        <f t="shared" si="117"/>
        <v>6.9444444444444198E-4</v>
      </c>
      <c r="S168" s="71">
        <f t="shared" si="118"/>
        <v>2.430555555555558E-2</v>
      </c>
      <c r="T168" s="71">
        <f t="shared" si="119"/>
        <v>6.9444444444449749E-4</v>
      </c>
      <c r="U168" s="44">
        <v>17.3</v>
      </c>
      <c r="V168" s="44">
        <f>INDEX('Počty dní'!F:J,MATCH(E168,'Počty dní'!H:H,0),4)</f>
        <v>47</v>
      </c>
      <c r="W168" s="115">
        <f t="shared" si="115"/>
        <v>813.1</v>
      </c>
      <c r="X168" s="16"/>
    </row>
    <row r="169" spans="1:24" x14ac:dyDescent="0.3">
      <c r="A169" s="94">
        <v>311</v>
      </c>
      <c r="B169" s="44">
        <v>3111</v>
      </c>
      <c r="C169" s="44" t="s">
        <v>2</v>
      </c>
      <c r="D169" s="89"/>
      <c r="E169" s="67" t="str">
        <f t="shared" si="109"/>
        <v>X</v>
      </c>
      <c r="F169" s="44" t="s">
        <v>168</v>
      </c>
      <c r="G169" s="192">
        <v>7</v>
      </c>
      <c r="H169" s="44" t="str">
        <f t="shared" si="110"/>
        <v>XXX243/7</v>
      </c>
      <c r="I169" s="68" t="s">
        <v>5</v>
      </c>
      <c r="J169" s="68" t="s">
        <v>6</v>
      </c>
      <c r="K169" s="69">
        <v>0.51041666666666663</v>
      </c>
      <c r="L169" s="70">
        <v>0.51180555555555551</v>
      </c>
      <c r="M169" s="45" t="s">
        <v>71</v>
      </c>
      <c r="N169" s="70">
        <v>0.53402777777777777</v>
      </c>
      <c r="O169" s="45" t="s">
        <v>65</v>
      </c>
      <c r="P169" s="44" t="str">
        <f t="shared" si="111"/>
        <v>OK</v>
      </c>
      <c r="Q169" s="71">
        <f t="shared" si="112"/>
        <v>2.2222222222222254E-2</v>
      </c>
      <c r="R169" s="71">
        <f t="shared" si="113"/>
        <v>1.388888888888884E-3</v>
      </c>
      <c r="S169" s="71">
        <f t="shared" si="114"/>
        <v>2.3611111111111138E-2</v>
      </c>
      <c r="T169" s="71">
        <f t="shared" ref="T169:T177" si="120">K169-N168</f>
        <v>6.9444444444444364E-2</v>
      </c>
      <c r="U169" s="44">
        <v>17.3</v>
      </c>
      <c r="V169" s="44">
        <f>INDEX('Počty dní'!F:J,MATCH(E169,'Počty dní'!H:H,0),4)</f>
        <v>47</v>
      </c>
      <c r="W169" s="115">
        <f t="shared" si="115"/>
        <v>813.1</v>
      </c>
      <c r="X169" s="16"/>
    </row>
    <row r="170" spans="1:24" x14ac:dyDescent="0.3">
      <c r="A170" s="94">
        <v>311</v>
      </c>
      <c r="B170" s="44">
        <v>3111</v>
      </c>
      <c r="C170" s="44" t="s">
        <v>2</v>
      </c>
      <c r="D170" s="89"/>
      <c r="E170" s="67" t="str">
        <f t="shared" si="109"/>
        <v>X</v>
      </c>
      <c r="F170" s="44" t="s">
        <v>67</v>
      </c>
      <c r="G170" s="192">
        <v>3</v>
      </c>
      <c r="H170" s="44" t="str">
        <f t="shared" si="110"/>
        <v>XXX228/3</v>
      </c>
      <c r="I170" s="68" t="s">
        <v>5</v>
      </c>
      <c r="J170" s="68" t="s">
        <v>6</v>
      </c>
      <c r="K170" s="69">
        <v>0.53402777777777777</v>
      </c>
      <c r="L170" s="70">
        <v>0.53541666666666665</v>
      </c>
      <c r="M170" s="45" t="s">
        <v>65</v>
      </c>
      <c r="N170" s="70">
        <v>0.54097222222222219</v>
      </c>
      <c r="O170" s="45" t="s">
        <v>68</v>
      </c>
      <c r="P170" s="44" t="str">
        <f t="shared" si="111"/>
        <v>OK</v>
      </c>
      <c r="Q170" s="71">
        <f t="shared" ref="Q170:Q171" si="121">IF(ISNUMBER(G170),N170-L170,IF(F170="přejezd",N170-L170,0))</f>
        <v>5.5555555555555358E-3</v>
      </c>
      <c r="R170" s="71">
        <f t="shared" ref="R170:R171" si="122">IF(ISNUMBER(G170),L170-K170,0)</f>
        <v>1.388888888888884E-3</v>
      </c>
      <c r="S170" s="71">
        <f t="shared" ref="S170:S171" si="123">Q170+R170</f>
        <v>6.9444444444444198E-3</v>
      </c>
      <c r="T170" s="71">
        <f t="shared" ref="T170:T171" si="124">K170-N169</f>
        <v>0</v>
      </c>
      <c r="U170" s="44">
        <v>4.8</v>
      </c>
      <c r="V170" s="44">
        <f>INDEX('Počty dní'!F:J,MATCH(E170,'Počty dní'!H:H,0),4)</f>
        <v>47</v>
      </c>
      <c r="W170" s="115">
        <f t="shared" si="115"/>
        <v>225.6</v>
      </c>
      <c r="X170" s="16"/>
    </row>
    <row r="171" spans="1:24" x14ac:dyDescent="0.3">
      <c r="A171" s="94">
        <v>311</v>
      </c>
      <c r="B171" s="44">
        <v>3111</v>
      </c>
      <c r="C171" s="44" t="s">
        <v>2</v>
      </c>
      <c r="D171" s="89"/>
      <c r="E171" s="67" t="str">
        <f t="shared" si="109"/>
        <v>X</v>
      </c>
      <c r="F171" s="44" t="s">
        <v>67</v>
      </c>
      <c r="G171" s="192">
        <v>4</v>
      </c>
      <c r="H171" s="44" t="str">
        <f t="shared" si="110"/>
        <v>XXX228/4</v>
      </c>
      <c r="I171" s="68" t="s">
        <v>5</v>
      </c>
      <c r="J171" s="68" t="s">
        <v>6</v>
      </c>
      <c r="K171" s="69">
        <v>0.54097222222222219</v>
      </c>
      <c r="L171" s="70">
        <v>0.54166666666666663</v>
      </c>
      <c r="M171" s="45" t="s">
        <v>68</v>
      </c>
      <c r="N171" s="70">
        <v>0.54722222222222217</v>
      </c>
      <c r="O171" s="45" t="s">
        <v>65</v>
      </c>
      <c r="P171" s="44" t="str">
        <f t="shared" si="111"/>
        <v>OK</v>
      </c>
      <c r="Q171" s="71">
        <f t="shared" si="121"/>
        <v>5.5555555555555358E-3</v>
      </c>
      <c r="R171" s="71">
        <f t="shared" si="122"/>
        <v>6.9444444444444198E-4</v>
      </c>
      <c r="S171" s="71">
        <f t="shared" si="123"/>
        <v>6.2499999999999778E-3</v>
      </c>
      <c r="T171" s="71">
        <f t="shared" si="124"/>
        <v>0</v>
      </c>
      <c r="U171" s="44">
        <v>4.8</v>
      </c>
      <c r="V171" s="44">
        <f>INDEX('Počty dní'!F:J,MATCH(E171,'Počty dní'!H:H,0),4)</f>
        <v>47</v>
      </c>
      <c r="W171" s="115">
        <f t="shared" si="115"/>
        <v>225.6</v>
      </c>
      <c r="X171" s="16"/>
    </row>
    <row r="172" spans="1:24" x14ac:dyDescent="0.3">
      <c r="A172" s="94">
        <v>311</v>
      </c>
      <c r="B172" s="44">
        <v>3111</v>
      </c>
      <c r="C172" s="44" t="s">
        <v>2</v>
      </c>
      <c r="D172" s="89"/>
      <c r="E172" s="67" t="str">
        <f t="shared" si="109"/>
        <v>X</v>
      </c>
      <c r="F172" s="44" t="s">
        <v>78</v>
      </c>
      <c r="G172" s="192">
        <v>16</v>
      </c>
      <c r="H172" s="44" t="str">
        <f t="shared" si="110"/>
        <v>XXX225/16</v>
      </c>
      <c r="I172" s="68" t="s">
        <v>5</v>
      </c>
      <c r="J172" s="68" t="s">
        <v>6</v>
      </c>
      <c r="K172" s="69">
        <v>0.54791666666666672</v>
      </c>
      <c r="L172" s="70">
        <v>0.5493055555555556</v>
      </c>
      <c r="M172" s="45" t="s">
        <v>65</v>
      </c>
      <c r="N172" s="70">
        <v>0.57291666666666663</v>
      </c>
      <c r="O172" s="45" t="s">
        <v>70</v>
      </c>
      <c r="P172" s="44" t="str">
        <f t="shared" si="111"/>
        <v>OK</v>
      </c>
      <c r="Q172" s="71">
        <f t="shared" si="112"/>
        <v>2.3611111111111027E-2</v>
      </c>
      <c r="R172" s="71">
        <f t="shared" si="113"/>
        <v>1.388888888888884E-3</v>
      </c>
      <c r="S172" s="71">
        <f t="shared" si="114"/>
        <v>2.4999999999999911E-2</v>
      </c>
      <c r="T172" s="71">
        <f t="shared" si="120"/>
        <v>6.94444444444553E-4</v>
      </c>
      <c r="U172" s="44">
        <v>22</v>
      </c>
      <c r="V172" s="44">
        <f>INDEX('Počty dní'!F:J,MATCH(E172,'Počty dní'!H:H,0),4)</f>
        <v>47</v>
      </c>
      <c r="W172" s="115">
        <f t="shared" si="115"/>
        <v>1034</v>
      </c>
      <c r="X172" s="16"/>
    </row>
    <row r="173" spans="1:24" x14ac:dyDescent="0.3">
      <c r="A173" s="94">
        <v>311</v>
      </c>
      <c r="B173" s="44">
        <v>3111</v>
      </c>
      <c r="C173" s="44" t="s">
        <v>2</v>
      </c>
      <c r="D173" s="89"/>
      <c r="E173" s="67" t="str">
        <f t="shared" si="109"/>
        <v>X</v>
      </c>
      <c r="F173" s="44" t="s">
        <v>78</v>
      </c>
      <c r="G173" s="192">
        <v>17</v>
      </c>
      <c r="H173" s="44" t="str">
        <f t="shared" si="110"/>
        <v>XXX225/17</v>
      </c>
      <c r="I173" s="68" t="s">
        <v>6</v>
      </c>
      <c r="J173" s="68" t="s">
        <v>6</v>
      </c>
      <c r="K173" s="69">
        <v>0.59027777777777779</v>
      </c>
      <c r="L173" s="70">
        <v>0.59305555555555556</v>
      </c>
      <c r="M173" s="45" t="s">
        <v>70</v>
      </c>
      <c r="N173" s="70">
        <v>0.61736111111111114</v>
      </c>
      <c r="O173" s="45" t="s">
        <v>65</v>
      </c>
      <c r="P173" s="44" t="str">
        <f t="shared" si="111"/>
        <v>OK</v>
      </c>
      <c r="Q173" s="71">
        <f t="shared" si="112"/>
        <v>2.430555555555558E-2</v>
      </c>
      <c r="R173" s="71">
        <f t="shared" si="113"/>
        <v>2.7777777777777679E-3</v>
      </c>
      <c r="S173" s="71">
        <f t="shared" si="114"/>
        <v>2.7083333333333348E-2</v>
      </c>
      <c r="T173" s="71">
        <f t="shared" si="120"/>
        <v>1.736111111111116E-2</v>
      </c>
      <c r="U173" s="44">
        <v>22</v>
      </c>
      <c r="V173" s="44">
        <f>INDEX('Počty dní'!F:J,MATCH(E173,'Počty dní'!H:H,0),4)</f>
        <v>47</v>
      </c>
      <c r="W173" s="115">
        <f t="shared" si="115"/>
        <v>1034</v>
      </c>
      <c r="X173" s="16"/>
    </row>
    <row r="174" spans="1:24" x14ac:dyDescent="0.3">
      <c r="A174" s="94">
        <v>311</v>
      </c>
      <c r="B174" s="44">
        <v>3111</v>
      </c>
      <c r="C174" s="44" t="s">
        <v>2</v>
      </c>
      <c r="D174" s="89"/>
      <c r="E174" s="67" t="str">
        <f t="shared" si="109"/>
        <v>X</v>
      </c>
      <c r="F174" s="44" t="s">
        <v>81</v>
      </c>
      <c r="G174" s="192">
        <v>10</v>
      </c>
      <c r="H174" s="44" t="str">
        <f t="shared" si="110"/>
        <v>XXX224/10</v>
      </c>
      <c r="I174" s="68" t="s">
        <v>5</v>
      </c>
      <c r="J174" s="68" t="s">
        <v>6</v>
      </c>
      <c r="K174" s="69">
        <v>0.61805555555555558</v>
      </c>
      <c r="L174" s="70">
        <v>0.61944444444444446</v>
      </c>
      <c r="M174" s="45" t="s">
        <v>65</v>
      </c>
      <c r="N174" s="70">
        <v>0.65625</v>
      </c>
      <c r="O174" s="45" t="s">
        <v>48</v>
      </c>
      <c r="P174" s="44" t="str">
        <f t="shared" si="111"/>
        <v>OK</v>
      </c>
      <c r="Q174" s="71">
        <f t="shared" si="112"/>
        <v>3.6805555555555536E-2</v>
      </c>
      <c r="R174" s="71">
        <f t="shared" si="113"/>
        <v>1.388888888888884E-3</v>
      </c>
      <c r="S174" s="71">
        <f t="shared" si="114"/>
        <v>3.819444444444442E-2</v>
      </c>
      <c r="T174" s="71">
        <f t="shared" si="120"/>
        <v>6.9444444444444198E-4</v>
      </c>
      <c r="U174" s="44">
        <v>27.5</v>
      </c>
      <c r="V174" s="44">
        <f>INDEX('Počty dní'!F:J,MATCH(E174,'Počty dní'!H:H,0),4)</f>
        <v>47</v>
      </c>
      <c r="W174" s="115">
        <f t="shared" si="115"/>
        <v>1292.5</v>
      </c>
      <c r="X174" s="16"/>
    </row>
    <row r="175" spans="1:24" x14ac:dyDescent="0.3">
      <c r="A175" s="94">
        <v>311</v>
      </c>
      <c r="B175" s="44">
        <v>3111</v>
      </c>
      <c r="C175" s="44" t="s">
        <v>2</v>
      </c>
      <c r="D175" s="89"/>
      <c r="E175" s="67" t="str">
        <f t="shared" si="109"/>
        <v>X</v>
      </c>
      <c r="F175" s="44" t="s">
        <v>81</v>
      </c>
      <c r="G175" s="192">
        <v>9</v>
      </c>
      <c r="H175" s="44" t="str">
        <f t="shared" si="110"/>
        <v>XXX224/9</v>
      </c>
      <c r="I175" s="68" t="s">
        <v>5</v>
      </c>
      <c r="J175" s="68" t="s">
        <v>6</v>
      </c>
      <c r="K175" s="69">
        <v>0.67499999999999993</v>
      </c>
      <c r="L175" s="70">
        <v>0.67708333333333337</v>
      </c>
      <c r="M175" s="45" t="s">
        <v>48</v>
      </c>
      <c r="N175" s="70">
        <v>0.71250000000000002</v>
      </c>
      <c r="O175" s="45" t="s">
        <v>65</v>
      </c>
      <c r="P175" s="44" t="str">
        <f t="shared" si="111"/>
        <v>OK</v>
      </c>
      <c r="Q175" s="71">
        <f t="shared" si="112"/>
        <v>3.5416666666666652E-2</v>
      </c>
      <c r="R175" s="71">
        <f t="shared" si="113"/>
        <v>2.083333333333437E-3</v>
      </c>
      <c r="S175" s="71">
        <f t="shared" si="114"/>
        <v>3.7500000000000089E-2</v>
      </c>
      <c r="T175" s="71">
        <f t="shared" si="120"/>
        <v>1.8749999999999933E-2</v>
      </c>
      <c r="U175" s="44">
        <v>27.5</v>
      </c>
      <c r="V175" s="44">
        <f>INDEX('Počty dní'!F:J,MATCH(E175,'Počty dní'!H:H,0),4)</f>
        <v>47</v>
      </c>
      <c r="W175" s="115">
        <f t="shared" si="115"/>
        <v>1292.5</v>
      </c>
      <c r="X175" s="16"/>
    </row>
    <row r="176" spans="1:24" x14ac:dyDescent="0.3">
      <c r="A176" s="94">
        <v>311</v>
      </c>
      <c r="B176" s="44">
        <v>3111</v>
      </c>
      <c r="C176" s="44" t="s">
        <v>2</v>
      </c>
      <c r="D176" s="89"/>
      <c r="E176" s="67" t="str">
        <f t="shared" si="109"/>
        <v>X</v>
      </c>
      <c r="F176" s="44" t="s">
        <v>78</v>
      </c>
      <c r="G176" s="192">
        <v>26</v>
      </c>
      <c r="H176" s="44" t="str">
        <f t="shared" si="110"/>
        <v>XXX225/26</v>
      </c>
      <c r="I176" s="68" t="s">
        <v>5</v>
      </c>
      <c r="J176" s="68" t="s">
        <v>6</v>
      </c>
      <c r="K176" s="69">
        <v>0.71458333333333324</v>
      </c>
      <c r="L176" s="70">
        <v>0.71597222222222223</v>
      </c>
      <c r="M176" s="45" t="s">
        <v>65</v>
      </c>
      <c r="N176" s="70">
        <v>0.73958333333333337</v>
      </c>
      <c r="O176" s="45" t="s">
        <v>70</v>
      </c>
      <c r="P176" s="44" t="str">
        <f t="shared" si="111"/>
        <v>OK</v>
      </c>
      <c r="Q176" s="71">
        <f t="shared" si="112"/>
        <v>2.3611111111111138E-2</v>
      </c>
      <c r="R176" s="71">
        <f t="shared" si="113"/>
        <v>1.388888888888995E-3</v>
      </c>
      <c r="S176" s="71">
        <f t="shared" si="114"/>
        <v>2.5000000000000133E-2</v>
      </c>
      <c r="T176" s="71">
        <f t="shared" si="120"/>
        <v>2.0833333333332149E-3</v>
      </c>
      <c r="U176" s="44">
        <v>22</v>
      </c>
      <c r="V176" s="44">
        <f>INDEX('Počty dní'!F:J,MATCH(E176,'Počty dní'!H:H,0),4)</f>
        <v>47</v>
      </c>
      <c r="W176" s="115">
        <f t="shared" si="115"/>
        <v>1034</v>
      </c>
      <c r="X176" s="16"/>
    </row>
    <row r="177" spans="1:24" ht="15" thickBot="1" x14ac:dyDescent="0.35">
      <c r="A177" s="94">
        <v>311</v>
      </c>
      <c r="B177" s="44">
        <v>3111</v>
      </c>
      <c r="C177" s="44" t="s">
        <v>2</v>
      </c>
      <c r="D177" s="89"/>
      <c r="E177" s="67" t="str">
        <f t="shared" si="109"/>
        <v>X</v>
      </c>
      <c r="F177" s="44" t="s">
        <v>78</v>
      </c>
      <c r="G177" s="192">
        <v>25</v>
      </c>
      <c r="H177" s="44" t="str">
        <f t="shared" si="110"/>
        <v>XXX225/25</v>
      </c>
      <c r="I177" s="68" t="s">
        <v>5</v>
      </c>
      <c r="J177" s="68" t="s">
        <v>6</v>
      </c>
      <c r="K177" s="69">
        <v>0.75694444444444453</v>
      </c>
      <c r="L177" s="70">
        <v>0.7597222222222223</v>
      </c>
      <c r="M177" s="45" t="s">
        <v>70</v>
      </c>
      <c r="N177" s="70">
        <v>0.78402777777777777</v>
      </c>
      <c r="O177" s="45" t="s">
        <v>65</v>
      </c>
      <c r="P177" s="44"/>
      <c r="Q177" s="71">
        <f t="shared" si="112"/>
        <v>2.4305555555555469E-2</v>
      </c>
      <c r="R177" s="71">
        <f t="shared" si="113"/>
        <v>2.7777777777777679E-3</v>
      </c>
      <c r="S177" s="71">
        <f t="shared" si="114"/>
        <v>2.7083333333333237E-2</v>
      </c>
      <c r="T177" s="71">
        <f t="shared" si="120"/>
        <v>1.736111111111116E-2</v>
      </c>
      <c r="U177" s="44">
        <v>22</v>
      </c>
      <c r="V177" s="44">
        <f>INDEX('Počty dní'!F:J,MATCH(E177,'Počty dní'!H:H,0),4)</f>
        <v>47</v>
      </c>
      <c r="W177" s="115">
        <f t="shared" si="115"/>
        <v>1034</v>
      </c>
      <c r="X177" s="16"/>
    </row>
    <row r="178" spans="1:24" ht="15" thickBot="1" x14ac:dyDescent="0.35">
      <c r="A178" s="120" t="str">
        <f ca="1">CONCATENATE(INDIRECT("R[-3]C[0]",FALSE),"celkem")</f>
        <v>311celkem</v>
      </c>
      <c r="B178" s="121"/>
      <c r="C178" s="121" t="str">
        <f ca="1">INDIRECT("R[-1]C[12]",FALSE)</f>
        <v>Habry,,aut.st.</v>
      </c>
      <c r="D178" s="122"/>
      <c r="E178" s="121"/>
      <c r="F178" s="122"/>
      <c r="G178" s="121"/>
      <c r="H178" s="123"/>
      <c r="I178" s="132"/>
      <c r="J178" s="133" t="str">
        <f ca="1">INDIRECT("R[-2]C[0]",FALSE)</f>
        <v>V</v>
      </c>
      <c r="K178" s="124"/>
      <c r="L178" s="134"/>
      <c r="M178" s="125"/>
      <c r="N178" s="134"/>
      <c r="O178" s="126"/>
      <c r="P178" s="121"/>
      <c r="Q178" s="127">
        <f>SUM(Q164:Q177)</f>
        <v>0.31666666666666649</v>
      </c>
      <c r="R178" s="127">
        <f>SUM(R164:R177)</f>
        <v>2.0833333333333481E-2</v>
      </c>
      <c r="S178" s="127">
        <f>SUM(S164:S177)</f>
        <v>0.33749999999999997</v>
      </c>
      <c r="T178" s="127">
        <f>SUM(T164:T177)</f>
        <v>0.2388888888888889</v>
      </c>
      <c r="U178" s="128">
        <f>SUM(U164:U177)</f>
        <v>256.39999999999998</v>
      </c>
      <c r="V178" s="129"/>
      <c r="W178" s="130">
        <f>SUM(W164:W177)</f>
        <v>12050.800000000001</v>
      </c>
      <c r="X178" s="41"/>
    </row>
    <row r="180" spans="1:24" ht="15" thickBot="1" x14ac:dyDescent="0.35">
      <c r="X180" s="16"/>
    </row>
    <row r="181" spans="1:24" x14ac:dyDescent="0.3">
      <c r="A181" s="93">
        <v>312</v>
      </c>
      <c r="B181" s="42">
        <v>3112</v>
      </c>
      <c r="C181" s="42" t="s">
        <v>2</v>
      </c>
      <c r="D181" s="109"/>
      <c r="E181" s="110" t="str">
        <f>CONCATENATE(C181,D181)</f>
        <v>X</v>
      </c>
      <c r="F181" s="42" t="s">
        <v>53</v>
      </c>
      <c r="G181" s="191">
        <v>1</v>
      </c>
      <c r="H181" s="42" t="str">
        <f>CONCATENATE(F181,"/",G181)</f>
        <v>XXX165/1</v>
      </c>
      <c r="I181" s="64" t="s">
        <v>5</v>
      </c>
      <c r="J181" s="64" t="s">
        <v>5</v>
      </c>
      <c r="K181" s="111">
        <v>0.19097222222222221</v>
      </c>
      <c r="L181" s="112">
        <v>0.19166666666666665</v>
      </c>
      <c r="M181" s="113" t="s">
        <v>48</v>
      </c>
      <c r="N181" s="112">
        <v>0.22361111111111109</v>
      </c>
      <c r="O181" s="113" t="s">
        <v>54</v>
      </c>
      <c r="P181" s="42" t="str">
        <f t="shared" ref="P181:P189" si="125">IF(M182=O181,"OK","POZOR")</f>
        <v>OK</v>
      </c>
      <c r="Q181" s="114">
        <f t="shared" ref="Q181:Q190" si="126">IF(ISNUMBER(G181),N181-L181,IF(F181="přejezd",N181-L181,0))</f>
        <v>3.1944444444444442E-2</v>
      </c>
      <c r="R181" s="114">
        <f t="shared" ref="R181:R190" si="127">IF(ISNUMBER(G181),L181-K181,0)</f>
        <v>6.9444444444444198E-4</v>
      </c>
      <c r="S181" s="114">
        <f t="shared" ref="S181:S190" si="128">Q181+R181</f>
        <v>3.2638888888888884E-2</v>
      </c>
      <c r="T181" s="114"/>
      <c r="U181" s="42">
        <v>26.3</v>
      </c>
      <c r="V181" s="42">
        <f>INDEX('Počty dní'!F:J,MATCH(E181,'Počty dní'!H:H,0),4)</f>
        <v>47</v>
      </c>
      <c r="W181" s="65">
        <f>V181*U181</f>
        <v>1236.1000000000001</v>
      </c>
      <c r="X181" s="16"/>
    </row>
    <row r="182" spans="1:24" x14ac:dyDescent="0.3">
      <c r="A182" s="94">
        <v>312</v>
      </c>
      <c r="B182" s="44">
        <v>3112</v>
      </c>
      <c r="C182" s="44" t="s">
        <v>2</v>
      </c>
      <c r="D182" s="89"/>
      <c r="E182" s="67" t="str">
        <f t="shared" ref="E182:E190" si="129">CONCATENATE(C182,D182)</f>
        <v>X</v>
      </c>
      <c r="F182" s="44" t="s">
        <v>53</v>
      </c>
      <c r="G182" s="192">
        <v>4</v>
      </c>
      <c r="H182" s="44" t="str">
        <f t="shared" ref="H182:H190" si="130">CONCATENATE(F182,"/",G182)</f>
        <v>XXX165/4</v>
      </c>
      <c r="I182" s="68" t="s">
        <v>5</v>
      </c>
      <c r="J182" s="68" t="s">
        <v>5</v>
      </c>
      <c r="K182" s="69">
        <v>0.22916666666666666</v>
      </c>
      <c r="L182" s="70">
        <v>0.23124999999999998</v>
      </c>
      <c r="M182" s="45" t="s">
        <v>54</v>
      </c>
      <c r="N182" s="70">
        <v>0.2638888888888889</v>
      </c>
      <c r="O182" s="45" t="s">
        <v>48</v>
      </c>
      <c r="P182" s="44" t="str">
        <f t="shared" si="125"/>
        <v>OK</v>
      </c>
      <c r="Q182" s="71">
        <f t="shared" si="126"/>
        <v>3.2638888888888912E-2</v>
      </c>
      <c r="R182" s="71">
        <f t="shared" si="127"/>
        <v>2.0833333333333259E-3</v>
      </c>
      <c r="S182" s="71">
        <f t="shared" si="128"/>
        <v>3.4722222222222238E-2</v>
      </c>
      <c r="T182" s="71">
        <f t="shared" ref="T182:T190" si="131">K182-N181</f>
        <v>5.5555555555555636E-3</v>
      </c>
      <c r="U182" s="44">
        <v>26.3</v>
      </c>
      <c r="V182" s="44">
        <f>INDEX('Počty dní'!F:J,MATCH(E182,'Počty dní'!H:H,0),4)</f>
        <v>47</v>
      </c>
      <c r="W182" s="115">
        <f t="shared" ref="W182:W190" si="132">V182*U182</f>
        <v>1236.1000000000001</v>
      </c>
      <c r="X182" s="16"/>
    </row>
    <row r="183" spans="1:24" x14ac:dyDescent="0.3">
      <c r="A183" s="94">
        <v>312</v>
      </c>
      <c r="B183" s="44">
        <v>3112</v>
      </c>
      <c r="C183" s="44" t="s">
        <v>2</v>
      </c>
      <c r="D183" s="89"/>
      <c r="E183" s="67" t="str">
        <f>CONCATENATE(C183,D183)</f>
        <v>X</v>
      </c>
      <c r="F183" s="44" t="s">
        <v>99</v>
      </c>
      <c r="G183" s="192">
        <v>3</v>
      </c>
      <c r="H183" s="44" t="str">
        <f>CONCATENATE(F183,"/",G183)</f>
        <v>XXX227/3</v>
      </c>
      <c r="I183" s="68" t="s">
        <v>5</v>
      </c>
      <c r="J183" s="68" t="s">
        <v>5</v>
      </c>
      <c r="K183" s="69">
        <v>0.26458333333333334</v>
      </c>
      <c r="L183" s="70">
        <v>0.26527777777777778</v>
      </c>
      <c r="M183" s="45" t="s">
        <v>48</v>
      </c>
      <c r="N183" s="70">
        <v>0.29305555555555557</v>
      </c>
      <c r="O183" s="45" t="s">
        <v>65</v>
      </c>
      <c r="P183" s="44" t="str">
        <f t="shared" si="125"/>
        <v>OK</v>
      </c>
      <c r="Q183" s="71">
        <f t="shared" si="126"/>
        <v>2.777777777777779E-2</v>
      </c>
      <c r="R183" s="71">
        <f t="shared" si="127"/>
        <v>6.9444444444444198E-4</v>
      </c>
      <c r="S183" s="71">
        <f t="shared" si="128"/>
        <v>2.8472222222222232E-2</v>
      </c>
      <c r="T183" s="71">
        <f t="shared" si="131"/>
        <v>6.9444444444444198E-4</v>
      </c>
      <c r="U183" s="44">
        <v>22</v>
      </c>
      <c r="V183" s="44">
        <f>INDEX('Počty dní'!F:J,MATCH(E183,'Počty dní'!H:H,0),4)</f>
        <v>47</v>
      </c>
      <c r="W183" s="115">
        <f>V183*U183</f>
        <v>1034</v>
      </c>
      <c r="X183" s="16"/>
    </row>
    <row r="184" spans="1:24" x14ac:dyDescent="0.3">
      <c r="A184" s="94">
        <v>312</v>
      </c>
      <c r="B184" s="44">
        <v>3112</v>
      </c>
      <c r="C184" s="44" t="s">
        <v>2</v>
      </c>
      <c r="D184" s="89"/>
      <c r="E184" s="67" t="str">
        <f>CONCATENATE(C184,D184)</f>
        <v>X</v>
      </c>
      <c r="F184" s="44" t="s">
        <v>99</v>
      </c>
      <c r="G184" s="192">
        <v>6</v>
      </c>
      <c r="H184" s="44" t="str">
        <f>CONCATENATE(F184,"/",G184)</f>
        <v>XXX227/6</v>
      </c>
      <c r="I184" s="68" t="s">
        <v>5</v>
      </c>
      <c r="J184" s="68" t="s">
        <v>5</v>
      </c>
      <c r="K184" s="69">
        <v>0.29375000000000001</v>
      </c>
      <c r="L184" s="70">
        <v>0.2951388888888889</v>
      </c>
      <c r="M184" s="45" t="s">
        <v>65</v>
      </c>
      <c r="N184" s="70">
        <v>0.32430555555555557</v>
      </c>
      <c r="O184" s="45" t="s">
        <v>48</v>
      </c>
      <c r="P184" s="44" t="str">
        <f t="shared" si="125"/>
        <v>OK</v>
      </c>
      <c r="Q184" s="71">
        <f t="shared" si="126"/>
        <v>2.9166666666666674E-2</v>
      </c>
      <c r="R184" s="71">
        <f t="shared" si="127"/>
        <v>1.388888888888884E-3</v>
      </c>
      <c r="S184" s="71">
        <f t="shared" si="128"/>
        <v>3.0555555555555558E-2</v>
      </c>
      <c r="T184" s="71">
        <f t="shared" si="131"/>
        <v>6.9444444444444198E-4</v>
      </c>
      <c r="U184" s="44">
        <v>22.4</v>
      </c>
      <c r="V184" s="44">
        <f>INDEX('Počty dní'!F:J,MATCH(E184,'Počty dní'!H:H,0),4)</f>
        <v>47</v>
      </c>
      <c r="W184" s="115">
        <f>V184*U184</f>
        <v>1052.8</v>
      </c>
      <c r="X184" s="16"/>
    </row>
    <row r="185" spans="1:24" x14ac:dyDescent="0.3">
      <c r="A185" s="94">
        <v>312</v>
      </c>
      <c r="B185" s="44">
        <v>3112</v>
      </c>
      <c r="C185" s="44" t="s">
        <v>2</v>
      </c>
      <c r="D185" s="91"/>
      <c r="E185" s="67" t="str">
        <f t="shared" si="129"/>
        <v>X</v>
      </c>
      <c r="F185" s="44" t="s">
        <v>53</v>
      </c>
      <c r="G185" s="192">
        <v>9</v>
      </c>
      <c r="H185" s="44" t="str">
        <f t="shared" si="130"/>
        <v>XXX165/9</v>
      </c>
      <c r="I185" s="68" t="s">
        <v>5</v>
      </c>
      <c r="J185" s="68" t="s">
        <v>5</v>
      </c>
      <c r="K185" s="69">
        <v>0.44236111111111115</v>
      </c>
      <c r="L185" s="70">
        <v>0.44444444444444442</v>
      </c>
      <c r="M185" s="45" t="s">
        <v>48</v>
      </c>
      <c r="N185" s="70">
        <v>0.47361111111111115</v>
      </c>
      <c r="O185" s="45" t="s">
        <v>54</v>
      </c>
      <c r="P185" s="44" t="str">
        <f t="shared" si="125"/>
        <v>OK</v>
      </c>
      <c r="Q185" s="71">
        <f t="shared" si="126"/>
        <v>2.916666666666673E-2</v>
      </c>
      <c r="R185" s="71">
        <f t="shared" si="127"/>
        <v>2.0833333333332704E-3</v>
      </c>
      <c r="S185" s="71">
        <f t="shared" si="128"/>
        <v>3.125E-2</v>
      </c>
      <c r="T185" s="71">
        <f t="shared" si="131"/>
        <v>0.11805555555555558</v>
      </c>
      <c r="U185" s="44">
        <v>23.6</v>
      </c>
      <c r="V185" s="44">
        <f>INDEX('Počty dní'!F:J,MATCH(E185,'Počty dní'!H:H,0),4)</f>
        <v>47</v>
      </c>
      <c r="W185" s="115">
        <f t="shared" si="132"/>
        <v>1109.2</v>
      </c>
      <c r="X185" s="16"/>
    </row>
    <row r="186" spans="1:24" x14ac:dyDescent="0.3">
      <c r="A186" s="94">
        <v>312</v>
      </c>
      <c r="B186" s="44">
        <v>3112</v>
      </c>
      <c r="C186" s="44" t="s">
        <v>2</v>
      </c>
      <c r="D186" s="89"/>
      <c r="E186" s="67" t="str">
        <f t="shared" si="129"/>
        <v>X</v>
      </c>
      <c r="F186" s="44" t="s">
        <v>53</v>
      </c>
      <c r="G186" s="192">
        <v>14</v>
      </c>
      <c r="H186" s="44" t="str">
        <f t="shared" si="130"/>
        <v>XXX165/14</v>
      </c>
      <c r="I186" s="68" t="s">
        <v>5</v>
      </c>
      <c r="J186" s="68" t="s">
        <v>5</v>
      </c>
      <c r="K186" s="69">
        <v>0.52083333333333337</v>
      </c>
      <c r="L186" s="70">
        <v>0.5229166666666667</v>
      </c>
      <c r="M186" s="45" t="s">
        <v>54</v>
      </c>
      <c r="N186" s="70">
        <v>0.55555555555555558</v>
      </c>
      <c r="O186" s="45" t="s">
        <v>48</v>
      </c>
      <c r="P186" s="44" t="str">
        <f t="shared" si="125"/>
        <v>OK</v>
      </c>
      <c r="Q186" s="71">
        <f t="shared" si="126"/>
        <v>3.2638888888888884E-2</v>
      </c>
      <c r="R186" s="71">
        <f t="shared" si="127"/>
        <v>2.0833333333333259E-3</v>
      </c>
      <c r="S186" s="71">
        <f t="shared" si="128"/>
        <v>3.472222222222221E-2</v>
      </c>
      <c r="T186" s="71">
        <f t="shared" si="131"/>
        <v>4.7222222222222221E-2</v>
      </c>
      <c r="U186" s="44">
        <v>26.3</v>
      </c>
      <c r="V186" s="44">
        <f>INDEX('Počty dní'!F:J,MATCH(E186,'Počty dní'!H:H,0),4)</f>
        <v>47</v>
      </c>
      <c r="W186" s="115">
        <f t="shared" si="132"/>
        <v>1236.1000000000001</v>
      </c>
      <c r="X186" s="16"/>
    </row>
    <row r="187" spans="1:24" x14ac:dyDescent="0.3">
      <c r="A187" s="94">
        <v>312</v>
      </c>
      <c r="B187" s="44">
        <v>3112</v>
      </c>
      <c r="C187" s="44" t="s">
        <v>2</v>
      </c>
      <c r="D187" s="89"/>
      <c r="E187" s="67" t="str">
        <f t="shared" si="129"/>
        <v>X</v>
      </c>
      <c r="F187" s="44" t="s">
        <v>53</v>
      </c>
      <c r="G187" s="192">
        <v>13</v>
      </c>
      <c r="H187" s="44" t="str">
        <f t="shared" si="130"/>
        <v>XXX165/13</v>
      </c>
      <c r="I187" s="68" t="s">
        <v>5</v>
      </c>
      <c r="J187" s="68" t="s">
        <v>5</v>
      </c>
      <c r="K187" s="69">
        <v>0.56736111111111109</v>
      </c>
      <c r="L187" s="70">
        <v>0.56944444444444442</v>
      </c>
      <c r="M187" s="45" t="s">
        <v>48</v>
      </c>
      <c r="N187" s="70">
        <v>0.6020833333333333</v>
      </c>
      <c r="O187" s="45" t="s">
        <v>54</v>
      </c>
      <c r="P187" s="44" t="str">
        <f t="shared" si="125"/>
        <v>OK</v>
      </c>
      <c r="Q187" s="71">
        <f t="shared" si="126"/>
        <v>3.2638888888888884E-2</v>
      </c>
      <c r="R187" s="71">
        <f t="shared" si="127"/>
        <v>2.0833333333333259E-3</v>
      </c>
      <c r="S187" s="71">
        <f t="shared" si="128"/>
        <v>3.472222222222221E-2</v>
      </c>
      <c r="T187" s="71">
        <f t="shared" si="131"/>
        <v>1.1805555555555514E-2</v>
      </c>
      <c r="U187" s="44">
        <v>26.3</v>
      </c>
      <c r="V187" s="44">
        <f>INDEX('Počty dní'!F:J,MATCH(E187,'Počty dní'!H:H,0),4)</f>
        <v>47</v>
      </c>
      <c r="W187" s="115">
        <f t="shared" si="132"/>
        <v>1236.1000000000001</v>
      </c>
      <c r="X187" s="16"/>
    </row>
    <row r="188" spans="1:24" x14ac:dyDescent="0.3">
      <c r="A188" s="94">
        <v>312</v>
      </c>
      <c r="B188" s="44">
        <v>3112</v>
      </c>
      <c r="C188" s="44" t="s">
        <v>2</v>
      </c>
      <c r="D188" s="89"/>
      <c r="E188" s="67" t="str">
        <f t="shared" si="129"/>
        <v>X</v>
      </c>
      <c r="F188" s="44" t="s">
        <v>53</v>
      </c>
      <c r="G188" s="192">
        <v>18</v>
      </c>
      <c r="H188" s="44" t="str">
        <f t="shared" si="130"/>
        <v>XXX165/18</v>
      </c>
      <c r="I188" s="68" t="s">
        <v>5</v>
      </c>
      <c r="J188" s="68" t="s">
        <v>5</v>
      </c>
      <c r="K188" s="69">
        <v>0.60416666666666663</v>
      </c>
      <c r="L188" s="70">
        <v>0.60625000000000007</v>
      </c>
      <c r="M188" s="45" t="s">
        <v>54</v>
      </c>
      <c r="N188" s="70">
        <v>0.63888888888888895</v>
      </c>
      <c r="O188" s="45" t="s">
        <v>48</v>
      </c>
      <c r="P188" s="44" t="str">
        <f t="shared" si="125"/>
        <v>OK</v>
      </c>
      <c r="Q188" s="71">
        <f t="shared" si="126"/>
        <v>3.2638888888888884E-2</v>
      </c>
      <c r="R188" s="71">
        <f t="shared" si="127"/>
        <v>2.083333333333437E-3</v>
      </c>
      <c r="S188" s="71">
        <f t="shared" si="128"/>
        <v>3.4722222222222321E-2</v>
      </c>
      <c r="T188" s="71">
        <f t="shared" si="131"/>
        <v>2.0833333333333259E-3</v>
      </c>
      <c r="U188" s="44">
        <v>26.3</v>
      </c>
      <c r="V188" s="44">
        <f>INDEX('Počty dní'!F:J,MATCH(E188,'Počty dní'!H:H,0),4)</f>
        <v>47</v>
      </c>
      <c r="W188" s="115">
        <f t="shared" si="132"/>
        <v>1236.1000000000001</v>
      </c>
      <c r="X188" s="16"/>
    </row>
    <row r="189" spans="1:24" x14ac:dyDescent="0.3">
      <c r="A189" s="94">
        <v>312</v>
      </c>
      <c r="B189" s="44">
        <v>3112</v>
      </c>
      <c r="C189" s="44" t="s">
        <v>2</v>
      </c>
      <c r="D189" s="89"/>
      <c r="E189" s="67" t="str">
        <f t="shared" si="129"/>
        <v>X</v>
      </c>
      <c r="F189" s="44" t="s">
        <v>53</v>
      </c>
      <c r="G189" s="192">
        <v>17</v>
      </c>
      <c r="H189" s="44" t="str">
        <f t="shared" si="130"/>
        <v>XXX165/17</v>
      </c>
      <c r="I189" s="68" t="s">
        <v>5</v>
      </c>
      <c r="J189" s="68" t="s">
        <v>5</v>
      </c>
      <c r="K189" s="69">
        <v>0.65069444444444446</v>
      </c>
      <c r="L189" s="70">
        <v>0.65277777777777779</v>
      </c>
      <c r="M189" s="45" t="s">
        <v>48</v>
      </c>
      <c r="N189" s="70">
        <v>0.68541666666666667</v>
      </c>
      <c r="O189" s="45" t="s">
        <v>54</v>
      </c>
      <c r="P189" s="44" t="str">
        <f t="shared" si="125"/>
        <v>OK</v>
      </c>
      <c r="Q189" s="71">
        <f t="shared" si="126"/>
        <v>3.2638888888888884E-2</v>
      </c>
      <c r="R189" s="71">
        <f t="shared" si="127"/>
        <v>2.0833333333333259E-3</v>
      </c>
      <c r="S189" s="71">
        <f t="shared" si="128"/>
        <v>3.472222222222221E-2</v>
      </c>
      <c r="T189" s="71">
        <f t="shared" si="131"/>
        <v>1.1805555555555514E-2</v>
      </c>
      <c r="U189" s="44">
        <v>26.3</v>
      </c>
      <c r="V189" s="44">
        <f>INDEX('Počty dní'!F:J,MATCH(E189,'Počty dní'!H:H,0),4)</f>
        <v>47</v>
      </c>
      <c r="W189" s="115">
        <f t="shared" si="132"/>
        <v>1236.1000000000001</v>
      </c>
      <c r="X189" s="16"/>
    </row>
    <row r="190" spans="1:24" ht="15" thickBot="1" x14ac:dyDescent="0.35">
      <c r="A190" s="94">
        <v>312</v>
      </c>
      <c r="B190" s="44">
        <v>3112</v>
      </c>
      <c r="C190" s="44" t="s">
        <v>2</v>
      </c>
      <c r="D190" s="89"/>
      <c r="E190" s="67" t="str">
        <f t="shared" si="129"/>
        <v>X</v>
      </c>
      <c r="F190" s="44" t="s">
        <v>53</v>
      </c>
      <c r="G190" s="192">
        <v>20</v>
      </c>
      <c r="H190" s="44" t="str">
        <f t="shared" si="130"/>
        <v>XXX165/20</v>
      </c>
      <c r="I190" s="68" t="s">
        <v>5</v>
      </c>
      <c r="J190" s="68" t="s">
        <v>5</v>
      </c>
      <c r="K190" s="69">
        <v>0.6875</v>
      </c>
      <c r="L190" s="70">
        <v>0.68958333333333333</v>
      </c>
      <c r="M190" s="45" t="s">
        <v>54</v>
      </c>
      <c r="N190" s="70">
        <v>0.72222222222222221</v>
      </c>
      <c r="O190" s="45" t="s">
        <v>48</v>
      </c>
      <c r="P190" s="44"/>
      <c r="Q190" s="71">
        <f t="shared" si="126"/>
        <v>3.2638888888888884E-2</v>
      </c>
      <c r="R190" s="71">
        <f t="shared" si="127"/>
        <v>2.0833333333333259E-3</v>
      </c>
      <c r="S190" s="71">
        <f t="shared" si="128"/>
        <v>3.472222222222221E-2</v>
      </c>
      <c r="T190" s="71">
        <f t="shared" si="131"/>
        <v>2.0833333333333259E-3</v>
      </c>
      <c r="U190" s="44">
        <v>26.3</v>
      </c>
      <c r="V190" s="44">
        <f>INDEX('Počty dní'!F:J,MATCH(E190,'Počty dní'!H:H,0),4)</f>
        <v>47</v>
      </c>
      <c r="W190" s="115">
        <f t="shared" si="132"/>
        <v>1236.1000000000001</v>
      </c>
      <c r="X190" s="16"/>
    </row>
    <row r="191" spans="1:24" ht="15" thickBot="1" x14ac:dyDescent="0.35">
      <c r="A191" s="120" t="str">
        <f ca="1">CONCATENATE(INDIRECT("R[-3]C[0]",FALSE),"celkem")</f>
        <v>312celkem</v>
      </c>
      <c r="B191" s="121"/>
      <c r="C191" s="121" t="str">
        <f ca="1">INDIRECT("R[-1]C[12]",FALSE)</f>
        <v>Chotěboř,,žel.st.</v>
      </c>
      <c r="D191" s="122"/>
      <c r="E191" s="121"/>
      <c r="F191" s="122"/>
      <c r="G191" s="121"/>
      <c r="H191" s="123"/>
      <c r="I191" s="132"/>
      <c r="J191" s="133" t="str">
        <f ca="1">INDIRECT("R[-2]C[0]",FALSE)</f>
        <v>S</v>
      </c>
      <c r="K191" s="124"/>
      <c r="L191" s="134"/>
      <c r="M191" s="125"/>
      <c r="N191" s="134"/>
      <c r="O191" s="126"/>
      <c r="P191" s="121"/>
      <c r="Q191" s="127">
        <f>SUM(Q181:Q190)</f>
        <v>0.31388888888888899</v>
      </c>
      <c r="R191" s="127">
        <f>SUM(R181:R190)</f>
        <v>1.7361111111111105E-2</v>
      </c>
      <c r="S191" s="127">
        <f>SUM(S181:S190)</f>
        <v>0.33125000000000004</v>
      </c>
      <c r="T191" s="127">
        <f>SUM(T181:T190)</f>
        <v>0.19999999999999993</v>
      </c>
      <c r="U191" s="128">
        <f>SUM(U181:U190)</f>
        <v>252.10000000000005</v>
      </c>
      <c r="V191" s="129"/>
      <c r="W191" s="130">
        <f>SUM(W181:W190)</f>
        <v>11848.7</v>
      </c>
      <c r="X191" s="41"/>
    </row>
    <row r="192" spans="1:24" x14ac:dyDescent="0.3">
      <c r="A192" s="16"/>
      <c r="B192" s="16"/>
      <c r="C192" s="16"/>
      <c r="D192" s="16"/>
      <c r="E192" s="16"/>
      <c r="F192" s="16"/>
      <c r="G192" s="16"/>
      <c r="H192" s="16"/>
      <c r="I192" s="16"/>
      <c r="J192" s="16"/>
      <c r="K192" s="16"/>
      <c r="L192" s="16"/>
      <c r="M192" s="16"/>
      <c r="N192" s="16"/>
      <c r="O192" s="16"/>
      <c r="P192" s="16"/>
      <c r="Q192" s="16"/>
      <c r="R192" s="16"/>
      <c r="S192" s="16"/>
      <c r="T192" s="16"/>
      <c r="U192" s="16"/>
      <c r="V192" s="16"/>
      <c r="W192" s="16"/>
      <c r="X192" s="16"/>
    </row>
    <row r="193" spans="1:24" ht="15" thickBot="1" x14ac:dyDescent="0.35">
      <c r="A193" s="16"/>
      <c r="B193" s="16"/>
      <c r="C193" s="16"/>
      <c r="D193" s="16"/>
      <c r="E193" s="16"/>
      <c r="F193" s="16"/>
      <c r="G193" s="16"/>
      <c r="H193" s="16"/>
      <c r="I193" s="16"/>
      <c r="J193" s="16"/>
      <c r="K193" s="16"/>
      <c r="L193" s="16"/>
      <c r="M193" s="16"/>
      <c r="N193" s="16"/>
      <c r="O193" s="16"/>
      <c r="P193" s="16"/>
      <c r="Q193" s="16"/>
      <c r="R193" s="16"/>
      <c r="S193" s="16"/>
      <c r="T193" s="16"/>
      <c r="U193" s="16"/>
      <c r="V193" s="16"/>
      <c r="W193" s="16"/>
      <c r="X193" s="16"/>
    </row>
    <row r="194" spans="1:24" x14ac:dyDescent="0.3">
      <c r="A194" s="93">
        <v>313</v>
      </c>
      <c r="B194" s="42">
        <v>3113</v>
      </c>
      <c r="C194" s="42" t="s">
        <v>2</v>
      </c>
      <c r="D194" s="109"/>
      <c r="E194" s="110" t="str">
        <f>CONCATENATE(C194,D194)</f>
        <v>X</v>
      </c>
      <c r="F194" s="42" t="s">
        <v>56</v>
      </c>
      <c r="G194" s="191">
        <v>1</v>
      </c>
      <c r="H194" s="42" t="str">
        <f>CONCATENATE(F194,"/",G194)</f>
        <v>XXX170/1</v>
      </c>
      <c r="I194" s="64" t="s">
        <v>5</v>
      </c>
      <c r="J194" s="64" t="s">
        <v>5</v>
      </c>
      <c r="K194" s="111">
        <v>0.20277777777777781</v>
      </c>
      <c r="L194" s="112">
        <v>0.20486111111111113</v>
      </c>
      <c r="M194" s="113" t="s">
        <v>48</v>
      </c>
      <c r="N194" s="112">
        <v>0.22777777777777777</v>
      </c>
      <c r="O194" s="113" t="s">
        <v>57</v>
      </c>
      <c r="P194" s="42" t="str">
        <f t="shared" ref="P194:P206" si="133">IF(M195=O194,"OK","POZOR")</f>
        <v>OK</v>
      </c>
      <c r="Q194" s="114">
        <f t="shared" ref="Q194:Q207" si="134">IF(ISNUMBER(G194),N194-L194,IF(F194="přejezd",N194-L194,0))</f>
        <v>2.2916666666666641E-2</v>
      </c>
      <c r="R194" s="114">
        <f t="shared" ref="R194:R207" si="135">IF(ISNUMBER(G194),L194-K194,0)</f>
        <v>2.0833333333333259E-3</v>
      </c>
      <c r="S194" s="114">
        <f t="shared" ref="S194:S207" si="136">Q194+R194</f>
        <v>2.4999999999999967E-2</v>
      </c>
      <c r="T194" s="114"/>
      <c r="U194" s="42">
        <v>23.1</v>
      </c>
      <c r="V194" s="42">
        <f>INDEX('Počty dní'!F:J,MATCH(E194,'Počty dní'!H:H,0),4)</f>
        <v>47</v>
      </c>
      <c r="W194" s="65">
        <f>V194*U194</f>
        <v>1085.7</v>
      </c>
      <c r="X194" s="16"/>
    </row>
    <row r="195" spans="1:24" x14ac:dyDescent="0.3">
      <c r="A195" s="94">
        <v>313</v>
      </c>
      <c r="B195" s="44">
        <v>3113</v>
      </c>
      <c r="C195" s="44" t="s">
        <v>2</v>
      </c>
      <c r="D195" s="89"/>
      <c r="E195" s="67" t="str">
        <f t="shared" ref="E195:E204" si="137">CONCATENATE(C195,D195)</f>
        <v>X</v>
      </c>
      <c r="F195" s="43" t="s">
        <v>29</v>
      </c>
      <c r="G195" s="195"/>
      <c r="H195" s="44" t="str">
        <f t="shared" ref="H195:H204" si="138">CONCATENATE(F195,"/",G195)</f>
        <v>přejezd/</v>
      </c>
      <c r="I195" s="66"/>
      <c r="J195" s="68" t="s">
        <v>5</v>
      </c>
      <c r="K195" s="86">
        <v>0.22777777777777777</v>
      </c>
      <c r="L195" s="87">
        <v>0.22777777777777777</v>
      </c>
      <c r="M195" s="146" t="s">
        <v>57</v>
      </c>
      <c r="N195" s="87">
        <v>0.22916666666666666</v>
      </c>
      <c r="O195" s="45" t="s">
        <v>60</v>
      </c>
      <c r="P195" s="43" t="str">
        <f t="shared" si="133"/>
        <v>OK</v>
      </c>
      <c r="Q195" s="71">
        <f t="shared" si="134"/>
        <v>1.388888888888884E-3</v>
      </c>
      <c r="R195" s="71">
        <f t="shared" si="135"/>
        <v>0</v>
      </c>
      <c r="S195" s="71">
        <f t="shared" si="136"/>
        <v>1.388888888888884E-3</v>
      </c>
      <c r="T195" s="71">
        <f t="shared" ref="T195:T207" si="139">K195-N194</f>
        <v>0</v>
      </c>
      <c r="U195" s="43">
        <v>0</v>
      </c>
      <c r="V195" s="44">
        <f>INDEX('Počty dní'!F:J,MATCH(E195,'Počty dní'!H:H,0),4)</f>
        <v>47</v>
      </c>
      <c r="W195" s="115">
        <f t="shared" ref="W195:W204" si="140">V195*U195</f>
        <v>0</v>
      </c>
      <c r="X195" s="16"/>
    </row>
    <row r="196" spans="1:24" x14ac:dyDescent="0.3">
      <c r="A196" s="94">
        <v>313</v>
      </c>
      <c r="B196" s="44">
        <v>3113</v>
      </c>
      <c r="C196" s="44" t="s">
        <v>2</v>
      </c>
      <c r="D196" s="89"/>
      <c r="E196" s="67" t="str">
        <f t="shared" si="137"/>
        <v>X</v>
      </c>
      <c r="F196" s="44" t="s">
        <v>59</v>
      </c>
      <c r="G196" s="192">
        <v>5</v>
      </c>
      <c r="H196" s="44" t="str">
        <f t="shared" si="138"/>
        <v>XXX171/5</v>
      </c>
      <c r="I196" s="68" t="s">
        <v>5</v>
      </c>
      <c r="J196" s="68" t="s">
        <v>5</v>
      </c>
      <c r="K196" s="69">
        <v>0.25555555555555559</v>
      </c>
      <c r="L196" s="70">
        <v>0.25694444444444448</v>
      </c>
      <c r="M196" s="45" t="s">
        <v>60</v>
      </c>
      <c r="N196" s="70">
        <v>0.27430555555555552</v>
      </c>
      <c r="O196" s="45" t="s">
        <v>54</v>
      </c>
      <c r="P196" s="44" t="str">
        <f t="shared" si="133"/>
        <v>OK</v>
      </c>
      <c r="Q196" s="71">
        <f t="shared" si="134"/>
        <v>1.7361111111111049E-2</v>
      </c>
      <c r="R196" s="71">
        <f t="shared" si="135"/>
        <v>1.388888888888884E-3</v>
      </c>
      <c r="S196" s="71">
        <f t="shared" si="136"/>
        <v>1.8749999999999933E-2</v>
      </c>
      <c r="T196" s="71">
        <f t="shared" si="139"/>
        <v>2.6388888888888934E-2</v>
      </c>
      <c r="U196" s="44">
        <v>15.3</v>
      </c>
      <c r="V196" s="44">
        <f>INDEX('Počty dní'!F:J,MATCH(E196,'Počty dní'!H:H,0),4)</f>
        <v>47</v>
      </c>
      <c r="W196" s="115">
        <f t="shared" si="140"/>
        <v>719.1</v>
      </c>
      <c r="X196" s="16"/>
    </row>
    <row r="197" spans="1:24" x14ac:dyDescent="0.3">
      <c r="A197" s="94">
        <v>313</v>
      </c>
      <c r="B197" s="44">
        <v>3113</v>
      </c>
      <c r="C197" s="44" t="s">
        <v>2</v>
      </c>
      <c r="D197" s="89"/>
      <c r="E197" s="67" t="str">
        <f>CONCATENATE(C197,D197)</f>
        <v>X</v>
      </c>
      <c r="F197" s="44" t="s">
        <v>59</v>
      </c>
      <c r="G197" s="192">
        <v>6</v>
      </c>
      <c r="H197" s="44" t="str">
        <f>CONCATENATE(F197,"/",G197)</f>
        <v>XXX171/6</v>
      </c>
      <c r="I197" s="68" t="s">
        <v>5</v>
      </c>
      <c r="J197" s="68" t="s">
        <v>5</v>
      </c>
      <c r="K197" s="69">
        <v>0.27499999999999997</v>
      </c>
      <c r="L197" s="70">
        <v>0.27638888888888885</v>
      </c>
      <c r="M197" s="45" t="s">
        <v>54</v>
      </c>
      <c r="N197" s="70">
        <v>0.30138888888888887</v>
      </c>
      <c r="O197" s="45" t="s">
        <v>60</v>
      </c>
      <c r="P197" s="44" t="str">
        <f t="shared" si="133"/>
        <v>OK</v>
      </c>
      <c r="Q197" s="71">
        <f t="shared" si="134"/>
        <v>2.5000000000000022E-2</v>
      </c>
      <c r="R197" s="71">
        <f t="shared" si="135"/>
        <v>1.388888888888884E-3</v>
      </c>
      <c r="S197" s="71">
        <f t="shared" si="136"/>
        <v>2.6388888888888906E-2</v>
      </c>
      <c r="T197" s="71">
        <f t="shared" si="139"/>
        <v>6.9444444444444198E-4</v>
      </c>
      <c r="U197" s="44">
        <v>19.2</v>
      </c>
      <c r="V197" s="44">
        <f>INDEX('Počty dní'!F:J,MATCH(E197,'Počty dní'!H:H,0),4)</f>
        <v>47</v>
      </c>
      <c r="W197" s="115">
        <f>V197*U197</f>
        <v>902.4</v>
      </c>
      <c r="X197" s="16"/>
    </row>
    <row r="198" spans="1:24" x14ac:dyDescent="0.3">
      <c r="A198" s="94">
        <v>313</v>
      </c>
      <c r="B198" s="44">
        <v>3113</v>
      </c>
      <c r="C198" s="44" t="s">
        <v>2</v>
      </c>
      <c r="D198" s="89"/>
      <c r="E198" s="67" t="str">
        <f t="shared" si="137"/>
        <v>X</v>
      </c>
      <c r="F198" s="44" t="s">
        <v>59</v>
      </c>
      <c r="G198" s="192">
        <v>7</v>
      </c>
      <c r="H198" s="44" t="str">
        <f t="shared" si="138"/>
        <v>XXX171/7</v>
      </c>
      <c r="I198" s="68" t="s">
        <v>5</v>
      </c>
      <c r="J198" s="68" t="s">
        <v>5</v>
      </c>
      <c r="K198" s="69">
        <v>0.3923611111111111</v>
      </c>
      <c r="L198" s="70">
        <v>0.39374999999999999</v>
      </c>
      <c r="M198" s="45" t="s">
        <v>60</v>
      </c>
      <c r="N198" s="70">
        <v>0.41597222222222219</v>
      </c>
      <c r="O198" s="45" t="s">
        <v>54</v>
      </c>
      <c r="P198" s="44" t="str">
        <f t="shared" si="133"/>
        <v>OK</v>
      </c>
      <c r="Q198" s="71">
        <f t="shared" si="134"/>
        <v>2.2222222222222199E-2</v>
      </c>
      <c r="R198" s="71">
        <f t="shared" si="135"/>
        <v>1.388888888888884E-3</v>
      </c>
      <c r="S198" s="71">
        <f t="shared" si="136"/>
        <v>2.3611111111111083E-2</v>
      </c>
      <c r="T198" s="71">
        <f t="shared" si="139"/>
        <v>9.0972222222222232E-2</v>
      </c>
      <c r="U198" s="44">
        <v>19.2</v>
      </c>
      <c r="V198" s="44">
        <f>INDEX('Počty dní'!F:J,MATCH(E198,'Počty dní'!H:H,0),4)</f>
        <v>47</v>
      </c>
      <c r="W198" s="115">
        <f t="shared" si="140"/>
        <v>902.4</v>
      </c>
      <c r="X198" s="16"/>
    </row>
    <row r="199" spans="1:24" x14ac:dyDescent="0.3">
      <c r="A199" s="94">
        <v>313</v>
      </c>
      <c r="B199" s="44">
        <v>3113</v>
      </c>
      <c r="C199" s="44" t="s">
        <v>2</v>
      </c>
      <c r="D199" s="89"/>
      <c r="E199" s="67" t="str">
        <f>CONCATENATE(C199,D199)</f>
        <v>X</v>
      </c>
      <c r="F199" s="44" t="s">
        <v>59</v>
      </c>
      <c r="G199" s="192">
        <v>8</v>
      </c>
      <c r="H199" s="44" t="str">
        <f>CONCATENATE(F199,"/",G199)</f>
        <v>XXX171/8</v>
      </c>
      <c r="I199" s="68" t="s">
        <v>5</v>
      </c>
      <c r="J199" s="68" t="s">
        <v>5</v>
      </c>
      <c r="K199" s="69">
        <v>0.41666666666666669</v>
      </c>
      <c r="L199" s="70">
        <v>0.41736111111111113</v>
      </c>
      <c r="M199" s="45" t="s">
        <v>54</v>
      </c>
      <c r="N199" s="70">
        <v>0.43958333333333338</v>
      </c>
      <c r="O199" s="45" t="s">
        <v>60</v>
      </c>
      <c r="P199" s="44" t="str">
        <f t="shared" si="133"/>
        <v>OK</v>
      </c>
      <c r="Q199" s="71">
        <f t="shared" si="134"/>
        <v>2.2222222222222254E-2</v>
      </c>
      <c r="R199" s="71">
        <f t="shared" si="135"/>
        <v>6.9444444444444198E-4</v>
      </c>
      <c r="S199" s="71">
        <f t="shared" si="136"/>
        <v>2.2916666666666696E-2</v>
      </c>
      <c r="T199" s="71">
        <f t="shared" si="139"/>
        <v>6.9444444444449749E-4</v>
      </c>
      <c r="U199" s="44">
        <v>19.2</v>
      </c>
      <c r="V199" s="44">
        <f>INDEX('Počty dní'!F:J,MATCH(E199,'Počty dní'!H:H,0),4)</f>
        <v>47</v>
      </c>
      <c r="W199" s="115">
        <f>V199*U199</f>
        <v>902.4</v>
      </c>
      <c r="X199" s="16"/>
    </row>
    <row r="200" spans="1:24" x14ac:dyDescent="0.3">
      <c r="A200" s="94">
        <v>313</v>
      </c>
      <c r="B200" s="44">
        <v>3113</v>
      </c>
      <c r="C200" s="44" t="s">
        <v>2</v>
      </c>
      <c r="D200" s="89"/>
      <c r="E200" s="67" t="str">
        <f>CONCATENATE(C200,D200)</f>
        <v>X</v>
      </c>
      <c r="F200" s="44" t="s">
        <v>63</v>
      </c>
      <c r="G200" s="192">
        <v>3</v>
      </c>
      <c r="H200" s="44" t="str">
        <f>CONCATENATE(F200,"/",G200)</f>
        <v>XXX173/3</v>
      </c>
      <c r="I200" s="68" t="s">
        <v>5</v>
      </c>
      <c r="J200" s="68" t="s">
        <v>5</v>
      </c>
      <c r="K200" s="69">
        <v>0.5395833333333333</v>
      </c>
      <c r="L200" s="70">
        <v>0.54166666666666663</v>
      </c>
      <c r="M200" s="45" t="s">
        <v>60</v>
      </c>
      <c r="N200" s="70">
        <v>0.55902777777777779</v>
      </c>
      <c r="O200" s="45" t="s">
        <v>60</v>
      </c>
      <c r="P200" s="44" t="str">
        <f t="shared" si="133"/>
        <v>OK</v>
      </c>
      <c r="Q200" s="71">
        <f t="shared" si="134"/>
        <v>1.736111111111116E-2</v>
      </c>
      <c r="R200" s="71">
        <f t="shared" si="135"/>
        <v>2.0833333333333259E-3</v>
      </c>
      <c r="S200" s="71">
        <f t="shared" si="136"/>
        <v>1.9444444444444486E-2</v>
      </c>
      <c r="T200" s="71">
        <f t="shared" si="139"/>
        <v>9.9999999999999922E-2</v>
      </c>
      <c r="U200" s="44">
        <v>16</v>
      </c>
      <c r="V200" s="44">
        <f>INDEX('Počty dní'!F:J,MATCH(E200,'Počty dní'!H:H,0),4)</f>
        <v>47</v>
      </c>
      <c r="W200" s="115">
        <f>V200*U200</f>
        <v>752</v>
      </c>
      <c r="X200" s="16"/>
    </row>
    <row r="201" spans="1:24" x14ac:dyDescent="0.3">
      <c r="A201" s="94">
        <v>313</v>
      </c>
      <c r="B201" s="44">
        <v>3113</v>
      </c>
      <c r="C201" s="44" t="s">
        <v>2</v>
      </c>
      <c r="D201" s="89"/>
      <c r="E201" s="67" t="str">
        <f t="shared" si="137"/>
        <v>X</v>
      </c>
      <c r="F201" s="44" t="s">
        <v>59</v>
      </c>
      <c r="G201" s="192">
        <v>9</v>
      </c>
      <c r="H201" s="44" t="str">
        <f t="shared" si="138"/>
        <v>XXX171/9</v>
      </c>
      <c r="I201" s="68" t="s">
        <v>5</v>
      </c>
      <c r="J201" s="68" t="s">
        <v>5</v>
      </c>
      <c r="K201" s="69">
        <v>0.55902777777777779</v>
      </c>
      <c r="L201" s="70">
        <v>0.56041666666666667</v>
      </c>
      <c r="M201" s="45" t="s">
        <v>60</v>
      </c>
      <c r="N201" s="70">
        <v>0.58263888888888882</v>
      </c>
      <c r="O201" s="45" t="s">
        <v>54</v>
      </c>
      <c r="P201" s="44" t="str">
        <f t="shared" si="133"/>
        <v>OK</v>
      </c>
      <c r="Q201" s="71">
        <f t="shared" si="134"/>
        <v>2.2222222222222143E-2</v>
      </c>
      <c r="R201" s="71">
        <f t="shared" si="135"/>
        <v>1.388888888888884E-3</v>
      </c>
      <c r="S201" s="71">
        <f t="shared" si="136"/>
        <v>2.3611111111111027E-2</v>
      </c>
      <c r="T201" s="71">
        <f t="shared" si="139"/>
        <v>0</v>
      </c>
      <c r="U201" s="44">
        <v>19.2</v>
      </c>
      <c r="V201" s="44">
        <f>INDEX('Počty dní'!F:J,MATCH(E201,'Počty dní'!H:H,0),4)</f>
        <v>47</v>
      </c>
      <c r="W201" s="115">
        <f t="shared" si="140"/>
        <v>902.4</v>
      </c>
      <c r="X201" s="16"/>
    </row>
    <row r="202" spans="1:24" x14ac:dyDescent="0.3">
      <c r="A202" s="94">
        <v>313</v>
      </c>
      <c r="B202" s="44">
        <v>3113</v>
      </c>
      <c r="C202" s="44" t="s">
        <v>2</v>
      </c>
      <c r="D202" s="89"/>
      <c r="E202" s="67" t="str">
        <f>CONCATENATE(C202,D202)</f>
        <v>X</v>
      </c>
      <c r="F202" s="44" t="s">
        <v>59</v>
      </c>
      <c r="G202" s="192">
        <v>10</v>
      </c>
      <c r="H202" s="44" t="str">
        <f>CONCATENATE(F202,"/",G202)</f>
        <v>XXX171/10</v>
      </c>
      <c r="I202" s="68" t="s">
        <v>5</v>
      </c>
      <c r="J202" s="68" t="s">
        <v>5</v>
      </c>
      <c r="K202" s="69">
        <v>0.59513888888888888</v>
      </c>
      <c r="L202" s="70">
        <v>0.59791666666666665</v>
      </c>
      <c r="M202" s="45" t="s">
        <v>54</v>
      </c>
      <c r="N202" s="70">
        <v>0.62013888888888891</v>
      </c>
      <c r="O202" s="45" t="s">
        <v>60</v>
      </c>
      <c r="P202" s="44" t="str">
        <f t="shared" si="133"/>
        <v>OK</v>
      </c>
      <c r="Q202" s="71">
        <f t="shared" si="134"/>
        <v>2.2222222222222254E-2</v>
      </c>
      <c r="R202" s="71">
        <f t="shared" si="135"/>
        <v>2.7777777777777679E-3</v>
      </c>
      <c r="S202" s="71">
        <f t="shared" si="136"/>
        <v>2.5000000000000022E-2</v>
      </c>
      <c r="T202" s="71">
        <f t="shared" si="139"/>
        <v>1.2500000000000067E-2</v>
      </c>
      <c r="U202" s="44">
        <v>19.2</v>
      </c>
      <c r="V202" s="44">
        <f>INDEX('Počty dní'!F:J,MATCH(E202,'Počty dní'!H:H,0),4)</f>
        <v>47</v>
      </c>
      <c r="W202" s="115">
        <f>V202*U202</f>
        <v>902.4</v>
      </c>
      <c r="X202" s="16"/>
    </row>
    <row r="203" spans="1:24" x14ac:dyDescent="0.3">
      <c r="A203" s="94">
        <v>313</v>
      </c>
      <c r="B203" s="44">
        <v>3113</v>
      </c>
      <c r="C203" s="44" t="s">
        <v>2</v>
      </c>
      <c r="D203" s="89"/>
      <c r="E203" s="67" t="str">
        <f t="shared" ref="E203" si="141">CONCATENATE(C203,D203)</f>
        <v>X</v>
      </c>
      <c r="F203" s="44" t="s">
        <v>63</v>
      </c>
      <c r="G203" s="192">
        <v>5</v>
      </c>
      <c r="H203" s="44" t="str">
        <f t="shared" ref="H203" si="142">CONCATENATE(F203,"/",G203)</f>
        <v>XXX173/5</v>
      </c>
      <c r="I203" s="68" t="s">
        <v>5</v>
      </c>
      <c r="J203" s="68" t="s">
        <v>5</v>
      </c>
      <c r="K203" s="69">
        <v>0.62291666666666667</v>
      </c>
      <c r="L203" s="70">
        <v>0.625</v>
      </c>
      <c r="M203" s="45" t="s">
        <v>60</v>
      </c>
      <c r="N203" s="70">
        <v>0.64236111111111105</v>
      </c>
      <c r="O203" s="45" t="s">
        <v>60</v>
      </c>
      <c r="P203" s="44" t="str">
        <f t="shared" si="133"/>
        <v>OK</v>
      </c>
      <c r="Q203" s="71">
        <f t="shared" si="134"/>
        <v>1.7361111111111049E-2</v>
      </c>
      <c r="R203" s="71">
        <f t="shared" si="135"/>
        <v>2.0833333333333259E-3</v>
      </c>
      <c r="S203" s="71">
        <f t="shared" si="136"/>
        <v>1.9444444444444375E-2</v>
      </c>
      <c r="T203" s="71">
        <f t="shared" si="139"/>
        <v>2.7777777777777679E-3</v>
      </c>
      <c r="U203" s="44">
        <v>16</v>
      </c>
      <c r="V203" s="44">
        <f>INDEX('Počty dní'!F:J,MATCH(E203,'Počty dní'!H:H,0),4)</f>
        <v>47</v>
      </c>
      <c r="W203" s="115">
        <f t="shared" ref="W203" si="143">V203*U203</f>
        <v>752</v>
      </c>
      <c r="X203" s="16"/>
    </row>
    <row r="204" spans="1:24" x14ac:dyDescent="0.3">
      <c r="A204" s="94">
        <v>313</v>
      </c>
      <c r="B204" s="44">
        <v>3113</v>
      </c>
      <c r="C204" s="44" t="s">
        <v>2</v>
      </c>
      <c r="D204" s="89"/>
      <c r="E204" s="67" t="str">
        <f t="shared" si="137"/>
        <v>X</v>
      </c>
      <c r="F204" s="44" t="s">
        <v>59</v>
      </c>
      <c r="G204" s="192">
        <v>11</v>
      </c>
      <c r="H204" s="44" t="str">
        <f t="shared" si="138"/>
        <v>XXX171/11</v>
      </c>
      <c r="I204" s="68" t="s">
        <v>5</v>
      </c>
      <c r="J204" s="68" t="s">
        <v>5</v>
      </c>
      <c r="K204" s="69">
        <v>0.64236111111111105</v>
      </c>
      <c r="L204" s="70">
        <v>0.64374999999999993</v>
      </c>
      <c r="M204" s="45" t="s">
        <v>60</v>
      </c>
      <c r="N204" s="70">
        <v>0.66597222222222219</v>
      </c>
      <c r="O204" s="45" t="s">
        <v>54</v>
      </c>
      <c r="P204" s="44" t="str">
        <f t="shared" si="133"/>
        <v>OK</v>
      </c>
      <c r="Q204" s="71">
        <f t="shared" si="134"/>
        <v>2.2222222222222254E-2</v>
      </c>
      <c r="R204" s="71">
        <f t="shared" si="135"/>
        <v>1.388888888888884E-3</v>
      </c>
      <c r="S204" s="71">
        <f t="shared" si="136"/>
        <v>2.3611111111111138E-2</v>
      </c>
      <c r="T204" s="71">
        <f t="shared" si="139"/>
        <v>0</v>
      </c>
      <c r="U204" s="44">
        <v>19.2</v>
      </c>
      <c r="V204" s="44">
        <f>INDEX('Počty dní'!F:J,MATCH(E204,'Počty dní'!H:H,0),4)</f>
        <v>47</v>
      </c>
      <c r="W204" s="115">
        <f t="shared" si="140"/>
        <v>902.4</v>
      </c>
      <c r="X204" s="16"/>
    </row>
    <row r="205" spans="1:24" x14ac:dyDescent="0.3">
      <c r="A205" s="94">
        <v>313</v>
      </c>
      <c r="B205" s="44">
        <v>3113</v>
      </c>
      <c r="C205" s="44" t="s">
        <v>2</v>
      </c>
      <c r="D205" s="89"/>
      <c r="E205" s="67" t="str">
        <f>CONCATENATE(C205,D205)</f>
        <v>X</v>
      </c>
      <c r="F205" s="44" t="s">
        <v>59</v>
      </c>
      <c r="G205" s="192">
        <v>12</v>
      </c>
      <c r="H205" s="44" t="str">
        <f>CONCATENATE(F205,"/",G205)</f>
        <v>XXX171/12</v>
      </c>
      <c r="I205" s="68" t="s">
        <v>5</v>
      </c>
      <c r="J205" s="68" t="s">
        <v>5</v>
      </c>
      <c r="K205" s="69">
        <v>0.66666666666666663</v>
      </c>
      <c r="L205" s="70">
        <v>0.66736111111111107</v>
      </c>
      <c r="M205" s="45" t="s">
        <v>54</v>
      </c>
      <c r="N205" s="70">
        <v>0.68958333333333333</v>
      </c>
      <c r="O205" s="45" t="s">
        <v>60</v>
      </c>
      <c r="P205" s="44" t="str">
        <f t="shared" si="133"/>
        <v>OK</v>
      </c>
      <c r="Q205" s="71">
        <f t="shared" si="134"/>
        <v>2.2222222222222254E-2</v>
      </c>
      <c r="R205" s="71">
        <f t="shared" si="135"/>
        <v>6.9444444444444198E-4</v>
      </c>
      <c r="S205" s="71">
        <f t="shared" si="136"/>
        <v>2.2916666666666696E-2</v>
      </c>
      <c r="T205" s="71">
        <f t="shared" si="139"/>
        <v>6.9444444444444198E-4</v>
      </c>
      <c r="U205" s="44">
        <v>19.2</v>
      </c>
      <c r="V205" s="44">
        <f>INDEX('Počty dní'!F:J,MATCH(E205,'Počty dní'!H:H,0),4)</f>
        <v>47</v>
      </c>
      <c r="W205" s="115">
        <f>V205*U205</f>
        <v>902.4</v>
      </c>
      <c r="X205" s="16"/>
    </row>
    <row r="206" spans="1:24" x14ac:dyDescent="0.3">
      <c r="A206" s="94">
        <v>313</v>
      </c>
      <c r="B206" s="44">
        <v>3113</v>
      </c>
      <c r="C206" s="44" t="s">
        <v>2</v>
      </c>
      <c r="D206" s="89"/>
      <c r="E206" s="67" t="str">
        <f t="shared" ref="E206" si="144">CONCATENATE(C206,D206)</f>
        <v>X</v>
      </c>
      <c r="F206" s="44" t="s">
        <v>29</v>
      </c>
      <c r="G206" s="192"/>
      <c r="H206" s="44" t="str">
        <f>CONCATENATE(F206,"/",G206)</f>
        <v>přejezd/</v>
      </c>
      <c r="I206" s="68"/>
      <c r="J206" s="68" t="s">
        <v>5</v>
      </c>
      <c r="K206" s="69">
        <v>0.72430555555555554</v>
      </c>
      <c r="L206" s="70">
        <v>0.72430555555555554</v>
      </c>
      <c r="M206" s="45" t="s">
        <v>60</v>
      </c>
      <c r="N206" s="70">
        <v>0.72569444444444453</v>
      </c>
      <c r="O206" s="146" t="s">
        <v>57</v>
      </c>
      <c r="P206" s="44" t="str">
        <f t="shared" si="133"/>
        <v>OK</v>
      </c>
      <c r="Q206" s="71">
        <f t="shared" si="134"/>
        <v>1.388888888888995E-3</v>
      </c>
      <c r="R206" s="71">
        <f t="shared" si="135"/>
        <v>0</v>
      </c>
      <c r="S206" s="71">
        <f t="shared" si="136"/>
        <v>1.388888888888995E-3</v>
      </c>
      <c r="T206" s="71">
        <f t="shared" si="139"/>
        <v>3.472222222222221E-2</v>
      </c>
      <c r="U206" s="44">
        <v>0</v>
      </c>
      <c r="V206" s="44">
        <f>INDEX('Počty dní'!F:J,MATCH(E206,'Počty dní'!H:H,0),4)</f>
        <v>47</v>
      </c>
      <c r="W206" s="115">
        <f>V206*U206</f>
        <v>0</v>
      </c>
      <c r="X206" s="16"/>
    </row>
    <row r="207" spans="1:24" ht="15" thickBot="1" x14ac:dyDescent="0.35">
      <c r="A207" s="94">
        <v>313</v>
      </c>
      <c r="B207" s="44">
        <v>3113</v>
      </c>
      <c r="C207" s="44" t="s">
        <v>2</v>
      </c>
      <c r="D207" s="89"/>
      <c r="E207" s="67" t="str">
        <f>CONCATENATE(C207,D207)</f>
        <v>X</v>
      </c>
      <c r="F207" s="44" t="s">
        <v>56</v>
      </c>
      <c r="G207" s="192">
        <v>20</v>
      </c>
      <c r="H207" s="44" t="str">
        <f>CONCATENATE(F207,"/",G207)</f>
        <v>XXX170/20</v>
      </c>
      <c r="I207" s="68" t="s">
        <v>5</v>
      </c>
      <c r="J207" s="68" t="s">
        <v>5</v>
      </c>
      <c r="K207" s="69">
        <v>0.7284722222222223</v>
      </c>
      <c r="L207" s="70">
        <v>0.72916666666666663</v>
      </c>
      <c r="M207" s="45" t="s">
        <v>57</v>
      </c>
      <c r="N207" s="70">
        <v>0.75347222222222221</v>
      </c>
      <c r="O207" s="45" t="s">
        <v>48</v>
      </c>
      <c r="P207" s="44"/>
      <c r="Q207" s="71">
        <f t="shared" si="134"/>
        <v>2.430555555555558E-2</v>
      </c>
      <c r="R207" s="71">
        <f t="shared" si="135"/>
        <v>6.9444444444433095E-4</v>
      </c>
      <c r="S207" s="71">
        <f t="shared" si="136"/>
        <v>2.4999999999999911E-2</v>
      </c>
      <c r="T207" s="71">
        <f t="shared" si="139"/>
        <v>2.7777777777777679E-3</v>
      </c>
      <c r="U207" s="44">
        <v>23.1</v>
      </c>
      <c r="V207" s="44">
        <f>INDEX('Počty dní'!F:J,MATCH(E207,'Počty dní'!H:H,0),4)</f>
        <v>47</v>
      </c>
      <c r="W207" s="115">
        <f>V207*U207</f>
        <v>1085.7</v>
      </c>
      <c r="X207" s="16"/>
    </row>
    <row r="208" spans="1:24" ht="15" thickBot="1" x14ac:dyDescent="0.35">
      <c r="A208" s="120" t="str">
        <f ca="1">CONCATENATE(INDIRECT("R[-3]C[0]",FALSE),"celkem")</f>
        <v>313celkem</v>
      </c>
      <c r="B208" s="121"/>
      <c r="C208" s="121" t="str">
        <f ca="1">INDIRECT("R[-1]C[12]",FALSE)</f>
        <v>Chotěboř,,žel.st.</v>
      </c>
      <c r="D208" s="122"/>
      <c r="E208" s="121"/>
      <c r="F208" s="122"/>
      <c r="G208" s="121"/>
      <c r="H208" s="123"/>
      <c r="I208" s="132"/>
      <c r="J208" s="133" t="str">
        <f ca="1">INDIRECT("R[-2]C[0]",FALSE)</f>
        <v>S</v>
      </c>
      <c r="K208" s="124"/>
      <c r="L208" s="134"/>
      <c r="M208" s="125"/>
      <c r="N208" s="134"/>
      <c r="O208" s="126"/>
      <c r="P208" s="121"/>
      <c r="Q208" s="127">
        <f>SUM(Q194:Q207)</f>
        <v>0.26041666666666674</v>
      </c>
      <c r="R208" s="127">
        <f t="shared" ref="R208:T208" si="145">SUM(R194:R207)</f>
        <v>1.805555555555538E-2</v>
      </c>
      <c r="S208" s="127">
        <f t="shared" si="145"/>
        <v>0.27847222222222212</v>
      </c>
      <c r="T208" s="127">
        <f t="shared" si="145"/>
        <v>0.27222222222222225</v>
      </c>
      <c r="U208" s="128">
        <f>SUM(U194:U207)</f>
        <v>227.89999999999998</v>
      </c>
      <c r="V208" s="129"/>
      <c r="W208" s="130">
        <f>SUM(W194:W207)</f>
        <v>10711.3</v>
      </c>
      <c r="X208" s="41"/>
    </row>
    <row r="209" spans="1:24" x14ac:dyDescent="0.3">
      <c r="D209" s="90"/>
      <c r="E209" s="82"/>
      <c r="G209" s="193"/>
      <c r="I209" s="63"/>
      <c r="K209" s="83"/>
      <c r="L209" s="84"/>
      <c r="M209" s="49"/>
      <c r="N209" s="84"/>
      <c r="O209" s="49"/>
      <c r="Q209" s="136"/>
      <c r="R209" s="136"/>
      <c r="S209" s="136"/>
      <c r="T209" s="136"/>
      <c r="X209" s="16"/>
    </row>
    <row r="210" spans="1:24" ht="15" thickBot="1" x14ac:dyDescent="0.35"/>
    <row r="211" spans="1:24" x14ac:dyDescent="0.3">
      <c r="A211" s="93">
        <v>314</v>
      </c>
      <c r="B211" s="42">
        <v>3114</v>
      </c>
      <c r="C211" s="42" t="s">
        <v>2</v>
      </c>
      <c r="D211" s="109"/>
      <c r="E211" s="110" t="str">
        <f t="shared" ref="E211:E215" si="146">CONCATENATE(C211,D211)</f>
        <v>X</v>
      </c>
      <c r="F211" s="42" t="s">
        <v>131</v>
      </c>
      <c r="G211" s="191">
        <v>2</v>
      </c>
      <c r="H211" s="42" t="str">
        <f t="shared" ref="H211:H215" si="147">CONCATENATE(F211,"/",G211)</f>
        <v>XXX222/2</v>
      </c>
      <c r="I211" s="64" t="s">
        <v>5</v>
      </c>
      <c r="J211" s="64" t="s">
        <v>5</v>
      </c>
      <c r="K211" s="111">
        <v>0.16805555555555554</v>
      </c>
      <c r="L211" s="112">
        <v>0.16944444444444443</v>
      </c>
      <c r="M211" s="113" t="s">
        <v>48</v>
      </c>
      <c r="N211" s="112">
        <v>0.20138888888888887</v>
      </c>
      <c r="O211" s="113" t="s">
        <v>70</v>
      </c>
      <c r="P211" s="42" t="str">
        <f t="shared" ref="P211:P219" si="148">IF(M212=O211,"OK","POZOR")</f>
        <v>OK</v>
      </c>
      <c r="Q211" s="114">
        <f t="shared" ref="Q211:Q220" si="149">IF(ISNUMBER(G211),N211-L211,IF(F211="přejezd",N211-L211,0))</f>
        <v>3.1944444444444442E-2</v>
      </c>
      <c r="R211" s="114">
        <f t="shared" ref="R211:R220" si="150">IF(ISNUMBER(G211),L211-K211,0)</f>
        <v>1.388888888888884E-3</v>
      </c>
      <c r="S211" s="114">
        <f t="shared" ref="S211:S220" si="151">Q211+R211</f>
        <v>3.3333333333333326E-2</v>
      </c>
      <c r="T211" s="114">
        <f t="shared" ref="T211:T220" si="152">K211-N210</f>
        <v>0.16805555555555554</v>
      </c>
      <c r="U211" s="42">
        <v>26.4</v>
      </c>
      <c r="V211" s="42">
        <f>INDEX('Počty dní'!F:J,MATCH(E211,'Počty dní'!H:H,0),4)</f>
        <v>47</v>
      </c>
      <c r="W211" s="65">
        <f t="shared" ref="W211:W215" si="153">V211*U211</f>
        <v>1240.8</v>
      </c>
      <c r="X211" s="16"/>
    </row>
    <row r="212" spans="1:24" x14ac:dyDescent="0.3">
      <c r="A212" s="94">
        <v>314</v>
      </c>
      <c r="B212" s="44">
        <v>3114</v>
      </c>
      <c r="C212" s="44" t="s">
        <v>2</v>
      </c>
      <c r="D212" s="89"/>
      <c r="E212" s="67" t="str">
        <f t="shared" si="146"/>
        <v>X</v>
      </c>
      <c r="F212" s="44" t="s">
        <v>131</v>
      </c>
      <c r="G212" s="192">
        <v>1</v>
      </c>
      <c r="H212" s="44" t="str">
        <f t="shared" si="147"/>
        <v>XXX222/1</v>
      </c>
      <c r="I212" s="68" t="s">
        <v>5</v>
      </c>
      <c r="J212" s="68" t="s">
        <v>5</v>
      </c>
      <c r="K212" s="69">
        <v>0.20208333333333331</v>
      </c>
      <c r="L212" s="70">
        <v>0.20277777777777781</v>
      </c>
      <c r="M212" s="45" t="s">
        <v>70</v>
      </c>
      <c r="N212" s="70">
        <v>0.23194444444444443</v>
      </c>
      <c r="O212" s="143" t="s">
        <v>79</v>
      </c>
      <c r="P212" s="44" t="str">
        <f t="shared" si="148"/>
        <v>OK</v>
      </c>
      <c r="Q212" s="71">
        <f t="shared" si="149"/>
        <v>2.9166666666666619E-2</v>
      </c>
      <c r="R212" s="71">
        <f t="shared" si="150"/>
        <v>6.9444444444449749E-4</v>
      </c>
      <c r="S212" s="71">
        <f t="shared" si="151"/>
        <v>2.9861111111111116E-2</v>
      </c>
      <c r="T212" s="71">
        <f t="shared" si="152"/>
        <v>6.9444444444444198E-4</v>
      </c>
      <c r="U212" s="44">
        <v>23.8</v>
      </c>
      <c r="V212" s="44">
        <f>INDEX('Počty dní'!F:J,MATCH(E212,'Počty dní'!H:H,0),4)</f>
        <v>47</v>
      </c>
      <c r="W212" s="115">
        <f t="shared" si="153"/>
        <v>1118.6000000000001</v>
      </c>
      <c r="X212" s="16"/>
    </row>
    <row r="213" spans="1:24" x14ac:dyDescent="0.3">
      <c r="A213" s="94">
        <v>314</v>
      </c>
      <c r="B213" s="44">
        <v>3114</v>
      </c>
      <c r="C213" s="44" t="s">
        <v>2</v>
      </c>
      <c r="D213" s="89"/>
      <c r="E213" s="67" t="str">
        <f t="shared" si="146"/>
        <v>X</v>
      </c>
      <c r="F213" s="44" t="s">
        <v>131</v>
      </c>
      <c r="G213" s="192">
        <v>4</v>
      </c>
      <c r="H213" s="44" t="str">
        <f t="shared" si="147"/>
        <v>XXX222/4</v>
      </c>
      <c r="I213" s="68" t="s">
        <v>5</v>
      </c>
      <c r="J213" s="68" t="s">
        <v>5</v>
      </c>
      <c r="K213" s="69">
        <v>0.23263888888888887</v>
      </c>
      <c r="L213" s="70">
        <v>0.23333333333333331</v>
      </c>
      <c r="M213" s="143" t="s">
        <v>79</v>
      </c>
      <c r="N213" s="70">
        <v>0.26180555555555557</v>
      </c>
      <c r="O213" s="45" t="s">
        <v>70</v>
      </c>
      <c r="P213" s="44" t="str">
        <f t="shared" si="148"/>
        <v>OK</v>
      </c>
      <c r="Q213" s="71">
        <f t="shared" si="149"/>
        <v>2.847222222222226E-2</v>
      </c>
      <c r="R213" s="71">
        <f t="shared" si="150"/>
        <v>6.9444444444444198E-4</v>
      </c>
      <c r="S213" s="71">
        <f t="shared" si="151"/>
        <v>2.9166666666666702E-2</v>
      </c>
      <c r="T213" s="71">
        <f t="shared" si="152"/>
        <v>6.9444444444444198E-4</v>
      </c>
      <c r="U213" s="44">
        <v>23.8</v>
      </c>
      <c r="V213" s="44">
        <f>INDEX('Počty dní'!F:J,MATCH(E213,'Počty dní'!H:H,0),4)</f>
        <v>47</v>
      </c>
      <c r="W213" s="115">
        <f t="shared" si="153"/>
        <v>1118.6000000000001</v>
      </c>
      <c r="X213" s="16"/>
    </row>
    <row r="214" spans="1:24" x14ac:dyDescent="0.3">
      <c r="A214" s="94">
        <v>314</v>
      </c>
      <c r="B214" s="44">
        <v>3114</v>
      </c>
      <c r="C214" s="44" t="s">
        <v>2</v>
      </c>
      <c r="D214" s="89"/>
      <c r="E214" s="67" t="str">
        <f t="shared" si="146"/>
        <v>X</v>
      </c>
      <c r="F214" s="44" t="s">
        <v>131</v>
      </c>
      <c r="G214" s="192">
        <v>3</v>
      </c>
      <c r="H214" s="44" t="str">
        <f t="shared" si="147"/>
        <v>XXX222/3</v>
      </c>
      <c r="I214" s="68" t="s">
        <v>5</v>
      </c>
      <c r="J214" s="68" t="s">
        <v>5</v>
      </c>
      <c r="K214" s="69">
        <v>0.26250000000000001</v>
      </c>
      <c r="L214" s="70">
        <v>0.2638888888888889</v>
      </c>
      <c r="M214" s="45" t="s">
        <v>70</v>
      </c>
      <c r="N214" s="70">
        <v>0.2951388888888889</v>
      </c>
      <c r="O214" s="143" t="s">
        <v>103</v>
      </c>
      <c r="P214" s="44" t="str">
        <f t="shared" si="148"/>
        <v>OK</v>
      </c>
      <c r="Q214" s="71">
        <f t="shared" si="149"/>
        <v>3.125E-2</v>
      </c>
      <c r="R214" s="71">
        <f t="shared" si="150"/>
        <v>1.388888888888884E-3</v>
      </c>
      <c r="S214" s="71">
        <f t="shared" si="151"/>
        <v>3.2638888888888884E-2</v>
      </c>
      <c r="T214" s="71">
        <f t="shared" si="152"/>
        <v>6.9444444444444198E-4</v>
      </c>
      <c r="U214" s="44">
        <v>24.8</v>
      </c>
      <c r="V214" s="44">
        <f>INDEX('Počty dní'!F:J,MATCH(E214,'Počty dní'!H:H,0),4)</f>
        <v>47</v>
      </c>
      <c r="W214" s="115">
        <f t="shared" si="153"/>
        <v>1165.6000000000001</v>
      </c>
      <c r="X214" s="16"/>
    </row>
    <row r="215" spans="1:24" x14ac:dyDescent="0.3">
      <c r="A215" s="94">
        <v>314</v>
      </c>
      <c r="B215" s="44">
        <v>3114</v>
      </c>
      <c r="C215" s="44" t="s">
        <v>2</v>
      </c>
      <c r="D215" s="89"/>
      <c r="E215" s="67" t="str">
        <f t="shared" si="146"/>
        <v>X</v>
      </c>
      <c r="F215" s="44" t="s">
        <v>131</v>
      </c>
      <c r="G215" s="192">
        <v>6</v>
      </c>
      <c r="H215" s="44" t="str">
        <f t="shared" si="147"/>
        <v>XXX222/6</v>
      </c>
      <c r="I215" s="68" t="s">
        <v>5</v>
      </c>
      <c r="J215" s="68" t="s">
        <v>5</v>
      </c>
      <c r="K215" s="69">
        <v>0.29583333333333334</v>
      </c>
      <c r="L215" s="70">
        <v>0.29652777777777778</v>
      </c>
      <c r="M215" s="143" t="s">
        <v>103</v>
      </c>
      <c r="N215" s="70">
        <v>0.3263888888888889</v>
      </c>
      <c r="O215" s="45" t="s">
        <v>70</v>
      </c>
      <c r="P215" s="44" t="str">
        <f t="shared" si="148"/>
        <v>OK</v>
      </c>
      <c r="Q215" s="71">
        <f t="shared" si="149"/>
        <v>2.9861111111111116E-2</v>
      </c>
      <c r="R215" s="71">
        <f t="shared" si="150"/>
        <v>6.9444444444444198E-4</v>
      </c>
      <c r="S215" s="71">
        <f t="shared" si="151"/>
        <v>3.0555555555555558E-2</v>
      </c>
      <c r="T215" s="71">
        <f t="shared" si="152"/>
        <v>6.9444444444444198E-4</v>
      </c>
      <c r="U215" s="44">
        <v>24.8</v>
      </c>
      <c r="V215" s="44">
        <f>INDEX('Počty dní'!F:J,MATCH(E215,'Počty dní'!H:H,0),4)</f>
        <v>47</v>
      </c>
      <c r="W215" s="115">
        <f t="shared" si="153"/>
        <v>1165.6000000000001</v>
      </c>
      <c r="X215" s="16"/>
    </row>
    <row r="216" spans="1:24" x14ac:dyDescent="0.3">
      <c r="A216" s="94">
        <v>314</v>
      </c>
      <c r="B216" s="44">
        <v>3114</v>
      </c>
      <c r="C216" s="44" t="s">
        <v>2</v>
      </c>
      <c r="D216" s="89"/>
      <c r="E216" s="67" t="str">
        <f>CONCATENATE(C216,D216)</f>
        <v>X</v>
      </c>
      <c r="F216" s="44" t="s">
        <v>78</v>
      </c>
      <c r="G216" s="192">
        <v>9</v>
      </c>
      <c r="H216" s="44" t="str">
        <f>CONCATENATE(F216,"/",G216)</f>
        <v>XXX225/9</v>
      </c>
      <c r="I216" s="68" t="s">
        <v>5</v>
      </c>
      <c r="J216" s="68" t="s">
        <v>5</v>
      </c>
      <c r="K216" s="69">
        <v>0.4236111111111111</v>
      </c>
      <c r="L216" s="70">
        <v>0.42638888888888887</v>
      </c>
      <c r="M216" s="45" t="s">
        <v>70</v>
      </c>
      <c r="N216" s="70">
        <v>0.45069444444444445</v>
      </c>
      <c r="O216" s="45" t="s">
        <v>65</v>
      </c>
      <c r="P216" s="44" t="str">
        <f t="shared" si="148"/>
        <v>OK</v>
      </c>
      <c r="Q216" s="71">
        <f t="shared" si="149"/>
        <v>2.430555555555558E-2</v>
      </c>
      <c r="R216" s="71">
        <f t="shared" si="150"/>
        <v>2.7777777777777679E-3</v>
      </c>
      <c r="S216" s="71">
        <f t="shared" si="151"/>
        <v>2.7083333333333348E-2</v>
      </c>
      <c r="T216" s="71">
        <f t="shared" si="152"/>
        <v>9.722222222222221E-2</v>
      </c>
      <c r="U216" s="44">
        <v>22</v>
      </c>
      <c r="V216" s="44">
        <f>INDEX('Počty dní'!F:J,MATCH(E216,'Počty dní'!H:H,0),4)</f>
        <v>47</v>
      </c>
      <c r="W216" s="115">
        <f>V216*U216</f>
        <v>1034</v>
      </c>
      <c r="X216" s="16"/>
    </row>
    <row r="217" spans="1:24" x14ac:dyDescent="0.3">
      <c r="A217" s="94">
        <v>314</v>
      </c>
      <c r="B217" s="44">
        <v>3114</v>
      </c>
      <c r="C217" s="44" t="s">
        <v>2</v>
      </c>
      <c r="D217" s="89"/>
      <c r="E217" s="67" t="str">
        <f>CONCATENATE(C217,D217)</f>
        <v>X</v>
      </c>
      <c r="F217" s="44" t="s">
        <v>78</v>
      </c>
      <c r="G217" s="192">
        <v>14</v>
      </c>
      <c r="H217" s="44" t="str">
        <f>CONCATENATE(F217,"/",G217)</f>
        <v>XXX225/14</v>
      </c>
      <c r="I217" s="68" t="s">
        <v>5</v>
      </c>
      <c r="J217" s="68" t="s">
        <v>5</v>
      </c>
      <c r="K217" s="69">
        <v>0.50624999999999998</v>
      </c>
      <c r="L217" s="70">
        <v>0.50763888888888886</v>
      </c>
      <c r="M217" s="45" t="s">
        <v>65</v>
      </c>
      <c r="N217" s="70">
        <v>0.53125</v>
      </c>
      <c r="O217" s="45" t="s">
        <v>70</v>
      </c>
      <c r="P217" s="44" t="str">
        <f t="shared" si="148"/>
        <v>OK</v>
      </c>
      <c r="Q217" s="71">
        <f t="shared" si="149"/>
        <v>2.3611111111111138E-2</v>
      </c>
      <c r="R217" s="71">
        <f t="shared" si="150"/>
        <v>1.388888888888884E-3</v>
      </c>
      <c r="S217" s="71">
        <f t="shared" si="151"/>
        <v>2.5000000000000022E-2</v>
      </c>
      <c r="T217" s="71">
        <f t="shared" si="152"/>
        <v>5.5555555555555525E-2</v>
      </c>
      <c r="U217" s="44">
        <v>22</v>
      </c>
      <c r="V217" s="44">
        <f>INDEX('Počty dní'!F:J,MATCH(E217,'Počty dní'!H:H,0),4)</f>
        <v>47</v>
      </c>
      <c r="W217" s="115">
        <f>V217*U217</f>
        <v>1034</v>
      </c>
      <c r="X217" s="16"/>
    </row>
    <row r="218" spans="1:24" x14ac:dyDescent="0.3">
      <c r="A218" s="94">
        <v>314</v>
      </c>
      <c r="B218" s="44">
        <v>3114</v>
      </c>
      <c r="C218" s="44" t="s">
        <v>2</v>
      </c>
      <c r="D218" s="89"/>
      <c r="E218" s="67" t="str">
        <f>CONCATENATE(C218,D218)</f>
        <v>X</v>
      </c>
      <c r="F218" s="44" t="s">
        <v>131</v>
      </c>
      <c r="G218" s="192">
        <v>9</v>
      </c>
      <c r="H218" s="44" t="str">
        <f>CONCATENATE(F218,"/",G218)</f>
        <v>XXX222/9</v>
      </c>
      <c r="I218" s="68" t="s">
        <v>5</v>
      </c>
      <c r="J218" s="68" t="s">
        <v>5</v>
      </c>
      <c r="K218" s="69">
        <v>0.61249999999999993</v>
      </c>
      <c r="L218" s="70">
        <v>0.61458333333333337</v>
      </c>
      <c r="M218" s="45" t="s">
        <v>70</v>
      </c>
      <c r="N218" s="70">
        <v>0.64930555555555558</v>
      </c>
      <c r="O218" s="143" t="s">
        <v>48</v>
      </c>
      <c r="P218" s="44" t="str">
        <f t="shared" si="148"/>
        <v>OK</v>
      </c>
      <c r="Q218" s="71">
        <f t="shared" si="149"/>
        <v>3.472222222222221E-2</v>
      </c>
      <c r="R218" s="71">
        <f t="shared" si="150"/>
        <v>2.083333333333437E-3</v>
      </c>
      <c r="S218" s="71">
        <f t="shared" si="151"/>
        <v>3.6805555555555647E-2</v>
      </c>
      <c r="T218" s="71">
        <f t="shared" si="152"/>
        <v>8.1249999999999933E-2</v>
      </c>
      <c r="U218" s="44">
        <v>26.4</v>
      </c>
      <c r="V218" s="44">
        <f>INDEX('Počty dní'!F:J,MATCH(E218,'Počty dní'!H:H,0),4)</f>
        <v>47</v>
      </c>
      <c r="W218" s="115">
        <f>V218*U218</f>
        <v>1240.8</v>
      </c>
      <c r="X218" s="16"/>
    </row>
    <row r="219" spans="1:24" x14ac:dyDescent="0.3">
      <c r="A219" s="94">
        <v>314</v>
      </c>
      <c r="B219" s="44">
        <v>3114</v>
      </c>
      <c r="C219" s="44" t="s">
        <v>2</v>
      </c>
      <c r="D219" s="89"/>
      <c r="E219" s="67" t="str">
        <f>CONCATENATE(C219,D219)</f>
        <v>X</v>
      </c>
      <c r="F219" s="44" t="s">
        <v>56</v>
      </c>
      <c r="G219" s="192">
        <v>17</v>
      </c>
      <c r="H219" s="44" t="str">
        <f>CONCATENATE(F219,"/",G219)</f>
        <v>XXX170/17</v>
      </c>
      <c r="I219" s="68" t="s">
        <v>5</v>
      </c>
      <c r="J219" s="68" t="s">
        <v>5</v>
      </c>
      <c r="K219" s="69">
        <v>0.66111111111111109</v>
      </c>
      <c r="L219" s="70">
        <v>0.66319444444444442</v>
      </c>
      <c r="M219" s="45" t="s">
        <v>48</v>
      </c>
      <c r="N219" s="70">
        <v>0.68611111111111101</v>
      </c>
      <c r="O219" s="45" t="s">
        <v>57</v>
      </c>
      <c r="P219" s="44" t="str">
        <f t="shared" si="148"/>
        <v>OK</v>
      </c>
      <c r="Q219" s="71">
        <f t="shared" si="149"/>
        <v>2.2916666666666585E-2</v>
      </c>
      <c r="R219" s="71">
        <f t="shared" si="150"/>
        <v>2.0833333333333259E-3</v>
      </c>
      <c r="S219" s="71">
        <f t="shared" si="151"/>
        <v>2.4999999999999911E-2</v>
      </c>
      <c r="T219" s="71">
        <f t="shared" si="152"/>
        <v>1.1805555555555514E-2</v>
      </c>
      <c r="U219" s="44">
        <v>23.1</v>
      </c>
      <c r="V219" s="44">
        <f>INDEX('Počty dní'!F:J,MATCH(E219,'Počty dní'!H:H,0),4)</f>
        <v>47</v>
      </c>
      <c r="W219" s="115">
        <f>V219*U219</f>
        <v>1085.7</v>
      </c>
      <c r="X219" s="16"/>
    </row>
    <row r="220" spans="1:24" ht="15" thickBot="1" x14ac:dyDescent="0.35">
      <c r="A220" s="94">
        <v>314</v>
      </c>
      <c r="B220" s="44">
        <v>3114</v>
      </c>
      <c r="C220" s="44" t="s">
        <v>2</v>
      </c>
      <c r="D220" s="89"/>
      <c r="E220" s="67" t="str">
        <f>CONCATENATE(C220,D220)</f>
        <v>X</v>
      </c>
      <c r="F220" s="44" t="s">
        <v>56</v>
      </c>
      <c r="G220" s="192">
        <v>18</v>
      </c>
      <c r="H220" s="44" t="str">
        <f>CONCATENATE(F220,"/",G220)</f>
        <v>XXX170/18</v>
      </c>
      <c r="I220" s="68" t="s">
        <v>5</v>
      </c>
      <c r="J220" s="68" t="s">
        <v>5</v>
      </c>
      <c r="K220" s="69">
        <v>0.68680555555555556</v>
      </c>
      <c r="L220" s="70">
        <v>0.6875</v>
      </c>
      <c r="M220" s="45" t="s">
        <v>57</v>
      </c>
      <c r="N220" s="70">
        <v>0.71180555555555547</v>
      </c>
      <c r="O220" s="45" t="s">
        <v>48</v>
      </c>
      <c r="P220" s="44"/>
      <c r="Q220" s="71">
        <f t="shared" si="149"/>
        <v>2.4305555555555469E-2</v>
      </c>
      <c r="R220" s="71">
        <f t="shared" si="150"/>
        <v>6.9444444444444198E-4</v>
      </c>
      <c r="S220" s="71">
        <f t="shared" si="151"/>
        <v>2.4999999999999911E-2</v>
      </c>
      <c r="T220" s="71">
        <f t="shared" si="152"/>
        <v>6.94444444444553E-4</v>
      </c>
      <c r="U220" s="44">
        <v>23.1</v>
      </c>
      <c r="V220" s="44">
        <f>INDEX('Počty dní'!F:J,MATCH(E220,'Počty dní'!H:H,0),4)</f>
        <v>47</v>
      </c>
      <c r="W220" s="115">
        <f>V220*U220</f>
        <v>1085.7</v>
      </c>
      <c r="X220" s="16"/>
    </row>
    <row r="221" spans="1:24" ht="15" thickBot="1" x14ac:dyDescent="0.35">
      <c r="A221" s="120" t="str">
        <f ca="1">CONCATENATE(INDIRECT("R[-3]C[0]",FALSE),"celkem")</f>
        <v>314celkem</v>
      </c>
      <c r="B221" s="121"/>
      <c r="C221" s="121" t="str">
        <f ca="1">INDIRECT("R[-1]C[12]",FALSE)</f>
        <v>Chotěboř,,žel.st.</v>
      </c>
      <c r="D221" s="122"/>
      <c r="E221" s="121"/>
      <c r="F221" s="122"/>
      <c r="G221" s="121"/>
      <c r="H221" s="123"/>
      <c r="I221" s="132"/>
      <c r="J221" s="133" t="str">
        <f ca="1">INDIRECT("R[-2]C[0]",FALSE)</f>
        <v>S</v>
      </c>
      <c r="K221" s="124"/>
      <c r="L221" s="134"/>
      <c r="M221" s="125"/>
      <c r="N221" s="134"/>
      <c r="O221" s="126"/>
      <c r="P221" s="121"/>
      <c r="Q221" s="127">
        <f>SUM(Q211:Q218)</f>
        <v>0.23333333333333336</v>
      </c>
      <c r="R221" s="127">
        <f>SUM(R211:R218)</f>
        <v>1.1111111111111238E-2</v>
      </c>
      <c r="S221" s="127">
        <f>SUM(S211:S218)</f>
        <v>0.2444444444444446</v>
      </c>
      <c r="T221" s="127">
        <f>SUM(T211:T218)</f>
        <v>0.40486111111111095</v>
      </c>
      <c r="U221" s="128">
        <f>SUM(U211:U220)</f>
        <v>240.2</v>
      </c>
      <c r="V221" s="129"/>
      <c r="W221" s="130">
        <f>SUM(W211:W220)</f>
        <v>11289.400000000001</v>
      </c>
      <c r="X221" s="41"/>
    </row>
    <row r="223" spans="1:24" ht="15" thickBot="1" x14ac:dyDescent="0.35">
      <c r="A223" s="16"/>
      <c r="B223" s="16"/>
      <c r="C223" s="16"/>
      <c r="D223" s="16"/>
      <c r="E223" s="16"/>
      <c r="F223" s="16"/>
      <c r="G223" s="16"/>
      <c r="H223" s="16"/>
      <c r="I223" s="16"/>
      <c r="J223" s="16"/>
      <c r="K223" s="16"/>
      <c r="L223" s="16"/>
      <c r="M223" s="16"/>
      <c r="N223" s="16"/>
      <c r="O223" s="16"/>
      <c r="P223" s="16"/>
      <c r="Q223" s="16"/>
      <c r="R223" s="16"/>
      <c r="S223" s="16"/>
      <c r="T223" s="16"/>
      <c r="U223" s="16"/>
      <c r="V223" s="16"/>
      <c r="W223" s="16"/>
      <c r="X223" s="16"/>
    </row>
    <row r="224" spans="1:24" x14ac:dyDescent="0.3">
      <c r="A224" s="93">
        <v>315</v>
      </c>
      <c r="B224" s="42">
        <v>3115</v>
      </c>
      <c r="C224" s="42" t="s">
        <v>2</v>
      </c>
      <c r="D224" s="109"/>
      <c r="E224" s="110" t="str">
        <f t="shared" ref="E224:E229" si="154">CONCATENATE(C224,D224)</f>
        <v>X</v>
      </c>
      <c r="F224" s="42" t="s">
        <v>69</v>
      </c>
      <c r="G224" s="191">
        <v>1</v>
      </c>
      <c r="H224" s="42" t="str">
        <f t="shared" ref="H224:H229" si="155">CONCATENATE(F224,"/",G224)</f>
        <v>XXX220/1</v>
      </c>
      <c r="I224" s="64" t="s">
        <v>6</v>
      </c>
      <c r="J224" s="64" t="s">
        <v>6</v>
      </c>
      <c r="K224" s="111">
        <v>0.21527777777777779</v>
      </c>
      <c r="L224" s="112">
        <v>0.21666666666666667</v>
      </c>
      <c r="M224" s="113" t="s">
        <v>48</v>
      </c>
      <c r="N224" s="112">
        <v>0.24305555555555555</v>
      </c>
      <c r="O224" s="113" t="s">
        <v>70</v>
      </c>
      <c r="P224" s="42" t="str">
        <f t="shared" ref="P224:P230" si="156">IF(M225=O224,"OK","POZOR")</f>
        <v>OK</v>
      </c>
      <c r="Q224" s="114">
        <f t="shared" ref="Q224:Q231" si="157">IF(ISNUMBER(G224),N224-L224,IF(F224="přejezd",N224-L224,0))</f>
        <v>2.6388888888888878E-2</v>
      </c>
      <c r="R224" s="114">
        <f t="shared" ref="R224:R231" si="158">IF(ISNUMBER(G224),L224-K224,0)</f>
        <v>1.388888888888884E-3</v>
      </c>
      <c r="S224" s="114">
        <f t="shared" ref="S224:S231" si="159">Q224+R224</f>
        <v>2.7777777777777762E-2</v>
      </c>
      <c r="T224" s="114"/>
      <c r="U224" s="42">
        <v>19.2</v>
      </c>
      <c r="V224" s="42">
        <f>INDEX('Počty dní'!F:J,MATCH(E224,'Počty dní'!H:H,0),4)</f>
        <v>47</v>
      </c>
      <c r="W224" s="65">
        <f t="shared" ref="W224:W229" si="160">V224*U224</f>
        <v>902.4</v>
      </c>
      <c r="X224" s="16"/>
    </row>
    <row r="225" spans="1:24" x14ac:dyDescent="0.3">
      <c r="A225" s="94">
        <v>315</v>
      </c>
      <c r="B225" s="44">
        <v>3115</v>
      </c>
      <c r="C225" s="44" t="s">
        <v>2</v>
      </c>
      <c r="D225" s="89"/>
      <c r="E225" s="67" t="str">
        <f t="shared" si="154"/>
        <v>X</v>
      </c>
      <c r="F225" s="44" t="s">
        <v>69</v>
      </c>
      <c r="G225" s="192">
        <v>4</v>
      </c>
      <c r="H225" s="44" t="str">
        <f t="shared" si="155"/>
        <v>XXX220/4</v>
      </c>
      <c r="I225" s="68" t="s">
        <v>5</v>
      </c>
      <c r="J225" s="68" t="s">
        <v>6</v>
      </c>
      <c r="K225" s="69">
        <v>0.25347222222222221</v>
      </c>
      <c r="L225" s="70">
        <v>0.25694444444444448</v>
      </c>
      <c r="M225" s="45" t="s">
        <v>70</v>
      </c>
      <c r="N225" s="70">
        <v>0.27777777777777779</v>
      </c>
      <c r="O225" s="144" t="s">
        <v>103</v>
      </c>
      <c r="P225" s="44" t="str">
        <f t="shared" si="156"/>
        <v>OK</v>
      </c>
      <c r="Q225" s="71">
        <f t="shared" si="157"/>
        <v>2.0833333333333315E-2</v>
      </c>
      <c r="R225" s="71">
        <f t="shared" si="158"/>
        <v>3.4722222222222654E-3</v>
      </c>
      <c r="S225" s="71">
        <f t="shared" si="159"/>
        <v>2.430555555555558E-2</v>
      </c>
      <c r="T225" s="71">
        <f t="shared" ref="T225:T231" si="161">K225-N224</f>
        <v>1.0416666666666657E-2</v>
      </c>
      <c r="U225" s="44">
        <v>17.7</v>
      </c>
      <c r="V225" s="44">
        <f>INDEX('Počty dní'!F:J,MATCH(E225,'Počty dní'!H:H,0),4)</f>
        <v>47</v>
      </c>
      <c r="W225" s="115">
        <f t="shared" si="160"/>
        <v>831.9</v>
      </c>
      <c r="X225" s="16"/>
    </row>
    <row r="226" spans="1:24" x14ac:dyDescent="0.3">
      <c r="A226" s="94">
        <v>315</v>
      </c>
      <c r="B226" s="44">
        <v>3115</v>
      </c>
      <c r="C226" s="44" t="s">
        <v>2</v>
      </c>
      <c r="D226" s="89"/>
      <c r="E226" s="67" t="str">
        <f t="shared" si="154"/>
        <v>X</v>
      </c>
      <c r="F226" s="44" t="s">
        <v>129</v>
      </c>
      <c r="G226" s="192">
        <v>12</v>
      </c>
      <c r="H226" s="44" t="str">
        <f t="shared" si="155"/>
        <v>XXX160/12</v>
      </c>
      <c r="I226" s="68" t="s">
        <v>6</v>
      </c>
      <c r="J226" s="68" t="s">
        <v>6</v>
      </c>
      <c r="K226" s="69">
        <v>0.38194444444444442</v>
      </c>
      <c r="L226" s="70">
        <v>0.38541666666666669</v>
      </c>
      <c r="M226" s="144" t="s">
        <v>103</v>
      </c>
      <c r="N226" s="70">
        <v>0.42708333333333331</v>
      </c>
      <c r="O226" s="143" t="s">
        <v>46</v>
      </c>
      <c r="P226" s="44" t="str">
        <f t="shared" si="156"/>
        <v>OK</v>
      </c>
      <c r="Q226" s="71">
        <f t="shared" si="157"/>
        <v>4.166666666666663E-2</v>
      </c>
      <c r="R226" s="71">
        <f t="shared" si="158"/>
        <v>3.4722222222222654E-3</v>
      </c>
      <c r="S226" s="71">
        <f t="shared" si="159"/>
        <v>4.5138888888888895E-2</v>
      </c>
      <c r="T226" s="71">
        <f t="shared" si="161"/>
        <v>0.10416666666666663</v>
      </c>
      <c r="U226" s="44">
        <v>34.799999999999997</v>
      </c>
      <c r="V226" s="44">
        <f>INDEX('Počty dní'!F:J,MATCH(E226,'Počty dní'!H:H,0),4)</f>
        <v>47</v>
      </c>
      <c r="W226" s="115">
        <f t="shared" si="160"/>
        <v>1635.6</v>
      </c>
      <c r="X226" s="16"/>
    </row>
    <row r="227" spans="1:24" x14ac:dyDescent="0.3">
      <c r="A227" s="94">
        <v>315</v>
      </c>
      <c r="B227" s="44">
        <v>3115</v>
      </c>
      <c r="C227" s="44" t="s">
        <v>2</v>
      </c>
      <c r="D227" s="89"/>
      <c r="E227" s="67" t="str">
        <f t="shared" si="154"/>
        <v>X</v>
      </c>
      <c r="F227" s="44" t="s">
        <v>129</v>
      </c>
      <c r="G227" s="192">
        <v>9</v>
      </c>
      <c r="H227" s="44" t="str">
        <f t="shared" si="155"/>
        <v>XXX160/9</v>
      </c>
      <c r="I227" s="68" t="s">
        <v>6</v>
      </c>
      <c r="J227" s="68" t="s">
        <v>6</v>
      </c>
      <c r="K227" s="69">
        <v>0.48749999999999999</v>
      </c>
      <c r="L227" s="70">
        <v>0.48958333333333331</v>
      </c>
      <c r="M227" s="45" t="s">
        <v>46</v>
      </c>
      <c r="N227" s="70">
        <v>0.51736111111111105</v>
      </c>
      <c r="O227" s="142" t="s">
        <v>106</v>
      </c>
      <c r="P227" s="44" t="str">
        <f t="shared" si="156"/>
        <v>OK</v>
      </c>
      <c r="Q227" s="71">
        <f t="shared" si="157"/>
        <v>2.7777777777777735E-2</v>
      </c>
      <c r="R227" s="71">
        <f t="shared" si="158"/>
        <v>2.0833333333333259E-3</v>
      </c>
      <c r="S227" s="71">
        <f t="shared" si="159"/>
        <v>2.9861111111111061E-2</v>
      </c>
      <c r="T227" s="71">
        <f t="shared" si="161"/>
        <v>6.0416666666666674E-2</v>
      </c>
      <c r="U227" s="44">
        <v>24.8</v>
      </c>
      <c r="V227" s="44">
        <f>INDEX('Počty dní'!F:J,MATCH(E227,'Počty dní'!H:H,0),4)</f>
        <v>47</v>
      </c>
      <c r="W227" s="115">
        <f t="shared" si="160"/>
        <v>1165.6000000000001</v>
      </c>
      <c r="X227" s="16"/>
    </row>
    <row r="228" spans="1:24" x14ac:dyDescent="0.3">
      <c r="A228" s="94">
        <v>315</v>
      </c>
      <c r="B228" s="44">
        <v>3115</v>
      </c>
      <c r="C228" s="44" t="s">
        <v>2</v>
      </c>
      <c r="D228" s="89"/>
      <c r="E228" s="67" t="str">
        <f t="shared" si="154"/>
        <v>X</v>
      </c>
      <c r="F228" s="44" t="s">
        <v>122</v>
      </c>
      <c r="G228" s="192">
        <v>54</v>
      </c>
      <c r="H228" s="44" t="str">
        <f t="shared" si="155"/>
        <v>XXX161/54</v>
      </c>
      <c r="I228" s="68" t="s">
        <v>5</v>
      </c>
      <c r="J228" s="68" t="s">
        <v>6</v>
      </c>
      <c r="K228" s="69">
        <v>0.54305555555555551</v>
      </c>
      <c r="L228" s="70">
        <v>0.5444444444444444</v>
      </c>
      <c r="M228" s="142" t="s">
        <v>106</v>
      </c>
      <c r="N228" s="70">
        <v>0.55625000000000002</v>
      </c>
      <c r="O228" s="45" t="s">
        <v>136</v>
      </c>
      <c r="P228" s="44" t="str">
        <f t="shared" si="156"/>
        <v>OK</v>
      </c>
      <c r="Q228" s="71">
        <f t="shared" si="157"/>
        <v>1.1805555555555625E-2</v>
      </c>
      <c r="R228" s="71">
        <f t="shared" si="158"/>
        <v>1.388888888888884E-3</v>
      </c>
      <c r="S228" s="71">
        <f t="shared" si="159"/>
        <v>1.3194444444444509E-2</v>
      </c>
      <c r="T228" s="71">
        <f t="shared" si="161"/>
        <v>2.5694444444444464E-2</v>
      </c>
      <c r="U228" s="44">
        <v>9.8000000000000007</v>
      </c>
      <c r="V228" s="44">
        <f>INDEX('Počty dní'!F:J,MATCH(E228,'Počty dní'!H:H,0),4)</f>
        <v>47</v>
      </c>
      <c r="W228" s="115">
        <f t="shared" si="160"/>
        <v>460.6</v>
      </c>
      <c r="X228" s="16"/>
    </row>
    <row r="229" spans="1:24" x14ac:dyDescent="0.3">
      <c r="A229" s="94">
        <v>315</v>
      </c>
      <c r="B229" s="44">
        <v>3115</v>
      </c>
      <c r="C229" s="44" t="s">
        <v>2</v>
      </c>
      <c r="D229" s="89"/>
      <c r="E229" s="67" t="str">
        <f t="shared" si="154"/>
        <v>X</v>
      </c>
      <c r="F229" s="44" t="s">
        <v>122</v>
      </c>
      <c r="G229" s="192">
        <v>53</v>
      </c>
      <c r="H229" s="44" t="str">
        <f t="shared" si="155"/>
        <v>XXX161/53</v>
      </c>
      <c r="I229" s="68" t="s">
        <v>5</v>
      </c>
      <c r="J229" s="68" t="s">
        <v>6</v>
      </c>
      <c r="K229" s="69">
        <v>0.55625000000000002</v>
      </c>
      <c r="L229" s="70">
        <v>0.55694444444444446</v>
      </c>
      <c r="M229" s="45" t="s">
        <v>136</v>
      </c>
      <c r="N229" s="70">
        <v>0.56666666666666665</v>
      </c>
      <c r="O229" s="142" t="s">
        <v>106</v>
      </c>
      <c r="P229" s="44" t="str">
        <f t="shared" si="156"/>
        <v>OK</v>
      </c>
      <c r="Q229" s="71">
        <f t="shared" si="157"/>
        <v>9.7222222222221877E-3</v>
      </c>
      <c r="R229" s="71">
        <f t="shared" si="158"/>
        <v>6.9444444444444198E-4</v>
      </c>
      <c r="S229" s="71">
        <f t="shared" si="159"/>
        <v>1.041666666666663E-2</v>
      </c>
      <c r="T229" s="71">
        <f t="shared" si="161"/>
        <v>0</v>
      </c>
      <c r="U229" s="44">
        <v>9.8000000000000007</v>
      </c>
      <c r="V229" s="44">
        <f>INDEX('Počty dní'!F:J,MATCH(E229,'Počty dní'!H:H,0),4)</f>
        <v>47</v>
      </c>
      <c r="W229" s="115">
        <f t="shared" si="160"/>
        <v>460.6</v>
      </c>
      <c r="X229" s="16"/>
    </row>
    <row r="230" spans="1:24" x14ac:dyDescent="0.3">
      <c r="A230" s="94">
        <v>315</v>
      </c>
      <c r="B230" s="44">
        <v>3115</v>
      </c>
      <c r="C230" s="44" t="s">
        <v>2</v>
      </c>
      <c r="D230" s="89"/>
      <c r="E230" s="67" t="str">
        <f>CONCATENATE(C230,D230)</f>
        <v>X</v>
      </c>
      <c r="F230" s="44" t="s">
        <v>129</v>
      </c>
      <c r="G230" s="192">
        <v>22</v>
      </c>
      <c r="H230" s="44" t="str">
        <f>CONCATENATE(F230,"/",G230)</f>
        <v>XXX160/22</v>
      </c>
      <c r="I230" s="68" t="s">
        <v>5</v>
      </c>
      <c r="J230" s="68" t="s">
        <v>6</v>
      </c>
      <c r="K230" s="69">
        <v>0.64027777777777783</v>
      </c>
      <c r="L230" s="70">
        <v>0.64236111111111105</v>
      </c>
      <c r="M230" s="142" t="s">
        <v>106</v>
      </c>
      <c r="N230" s="70">
        <v>0.67013888888888884</v>
      </c>
      <c r="O230" s="198" t="s">
        <v>46</v>
      </c>
      <c r="P230" s="44" t="str">
        <f t="shared" si="156"/>
        <v>OK</v>
      </c>
      <c r="Q230" s="71">
        <f t="shared" si="157"/>
        <v>2.777777777777779E-2</v>
      </c>
      <c r="R230" s="71">
        <f t="shared" si="158"/>
        <v>2.0833333333332149E-3</v>
      </c>
      <c r="S230" s="71">
        <f t="shared" si="159"/>
        <v>2.9861111111111005E-2</v>
      </c>
      <c r="T230" s="71">
        <f t="shared" si="161"/>
        <v>7.3611111111111183E-2</v>
      </c>
      <c r="U230" s="44">
        <v>24.8</v>
      </c>
      <c r="V230" s="44">
        <f>INDEX('Počty dní'!F:J,MATCH(E230,'Počty dní'!H:H,0),4)</f>
        <v>47</v>
      </c>
      <c r="W230" s="115">
        <f>V230*U230</f>
        <v>1165.6000000000001</v>
      </c>
      <c r="X230" s="16"/>
    </row>
    <row r="231" spans="1:24" ht="15" thickBot="1" x14ac:dyDescent="0.35">
      <c r="A231" s="94">
        <v>315</v>
      </c>
      <c r="B231" s="44">
        <v>3115</v>
      </c>
      <c r="C231" s="44" t="s">
        <v>2</v>
      </c>
      <c r="D231" s="89"/>
      <c r="E231" s="67" t="str">
        <f>CONCATENATE(C231,D231)</f>
        <v>X</v>
      </c>
      <c r="F231" s="44" t="s">
        <v>129</v>
      </c>
      <c r="G231" s="192">
        <v>21</v>
      </c>
      <c r="H231" s="44" t="str">
        <f>CONCATENATE(F231,"/",G231)</f>
        <v>XXX160/21</v>
      </c>
      <c r="I231" s="68" t="s">
        <v>6</v>
      </c>
      <c r="J231" s="68" t="s">
        <v>6</v>
      </c>
      <c r="K231" s="69">
        <v>0.6958333333333333</v>
      </c>
      <c r="L231" s="70">
        <v>0.69791666666666663</v>
      </c>
      <c r="M231" s="143" t="s">
        <v>46</v>
      </c>
      <c r="N231" s="70">
        <v>0.73958333333333337</v>
      </c>
      <c r="O231" s="144" t="s">
        <v>103</v>
      </c>
      <c r="P231" s="44"/>
      <c r="Q231" s="71">
        <f t="shared" si="157"/>
        <v>4.1666666666666741E-2</v>
      </c>
      <c r="R231" s="71">
        <f t="shared" si="158"/>
        <v>2.0833333333333259E-3</v>
      </c>
      <c r="S231" s="71">
        <f t="shared" si="159"/>
        <v>4.3750000000000067E-2</v>
      </c>
      <c r="T231" s="71">
        <f t="shared" si="161"/>
        <v>2.5694444444444464E-2</v>
      </c>
      <c r="U231" s="44">
        <v>34.799999999999997</v>
      </c>
      <c r="V231" s="44">
        <f>INDEX('Počty dní'!F:J,MATCH(E231,'Počty dní'!H:H,0),4)</f>
        <v>47</v>
      </c>
      <c r="W231" s="115">
        <f>V231*U231</f>
        <v>1635.6</v>
      </c>
      <c r="X231" s="16"/>
    </row>
    <row r="232" spans="1:24" ht="15" thickBot="1" x14ac:dyDescent="0.35">
      <c r="A232" s="120" t="str">
        <f ca="1">CONCATENATE(INDIRECT("R[-3]C[0]",FALSE),"celkem")</f>
        <v>315celkem</v>
      </c>
      <c r="B232" s="121"/>
      <c r="C232" s="121" t="str">
        <f ca="1">INDIRECT("R[-1]C[12]",FALSE)</f>
        <v>Chotěboř,,nám.TGM</v>
      </c>
      <c r="D232" s="122"/>
      <c r="E232" s="121"/>
      <c r="F232" s="122"/>
      <c r="G232" s="121"/>
      <c r="H232" s="123"/>
      <c r="I232" s="132"/>
      <c r="J232" s="133" t="str">
        <f ca="1">INDIRECT("R[-2]C[0]",FALSE)</f>
        <v>V</v>
      </c>
      <c r="K232" s="124"/>
      <c r="L232" s="134"/>
      <c r="M232" s="125"/>
      <c r="N232" s="134"/>
      <c r="O232" s="126"/>
      <c r="P232" s="121"/>
      <c r="Q232" s="127">
        <f>SUM(Q224:Q231)</f>
        <v>0.2076388888888889</v>
      </c>
      <c r="R232" s="127">
        <f t="shared" ref="R232:T232" si="162">SUM(R224:R231)</f>
        <v>1.6666666666666607E-2</v>
      </c>
      <c r="S232" s="127">
        <f t="shared" si="162"/>
        <v>0.22430555555555551</v>
      </c>
      <c r="T232" s="127">
        <f t="shared" si="162"/>
        <v>0.30000000000000004</v>
      </c>
      <c r="U232" s="128">
        <f>SUM(U224:U231)</f>
        <v>175.7</v>
      </c>
      <c r="V232" s="129"/>
      <c r="W232" s="130">
        <f>SUM(W224:W231)</f>
        <v>8257.9000000000015</v>
      </c>
      <c r="X232" s="41"/>
    </row>
    <row r="233" spans="1:24" x14ac:dyDescent="0.3">
      <c r="D233" s="90"/>
      <c r="E233" s="82"/>
      <c r="G233" s="193"/>
      <c r="I233" s="63"/>
      <c r="K233" s="83"/>
      <c r="L233" s="84"/>
      <c r="M233" s="49"/>
      <c r="N233" s="84"/>
      <c r="O233" s="49"/>
      <c r="Q233" s="136"/>
      <c r="R233" s="136"/>
      <c r="S233" s="136"/>
      <c r="T233" s="136"/>
      <c r="X233" s="16"/>
    </row>
    <row r="234" spans="1:24" ht="15" thickBot="1" x14ac:dyDescent="0.35">
      <c r="A234" s="16"/>
      <c r="B234" s="16"/>
      <c r="C234" s="16"/>
      <c r="D234" s="16"/>
      <c r="E234" s="16"/>
      <c r="F234" s="16"/>
      <c r="G234" s="16"/>
      <c r="H234" s="16"/>
      <c r="I234" s="16"/>
      <c r="J234" s="16"/>
      <c r="K234" s="16"/>
      <c r="L234" s="16"/>
      <c r="M234" s="16"/>
      <c r="N234" s="16"/>
      <c r="O234" s="16"/>
      <c r="P234" s="16"/>
      <c r="Q234" s="16"/>
      <c r="R234" s="16"/>
      <c r="S234" s="16"/>
      <c r="T234" s="16"/>
      <c r="U234" s="16"/>
      <c r="V234" s="16"/>
      <c r="W234" s="16"/>
      <c r="X234" s="16"/>
    </row>
    <row r="235" spans="1:24" x14ac:dyDescent="0.3">
      <c r="A235" s="93">
        <v>316</v>
      </c>
      <c r="B235" s="42">
        <v>3116</v>
      </c>
      <c r="C235" s="42" t="s">
        <v>2</v>
      </c>
      <c r="D235" s="109"/>
      <c r="E235" s="110" t="str">
        <f t="shared" ref="E235:E241" si="163">CONCATENATE(C235,D235)</f>
        <v>X</v>
      </c>
      <c r="F235" s="42" t="s">
        <v>99</v>
      </c>
      <c r="G235" s="191">
        <v>1</v>
      </c>
      <c r="H235" s="42" t="str">
        <f t="shared" ref="H235:H241" si="164">CONCATENATE(F235,"/",G235)</f>
        <v>XXX227/1</v>
      </c>
      <c r="I235" s="64" t="s">
        <v>5</v>
      </c>
      <c r="J235" s="64" t="s">
        <v>6</v>
      </c>
      <c r="K235" s="111">
        <v>0.21388888888888891</v>
      </c>
      <c r="L235" s="112">
        <v>0.21527777777777779</v>
      </c>
      <c r="M235" s="113" t="s">
        <v>48</v>
      </c>
      <c r="N235" s="112">
        <v>0.22916666666666666</v>
      </c>
      <c r="O235" s="113" t="s">
        <v>77</v>
      </c>
      <c r="P235" s="42" t="str">
        <f t="shared" ref="P235:P246" si="165">IF(M236=O235,"OK","POZOR")</f>
        <v>OK</v>
      </c>
      <c r="Q235" s="114">
        <f t="shared" ref="Q235:Q247" si="166">IF(ISNUMBER(G235),N235-L235,IF(F235="přejezd",N235-L235,0))</f>
        <v>1.3888888888888867E-2</v>
      </c>
      <c r="R235" s="114">
        <f t="shared" ref="R235:R247" si="167">IF(ISNUMBER(G235),L235-K235,0)</f>
        <v>1.388888888888884E-3</v>
      </c>
      <c r="S235" s="114">
        <f t="shared" ref="S235:S247" si="168">Q235+R235</f>
        <v>1.5277777777777751E-2</v>
      </c>
      <c r="T235" s="114"/>
      <c r="U235" s="42">
        <v>11.9</v>
      </c>
      <c r="V235" s="42">
        <f>INDEX('Počty dní'!F:J,MATCH(E235,'Počty dní'!H:H,0),4)</f>
        <v>47</v>
      </c>
      <c r="W235" s="65">
        <f t="shared" ref="W235:W241" si="169">V235*U235</f>
        <v>559.30000000000007</v>
      </c>
      <c r="X235" s="16"/>
    </row>
    <row r="236" spans="1:24" x14ac:dyDescent="0.3">
      <c r="A236" s="94">
        <v>316</v>
      </c>
      <c r="B236" s="44">
        <v>3116</v>
      </c>
      <c r="C236" s="44" t="s">
        <v>2</v>
      </c>
      <c r="D236" s="89"/>
      <c r="E236" s="67" t="str">
        <f t="shared" si="163"/>
        <v>X</v>
      </c>
      <c r="F236" s="44" t="s">
        <v>73</v>
      </c>
      <c r="G236" s="192">
        <v>2</v>
      </c>
      <c r="H236" s="44" t="str">
        <f t="shared" si="164"/>
        <v>XXX226/2</v>
      </c>
      <c r="I236" s="68" t="s">
        <v>5</v>
      </c>
      <c r="J236" s="68" t="s">
        <v>6</v>
      </c>
      <c r="K236" s="69">
        <v>0.22916666666666666</v>
      </c>
      <c r="L236" s="70">
        <v>0.2298611111111111</v>
      </c>
      <c r="M236" s="45" t="s">
        <v>77</v>
      </c>
      <c r="N236" s="70">
        <v>0.23819444444444446</v>
      </c>
      <c r="O236" s="45" t="s">
        <v>58</v>
      </c>
      <c r="P236" s="44" t="str">
        <f t="shared" si="165"/>
        <v>OK</v>
      </c>
      <c r="Q236" s="71">
        <f t="shared" si="166"/>
        <v>8.3333333333333592E-3</v>
      </c>
      <c r="R236" s="71">
        <f t="shared" si="167"/>
        <v>6.9444444444444198E-4</v>
      </c>
      <c r="S236" s="71">
        <f t="shared" si="168"/>
        <v>9.0277777777778012E-3</v>
      </c>
      <c r="T236" s="71">
        <f t="shared" ref="T236:T247" si="170">K236-N235</f>
        <v>0</v>
      </c>
      <c r="U236" s="44">
        <v>7.5</v>
      </c>
      <c r="V236" s="44">
        <f>INDEX('Počty dní'!F:J,MATCH(E236,'Počty dní'!H:H,0),4)</f>
        <v>47</v>
      </c>
      <c r="W236" s="115">
        <f t="shared" si="169"/>
        <v>352.5</v>
      </c>
      <c r="X236" s="16"/>
    </row>
    <row r="237" spans="1:24" x14ac:dyDescent="0.3">
      <c r="A237" s="94">
        <v>316</v>
      </c>
      <c r="B237" s="44">
        <v>3116</v>
      </c>
      <c r="C237" s="44" t="s">
        <v>2</v>
      </c>
      <c r="D237" s="89"/>
      <c r="E237" s="67" t="str">
        <f t="shared" si="163"/>
        <v>X</v>
      </c>
      <c r="F237" s="44" t="s">
        <v>73</v>
      </c>
      <c r="G237" s="192">
        <v>1</v>
      </c>
      <c r="H237" s="44" t="str">
        <f t="shared" si="164"/>
        <v>XXX226/1</v>
      </c>
      <c r="I237" s="68" t="s">
        <v>5</v>
      </c>
      <c r="J237" s="68" t="s">
        <v>6</v>
      </c>
      <c r="K237" s="69">
        <v>0.2388888888888889</v>
      </c>
      <c r="L237" s="70">
        <v>0.2388888888888889</v>
      </c>
      <c r="M237" s="45" t="s">
        <v>58</v>
      </c>
      <c r="N237" s="70">
        <v>0.24652777777777779</v>
      </c>
      <c r="O237" s="45" t="s">
        <v>77</v>
      </c>
      <c r="P237" s="44" t="str">
        <f t="shared" si="165"/>
        <v>OK</v>
      </c>
      <c r="Q237" s="71">
        <f t="shared" si="166"/>
        <v>7.6388888888888895E-3</v>
      </c>
      <c r="R237" s="71">
        <f t="shared" si="167"/>
        <v>0</v>
      </c>
      <c r="S237" s="71">
        <f t="shared" si="168"/>
        <v>7.6388888888888895E-3</v>
      </c>
      <c r="T237" s="71">
        <f t="shared" si="170"/>
        <v>6.9444444444444198E-4</v>
      </c>
      <c r="U237" s="44">
        <v>7.5</v>
      </c>
      <c r="V237" s="44">
        <f>INDEX('Počty dní'!F:J,MATCH(E237,'Počty dní'!H:H,0),4)</f>
        <v>47</v>
      </c>
      <c r="W237" s="115">
        <f t="shared" si="169"/>
        <v>352.5</v>
      </c>
      <c r="X237" s="16"/>
    </row>
    <row r="238" spans="1:24" x14ac:dyDescent="0.3">
      <c r="A238" s="94">
        <v>316</v>
      </c>
      <c r="B238" s="44">
        <v>3116</v>
      </c>
      <c r="C238" s="44" t="s">
        <v>2</v>
      </c>
      <c r="D238" s="89"/>
      <c r="E238" s="67" t="str">
        <f t="shared" si="163"/>
        <v>X</v>
      </c>
      <c r="F238" s="44" t="s">
        <v>99</v>
      </c>
      <c r="G238" s="192">
        <v>4</v>
      </c>
      <c r="H238" s="44" t="str">
        <f t="shared" si="164"/>
        <v>XXX227/4</v>
      </c>
      <c r="I238" s="68" t="s">
        <v>5</v>
      </c>
      <c r="J238" s="68" t="s">
        <v>6</v>
      </c>
      <c r="K238" s="69">
        <v>0.24652777777777779</v>
      </c>
      <c r="L238" s="70">
        <v>0.24722222222222223</v>
      </c>
      <c r="M238" s="45" t="s">
        <v>77</v>
      </c>
      <c r="N238" s="70">
        <v>0.2638888888888889</v>
      </c>
      <c r="O238" s="45" t="s">
        <v>48</v>
      </c>
      <c r="P238" s="44" t="str">
        <f t="shared" si="165"/>
        <v>OK</v>
      </c>
      <c r="Q238" s="71">
        <f t="shared" si="166"/>
        <v>1.6666666666666663E-2</v>
      </c>
      <c r="R238" s="71">
        <f t="shared" si="167"/>
        <v>6.9444444444444198E-4</v>
      </c>
      <c r="S238" s="71">
        <f t="shared" si="168"/>
        <v>1.7361111111111105E-2</v>
      </c>
      <c r="T238" s="71">
        <f t="shared" si="170"/>
        <v>0</v>
      </c>
      <c r="U238" s="44">
        <v>13.9</v>
      </c>
      <c r="V238" s="44">
        <f>INDEX('Počty dní'!F:J,MATCH(E238,'Počty dní'!H:H,0),4)</f>
        <v>47</v>
      </c>
      <c r="W238" s="115">
        <f t="shared" si="169"/>
        <v>653.30000000000007</v>
      </c>
      <c r="X238" s="16"/>
    </row>
    <row r="239" spans="1:24" x14ac:dyDescent="0.3">
      <c r="A239" s="94">
        <v>316</v>
      </c>
      <c r="B239" s="44">
        <v>3116</v>
      </c>
      <c r="C239" s="44" t="s">
        <v>2</v>
      </c>
      <c r="D239" s="89">
        <v>45</v>
      </c>
      <c r="E239" s="67" t="str">
        <f t="shared" si="163"/>
        <v>X45</v>
      </c>
      <c r="F239" s="44" t="s">
        <v>29</v>
      </c>
      <c r="G239" s="192"/>
      <c r="H239" s="44" t="str">
        <f t="shared" si="164"/>
        <v>přejezd/</v>
      </c>
      <c r="I239" s="68"/>
      <c r="J239" s="68" t="s">
        <v>6</v>
      </c>
      <c r="K239" s="69">
        <v>0.30555555555555552</v>
      </c>
      <c r="L239" s="70">
        <v>0.30555555555555552</v>
      </c>
      <c r="M239" s="45" t="s">
        <v>48</v>
      </c>
      <c r="N239" s="70">
        <v>0.31458333333333333</v>
      </c>
      <c r="O239" s="45" t="s">
        <v>106</v>
      </c>
      <c r="P239" s="44" t="str">
        <f t="shared" si="165"/>
        <v>OK</v>
      </c>
      <c r="Q239" s="71">
        <f t="shared" si="166"/>
        <v>9.0277777777778012E-3</v>
      </c>
      <c r="R239" s="71">
        <f t="shared" si="167"/>
        <v>0</v>
      </c>
      <c r="S239" s="71">
        <f t="shared" si="168"/>
        <v>9.0277777777778012E-3</v>
      </c>
      <c r="T239" s="71">
        <f t="shared" si="170"/>
        <v>4.166666666666663E-2</v>
      </c>
      <c r="U239" s="44">
        <v>0</v>
      </c>
      <c r="V239" s="44">
        <f>INDEX('Počty dní'!F:J,MATCH(E239,'Počty dní'!H:H,0),4)</f>
        <v>47</v>
      </c>
      <c r="W239" s="115">
        <f t="shared" si="169"/>
        <v>0</v>
      </c>
      <c r="X239" s="16"/>
    </row>
    <row r="240" spans="1:24" x14ac:dyDescent="0.3">
      <c r="A240" s="94">
        <v>316</v>
      </c>
      <c r="B240" s="44">
        <v>3116</v>
      </c>
      <c r="C240" s="44" t="s">
        <v>2</v>
      </c>
      <c r="D240" s="89"/>
      <c r="E240" s="67" t="str">
        <f t="shared" si="163"/>
        <v>X</v>
      </c>
      <c r="F240" s="44" t="s">
        <v>129</v>
      </c>
      <c r="G240" s="192">
        <v>10</v>
      </c>
      <c r="H240" s="44" t="str">
        <f t="shared" si="164"/>
        <v>XXX160/10</v>
      </c>
      <c r="I240" s="68" t="s">
        <v>6</v>
      </c>
      <c r="J240" s="68" t="s">
        <v>6</v>
      </c>
      <c r="K240" s="69">
        <v>0.31458333333333333</v>
      </c>
      <c r="L240" s="70">
        <v>0.31597222222222221</v>
      </c>
      <c r="M240" s="45" t="s">
        <v>106</v>
      </c>
      <c r="N240" s="70">
        <v>0.34375</v>
      </c>
      <c r="O240" s="45" t="s">
        <v>46</v>
      </c>
      <c r="P240" s="44" t="str">
        <f t="shared" si="165"/>
        <v>OK</v>
      </c>
      <c r="Q240" s="71">
        <f t="shared" si="166"/>
        <v>2.777777777777779E-2</v>
      </c>
      <c r="R240" s="71">
        <f t="shared" si="167"/>
        <v>1.388888888888884E-3</v>
      </c>
      <c r="S240" s="71">
        <f t="shared" si="168"/>
        <v>2.9166666666666674E-2</v>
      </c>
      <c r="T240" s="71">
        <f t="shared" si="170"/>
        <v>0</v>
      </c>
      <c r="U240" s="44">
        <v>0</v>
      </c>
      <c r="V240" s="44">
        <f>INDEX('Počty dní'!F:J,MATCH(E240,'Počty dní'!H:H,0),4)</f>
        <v>47</v>
      </c>
      <c r="W240" s="115">
        <f t="shared" si="169"/>
        <v>0</v>
      </c>
      <c r="X240" s="16"/>
    </row>
    <row r="241" spans="1:24" x14ac:dyDescent="0.3">
      <c r="A241" s="94">
        <v>316</v>
      </c>
      <c r="B241" s="44">
        <v>3116</v>
      </c>
      <c r="C241" s="44" t="s">
        <v>2</v>
      </c>
      <c r="D241" s="89"/>
      <c r="E241" s="67" t="str">
        <f t="shared" si="163"/>
        <v>X</v>
      </c>
      <c r="F241" s="44" t="s">
        <v>129</v>
      </c>
      <c r="G241" s="192">
        <v>7</v>
      </c>
      <c r="H241" s="44" t="str">
        <f t="shared" si="164"/>
        <v>XXX160/7</v>
      </c>
      <c r="I241" s="68" t="s">
        <v>6</v>
      </c>
      <c r="J241" s="68" t="s">
        <v>6</v>
      </c>
      <c r="K241" s="69">
        <v>0.40416666666666662</v>
      </c>
      <c r="L241" s="70">
        <v>0.40625</v>
      </c>
      <c r="M241" s="143" t="s">
        <v>46</v>
      </c>
      <c r="N241" s="70">
        <v>0.44791666666666669</v>
      </c>
      <c r="O241" s="144" t="s">
        <v>103</v>
      </c>
      <c r="P241" s="44" t="str">
        <f t="shared" si="165"/>
        <v>OK</v>
      </c>
      <c r="Q241" s="71">
        <f t="shared" si="166"/>
        <v>4.1666666666666685E-2</v>
      </c>
      <c r="R241" s="71">
        <f t="shared" si="167"/>
        <v>2.0833333333333814E-3</v>
      </c>
      <c r="S241" s="71">
        <f t="shared" si="168"/>
        <v>4.3750000000000067E-2</v>
      </c>
      <c r="T241" s="71">
        <f t="shared" si="170"/>
        <v>6.0416666666666619E-2</v>
      </c>
      <c r="U241" s="44">
        <v>36.5</v>
      </c>
      <c r="V241" s="44">
        <f>INDEX('Počty dní'!F:J,MATCH(E241,'Počty dní'!H:H,0),4)</f>
        <v>47</v>
      </c>
      <c r="W241" s="115">
        <f t="shared" si="169"/>
        <v>1715.5</v>
      </c>
      <c r="X241" s="16"/>
    </row>
    <row r="242" spans="1:24" x14ac:dyDescent="0.3">
      <c r="A242" s="94">
        <v>316</v>
      </c>
      <c r="B242" s="44">
        <v>3116</v>
      </c>
      <c r="C242" s="44" t="s">
        <v>2</v>
      </c>
      <c r="D242" s="89"/>
      <c r="E242" s="67" t="str">
        <f t="shared" ref="E242:E243" si="171">CONCATENATE(C242,D242)</f>
        <v>X</v>
      </c>
      <c r="F242" s="44" t="s">
        <v>129</v>
      </c>
      <c r="G242" s="192">
        <v>16</v>
      </c>
      <c r="H242" s="44" t="str">
        <f t="shared" ref="H242:H243" si="172">CONCATENATE(F242,"/",G242)</f>
        <v>XXX160/16</v>
      </c>
      <c r="I242" s="68" t="s">
        <v>6</v>
      </c>
      <c r="J242" s="68" t="s">
        <v>6</v>
      </c>
      <c r="K242" s="69">
        <v>0.50694444444444442</v>
      </c>
      <c r="L242" s="70">
        <v>0.51041666666666663</v>
      </c>
      <c r="M242" s="144" t="s">
        <v>103</v>
      </c>
      <c r="N242" s="70">
        <v>0.55208333333333337</v>
      </c>
      <c r="O242" s="143" t="s">
        <v>46</v>
      </c>
      <c r="P242" s="44" t="str">
        <f t="shared" si="165"/>
        <v>OK</v>
      </c>
      <c r="Q242" s="71">
        <f t="shared" si="166"/>
        <v>4.1666666666666741E-2</v>
      </c>
      <c r="R242" s="71">
        <f t="shared" si="167"/>
        <v>3.4722222222222099E-3</v>
      </c>
      <c r="S242" s="71">
        <f t="shared" si="168"/>
        <v>4.5138888888888951E-2</v>
      </c>
      <c r="T242" s="71">
        <f t="shared" si="170"/>
        <v>5.9027777777777735E-2</v>
      </c>
      <c r="U242" s="44">
        <v>34.799999999999997</v>
      </c>
      <c r="V242" s="44">
        <f>INDEX('Počty dní'!F:J,MATCH(E242,'Počty dní'!H:H,0),4)</f>
        <v>47</v>
      </c>
      <c r="W242" s="115">
        <f t="shared" ref="W242:W243" si="173">V242*U242</f>
        <v>1635.6</v>
      </c>
      <c r="X242" s="16"/>
    </row>
    <row r="243" spans="1:24" x14ac:dyDescent="0.3">
      <c r="A243" s="94">
        <v>316</v>
      </c>
      <c r="B243" s="44">
        <v>3116</v>
      </c>
      <c r="C243" s="44" t="s">
        <v>2</v>
      </c>
      <c r="D243" s="89"/>
      <c r="E243" s="67" t="str">
        <f t="shared" si="171"/>
        <v>X</v>
      </c>
      <c r="F243" s="44" t="s">
        <v>129</v>
      </c>
      <c r="G243" s="192">
        <v>13</v>
      </c>
      <c r="H243" s="44" t="str">
        <f t="shared" si="172"/>
        <v>XXX160/13</v>
      </c>
      <c r="I243" s="68" t="s">
        <v>6</v>
      </c>
      <c r="J243" s="68" t="s">
        <v>6</v>
      </c>
      <c r="K243" s="69">
        <v>0.5708333333333333</v>
      </c>
      <c r="L243" s="70">
        <v>0.57291666666666663</v>
      </c>
      <c r="M243" s="143" t="s">
        <v>46</v>
      </c>
      <c r="N243" s="70">
        <v>0.60972222222222217</v>
      </c>
      <c r="O243" s="144" t="s">
        <v>48</v>
      </c>
      <c r="P243" s="44" t="str">
        <f t="shared" si="165"/>
        <v>OK</v>
      </c>
      <c r="Q243" s="71">
        <f t="shared" si="166"/>
        <v>3.6805555555555536E-2</v>
      </c>
      <c r="R243" s="71">
        <f t="shared" si="167"/>
        <v>2.0833333333333259E-3</v>
      </c>
      <c r="S243" s="71">
        <f t="shared" si="168"/>
        <v>3.8888888888888862E-2</v>
      </c>
      <c r="T243" s="71">
        <f t="shared" si="170"/>
        <v>1.8749999999999933E-2</v>
      </c>
      <c r="U243" s="44">
        <v>32.4</v>
      </c>
      <c r="V243" s="44">
        <f>INDEX('Počty dní'!F:J,MATCH(E243,'Počty dní'!H:H,0),4)</f>
        <v>47</v>
      </c>
      <c r="W243" s="115">
        <f t="shared" si="173"/>
        <v>1522.8</v>
      </c>
      <c r="X243" s="16"/>
    </row>
    <row r="244" spans="1:24" x14ac:dyDescent="0.3">
      <c r="A244" s="94">
        <v>316</v>
      </c>
      <c r="B244" s="44">
        <v>3116</v>
      </c>
      <c r="C244" s="44" t="s">
        <v>2</v>
      </c>
      <c r="D244" s="89"/>
      <c r="E244" s="67" t="str">
        <f>CONCATENATE(C244,D244)</f>
        <v>X</v>
      </c>
      <c r="F244" s="44" t="s">
        <v>53</v>
      </c>
      <c r="G244" s="192">
        <v>15</v>
      </c>
      <c r="H244" s="44" t="str">
        <f>CONCATENATE(F244,"/",G244)</f>
        <v>XXX165/15</v>
      </c>
      <c r="I244" s="68" t="s">
        <v>5</v>
      </c>
      <c r="J244" s="68" t="s">
        <v>6</v>
      </c>
      <c r="K244" s="69">
        <v>0.61041666666666672</v>
      </c>
      <c r="L244" s="70">
        <v>0.61111111111111105</v>
      </c>
      <c r="M244" s="45" t="s">
        <v>48</v>
      </c>
      <c r="N244" s="70">
        <v>0.64027777777777783</v>
      </c>
      <c r="O244" s="45" t="s">
        <v>54</v>
      </c>
      <c r="P244" s="44" t="str">
        <f t="shared" si="165"/>
        <v>OK</v>
      </c>
      <c r="Q244" s="71">
        <f t="shared" si="166"/>
        <v>2.9166666666666785E-2</v>
      </c>
      <c r="R244" s="71">
        <f t="shared" si="167"/>
        <v>6.9444444444433095E-4</v>
      </c>
      <c r="S244" s="71">
        <f t="shared" si="168"/>
        <v>2.9861111111111116E-2</v>
      </c>
      <c r="T244" s="71">
        <f t="shared" si="170"/>
        <v>6.94444444444553E-4</v>
      </c>
      <c r="U244" s="44">
        <v>23.6</v>
      </c>
      <c r="V244" s="44">
        <f>INDEX('Počty dní'!F:J,MATCH(E244,'Počty dní'!H:H,0),4)</f>
        <v>47</v>
      </c>
      <c r="W244" s="115">
        <f>V244*U244</f>
        <v>1109.2</v>
      </c>
      <c r="X244" s="16"/>
    </row>
    <row r="245" spans="1:24" x14ac:dyDescent="0.3">
      <c r="A245" s="94">
        <v>316</v>
      </c>
      <c r="B245" s="44">
        <v>3116</v>
      </c>
      <c r="C245" s="44" t="s">
        <v>2</v>
      </c>
      <c r="D245" s="89"/>
      <c r="E245" s="67" t="str">
        <f>CONCATENATE(C245,D245)</f>
        <v>X</v>
      </c>
      <c r="F245" s="44" t="s">
        <v>137</v>
      </c>
      <c r="G245" s="192">
        <v>4</v>
      </c>
      <c r="H245" s="44" t="str">
        <f>CONCATENATE(F245,"/",G245)</f>
        <v>XXX174/4</v>
      </c>
      <c r="I245" s="68" t="s">
        <v>5</v>
      </c>
      <c r="J245" s="68" t="s">
        <v>6</v>
      </c>
      <c r="K245" s="69">
        <v>0.64583333333333337</v>
      </c>
      <c r="L245" s="70">
        <v>0.6479166666666667</v>
      </c>
      <c r="M245" s="45" t="s">
        <v>54</v>
      </c>
      <c r="N245" s="70">
        <v>0.68055555555555547</v>
      </c>
      <c r="O245" s="45" t="s">
        <v>48</v>
      </c>
      <c r="P245" s="44" t="str">
        <f t="shared" si="165"/>
        <v>OK</v>
      </c>
      <c r="Q245" s="71">
        <f t="shared" si="166"/>
        <v>3.2638888888888773E-2</v>
      </c>
      <c r="R245" s="71">
        <f t="shared" si="167"/>
        <v>2.0833333333333259E-3</v>
      </c>
      <c r="S245" s="71">
        <f t="shared" si="168"/>
        <v>3.4722222222222099E-2</v>
      </c>
      <c r="T245" s="71">
        <f t="shared" si="170"/>
        <v>5.5555555555555358E-3</v>
      </c>
      <c r="U245" s="44">
        <v>29.2</v>
      </c>
      <c r="V245" s="44">
        <f>INDEX('Počty dní'!F:J,MATCH(E245,'Počty dní'!H:H,0),4)</f>
        <v>47</v>
      </c>
      <c r="W245" s="115">
        <f>V245*U245</f>
        <v>1372.3999999999999</v>
      </c>
      <c r="X245" s="16"/>
    </row>
    <row r="246" spans="1:24" x14ac:dyDescent="0.3">
      <c r="A246" s="94">
        <v>316</v>
      </c>
      <c r="B246" s="44">
        <v>3116</v>
      </c>
      <c r="C246" s="44" t="s">
        <v>2</v>
      </c>
      <c r="D246" s="89"/>
      <c r="E246" s="67" t="str">
        <f>CONCATENATE(C246,D246)</f>
        <v>X</v>
      </c>
      <c r="F246" s="44" t="s">
        <v>69</v>
      </c>
      <c r="G246" s="192">
        <v>19</v>
      </c>
      <c r="H246" s="44" t="str">
        <f>CONCATENATE(F246,"/",G246)</f>
        <v>XXX220/19</v>
      </c>
      <c r="I246" s="68" t="s">
        <v>5</v>
      </c>
      <c r="J246" s="68" t="s">
        <v>6</v>
      </c>
      <c r="K246" s="69">
        <v>0.71527777777777779</v>
      </c>
      <c r="L246" s="70">
        <v>0.71666666666666667</v>
      </c>
      <c r="M246" s="45" t="s">
        <v>48</v>
      </c>
      <c r="N246" s="70">
        <v>0.74305555555555547</v>
      </c>
      <c r="O246" s="45" t="s">
        <v>70</v>
      </c>
      <c r="P246" s="44" t="str">
        <f t="shared" si="165"/>
        <v>OK</v>
      </c>
      <c r="Q246" s="71">
        <f t="shared" si="166"/>
        <v>2.6388888888888795E-2</v>
      </c>
      <c r="R246" s="71">
        <f t="shared" si="167"/>
        <v>1.388888888888884E-3</v>
      </c>
      <c r="S246" s="71">
        <f t="shared" si="168"/>
        <v>2.7777777777777679E-2</v>
      </c>
      <c r="T246" s="71">
        <f t="shared" si="170"/>
        <v>3.4722222222222321E-2</v>
      </c>
      <c r="U246" s="44">
        <v>19.2</v>
      </c>
      <c r="V246" s="44">
        <f>INDEX('Počty dní'!F:J,MATCH(E246,'Počty dní'!H:H,0),4)</f>
        <v>47</v>
      </c>
      <c r="W246" s="115">
        <f>V246*U246</f>
        <v>902.4</v>
      </c>
      <c r="X246" s="16"/>
    </row>
    <row r="247" spans="1:24" ht="15" thickBot="1" x14ac:dyDescent="0.35">
      <c r="A247" s="94">
        <v>316</v>
      </c>
      <c r="B247" s="44">
        <v>3116</v>
      </c>
      <c r="C247" s="44" t="s">
        <v>2</v>
      </c>
      <c r="D247" s="89"/>
      <c r="E247" s="67" t="str">
        <f>CONCATENATE(C247,D247)</f>
        <v>X</v>
      </c>
      <c r="F247" s="44" t="s">
        <v>69</v>
      </c>
      <c r="G247" s="192">
        <v>24</v>
      </c>
      <c r="H247" s="44" t="str">
        <f>CONCATENATE(F247,"/",G247)</f>
        <v>XXX220/24</v>
      </c>
      <c r="I247" s="68" t="s">
        <v>5</v>
      </c>
      <c r="J247" s="68" t="s">
        <v>6</v>
      </c>
      <c r="K247" s="69">
        <v>0.75347222222222221</v>
      </c>
      <c r="L247" s="70">
        <v>0.75694444444444453</v>
      </c>
      <c r="M247" s="45" t="s">
        <v>70</v>
      </c>
      <c r="N247" s="70">
        <v>0.78125</v>
      </c>
      <c r="O247" s="45" t="s">
        <v>48</v>
      </c>
      <c r="P247" s="44"/>
      <c r="Q247" s="71">
        <f t="shared" si="166"/>
        <v>2.4305555555555469E-2</v>
      </c>
      <c r="R247" s="71">
        <f t="shared" si="167"/>
        <v>3.4722222222223209E-3</v>
      </c>
      <c r="S247" s="71">
        <f t="shared" si="168"/>
        <v>2.777777777777779E-2</v>
      </c>
      <c r="T247" s="71">
        <f t="shared" si="170"/>
        <v>1.0416666666666741E-2</v>
      </c>
      <c r="U247" s="44">
        <v>19.2</v>
      </c>
      <c r="V247" s="44">
        <f>INDEX('Počty dní'!F:J,MATCH(E247,'Počty dní'!H:H,0),4)</f>
        <v>47</v>
      </c>
      <c r="W247" s="115">
        <f>V247*U247</f>
        <v>902.4</v>
      </c>
      <c r="X247" s="16"/>
    </row>
    <row r="248" spans="1:24" ht="15" thickBot="1" x14ac:dyDescent="0.35">
      <c r="A248" s="120" t="str">
        <f ca="1">CONCATENATE(INDIRECT("R[-3]C[0]",FALSE),"celkem")</f>
        <v>316celkem</v>
      </c>
      <c r="B248" s="121"/>
      <c r="C248" s="121" t="str">
        <f ca="1">INDIRECT("R[-1]C[12]",FALSE)</f>
        <v>Chotěboř,,žel.st.</v>
      </c>
      <c r="D248" s="122"/>
      <c r="E248" s="121"/>
      <c r="F248" s="122"/>
      <c r="G248" s="121"/>
      <c r="H248" s="123"/>
      <c r="I248" s="132"/>
      <c r="J248" s="133" t="str">
        <f ca="1">INDIRECT("R[-2]C[0]",FALSE)</f>
        <v>V</v>
      </c>
      <c r="K248" s="124"/>
      <c r="L248" s="134"/>
      <c r="M248" s="125"/>
      <c r="N248" s="134"/>
      <c r="O248" s="126"/>
      <c r="P248" s="121"/>
      <c r="Q248" s="127">
        <f>SUM(Q235:Q247)</f>
        <v>0.31597222222222215</v>
      </c>
      <c r="R248" s="127">
        <f>SUM(R235:R247)</f>
        <v>1.9444444444444431E-2</v>
      </c>
      <c r="S248" s="127">
        <f>SUM(S235:S247)</f>
        <v>0.33541666666666659</v>
      </c>
      <c r="T248" s="127">
        <f>SUM(T235:T247)</f>
        <v>0.23194444444444451</v>
      </c>
      <c r="U248" s="128">
        <f>SUM(U235:U247)</f>
        <v>235.69999999999996</v>
      </c>
      <c r="V248" s="129"/>
      <c r="W248" s="130">
        <f>SUM(W235:W247)</f>
        <v>11077.9</v>
      </c>
      <c r="X248" s="41"/>
    </row>
    <row r="249" spans="1:24" x14ac:dyDescent="0.3">
      <c r="A249" s="16"/>
      <c r="B249" s="16"/>
      <c r="C249" s="16"/>
      <c r="D249" s="16"/>
      <c r="E249" s="16"/>
      <c r="F249" s="16"/>
      <c r="G249" s="16"/>
      <c r="H249" s="16"/>
      <c r="I249" s="16"/>
      <c r="J249" s="16"/>
      <c r="K249" s="16"/>
      <c r="L249" s="16"/>
      <c r="M249" s="16"/>
      <c r="N249" s="16"/>
      <c r="O249" s="16"/>
      <c r="P249" s="16"/>
      <c r="Q249" s="16"/>
      <c r="R249" s="16"/>
      <c r="S249" s="16"/>
      <c r="T249" s="16"/>
      <c r="U249" s="16"/>
      <c r="V249" s="16"/>
      <c r="W249" s="16"/>
      <c r="X249" s="16"/>
    </row>
    <row r="250" spans="1:24" ht="15" thickBot="1" x14ac:dyDescent="0.35">
      <c r="K250" s="63"/>
      <c r="L250" s="63"/>
      <c r="M250" s="63"/>
    </row>
    <row r="251" spans="1:24" x14ac:dyDescent="0.3">
      <c r="A251" s="93">
        <v>317</v>
      </c>
      <c r="B251" s="42">
        <v>3117</v>
      </c>
      <c r="C251" s="42" t="s">
        <v>2</v>
      </c>
      <c r="D251" s="109"/>
      <c r="E251" s="110" t="str">
        <f>CONCATENATE(C251,D251)</f>
        <v>X</v>
      </c>
      <c r="F251" s="42" t="s">
        <v>129</v>
      </c>
      <c r="G251" s="191">
        <v>6</v>
      </c>
      <c r="H251" s="42" t="str">
        <f>CONCATENATE(F251,"/",G251)</f>
        <v>XXX160/6</v>
      </c>
      <c r="I251" s="64" t="s">
        <v>6</v>
      </c>
      <c r="J251" s="64" t="s">
        <v>6</v>
      </c>
      <c r="K251" s="111">
        <v>0.25486111111111109</v>
      </c>
      <c r="L251" s="112">
        <v>0.25694444444444448</v>
      </c>
      <c r="M251" s="153" t="s">
        <v>103</v>
      </c>
      <c r="N251" s="112">
        <v>0.30902777777777779</v>
      </c>
      <c r="O251" s="154" t="s">
        <v>46</v>
      </c>
      <c r="P251" s="42" t="str">
        <f t="shared" ref="P251:P258" si="174">IF(M252=O251,"OK","POZOR")</f>
        <v>OK</v>
      </c>
      <c r="Q251" s="114">
        <f t="shared" ref="Q251:Q259" si="175">IF(ISNUMBER(G251),N251-L251,IF(F251="přejezd",N251-L251,0))</f>
        <v>5.2083333333333315E-2</v>
      </c>
      <c r="R251" s="114">
        <f t="shared" ref="R251:R259" si="176">IF(ISNUMBER(G251),L251-K251,0)</f>
        <v>2.0833333333333814E-3</v>
      </c>
      <c r="S251" s="114">
        <f t="shared" ref="S251:S259" si="177">Q251+R251</f>
        <v>5.4166666666666696E-2</v>
      </c>
      <c r="T251" s="114"/>
      <c r="U251" s="42">
        <v>41.4</v>
      </c>
      <c r="V251" s="42">
        <f>INDEX('Počty dní'!F:J,MATCH(E251,'Počty dní'!H:H,0),4)</f>
        <v>47</v>
      </c>
      <c r="W251" s="65">
        <f>V251*U251</f>
        <v>1945.8</v>
      </c>
      <c r="X251" s="16"/>
    </row>
    <row r="252" spans="1:24" x14ac:dyDescent="0.3">
      <c r="A252" s="94">
        <v>317</v>
      </c>
      <c r="B252" s="44">
        <v>3117</v>
      </c>
      <c r="C252" s="44" t="s">
        <v>2</v>
      </c>
      <c r="D252" s="89"/>
      <c r="E252" s="67" t="str">
        <f t="shared" ref="E252" si="178">CONCATENATE(C252,D252)</f>
        <v>X</v>
      </c>
      <c r="F252" s="44" t="s">
        <v>129</v>
      </c>
      <c r="G252" s="192">
        <v>5</v>
      </c>
      <c r="H252" s="44" t="str">
        <f t="shared" ref="H252" si="179">CONCATENATE(F252,"/",G252)</f>
        <v>XXX160/5</v>
      </c>
      <c r="I252" s="68" t="s">
        <v>5</v>
      </c>
      <c r="J252" s="68" t="s">
        <v>6</v>
      </c>
      <c r="K252" s="69">
        <v>0.32291666666666669</v>
      </c>
      <c r="L252" s="70">
        <v>0.3263888888888889</v>
      </c>
      <c r="M252" s="45" t="s">
        <v>46</v>
      </c>
      <c r="N252" s="70">
        <v>0.35416666666666669</v>
      </c>
      <c r="O252" s="142" t="s">
        <v>106</v>
      </c>
      <c r="P252" s="44" t="str">
        <f t="shared" si="174"/>
        <v>OK</v>
      </c>
      <c r="Q252" s="71">
        <f t="shared" si="175"/>
        <v>2.777777777777779E-2</v>
      </c>
      <c r="R252" s="71">
        <f t="shared" si="176"/>
        <v>3.4722222222222099E-3</v>
      </c>
      <c r="S252" s="71">
        <f t="shared" si="177"/>
        <v>3.125E-2</v>
      </c>
      <c r="T252" s="71">
        <f t="shared" ref="T252:T259" si="180">K252-N251</f>
        <v>1.3888888888888895E-2</v>
      </c>
      <c r="U252" s="44">
        <v>24.8</v>
      </c>
      <c r="V252" s="44">
        <f>INDEX('Počty dní'!F:J,MATCH(E252,'Počty dní'!H:H,0),4)</f>
        <v>47</v>
      </c>
      <c r="W252" s="115">
        <f t="shared" ref="W252" si="181">V252*U252</f>
        <v>1165.6000000000001</v>
      </c>
      <c r="X252" s="16"/>
    </row>
    <row r="253" spans="1:24" x14ac:dyDescent="0.3">
      <c r="A253" s="94">
        <v>317</v>
      </c>
      <c r="B253" s="44">
        <v>3117</v>
      </c>
      <c r="C253" s="44" t="s">
        <v>2</v>
      </c>
      <c r="D253" s="89"/>
      <c r="E253" s="67" t="str">
        <f>CONCATENATE(C253,D253)</f>
        <v>X</v>
      </c>
      <c r="F253" s="44" t="s">
        <v>122</v>
      </c>
      <c r="G253" s="192">
        <v>56</v>
      </c>
      <c r="H253" s="44" t="str">
        <f>CONCATENATE(F253,"/",G253)</f>
        <v>XXX161/56</v>
      </c>
      <c r="I253" s="68" t="s">
        <v>5</v>
      </c>
      <c r="J253" s="68" t="s">
        <v>6</v>
      </c>
      <c r="K253" s="69">
        <v>0.62638888888888888</v>
      </c>
      <c r="L253" s="70">
        <v>0.62777777777777777</v>
      </c>
      <c r="M253" s="45" t="s">
        <v>106</v>
      </c>
      <c r="N253" s="70">
        <v>0.63958333333333328</v>
      </c>
      <c r="O253" s="142" t="s">
        <v>136</v>
      </c>
      <c r="P253" s="44" t="str">
        <f t="shared" si="174"/>
        <v>OK</v>
      </c>
      <c r="Q253" s="71">
        <f t="shared" si="175"/>
        <v>1.1805555555555514E-2</v>
      </c>
      <c r="R253" s="71">
        <f t="shared" si="176"/>
        <v>1.388888888888884E-3</v>
      </c>
      <c r="S253" s="71">
        <f t="shared" si="177"/>
        <v>1.3194444444444398E-2</v>
      </c>
      <c r="T253" s="71">
        <f t="shared" si="180"/>
        <v>0.2722222222222222</v>
      </c>
      <c r="U253" s="44">
        <v>9.8000000000000007</v>
      </c>
      <c r="V253" s="44">
        <f>INDEX('Počty dní'!F:J,MATCH(E253,'Počty dní'!H:H,0),4)</f>
        <v>47</v>
      </c>
      <c r="W253" s="115">
        <f>V253*U253</f>
        <v>460.6</v>
      </c>
      <c r="X253" s="16"/>
    </row>
    <row r="254" spans="1:24" x14ac:dyDescent="0.3">
      <c r="A254" s="94">
        <v>317</v>
      </c>
      <c r="B254" s="44">
        <v>3117</v>
      </c>
      <c r="C254" s="44" t="s">
        <v>2</v>
      </c>
      <c r="D254" s="89"/>
      <c r="E254" s="67" t="str">
        <f>CONCATENATE(C254,D254)</f>
        <v>X</v>
      </c>
      <c r="F254" s="44" t="s">
        <v>122</v>
      </c>
      <c r="G254" s="192">
        <v>55</v>
      </c>
      <c r="H254" s="44" t="str">
        <f>CONCATENATE(F254,"/",G254)</f>
        <v>XXX161/55</v>
      </c>
      <c r="I254" s="68" t="s">
        <v>5</v>
      </c>
      <c r="J254" s="68" t="s">
        <v>6</v>
      </c>
      <c r="K254" s="69">
        <v>0.63958333333333328</v>
      </c>
      <c r="L254" s="70">
        <v>0.64027777777777783</v>
      </c>
      <c r="M254" s="45" t="s">
        <v>136</v>
      </c>
      <c r="N254" s="70">
        <v>0.65</v>
      </c>
      <c r="O254" s="142" t="s">
        <v>106</v>
      </c>
      <c r="P254" s="44" t="str">
        <f t="shared" si="174"/>
        <v>OK</v>
      </c>
      <c r="Q254" s="71">
        <f t="shared" si="175"/>
        <v>9.7222222222221877E-3</v>
      </c>
      <c r="R254" s="71">
        <f t="shared" si="176"/>
        <v>6.94444444444553E-4</v>
      </c>
      <c r="S254" s="71">
        <f t="shared" si="177"/>
        <v>1.0416666666666741E-2</v>
      </c>
      <c r="T254" s="71">
        <f t="shared" si="180"/>
        <v>0</v>
      </c>
      <c r="U254" s="44">
        <v>9.8000000000000007</v>
      </c>
      <c r="V254" s="44">
        <f>INDEX('Počty dní'!F:J,MATCH(E254,'Počty dní'!H:H,0),4)</f>
        <v>47</v>
      </c>
      <c r="W254" s="115">
        <f>V254*U254</f>
        <v>460.6</v>
      </c>
      <c r="X254" s="16"/>
    </row>
    <row r="255" spans="1:24" x14ac:dyDescent="0.3">
      <c r="A255" s="94">
        <v>317</v>
      </c>
      <c r="B255" s="44">
        <v>3117</v>
      </c>
      <c r="C255" s="44" t="s">
        <v>2</v>
      </c>
      <c r="D255" s="89"/>
      <c r="E255" s="67" t="str">
        <f>CONCATENATE(C255,D255)</f>
        <v>X</v>
      </c>
      <c r="F255" s="44" t="s">
        <v>29</v>
      </c>
      <c r="G255" s="192"/>
      <c r="H255" s="44" t="str">
        <f>CONCATENATE(F255,"/",G255)</f>
        <v>přejezd/</v>
      </c>
      <c r="I255" s="68"/>
      <c r="J255" s="68" t="s">
        <v>6</v>
      </c>
      <c r="K255" s="69">
        <v>0.65</v>
      </c>
      <c r="L255" s="70">
        <v>0.65</v>
      </c>
      <c r="M255" s="45" t="s">
        <v>106</v>
      </c>
      <c r="N255" s="70">
        <v>0.65833333333333333</v>
      </c>
      <c r="O255" s="142" t="s">
        <v>48</v>
      </c>
      <c r="P255" s="44" t="str">
        <f t="shared" si="174"/>
        <v>OK</v>
      </c>
      <c r="Q255" s="71">
        <f t="shared" si="175"/>
        <v>8.3333333333333037E-3</v>
      </c>
      <c r="R255" s="71">
        <f t="shared" si="176"/>
        <v>0</v>
      </c>
      <c r="S255" s="71">
        <f t="shared" si="177"/>
        <v>8.3333333333333037E-3</v>
      </c>
      <c r="T255" s="71">
        <f t="shared" si="180"/>
        <v>0</v>
      </c>
      <c r="U255" s="44">
        <v>0</v>
      </c>
      <c r="V255" s="44">
        <f>INDEX('Počty dní'!F:J,MATCH(E255,'Počty dní'!H:H,0),4)</f>
        <v>47</v>
      </c>
      <c r="W255" s="115">
        <f>V255*U255</f>
        <v>0</v>
      </c>
      <c r="X255" s="16"/>
    </row>
    <row r="256" spans="1:24" x14ac:dyDescent="0.3">
      <c r="A256" s="94">
        <v>317</v>
      </c>
      <c r="B256" s="44">
        <v>3117</v>
      </c>
      <c r="C256" s="44" t="s">
        <v>2</v>
      </c>
      <c r="D256" s="89"/>
      <c r="E256" s="67" t="str">
        <f>CONCATENATE(C256,D256)</f>
        <v>X</v>
      </c>
      <c r="F256" s="44" t="s">
        <v>69</v>
      </c>
      <c r="G256" s="192">
        <v>17</v>
      </c>
      <c r="H256" s="44" t="str">
        <f>CONCATENATE(F256,"/",G256)</f>
        <v>XXX220/17</v>
      </c>
      <c r="I256" s="68" t="s">
        <v>5</v>
      </c>
      <c r="J256" s="68" t="s">
        <v>6</v>
      </c>
      <c r="K256" s="69">
        <v>0.67361111111111116</v>
      </c>
      <c r="L256" s="70">
        <v>0.67499999999999993</v>
      </c>
      <c r="M256" s="138" t="s">
        <v>48</v>
      </c>
      <c r="N256" s="70">
        <v>0.70138888888888884</v>
      </c>
      <c r="O256" s="139" t="s">
        <v>70</v>
      </c>
      <c r="P256" s="44" t="str">
        <f t="shared" si="174"/>
        <v>OK</v>
      </c>
      <c r="Q256" s="71">
        <f t="shared" si="175"/>
        <v>2.6388888888888906E-2</v>
      </c>
      <c r="R256" s="71">
        <f t="shared" si="176"/>
        <v>1.3888888888887729E-3</v>
      </c>
      <c r="S256" s="71">
        <f t="shared" si="177"/>
        <v>2.7777777777777679E-2</v>
      </c>
      <c r="T256" s="71">
        <f t="shared" si="180"/>
        <v>1.5277777777777835E-2</v>
      </c>
      <c r="U256" s="44">
        <v>19.2</v>
      </c>
      <c r="V256" s="44">
        <f>INDEX('Počty dní'!F:J,MATCH(E256,'Počty dní'!H:H,0),4)</f>
        <v>47</v>
      </c>
      <c r="W256" s="115">
        <f>V256*U256</f>
        <v>902.4</v>
      </c>
      <c r="X256" s="16"/>
    </row>
    <row r="257" spans="1:24" x14ac:dyDescent="0.3">
      <c r="A257" s="94">
        <v>317</v>
      </c>
      <c r="B257" s="44">
        <v>3117</v>
      </c>
      <c r="C257" s="44" t="s">
        <v>2</v>
      </c>
      <c r="D257" s="89"/>
      <c r="E257" s="67" t="str">
        <f>CONCATENATE(C257,D257)</f>
        <v>X</v>
      </c>
      <c r="F257" s="44" t="s">
        <v>69</v>
      </c>
      <c r="G257" s="192">
        <v>22</v>
      </c>
      <c r="H257" s="44" t="str">
        <f>CONCATENATE(F257,"/",G257)</f>
        <v>XXX220/22</v>
      </c>
      <c r="I257" s="68" t="s">
        <v>5</v>
      </c>
      <c r="J257" s="68" t="s">
        <v>6</v>
      </c>
      <c r="K257" s="69">
        <v>0.71319444444444446</v>
      </c>
      <c r="L257" s="70">
        <v>0.71527777777777779</v>
      </c>
      <c r="M257" s="45" t="s">
        <v>70</v>
      </c>
      <c r="N257" s="70">
        <v>0.73958333333333337</v>
      </c>
      <c r="O257" s="45" t="s">
        <v>48</v>
      </c>
      <c r="P257" s="44" t="str">
        <f t="shared" si="174"/>
        <v>OK</v>
      </c>
      <c r="Q257" s="71">
        <f t="shared" si="175"/>
        <v>2.430555555555558E-2</v>
      </c>
      <c r="R257" s="71">
        <f t="shared" si="176"/>
        <v>2.0833333333333259E-3</v>
      </c>
      <c r="S257" s="71">
        <f t="shared" si="177"/>
        <v>2.6388888888888906E-2</v>
      </c>
      <c r="T257" s="71">
        <f t="shared" si="180"/>
        <v>1.1805555555555625E-2</v>
      </c>
      <c r="U257" s="44">
        <v>19.2</v>
      </c>
      <c r="V257" s="44">
        <f>INDEX('Počty dní'!F:J,MATCH(E257,'Počty dní'!H:H,0),4)</f>
        <v>47</v>
      </c>
      <c r="W257" s="115">
        <f>V257*U257</f>
        <v>902.4</v>
      </c>
      <c r="X257" s="16"/>
    </row>
    <row r="258" spans="1:24" x14ac:dyDescent="0.3">
      <c r="A258" s="94">
        <v>317</v>
      </c>
      <c r="B258" s="44">
        <v>3117</v>
      </c>
      <c r="C258" s="44" t="s">
        <v>2</v>
      </c>
      <c r="D258" s="89"/>
      <c r="E258" s="67" t="str">
        <f t="shared" ref="E258:E259" si="182">CONCATENATE(C258,D258)</f>
        <v>X</v>
      </c>
      <c r="F258" s="44" t="s">
        <v>56</v>
      </c>
      <c r="G258" s="192">
        <v>21</v>
      </c>
      <c r="H258" s="44" t="str">
        <f t="shared" ref="H258:H259" si="183">CONCATENATE(F258,"/",G258)</f>
        <v>XXX170/21</v>
      </c>
      <c r="I258" s="68" t="s">
        <v>5</v>
      </c>
      <c r="J258" s="68" t="s">
        <v>6</v>
      </c>
      <c r="K258" s="69">
        <v>0.74444444444444446</v>
      </c>
      <c r="L258" s="70">
        <v>0.74652777777777779</v>
      </c>
      <c r="M258" s="45" t="s">
        <v>48</v>
      </c>
      <c r="N258" s="70">
        <v>0.76944444444444438</v>
      </c>
      <c r="O258" s="45" t="s">
        <v>57</v>
      </c>
      <c r="P258" s="44" t="str">
        <f t="shared" si="174"/>
        <v>OK</v>
      </c>
      <c r="Q258" s="71">
        <f t="shared" si="175"/>
        <v>2.2916666666666585E-2</v>
      </c>
      <c r="R258" s="71">
        <f t="shared" si="176"/>
        <v>2.0833333333333259E-3</v>
      </c>
      <c r="S258" s="71">
        <f t="shared" si="177"/>
        <v>2.4999999999999911E-2</v>
      </c>
      <c r="T258" s="71">
        <f t="shared" si="180"/>
        <v>4.8611111111110938E-3</v>
      </c>
      <c r="U258" s="44">
        <v>23.1</v>
      </c>
      <c r="V258" s="44">
        <f>INDEX('Počty dní'!F:J,MATCH(E258,'Počty dní'!H:H,0),4)</f>
        <v>47</v>
      </c>
      <c r="W258" s="115">
        <f t="shared" ref="W258:W259" si="184">V258*U258</f>
        <v>1085.7</v>
      </c>
      <c r="X258" s="16"/>
    </row>
    <row r="259" spans="1:24" ht="15" thickBot="1" x14ac:dyDescent="0.35">
      <c r="A259" s="94">
        <v>317</v>
      </c>
      <c r="B259" s="44">
        <v>3117</v>
      </c>
      <c r="C259" s="44" t="s">
        <v>2</v>
      </c>
      <c r="D259" s="89"/>
      <c r="E259" s="67" t="str">
        <f t="shared" si="182"/>
        <v>X</v>
      </c>
      <c r="F259" s="44" t="s">
        <v>56</v>
      </c>
      <c r="G259" s="192">
        <v>22</v>
      </c>
      <c r="H259" s="44" t="str">
        <f t="shared" si="183"/>
        <v>XXX170/22</v>
      </c>
      <c r="I259" s="68" t="s">
        <v>5</v>
      </c>
      <c r="J259" s="68" t="s">
        <v>6</v>
      </c>
      <c r="K259" s="69">
        <v>0.77361111111111114</v>
      </c>
      <c r="L259" s="70">
        <v>0.77430555555555547</v>
      </c>
      <c r="M259" s="45" t="s">
        <v>57</v>
      </c>
      <c r="N259" s="70">
        <v>0.79861111111111116</v>
      </c>
      <c r="O259" s="45" t="s">
        <v>48</v>
      </c>
      <c r="P259" s="44"/>
      <c r="Q259" s="71">
        <f t="shared" si="175"/>
        <v>2.4305555555555691E-2</v>
      </c>
      <c r="R259" s="71">
        <f t="shared" si="176"/>
        <v>6.9444444444433095E-4</v>
      </c>
      <c r="S259" s="71">
        <f t="shared" si="177"/>
        <v>2.5000000000000022E-2</v>
      </c>
      <c r="T259" s="71">
        <f t="shared" si="180"/>
        <v>4.1666666666667629E-3</v>
      </c>
      <c r="U259" s="44">
        <v>23.1</v>
      </c>
      <c r="V259" s="44">
        <f>INDEX('Počty dní'!F:J,MATCH(E259,'Počty dní'!H:H,0),4)</f>
        <v>47</v>
      </c>
      <c r="W259" s="115">
        <f t="shared" si="184"/>
        <v>1085.7</v>
      </c>
      <c r="X259" s="16"/>
    </row>
    <row r="260" spans="1:24" ht="15" thickBot="1" x14ac:dyDescent="0.35">
      <c r="A260" s="120" t="str">
        <f ca="1">CONCATENATE(INDIRECT("R[-3]C[0]",FALSE),"celkem")</f>
        <v>317celkem</v>
      </c>
      <c r="B260" s="121"/>
      <c r="C260" s="121" t="str">
        <f ca="1">INDIRECT("R[-1]C[12]",FALSE)</f>
        <v>Chotěboř,,žel.st.</v>
      </c>
      <c r="D260" s="122"/>
      <c r="E260" s="121"/>
      <c r="F260" s="122"/>
      <c r="G260" s="121"/>
      <c r="H260" s="123"/>
      <c r="I260" s="132"/>
      <c r="J260" s="133" t="str">
        <f ca="1">INDIRECT("R[-2]C[0]",FALSE)</f>
        <v>V</v>
      </c>
      <c r="K260" s="124"/>
      <c r="L260" s="134"/>
      <c r="M260" s="125"/>
      <c r="N260" s="134"/>
      <c r="O260" s="126"/>
      <c r="P260" s="121"/>
      <c r="Q260" s="127">
        <f>SUM(Q251:Q259)</f>
        <v>0.20763888888888887</v>
      </c>
      <c r="R260" s="127">
        <f>SUM(R251:R259)</f>
        <v>1.3888888888888784E-2</v>
      </c>
      <c r="S260" s="127">
        <f>SUM(S251:S259)</f>
        <v>0.22152777777777766</v>
      </c>
      <c r="T260" s="127">
        <f>SUM(T251:T259)</f>
        <v>0.32222222222222241</v>
      </c>
      <c r="U260" s="128">
        <f>SUM(U251:U259)</f>
        <v>170.4</v>
      </c>
      <c r="V260" s="129"/>
      <c r="W260" s="130">
        <f>SUM(W251:W259)</f>
        <v>8008.7999999999993</v>
      </c>
      <c r="X260" s="41"/>
    </row>
    <row r="262" spans="1:24" ht="15" thickBot="1" x14ac:dyDescent="0.35"/>
    <row r="263" spans="1:24" x14ac:dyDescent="0.3">
      <c r="A263" s="93">
        <v>318</v>
      </c>
      <c r="B263" s="42">
        <v>3118</v>
      </c>
      <c r="C263" s="42" t="s">
        <v>2</v>
      </c>
      <c r="D263" s="109"/>
      <c r="E263" s="110" t="str">
        <f t="shared" ref="E263" si="185">CONCATENATE(C263,D263)</f>
        <v>X</v>
      </c>
      <c r="F263" s="42" t="s">
        <v>122</v>
      </c>
      <c r="G263" s="191">
        <v>1</v>
      </c>
      <c r="H263" s="42" t="str">
        <f t="shared" ref="H263" si="186">CONCATENATE(F263,"/",G263)</f>
        <v>XXX161/1</v>
      </c>
      <c r="I263" s="64" t="s">
        <v>5</v>
      </c>
      <c r="J263" s="64" t="s">
        <v>5</v>
      </c>
      <c r="K263" s="111">
        <v>0.18680555555555556</v>
      </c>
      <c r="L263" s="112">
        <v>0.1875</v>
      </c>
      <c r="M263" s="131" t="s">
        <v>123</v>
      </c>
      <c r="N263" s="112">
        <v>0.22152777777777777</v>
      </c>
      <c r="O263" s="154" t="s">
        <v>110</v>
      </c>
      <c r="P263" s="42" t="str">
        <f t="shared" ref="P263:P274" si="187">IF(M264=O263,"OK","POZOR")</f>
        <v>OK</v>
      </c>
      <c r="Q263" s="114">
        <f t="shared" ref="Q263:Q275" si="188">IF(ISNUMBER(G263),N263-L263,IF(F263="přejezd",N263-L263,0))</f>
        <v>3.4027777777777768E-2</v>
      </c>
      <c r="R263" s="114">
        <f t="shared" ref="R263:R275" si="189">IF(ISNUMBER(G263),L263-K263,0)</f>
        <v>6.9444444444444198E-4</v>
      </c>
      <c r="S263" s="114">
        <f t="shared" ref="S263:S275" si="190">Q263+R263</f>
        <v>3.472222222222221E-2</v>
      </c>
      <c r="T263" s="114"/>
      <c r="U263" s="42">
        <v>26.2</v>
      </c>
      <c r="V263" s="42">
        <f>INDEX('Počty dní'!F:J,MATCH(E263,'Počty dní'!H:H,0),4)</f>
        <v>47</v>
      </c>
      <c r="W263" s="65">
        <f t="shared" ref="W263" si="191">V263*U263</f>
        <v>1231.3999999999999</v>
      </c>
      <c r="X263" s="16"/>
    </row>
    <row r="264" spans="1:24" x14ac:dyDescent="0.3">
      <c r="A264" s="94">
        <v>318</v>
      </c>
      <c r="B264" s="44">
        <v>3118</v>
      </c>
      <c r="C264" s="44" t="s">
        <v>2</v>
      </c>
      <c r="D264" s="89"/>
      <c r="E264" s="67" t="str">
        <f t="shared" ref="E264:E272" si="192">CONCATENATE(C264,D264)</f>
        <v>X</v>
      </c>
      <c r="F264" s="44" t="s">
        <v>108</v>
      </c>
      <c r="G264" s="192">
        <v>4</v>
      </c>
      <c r="H264" s="44" t="str">
        <f t="shared" ref="H264:H272" si="193">CONCATENATE(F264,"/",G264)</f>
        <v>XXX223/4</v>
      </c>
      <c r="I264" s="68" t="s">
        <v>5</v>
      </c>
      <c r="J264" s="68" t="s">
        <v>5</v>
      </c>
      <c r="K264" s="69">
        <v>0.23611111111111113</v>
      </c>
      <c r="L264" s="70">
        <v>0.23750000000000002</v>
      </c>
      <c r="M264" s="138" t="s">
        <v>110</v>
      </c>
      <c r="N264" s="70">
        <v>0.2673611111111111</v>
      </c>
      <c r="O264" s="137" t="s">
        <v>103</v>
      </c>
      <c r="P264" s="44" t="str">
        <f t="shared" si="187"/>
        <v>OK</v>
      </c>
      <c r="Q264" s="71">
        <f t="shared" ref="Q264:Q269" si="194">IF(ISNUMBER(G264),N264-L264,IF(F264="přejezd",N264-L264,0))</f>
        <v>2.9861111111111088E-2</v>
      </c>
      <c r="R264" s="71">
        <f t="shared" ref="R264:R269" si="195">IF(ISNUMBER(G264),L264-K264,0)</f>
        <v>1.388888888888884E-3</v>
      </c>
      <c r="S264" s="71">
        <f t="shared" ref="S264:S269" si="196">Q264+R264</f>
        <v>3.1249999999999972E-2</v>
      </c>
      <c r="T264" s="71">
        <f t="shared" ref="T264:T269" si="197">K264-N263</f>
        <v>1.4583333333333365E-2</v>
      </c>
      <c r="U264" s="44">
        <v>21.6</v>
      </c>
      <c r="V264" s="44">
        <f>INDEX('Počty dní'!F:J,MATCH(E264,'Počty dní'!H:H,0),4)</f>
        <v>47</v>
      </c>
      <c r="W264" s="115">
        <f t="shared" ref="W264:W272" si="198">V264*U264</f>
        <v>1015.2</v>
      </c>
      <c r="X264" s="16"/>
    </row>
    <row r="265" spans="1:24" x14ac:dyDescent="0.3">
      <c r="A265" s="94">
        <v>318</v>
      </c>
      <c r="B265" s="44">
        <v>3118</v>
      </c>
      <c r="C265" s="44" t="s">
        <v>2</v>
      </c>
      <c r="D265" s="89"/>
      <c r="E265" s="67" t="str">
        <f t="shared" si="192"/>
        <v>X</v>
      </c>
      <c r="F265" s="44" t="s">
        <v>108</v>
      </c>
      <c r="G265" s="192">
        <v>5</v>
      </c>
      <c r="H265" s="44" t="str">
        <f t="shared" si="193"/>
        <v>XXX223/5</v>
      </c>
      <c r="I265" s="68" t="s">
        <v>5</v>
      </c>
      <c r="J265" s="68" t="s">
        <v>5</v>
      </c>
      <c r="K265" s="69">
        <v>0.26944444444444443</v>
      </c>
      <c r="L265" s="70">
        <v>0.27083333333333331</v>
      </c>
      <c r="M265" s="137" t="s">
        <v>103</v>
      </c>
      <c r="N265" s="70">
        <v>0.28125</v>
      </c>
      <c r="O265" s="45" t="s">
        <v>109</v>
      </c>
      <c r="P265" s="44" t="str">
        <f t="shared" si="187"/>
        <v>OK</v>
      </c>
      <c r="Q265" s="71">
        <f t="shared" si="194"/>
        <v>1.0416666666666685E-2</v>
      </c>
      <c r="R265" s="71">
        <f t="shared" si="195"/>
        <v>1.388888888888884E-3</v>
      </c>
      <c r="S265" s="71">
        <f t="shared" si="196"/>
        <v>1.1805555555555569E-2</v>
      </c>
      <c r="T265" s="71">
        <f t="shared" si="197"/>
        <v>2.0833333333333259E-3</v>
      </c>
      <c r="U265" s="44">
        <v>9.1</v>
      </c>
      <c r="V265" s="44">
        <f>INDEX('Počty dní'!F:J,MATCH(E265,'Počty dní'!H:H,0),4)</f>
        <v>47</v>
      </c>
      <c r="W265" s="115">
        <f t="shared" si="198"/>
        <v>427.7</v>
      </c>
      <c r="X265" s="16"/>
    </row>
    <row r="266" spans="1:24" x14ac:dyDescent="0.3">
      <c r="A266" s="94">
        <v>318</v>
      </c>
      <c r="B266" s="44">
        <v>3118</v>
      </c>
      <c r="C266" s="44" t="s">
        <v>2</v>
      </c>
      <c r="D266" s="89"/>
      <c r="E266" s="67" t="str">
        <f t="shared" si="192"/>
        <v>X</v>
      </c>
      <c r="F266" s="44" t="s">
        <v>108</v>
      </c>
      <c r="G266" s="192">
        <v>7</v>
      </c>
      <c r="H266" s="44" t="str">
        <f t="shared" si="193"/>
        <v>XXX223/7</v>
      </c>
      <c r="I266" s="68" t="s">
        <v>5</v>
      </c>
      <c r="J266" s="68" t="s">
        <v>5</v>
      </c>
      <c r="K266" s="69">
        <v>0.30486111111111108</v>
      </c>
      <c r="L266" s="70">
        <v>0.30624999999999997</v>
      </c>
      <c r="M266" s="45" t="s">
        <v>109</v>
      </c>
      <c r="N266" s="70">
        <v>0.32083333333333336</v>
      </c>
      <c r="O266" s="138" t="s">
        <v>110</v>
      </c>
      <c r="P266" s="44" t="str">
        <f t="shared" si="187"/>
        <v>OK</v>
      </c>
      <c r="Q266" s="71">
        <f t="shared" si="194"/>
        <v>1.4583333333333393E-2</v>
      </c>
      <c r="R266" s="71">
        <f t="shared" si="195"/>
        <v>1.388888888888884E-3</v>
      </c>
      <c r="S266" s="71">
        <f t="shared" si="196"/>
        <v>1.5972222222222276E-2</v>
      </c>
      <c r="T266" s="71">
        <f t="shared" si="197"/>
        <v>2.3611111111111083E-2</v>
      </c>
      <c r="U266" s="44">
        <v>10.8</v>
      </c>
      <c r="V266" s="44">
        <f>INDEX('Počty dní'!F:J,MATCH(E266,'Počty dní'!H:H,0),4)</f>
        <v>47</v>
      </c>
      <c r="W266" s="115">
        <f t="shared" si="198"/>
        <v>507.6</v>
      </c>
      <c r="X266" s="16"/>
    </row>
    <row r="267" spans="1:24" x14ac:dyDescent="0.3">
      <c r="A267" s="94">
        <v>318</v>
      </c>
      <c r="B267" s="44">
        <v>3118</v>
      </c>
      <c r="C267" s="44" t="s">
        <v>2</v>
      </c>
      <c r="D267" s="89"/>
      <c r="E267" s="67" t="str">
        <f t="shared" si="192"/>
        <v>X</v>
      </c>
      <c r="F267" s="44" t="s">
        <v>122</v>
      </c>
      <c r="G267" s="192">
        <v>6</v>
      </c>
      <c r="H267" s="44" t="str">
        <f t="shared" si="193"/>
        <v>XXX161/6</v>
      </c>
      <c r="I267" s="68" t="s">
        <v>5</v>
      </c>
      <c r="J267" s="68" t="s">
        <v>5</v>
      </c>
      <c r="K267" s="69">
        <v>0.41666666666666669</v>
      </c>
      <c r="L267" s="70">
        <v>0.41736111111111113</v>
      </c>
      <c r="M267" s="138" t="s">
        <v>110</v>
      </c>
      <c r="N267" s="70">
        <v>0.45624999999999999</v>
      </c>
      <c r="O267" s="142" t="s">
        <v>123</v>
      </c>
      <c r="P267" s="44" t="str">
        <f t="shared" si="187"/>
        <v>OK</v>
      </c>
      <c r="Q267" s="71">
        <f t="shared" si="194"/>
        <v>3.8888888888888862E-2</v>
      </c>
      <c r="R267" s="71">
        <f t="shared" si="195"/>
        <v>6.9444444444444198E-4</v>
      </c>
      <c r="S267" s="71">
        <f t="shared" si="196"/>
        <v>3.9583333333333304E-2</v>
      </c>
      <c r="T267" s="71">
        <f t="shared" si="197"/>
        <v>9.5833333333333326E-2</v>
      </c>
      <c r="U267" s="44">
        <v>26.2</v>
      </c>
      <c r="V267" s="44">
        <f>INDEX('Počty dní'!F:J,MATCH(E267,'Počty dní'!H:H,0),4)</f>
        <v>47</v>
      </c>
      <c r="W267" s="115">
        <f t="shared" si="198"/>
        <v>1231.3999999999999</v>
      </c>
      <c r="X267" s="16"/>
    </row>
    <row r="268" spans="1:24" x14ac:dyDescent="0.3">
      <c r="A268" s="94">
        <v>318</v>
      </c>
      <c r="B268" s="44">
        <v>3118</v>
      </c>
      <c r="C268" s="44" t="s">
        <v>2</v>
      </c>
      <c r="D268" s="89"/>
      <c r="E268" s="67" t="str">
        <f t="shared" si="192"/>
        <v>X</v>
      </c>
      <c r="F268" s="44" t="s">
        <v>122</v>
      </c>
      <c r="G268" s="192">
        <v>15</v>
      </c>
      <c r="H268" s="44" t="str">
        <f t="shared" si="193"/>
        <v>XXX161/15</v>
      </c>
      <c r="I268" s="68" t="s">
        <v>5</v>
      </c>
      <c r="J268" s="68" t="s">
        <v>5</v>
      </c>
      <c r="K268" s="69">
        <v>0.45763888888888887</v>
      </c>
      <c r="L268" s="70">
        <v>0.45833333333333331</v>
      </c>
      <c r="M268" s="142" t="s">
        <v>123</v>
      </c>
      <c r="N268" s="70">
        <v>0.46597222222222223</v>
      </c>
      <c r="O268" s="141" t="s">
        <v>106</v>
      </c>
      <c r="P268" s="44" t="str">
        <f t="shared" si="187"/>
        <v>OK</v>
      </c>
      <c r="Q268" s="71">
        <f t="shared" si="194"/>
        <v>7.6388888888889173E-3</v>
      </c>
      <c r="R268" s="71">
        <f t="shared" si="195"/>
        <v>6.9444444444444198E-4</v>
      </c>
      <c r="S268" s="71">
        <f t="shared" si="196"/>
        <v>8.3333333333333592E-3</v>
      </c>
      <c r="T268" s="71">
        <f t="shared" si="197"/>
        <v>1.388888888888884E-3</v>
      </c>
      <c r="U268" s="44">
        <v>6.4</v>
      </c>
      <c r="V268" s="44">
        <f>INDEX('Počty dní'!F:J,MATCH(E268,'Počty dní'!H:H,0),4)</f>
        <v>47</v>
      </c>
      <c r="W268" s="115">
        <f t="shared" si="198"/>
        <v>300.8</v>
      </c>
      <c r="X268" s="16"/>
    </row>
    <row r="269" spans="1:24" x14ac:dyDescent="0.3">
      <c r="A269" s="94">
        <v>318</v>
      </c>
      <c r="B269" s="44">
        <v>3118</v>
      </c>
      <c r="C269" s="44" t="s">
        <v>2</v>
      </c>
      <c r="D269" s="89"/>
      <c r="E269" s="67" t="str">
        <f t="shared" si="192"/>
        <v>X</v>
      </c>
      <c r="F269" s="44" t="s">
        <v>122</v>
      </c>
      <c r="G269" s="192">
        <v>5</v>
      </c>
      <c r="H269" s="44" t="str">
        <f t="shared" si="193"/>
        <v>XXX161/5</v>
      </c>
      <c r="I269" s="68" t="s">
        <v>5</v>
      </c>
      <c r="J269" s="68" t="s">
        <v>5</v>
      </c>
      <c r="K269" s="69">
        <v>0.47361111111111115</v>
      </c>
      <c r="L269" s="70">
        <v>0.47500000000000003</v>
      </c>
      <c r="M269" s="137" t="s">
        <v>106</v>
      </c>
      <c r="N269" s="70">
        <v>0.4993055555555555</v>
      </c>
      <c r="O269" s="138" t="s">
        <v>110</v>
      </c>
      <c r="P269" s="44" t="str">
        <f t="shared" si="187"/>
        <v>OK</v>
      </c>
      <c r="Q269" s="71">
        <f t="shared" si="194"/>
        <v>2.4305555555555469E-2</v>
      </c>
      <c r="R269" s="71">
        <f t="shared" si="195"/>
        <v>1.388888888888884E-3</v>
      </c>
      <c r="S269" s="71">
        <f t="shared" si="196"/>
        <v>2.5694444444444353E-2</v>
      </c>
      <c r="T269" s="71">
        <f t="shared" si="197"/>
        <v>7.6388888888889173E-3</v>
      </c>
      <c r="U269" s="44">
        <v>19.8</v>
      </c>
      <c r="V269" s="44">
        <f>INDEX('Počty dní'!F:J,MATCH(E269,'Počty dní'!H:H,0),4)</f>
        <v>47</v>
      </c>
      <c r="W269" s="115">
        <f t="shared" si="198"/>
        <v>930.6</v>
      </c>
      <c r="X269" s="16"/>
    </row>
    <row r="270" spans="1:24" x14ac:dyDescent="0.3">
      <c r="A270" s="94">
        <v>318</v>
      </c>
      <c r="B270" s="44">
        <v>3118</v>
      </c>
      <c r="C270" s="44" t="s">
        <v>2</v>
      </c>
      <c r="D270" s="89"/>
      <c r="E270" s="67" t="str">
        <f t="shared" si="192"/>
        <v>X</v>
      </c>
      <c r="F270" s="44" t="s">
        <v>122</v>
      </c>
      <c r="G270" s="192">
        <v>8</v>
      </c>
      <c r="H270" s="44" t="str">
        <f t="shared" si="193"/>
        <v>XXX161/8</v>
      </c>
      <c r="I270" s="68" t="s">
        <v>5</v>
      </c>
      <c r="J270" s="68" t="s">
        <v>5</v>
      </c>
      <c r="K270" s="69">
        <v>0.53402777777777777</v>
      </c>
      <c r="L270" s="70">
        <v>0.53472222222222221</v>
      </c>
      <c r="M270" s="137" t="s">
        <v>110</v>
      </c>
      <c r="N270" s="70">
        <v>0.55625000000000002</v>
      </c>
      <c r="O270" s="138" t="s">
        <v>106</v>
      </c>
      <c r="P270" s="44" t="str">
        <f t="shared" si="187"/>
        <v>OK</v>
      </c>
      <c r="Q270" s="71">
        <f t="shared" si="188"/>
        <v>2.1527777777777812E-2</v>
      </c>
      <c r="R270" s="71">
        <f t="shared" si="189"/>
        <v>6.9444444444444198E-4</v>
      </c>
      <c r="S270" s="71">
        <f t="shared" si="190"/>
        <v>2.2222222222222254E-2</v>
      </c>
      <c r="T270" s="71">
        <f t="shared" ref="T270:T275" si="199">K270-N269</f>
        <v>3.4722222222222265E-2</v>
      </c>
      <c r="U270" s="44">
        <v>19.8</v>
      </c>
      <c r="V270" s="44">
        <f>INDEX('Počty dní'!F:J,MATCH(E270,'Počty dní'!H:H,0),4)</f>
        <v>47</v>
      </c>
      <c r="W270" s="115">
        <f t="shared" si="198"/>
        <v>930.6</v>
      </c>
      <c r="X270" s="16"/>
    </row>
    <row r="271" spans="1:24" x14ac:dyDescent="0.3">
      <c r="A271" s="94">
        <v>318</v>
      </c>
      <c r="B271" s="44">
        <v>3118</v>
      </c>
      <c r="C271" s="44" t="s">
        <v>2</v>
      </c>
      <c r="D271" s="89"/>
      <c r="E271" s="67" t="str">
        <f t="shared" si="192"/>
        <v>X</v>
      </c>
      <c r="F271" s="44" t="s">
        <v>122</v>
      </c>
      <c r="G271" s="192">
        <v>7</v>
      </c>
      <c r="H271" s="44" t="str">
        <f t="shared" si="193"/>
        <v>XXX161/7</v>
      </c>
      <c r="I271" s="68" t="s">
        <v>5</v>
      </c>
      <c r="J271" s="68" t="s">
        <v>5</v>
      </c>
      <c r="K271" s="69">
        <v>0.55694444444444446</v>
      </c>
      <c r="L271" s="70">
        <v>0.55833333333333335</v>
      </c>
      <c r="M271" s="141" t="s">
        <v>106</v>
      </c>
      <c r="N271" s="70">
        <v>0.58263888888888882</v>
      </c>
      <c r="O271" s="138" t="s">
        <v>110</v>
      </c>
      <c r="P271" s="44" t="str">
        <f t="shared" si="187"/>
        <v>OK</v>
      </c>
      <c r="Q271" s="71">
        <f t="shared" ref="Q271:Q272" si="200">IF(ISNUMBER(G271),N271-L271,IF(F271="přejezd",N271-L271,0))</f>
        <v>2.4305555555555469E-2</v>
      </c>
      <c r="R271" s="71">
        <f t="shared" ref="R271:R272" si="201">IF(ISNUMBER(G271),L271-K271,0)</f>
        <v>1.388888888888884E-3</v>
      </c>
      <c r="S271" s="71">
        <f t="shared" ref="S271:S272" si="202">Q271+R271</f>
        <v>2.5694444444444353E-2</v>
      </c>
      <c r="T271" s="71">
        <f t="shared" ref="T271:T272" si="203">K271-N270</f>
        <v>6.9444444444444198E-4</v>
      </c>
      <c r="U271" s="44">
        <v>19.8</v>
      </c>
      <c r="V271" s="44">
        <f>INDEX('Počty dní'!F:J,MATCH(E271,'Počty dní'!H:H,0),4)</f>
        <v>47</v>
      </c>
      <c r="W271" s="115">
        <f t="shared" si="198"/>
        <v>930.6</v>
      </c>
      <c r="X271" s="16"/>
    </row>
    <row r="272" spans="1:24" x14ac:dyDescent="0.3">
      <c r="A272" s="94">
        <v>318</v>
      </c>
      <c r="B272" s="44">
        <v>3118</v>
      </c>
      <c r="C272" s="44" t="s">
        <v>2</v>
      </c>
      <c r="D272" s="89"/>
      <c r="E272" s="67" t="str">
        <f t="shared" si="192"/>
        <v>X</v>
      </c>
      <c r="F272" s="44" t="s">
        <v>122</v>
      </c>
      <c r="G272" s="192">
        <v>10</v>
      </c>
      <c r="H272" s="44" t="str">
        <f t="shared" si="193"/>
        <v>XXX161/10</v>
      </c>
      <c r="I272" s="68" t="s">
        <v>5</v>
      </c>
      <c r="J272" s="68" t="s">
        <v>5</v>
      </c>
      <c r="K272" s="69">
        <v>0.59027777777777779</v>
      </c>
      <c r="L272" s="70">
        <v>0.59097222222222223</v>
      </c>
      <c r="M272" s="138" t="s">
        <v>110</v>
      </c>
      <c r="N272" s="70">
        <v>0.62291666666666667</v>
      </c>
      <c r="O272" s="142" t="s">
        <v>123</v>
      </c>
      <c r="P272" s="44" t="str">
        <f t="shared" si="187"/>
        <v>OK</v>
      </c>
      <c r="Q272" s="71">
        <f t="shared" si="200"/>
        <v>3.1944444444444442E-2</v>
      </c>
      <c r="R272" s="71">
        <f t="shared" si="201"/>
        <v>6.9444444444444198E-4</v>
      </c>
      <c r="S272" s="71">
        <f t="shared" si="202"/>
        <v>3.2638888888888884E-2</v>
      </c>
      <c r="T272" s="71">
        <f t="shared" si="203"/>
        <v>7.6388888888889728E-3</v>
      </c>
      <c r="U272" s="44">
        <v>26.2</v>
      </c>
      <c r="V272" s="44">
        <f>INDEX('Počty dní'!F:J,MATCH(E272,'Počty dní'!H:H,0),4)</f>
        <v>47</v>
      </c>
      <c r="W272" s="115">
        <f t="shared" si="198"/>
        <v>1231.3999999999999</v>
      </c>
      <c r="X272" s="16"/>
    </row>
    <row r="273" spans="1:24" x14ac:dyDescent="0.3">
      <c r="A273" s="94">
        <v>318</v>
      </c>
      <c r="B273" s="44">
        <v>3118</v>
      </c>
      <c r="C273" s="44" t="s">
        <v>2</v>
      </c>
      <c r="D273" s="89"/>
      <c r="E273" s="67" t="str">
        <f t="shared" ref="E273:E275" si="204">CONCATENATE(C273,D273)</f>
        <v>X</v>
      </c>
      <c r="F273" s="44" t="s">
        <v>122</v>
      </c>
      <c r="G273" s="192">
        <v>9</v>
      </c>
      <c r="H273" s="44" t="str">
        <f t="shared" ref="H273:H275" si="205">CONCATENATE(F273,"/",G273)</f>
        <v>XXX161/9</v>
      </c>
      <c r="I273" s="68" t="s">
        <v>5</v>
      </c>
      <c r="J273" s="68" t="s">
        <v>5</v>
      </c>
      <c r="K273" s="69">
        <v>0.62430555555555556</v>
      </c>
      <c r="L273" s="70">
        <v>0.625</v>
      </c>
      <c r="M273" s="142" t="s">
        <v>123</v>
      </c>
      <c r="N273" s="70">
        <v>0.66597222222222219</v>
      </c>
      <c r="O273" s="138" t="s">
        <v>110</v>
      </c>
      <c r="P273" s="44" t="str">
        <f t="shared" si="187"/>
        <v>OK</v>
      </c>
      <c r="Q273" s="71">
        <f t="shared" si="188"/>
        <v>4.0972222222222188E-2</v>
      </c>
      <c r="R273" s="71">
        <f t="shared" si="189"/>
        <v>6.9444444444444198E-4</v>
      </c>
      <c r="S273" s="71">
        <f t="shared" si="190"/>
        <v>4.166666666666663E-2</v>
      </c>
      <c r="T273" s="71">
        <f t="shared" si="199"/>
        <v>1.388888888888884E-3</v>
      </c>
      <c r="U273" s="44">
        <v>26.2</v>
      </c>
      <c r="V273" s="44">
        <f>INDEX('Počty dní'!F:J,MATCH(E273,'Počty dní'!H:H,0),4)</f>
        <v>47</v>
      </c>
      <c r="W273" s="115">
        <f t="shared" ref="W273:W275" si="206">V273*U273</f>
        <v>1231.3999999999999</v>
      </c>
      <c r="X273" s="16"/>
    </row>
    <row r="274" spans="1:24" x14ac:dyDescent="0.3">
      <c r="A274" s="94">
        <v>318</v>
      </c>
      <c r="B274" s="44">
        <v>3118</v>
      </c>
      <c r="C274" s="44" t="s">
        <v>2</v>
      </c>
      <c r="D274" s="89"/>
      <c r="E274" s="67" t="str">
        <f t="shared" si="204"/>
        <v>X</v>
      </c>
      <c r="F274" s="44" t="s">
        <v>122</v>
      </c>
      <c r="G274" s="192">
        <v>12</v>
      </c>
      <c r="H274" s="44" t="str">
        <f t="shared" si="205"/>
        <v>XXX161/12</v>
      </c>
      <c r="I274" s="68" t="s">
        <v>5</v>
      </c>
      <c r="J274" s="68" t="s">
        <v>5</v>
      </c>
      <c r="K274" s="69">
        <v>0.66666666666666663</v>
      </c>
      <c r="L274" s="70">
        <v>0.66736111111111107</v>
      </c>
      <c r="M274" s="138" t="s">
        <v>110</v>
      </c>
      <c r="N274" s="70">
        <v>0.72291666666666676</v>
      </c>
      <c r="O274" s="142" t="s">
        <v>136</v>
      </c>
      <c r="P274" s="44" t="str">
        <f t="shared" si="187"/>
        <v>OK</v>
      </c>
      <c r="Q274" s="71">
        <f t="shared" si="188"/>
        <v>5.5555555555555691E-2</v>
      </c>
      <c r="R274" s="71">
        <f t="shared" si="189"/>
        <v>6.9444444444444198E-4</v>
      </c>
      <c r="S274" s="71">
        <f t="shared" si="190"/>
        <v>5.6250000000000133E-2</v>
      </c>
      <c r="T274" s="71">
        <f t="shared" si="199"/>
        <v>6.9444444444444198E-4</v>
      </c>
      <c r="U274" s="44">
        <v>29.6</v>
      </c>
      <c r="V274" s="44">
        <f>INDEX('Počty dní'!F:J,MATCH(E274,'Počty dní'!H:H,0),4)</f>
        <v>47</v>
      </c>
      <c r="W274" s="115">
        <f t="shared" si="206"/>
        <v>1391.2</v>
      </c>
      <c r="X274" s="16"/>
    </row>
    <row r="275" spans="1:24" ht="15" thickBot="1" x14ac:dyDescent="0.35">
      <c r="A275" s="94">
        <v>318</v>
      </c>
      <c r="B275" s="44">
        <v>3118</v>
      </c>
      <c r="C275" s="44" t="s">
        <v>2</v>
      </c>
      <c r="D275" s="89"/>
      <c r="E275" s="67" t="str">
        <f t="shared" si="204"/>
        <v>X</v>
      </c>
      <c r="F275" s="44" t="s">
        <v>29</v>
      </c>
      <c r="G275" s="192"/>
      <c r="H275" s="44" t="str">
        <f t="shared" si="205"/>
        <v>přejezd/</v>
      </c>
      <c r="I275" s="68" t="s">
        <v>5</v>
      </c>
      <c r="J275" s="68" t="s">
        <v>5</v>
      </c>
      <c r="K275" s="69">
        <v>0.72291666666666676</v>
      </c>
      <c r="L275" s="70">
        <v>0.72291666666666676</v>
      </c>
      <c r="M275" s="138" t="s">
        <v>136</v>
      </c>
      <c r="N275" s="70">
        <v>0.72638888888888886</v>
      </c>
      <c r="O275" s="142" t="s">
        <v>123</v>
      </c>
      <c r="P275" s="44"/>
      <c r="Q275" s="71">
        <f t="shared" si="188"/>
        <v>3.4722222222220989E-3</v>
      </c>
      <c r="R275" s="71">
        <f t="shared" si="189"/>
        <v>0</v>
      </c>
      <c r="S275" s="71">
        <f t="shared" si="190"/>
        <v>3.4722222222220989E-3</v>
      </c>
      <c r="T275" s="71">
        <f t="shared" si="199"/>
        <v>0</v>
      </c>
      <c r="U275" s="44"/>
      <c r="V275" s="44">
        <f>INDEX('Počty dní'!F:J,MATCH(E275,'Počty dní'!H:H,0),4)</f>
        <v>47</v>
      </c>
      <c r="W275" s="115">
        <f t="shared" si="206"/>
        <v>0</v>
      </c>
      <c r="X275" s="16"/>
    </row>
    <row r="276" spans="1:24" ht="15" thickBot="1" x14ac:dyDescent="0.35">
      <c r="A276" s="120" t="str">
        <f ca="1">CONCATENATE(INDIRECT("R[-3]C[0]",FALSE),"celkem")</f>
        <v>318celkem</v>
      </c>
      <c r="B276" s="121"/>
      <c r="C276" s="121" t="str">
        <f ca="1">INDIRECT("R[-1]C[12]",FALSE)</f>
        <v>Vojnův Městec,,pošta</v>
      </c>
      <c r="D276" s="122"/>
      <c r="E276" s="121"/>
      <c r="F276" s="122"/>
      <c r="G276" s="121"/>
      <c r="H276" s="123"/>
      <c r="I276" s="132"/>
      <c r="J276" s="133" t="str">
        <f ca="1">INDIRECT("R[-2]C[0]",FALSE)</f>
        <v>S</v>
      </c>
      <c r="K276" s="124"/>
      <c r="L276" s="134"/>
      <c r="M276" s="125"/>
      <c r="N276" s="134"/>
      <c r="O276" s="126"/>
      <c r="P276" s="121"/>
      <c r="Q276" s="127">
        <f>SUM(Q263:Q275)</f>
        <v>0.33749999999999991</v>
      </c>
      <c r="R276" s="127">
        <f t="shared" ref="R276:T276" si="207">SUM(R263:R275)</f>
        <v>1.1805555555555514E-2</v>
      </c>
      <c r="S276" s="127">
        <f t="shared" si="207"/>
        <v>0.34930555555555542</v>
      </c>
      <c r="T276" s="127">
        <f t="shared" si="207"/>
        <v>0.19027777777777791</v>
      </c>
      <c r="U276" s="128">
        <f>SUM(U263:U275)</f>
        <v>241.7</v>
      </c>
      <c r="V276" s="129"/>
      <c r="W276" s="130">
        <f>SUM(W263:W275)</f>
        <v>11359.900000000001</v>
      </c>
      <c r="X276" s="41"/>
    </row>
    <row r="277" spans="1:24" x14ac:dyDescent="0.3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16"/>
      <c r="P277" s="16"/>
      <c r="Q277" s="16"/>
      <c r="R277" s="16"/>
      <c r="S277" s="16"/>
      <c r="T277" s="16"/>
      <c r="U277" s="16"/>
      <c r="V277" s="16"/>
      <c r="W277" s="16"/>
      <c r="X277" s="16"/>
    </row>
    <row r="278" spans="1:24" ht="15" thickBot="1" x14ac:dyDescent="0.3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16"/>
      <c r="P278" s="16"/>
      <c r="Q278" s="16"/>
      <c r="R278" s="16"/>
      <c r="S278" s="16"/>
      <c r="T278" s="16"/>
      <c r="U278" s="16"/>
      <c r="V278" s="16"/>
      <c r="W278" s="16"/>
      <c r="X278" s="16"/>
    </row>
    <row r="279" spans="1:24" x14ac:dyDescent="0.3">
      <c r="A279" s="93">
        <v>320</v>
      </c>
      <c r="B279" s="42">
        <v>3120</v>
      </c>
      <c r="C279" s="42" t="s">
        <v>2</v>
      </c>
      <c r="D279" s="109"/>
      <c r="E279" s="110" t="str">
        <f t="shared" ref="E279:E291" si="208">CONCATENATE(C279,D279)</f>
        <v>X</v>
      </c>
      <c r="F279" s="42" t="s">
        <v>129</v>
      </c>
      <c r="G279" s="191">
        <v>52</v>
      </c>
      <c r="H279" s="42" t="str">
        <f t="shared" ref="H279:H290" si="209">CONCATENATE(F279,"/",G279)</f>
        <v>XXX160/52</v>
      </c>
      <c r="I279" s="64" t="s">
        <v>5</v>
      </c>
      <c r="J279" s="64" t="s">
        <v>6</v>
      </c>
      <c r="K279" s="111">
        <v>0.17986111111111111</v>
      </c>
      <c r="L279" s="112">
        <v>0.18055555555555555</v>
      </c>
      <c r="M279" s="113" t="s">
        <v>106</v>
      </c>
      <c r="N279" s="112">
        <v>0.19583333333333333</v>
      </c>
      <c r="O279" s="113" t="s">
        <v>123</v>
      </c>
      <c r="P279" s="42" t="str">
        <f t="shared" ref="P279:P291" si="210">IF(M280=O279,"OK","POZOR")</f>
        <v>OK</v>
      </c>
      <c r="Q279" s="114">
        <f t="shared" ref="Q279:Q292" si="211">IF(ISNUMBER(G279),N279-L279,IF(F279="přejezd",N279-L279,0))</f>
        <v>1.5277777777777779E-2</v>
      </c>
      <c r="R279" s="114">
        <f t="shared" ref="R279:R292" si="212">IF(ISNUMBER(G279),L279-K279,0)</f>
        <v>6.9444444444444198E-4</v>
      </c>
      <c r="S279" s="114">
        <f t="shared" ref="S279:S292" si="213">Q279+R279</f>
        <v>1.5972222222222221E-2</v>
      </c>
      <c r="T279" s="114"/>
      <c r="U279" s="42">
        <v>13</v>
      </c>
      <c r="V279" s="42">
        <f>INDEX('Počty dní'!F:J,MATCH(E279,'Počty dní'!H:H,0),4)</f>
        <v>47</v>
      </c>
      <c r="W279" s="65">
        <f t="shared" ref="W279:W290" si="214">V279*U279</f>
        <v>611</v>
      </c>
      <c r="X279" s="16"/>
    </row>
    <row r="280" spans="1:24" x14ac:dyDescent="0.3">
      <c r="A280" s="94">
        <v>320</v>
      </c>
      <c r="B280" s="44">
        <v>3120</v>
      </c>
      <c r="C280" s="44" t="s">
        <v>2</v>
      </c>
      <c r="D280" s="89"/>
      <c r="E280" s="67" t="str">
        <f t="shared" si="208"/>
        <v>X</v>
      </c>
      <c r="F280" s="44" t="s">
        <v>129</v>
      </c>
      <c r="G280" s="192">
        <v>1</v>
      </c>
      <c r="H280" s="44" t="str">
        <f t="shared" si="209"/>
        <v>XXX160/1</v>
      </c>
      <c r="I280" s="68" t="s">
        <v>5</v>
      </c>
      <c r="J280" s="68" t="s">
        <v>6</v>
      </c>
      <c r="K280" s="69">
        <v>0.20277777777777781</v>
      </c>
      <c r="L280" s="70">
        <v>0.20416666666666669</v>
      </c>
      <c r="M280" s="45" t="s">
        <v>123</v>
      </c>
      <c r="N280" s="70">
        <v>0.22569444444444445</v>
      </c>
      <c r="O280" s="45" t="s">
        <v>103</v>
      </c>
      <c r="P280" s="44" t="str">
        <f t="shared" si="210"/>
        <v>OK</v>
      </c>
      <c r="Q280" s="71">
        <f t="shared" si="211"/>
        <v>2.1527777777777757E-2</v>
      </c>
      <c r="R280" s="71">
        <f t="shared" si="212"/>
        <v>1.388888888888884E-3</v>
      </c>
      <c r="S280" s="71">
        <f t="shared" si="213"/>
        <v>2.2916666666666641E-2</v>
      </c>
      <c r="T280" s="71">
        <f t="shared" ref="T280:T292" si="215">K280-N279</f>
        <v>6.9444444444444753E-3</v>
      </c>
      <c r="U280" s="44">
        <v>18.100000000000001</v>
      </c>
      <c r="V280" s="44">
        <f>INDEX('Počty dní'!F:J,MATCH(E280,'Počty dní'!H:H,0),4)</f>
        <v>47</v>
      </c>
      <c r="W280" s="115">
        <f t="shared" si="214"/>
        <v>850.7</v>
      </c>
      <c r="X280" s="16"/>
    </row>
    <row r="281" spans="1:24" x14ac:dyDescent="0.3">
      <c r="A281" s="94">
        <v>320</v>
      </c>
      <c r="B281" s="44">
        <v>3120</v>
      </c>
      <c r="C281" s="44" t="s">
        <v>2</v>
      </c>
      <c r="D281" s="89"/>
      <c r="E281" s="67" t="str">
        <f t="shared" si="208"/>
        <v>X</v>
      </c>
      <c r="F281" s="44" t="s">
        <v>29</v>
      </c>
      <c r="G281" s="192"/>
      <c r="H281" s="44" t="str">
        <f t="shared" si="209"/>
        <v>přejezd/</v>
      </c>
      <c r="I281" s="68"/>
      <c r="J281" s="68" t="s">
        <v>6</v>
      </c>
      <c r="K281" s="69">
        <v>0.22569444444444445</v>
      </c>
      <c r="L281" s="70">
        <v>0.22569444444444445</v>
      </c>
      <c r="M281" s="45" t="s">
        <v>103</v>
      </c>
      <c r="N281" s="70">
        <v>0.22847222222222222</v>
      </c>
      <c r="O281" s="45" t="s">
        <v>48</v>
      </c>
      <c r="P281" s="44" t="str">
        <f t="shared" si="210"/>
        <v>OK</v>
      </c>
      <c r="Q281" s="71">
        <f t="shared" si="211"/>
        <v>2.7777777777777679E-3</v>
      </c>
      <c r="R281" s="71">
        <f t="shared" si="212"/>
        <v>0</v>
      </c>
      <c r="S281" s="71">
        <f t="shared" si="213"/>
        <v>2.7777777777777679E-3</v>
      </c>
      <c r="T281" s="71">
        <f t="shared" si="215"/>
        <v>0</v>
      </c>
      <c r="U281" s="44">
        <v>0</v>
      </c>
      <c r="V281" s="44">
        <f>INDEX('Počty dní'!F:J,MATCH(E281,'Počty dní'!H:H,0),4)</f>
        <v>47</v>
      </c>
      <c r="W281" s="115">
        <f t="shared" si="214"/>
        <v>0</v>
      </c>
      <c r="X281" s="16"/>
    </row>
    <row r="282" spans="1:24" x14ac:dyDescent="0.3">
      <c r="A282" s="94">
        <v>320</v>
      </c>
      <c r="B282" s="44">
        <v>3120</v>
      </c>
      <c r="C282" s="44" t="s">
        <v>2</v>
      </c>
      <c r="D282" s="89"/>
      <c r="E282" s="67" t="str">
        <f t="shared" si="208"/>
        <v>X</v>
      </c>
      <c r="F282" s="44" t="s">
        <v>69</v>
      </c>
      <c r="G282" s="192">
        <v>3</v>
      </c>
      <c r="H282" s="44" t="str">
        <f t="shared" si="209"/>
        <v>XXX220/3</v>
      </c>
      <c r="I282" s="68" t="s">
        <v>6</v>
      </c>
      <c r="J282" s="68" t="s">
        <v>6</v>
      </c>
      <c r="K282" s="69">
        <v>0.25694444444444448</v>
      </c>
      <c r="L282" s="70">
        <v>0.25833333333333336</v>
      </c>
      <c r="M282" s="45" t="s">
        <v>48</v>
      </c>
      <c r="N282" s="70">
        <v>0.28472222222222221</v>
      </c>
      <c r="O282" s="45" t="s">
        <v>70</v>
      </c>
      <c r="P282" s="44" t="str">
        <f t="shared" si="210"/>
        <v>OK</v>
      </c>
      <c r="Q282" s="71">
        <f t="shared" si="211"/>
        <v>2.6388888888888851E-2</v>
      </c>
      <c r="R282" s="71">
        <f t="shared" si="212"/>
        <v>1.388888888888884E-3</v>
      </c>
      <c r="S282" s="71">
        <f t="shared" si="213"/>
        <v>2.7777777777777735E-2</v>
      </c>
      <c r="T282" s="71">
        <f t="shared" si="215"/>
        <v>2.847222222222226E-2</v>
      </c>
      <c r="U282" s="44">
        <v>19.2</v>
      </c>
      <c r="V282" s="44">
        <f>INDEX('Počty dní'!F:J,MATCH(E282,'Počty dní'!H:H,0),4)</f>
        <v>47</v>
      </c>
      <c r="W282" s="115">
        <f t="shared" si="214"/>
        <v>902.4</v>
      </c>
      <c r="X282" s="16"/>
    </row>
    <row r="283" spans="1:24" x14ac:dyDescent="0.3">
      <c r="A283" s="94">
        <v>320</v>
      </c>
      <c r="B283" s="44">
        <v>3120</v>
      </c>
      <c r="C283" s="44" t="s">
        <v>2</v>
      </c>
      <c r="D283" s="89"/>
      <c r="E283" s="67" t="str">
        <f t="shared" si="208"/>
        <v>X</v>
      </c>
      <c r="F283" s="44" t="s">
        <v>69</v>
      </c>
      <c r="G283" s="192">
        <v>6</v>
      </c>
      <c r="H283" s="44" t="str">
        <f t="shared" si="209"/>
        <v>XXX220/6</v>
      </c>
      <c r="I283" s="68" t="s">
        <v>6</v>
      </c>
      <c r="J283" s="68" t="s">
        <v>6</v>
      </c>
      <c r="K283" s="69">
        <v>0.2951388888888889</v>
      </c>
      <c r="L283" s="70">
        <v>0.2986111111111111</v>
      </c>
      <c r="M283" s="45" t="s">
        <v>70</v>
      </c>
      <c r="N283" s="70">
        <v>0.32291666666666669</v>
      </c>
      <c r="O283" s="45" t="s">
        <v>48</v>
      </c>
      <c r="P283" s="44" t="str">
        <f t="shared" si="210"/>
        <v>OK</v>
      </c>
      <c r="Q283" s="71">
        <f t="shared" si="211"/>
        <v>2.430555555555558E-2</v>
      </c>
      <c r="R283" s="71">
        <f t="shared" si="212"/>
        <v>3.4722222222222099E-3</v>
      </c>
      <c r="S283" s="71">
        <f t="shared" si="213"/>
        <v>2.777777777777779E-2</v>
      </c>
      <c r="T283" s="71">
        <f t="shared" si="215"/>
        <v>1.0416666666666685E-2</v>
      </c>
      <c r="U283" s="44">
        <v>19.2</v>
      </c>
      <c r="V283" s="44">
        <f>INDEX('Počty dní'!F:J,MATCH(E283,'Počty dní'!H:H,0),4)</f>
        <v>47</v>
      </c>
      <c r="W283" s="115">
        <f t="shared" si="214"/>
        <v>902.4</v>
      </c>
      <c r="X283" s="16"/>
    </row>
    <row r="284" spans="1:24" x14ac:dyDescent="0.3">
      <c r="A284" s="94">
        <v>320</v>
      </c>
      <c r="B284" s="44">
        <v>3120</v>
      </c>
      <c r="C284" s="44" t="s">
        <v>2</v>
      </c>
      <c r="D284" s="89"/>
      <c r="E284" s="67" t="str">
        <f t="shared" si="208"/>
        <v>X</v>
      </c>
      <c r="F284" s="44" t="s">
        <v>131</v>
      </c>
      <c r="G284" s="192">
        <v>10</v>
      </c>
      <c r="H284" s="44" t="str">
        <f t="shared" si="209"/>
        <v>XXX222/10</v>
      </c>
      <c r="I284" s="68" t="s">
        <v>5</v>
      </c>
      <c r="J284" s="68" t="s">
        <v>6</v>
      </c>
      <c r="K284" s="69">
        <v>0.39097222222222222</v>
      </c>
      <c r="L284" s="70">
        <v>0.3923611111111111</v>
      </c>
      <c r="M284" s="143" t="s">
        <v>48</v>
      </c>
      <c r="N284" s="70">
        <v>0.42499999999999999</v>
      </c>
      <c r="O284" s="45" t="s">
        <v>70</v>
      </c>
      <c r="P284" s="44" t="str">
        <f t="shared" si="210"/>
        <v>OK</v>
      </c>
      <c r="Q284" s="71">
        <f t="shared" si="211"/>
        <v>3.2638888888888884E-2</v>
      </c>
      <c r="R284" s="71">
        <f t="shared" si="212"/>
        <v>1.388888888888884E-3</v>
      </c>
      <c r="S284" s="71">
        <f t="shared" si="213"/>
        <v>3.4027777777777768E-2</v>
      </c>
      <c r="T284" s="71">
        <f t="shared" si="215"/>
        <v>6.8055555555555536E-2</v>
      </c>
      <c r="U284" s="44">
        <v>26.4</v>
      </c>
      <c r="V284" s="44">
        <f>INDEX('Počty dní'!F:J,MATCH(E284,'Počty dní'!H:H,0),4)</f>
        <v>47</v>
      </c>
      <c r="W284" s="115">
        <f t="shared" si="214"/>
        <v>1240.8</v>
      </c>
      <c r="X284" s="16"/>
    </row>
    <row r="285" spans="1:24" x14ac:dyDescent="0.3">
      <c r="A285" s="94">
        <v>320</v>
      </c>
      <c r="B285" s="44">
        <v>3120</v>
      </c>
      <c r="C285" s="44" t="s">
        <v>2</v>
      </c>
      <c r="D285" s="89"/>
      <c r="E285" s="67" t="str">
        <f t="shared" si="208"/>
        <v>X</v>
      </c>
      <c r="F285" s="44" t="s">
        <v>69</v>
      </c>
      <c r="G285" s="192">
        <v>10</v>
      </c>
      <c r="H285" s="44" t="str">
        <f>CONCATENATE(F285,"/",G285)</f>
        <v>XXX220/10</v>
      </c>
      <c r="I285" s="68" t="s">
        <v>5</v>
      </c>
      <c r="J285" s="68" t="s">
        <v>6</v>
      </c>
      <c r="K285" s="69">
        <v>0.46180555555555558</v>
      </c>
      <c r="L285" s="70">
        <v>0.46527777777777773</v>
      </c>
      <c r="M285" s="45" t="s">
        <v>70</v>
      </c>
      <c r="N285" s="70">
        <v>0.48958333333333331</v>
      </c>
      <c r="O285" s="45" t="s">
        <v>48</v>
      </c>
      <c r="P285" s="44" t="str">
        <f t="shared" si="210"/>
        <v>OK</v>
      </c>
      <c r="Q285" s="71">
        <f t="shared" si="211"/>
        <v>2.430555555555558E-2</v>
      </c>
      <c r="R285" s="71">
        <f t="shared" si="212"/>
        <v>3.4722222222221544E-3</v>
      </c>
      <c r="S285" s="71">
        <f t="shared" si="213"/>
        <v>2.7777777777777735E-2</v>
      </c>
      <c r="T285" s="71">
        <f t="shared" si="215"/>
        <v>3.6805555555555591E-2</v>
      </c>
      <c r="U285" s="44">
        <v>19.2</v>
      </c>
      <c r="V285" s="44">
        <f>INDEX('Počty dní'!F:J,MATCH(E285,'Počty dní'!H:H,0),4)</f>
        <v>47</v>
      </c>
      <c r="W285" s="115">
        <f>V285*U285</f>
        <v>902.4</v>
      </c>
      <c r="X285" s="16"/>
    </row>
    <row r="286" spans="1:24" x14ac:dyDescent="0.3">
      <c r="A286" s="94">
        <v>320</v>
      </c>
      <c r="B286" s="44">
        <v>3120</v>
      </c>
      <c r="C286" s="44" t="s">
        <v>2</v>
      </c>
      <c r="D286" s="89"/>
      <c r="E286" s="67" t="str">
        <f t="shared" si="208"/>
        <v>X</v>
      </c>
      <c r="F286" s="44" t="s">
        <v>56</v>
      </c>
      <c r="G286" s="192">
        <v>11</v>
      </c>
      <c r="H286" s="44" t="str">
        <f t="shared" si="209"/>
        <v>XXX170/11</v>
      </c>
      <c r="I286" s="68" t="s">
        <v>5</v>
      </c>
      <c r="J286" s="68" t="s">
        <v>6</v>
      </c>
      <c r="K286" s="69">
        <v>0.49444444444444446</v>
      </c>
      <c r="L286" s="70">
        <v>0.49652777777777773</v>
      </c>
      <c r="M286" s="45" t="s">
        <v>48</v>
      </c>
      <c r="N286" s="70">
        <v>0.51944444444444449</v>
      </c>
      <c r="O286" s="45" t="s">
        <v>57</v>
      </c>
      <c r="P286" s="44" t="str">
        <f t="shared" si="210"/>
        <v>OK</v>
      </c>
      <c r="Q286" s="71">
        <f t="shared" si="211"/>
        <v>2.2916666666666752E-2</v>
      </c>
      <c r="R286" s="71">
        <f t="shared" si="212"/>
        <v>2.0833333333332704E-3</v>
      </c>
      <c r="S286" s="71">
        <f t="shared" si="213"/>
        <v>2.5000000000000022E-2</v>
      </c>
      <c r="T286" s="71">
        <f t="shared" si="215"/>
        <v>4.8611111111111494E-3</v>
      </c>
      <c r="U286" s="44">
        <v>23.1</v>
      </c>
      <c r="V286" s="44">
        <f>INDEX('Počty dní'!F:J,MATCH(E286,'Počty dní'!H:H,0),4)</f>
        <v>47</v>
      </c>
      <c r="W286" s="115">
        <f t="shared" si="214"/>
        <v>1085.7</v>
      </c>
      <c r="X286" s="16"/>
    </row>
    <row r="287" spans="1:24" x14ac:dyDescent="0.3">
      <c r="A287" s="94">
        <v>320</v>
      </c>
      <c r="B287" s="44">
        <v>3120</v>
      </c>
      <c r="C287" s="44" t="s">
        <v>2</v>
      </c>
      <c r="D287" s="89"/>
      <c r="E287" s="67" t="str">
        <f t="shared" si="208"/>
        <v>X</v>
      </c>
      <c r="F287" s="44" t="s">
        <v>56</v>
      </c>
      <c r="G287" s="192">
        <v>12</v>
      </c>
      <c r="H287" s="44" t="str">
        <f t="shared" si="209"/>
        <v>XXX170/12</v>
      </c>
      <c r="I287" s="68" t="s">
        <v>5</v>
      </c>
      <c r="J287" s="68" t="s">
        <v>6</v>
      </c>
      <c r="K287" s="69">
        <v>0.55902777777777779</v>
      </c>
      <c r="L287" s="70">
        <v>0.5625</v>
      </c>
      <c r="M287" s="45" t="s">
        <v>57</v>
      </c>
      <c r="N287" s="70">
        <v>0.58680555555555558</v>
      </c>
      <c r="O287" s="45" t="s">
        <v>48</v>
      </c>
      <c r="P287" s="44" t="str">
        <f t="shared" si="210"/>
        <v>OK</v>
      </c>
      <c r="Q287" s="71">
        <f t="shared" si="211"/>
        <v>2.430555555555558E-2</v>
      </c>
      <c r="R287" s="71">
        <f t="shared" si="212"/>
        <v>3.4722222222222099E-3</v>
      </c>
      <c r="S287" s="71">
        <f t="shared" si="213"/>
        <v>2.777777777777779E-2</v>
      </c>
      <c r="T287" s="71">
        <f t="shared" si="215"/>
        <v>3.9583333333333304E-2</v>
      </c>
      <c r="U287" s="44">
        <v>23.1</v>
      </c>
      <c r="V287" s="44">
        <f>INDEX('Počty dní'!F:J,MATCH(E287,'Počty dní'!H:H,0),4)</f>
        <v>47</v>
      </c>
      <c r="W287" s="115">
        <f t="shared" si="214"/>
        <v>1085.7</v>
      </c>
      <c r="X287" s="16"/>
    </row>
    <row r="288" spans="1:24" x14ac:dyDescent="0.3">
      <c r="A288" s="94">
        <v>320</v>
      </c>
      <c r="B288" s="44">
        <v>3120</v>
      </c>
      <c r="C288" s="44" t="s">
        <v>2</v>
      </c>
      <c r="D288" s="89"/>
      <c r="E288" s="67" t="str">
        <f t="shared" si="208"/>
        <v>X</v>
      </c>
      <c r="F288" s="44" t="s">
        <v>69</v>
      </c>
      <c r="G288" s="192">
        <v>13</v>
      </c>
      <c r="H288" s="44" t="str">
        <f t="shared" si="209"/>
        <v>XXX220/13</v>
      </c>
      <c r="I288" s="68" t="s">
        <v>6</v>
      </c>
      <c r="J288" s="68" t="s">
        <v>6</v>
      </c>
      <c r="K288" s="69">
        <v>0.59027777777777779</v>
      </c>
      <c r="L288" s="70">
        <v>0.59166666666666667</v>
      </c>
      <c r="M288" s="45" t="s">
        <v>48</v>
      </c>
      <c r="N288" s="70">
        <v>0.61805555555555558</v>
      </c>
      <c r="O288" s="45" t="s">
        <v>70</v>
      </c>
      <c r="P288" s="44" t="str">
        <f t="shared" si="210"/>
        <v>OK</v>
      </c>
      <c r="Q288" s="71">
        <f t="shared" si="211"/>
        <v>2.6388888888888906E-2</v>
      </c>
      <c r="R288" s="71">
        <f t="shared" si="212"/>
        <v>1.388888888888884E-3</v>
      </c>
      <c r="S288" s="71">
        <f t="shared" si="213"/>
        <v>2.777777777777779E-2</v>
      </c>
      <c r="T288" s="71">
        <f t="shared" si="215"/>
        <v>3.4722222222222099E-3</v>
      </c>
      <c r="U288" s="44">
        <v>19.2</v>
      </c>
      <c r="V288" s="44">
        <f>INDEX('Počty dní'!F:J,MATCH(E288,'Počty dní'!H:H,0),4)</f>
        <v>47</v>
      </c>
      <c r="W288" s="115">
        <f t="shared" si="214"/>
        <v>902.4</v>
      </c>
      <c r="X288" s="16"/>
    </row>
    <row r="289" spans="1:24" x14ac:dyDescent="0.3">
      <c r="A289" s="94">
        <v>320</v>
      </c>
      <c r="B289" s="44">
        <v>3120</v>
      </c>
      <c r="C289" s="44" t="s">
        <v>2</v>
      </c>
      <c r="D289" s="89"/>
      <c r="E289" s="67" t="str">
        <f t="shared" si="208"/>
        <v>X</v>
      </c>
      <c r="F289" s="44" t="s">
        <v>69</v>
      </c>
      <c r="G289" s="192">
        <v>18</v>
      </c>
      <c r="H289" s="44" t="str">
        <f t="shared" si="209"/>
        <v>XXX220/18</v>
      </c>
      <c r="I289" s="68" t="s">
        <v>6</v>
      </c>
      <c r="J289" s="68" t="s">
        <v>6</v>
      </c>
      <c r="K289" s="69">
        <v>0.62847222222222221</v>
      </c>
      <c r="L289" s="70">
        <v>0.63194444444444442</v>
      </c>
      <c r="M289" s="45" t="s">
        <v>70</v>
      </c>
      <c r="N289" s="70">
        <v>0.65625</v>
      </c>
      <c r="O289" s="45" t="s">
        <v>48</v>
      </c>
      <c r="P289" s="44" t="str">
        <f t="shared" si="210"/>
        <v>OK</v>
      </c>
      <c r="Q289" s="71">
        <f t="shared" si="211"/>
        <v>2.430555555555558E-2</v>
      </c>
      <c r="R289" s="71">
        <f t="shared" si="212"/>
        <v>3.4722222222222099E-3</v>
      </c>
      <c r="S289" s="71">
        <f t="shared" si="213"/>
        <v>2.777777777777779E-2</v>
      </c>
      <c r="T289" s="71">
        <f t="shared" si="215"/>
        <v>1.041666666666663E-2</v>
      </c>
      <c r="U289" s="44">
        <v>19.2</v>
      </c>
      <c r="V289" s="44">
        <f>INDEX('Počty dní'!F:J,MATCH(E289,'Počty dní'!H:H,0),4)</f>
        <v>47</v>
      </c>
      <c r="W289" s="115">
        <f t="shared" si="214"/>
        <v>902.4</v>
      </c>
      <c r="X289" s="16"/>
    </row>
    <row r="290" spans="1:24" x14ac:dyDescent="0.3">
      <c r="A290" s="94">
        <v>320</v>
      </c>
      <c r="B290" s="44">
        <v>3120</v>
      </c>
      <c r="C290" s="44" t="s">
        <v>2</v>
      </c>
      <c r="D290" s="89"/>
      <c r="E290" s="67" t="str">
        <f t="shared" si="208"/>
        <v>X</v>
      </c>
      <c r="F290" s="44" t="s">
        <v>29</v>
      </c>
      <c r="G290" s="192"/>
      <c r="H290" s="44" t="str">
        <f t="shared" si="209"/>
        <v>přejezd/</v>
      </c>
      <c r="I290" s="68"/>
      <c r="J290" s="68" t="s">
        <v>6</v>
      </c>
      <c r="K290" s="69">
        <v>0.67083333333333339</v>
      </c>
      <c r="L290" s="70">
        <v>0.67083333333333339</v>
      </c>
      <c r="M290" s="45" t="s">
        <v>48</v>
      </c>
      <c r="N290" s="70">
        <v>0.67361111111111116</v>
      </c>
      <c r="O290" s="144" t="s">
        <v>103</v>
      </c>
      <c r="P290" s="44" t="str">
        <f t="shared" si="210"/>
        <v>OK</v>
      </c>
      <c r="Q290" s="71">
        <f t="shared" si="211"/>
        <v>2.7777777777777679E-3</v>
      </c>
      <c r="R290" s="71">
        <f t="shared" si="212"/>
        <v>0</v>
      </c>
      <c r="S290" s="71">
        <f t="shared" si="213"/>
        <v>2.7777777777777679E-3</v>
      </c>
      <c r="T290" s="71">
        <f t="shared" si="215"/>
        <v>1.4583333333333393E-2</v>
      </c>
      <c r="U290" s="44">
        <v>0</v>
      </c>
      <c r="V290" s="44">
        <f>INDEX('Počty dní'!F:J,MATCH(E290,'Počty dní'!H:H,0),4)</f>
        <v>47</v>
      </c>
      <c r="W290" s="115">
        <f t="shared" si="214"/>
        <v>0</v>
      </c>
      <c r="X290" s="16"/>
    </row>
    <row r="291" spans="1:24" x14ac:dyDescent="0.3">
      <c r="A291" s="94">
        <v>320</v>
      </c>
      <c r="B291" s="44">
        <v>3120</v>
      </c>
      <c r="C291" s="44" t="s">
        <v>2</v>
      </c>
      <c r="D291" s="89"/>
      <c r="E291" s="67" t="str">
        <f t="shared" si="208"/>
        <v>X</v>
      </c>
      <c r="F291" s="44" t="s">
        <v>129</v>
      </c>
      <c r="G291" s="192">
        <v>24</v>
      </c>
      <c r="H291" s="44" t="str">
        <f>CONCATENATE(F291,"/",G291)</f>
        <v>XXX160/24</v>
      </c>
      <c r="I291" s="68" t="s">
        <v>5</v>
      </c>
      <c r="J291" s="68" t="s">
        <v>6</v>
      </c>
      <c r="K291" s="69">
        <v>0.67361111111111116</v>
      </c>
      <c r="L291" s="70">
        <v>0.67708333333333337</v>
      </c>
      <c r="M291" s="144" t="s">
        <v>103</v>
      </c>
      <c r="N291" s="70">
        <v>0.71875</v>
      </c>
      <c r="O291" s="143" t="s">
        <v>46</v>
      </c>
      <c r="P291" s="44" t="str">
        <f t="shared" si="210"/>
        <v>OK</v>
      </c>
      <c r="Q291" s="71">
        <f t="shared" si="211"/>
        <v>4.166666666666663E-2</v>
      </c>
      <c r="R291" s="71">
        <f t="shared" si="212"/>
        <v>3.4722222222222099E-3</v>
      </c>
      <c r="S291" s="71">
        <f t="shared" si="213"/>
        <v>4.513888888888884E-2</v>
      </c>
      <c r="T291" s="71">
        <f t="shared" si="215"/>
        <v>0</v>
      </c>
      <c r="U291" s="44">
        <v>34.799999999999997</v>
      </c>
      <c r="V291" s="44">
        <f>INDEX('Počty dní'!F:J,MATCH(E291,'Počty dní'!H:H,0),4)</f>
        <v>47</v>
      </c>
      <c r="W291" s="115">
        <f>V291*U291</f>
        <v>1635.6</v>
      </c>
      <c r="X291" s="16"/>
    </row>
    <row r="292" spans="1:24" ht="15" thickBot="1" x14ac:dyDescent="0.35">
      <c r="A292" s="94">
        <v>320</v>
      </c>
      <c r="B292" s="44">
        <v>3120</v>
      </c>
      <c r="C292" s="44" t="s">
        <v>2</v>
      </c>
      <c r="D292" s="89"/>
      <c r="E292" s="67" t="str">
        <f>CONCATENATE(C292,D292)</f>
        <v>X</v>
      </c>
      <c r="F292" s="44" t="s">
        <v>129</v>
      </c>
      <c r="G292" s="192">
        <v>23</v>
      </c>
      <c r="H292" s="44" t="str">
        <f>CONCATENATE(F292,"/",G292)</f>
        <v>XXX160/23</v>
      </c>
      <c r="I292" s="68" t="s">
        <v>5</v>
      </c>
      <c r="J292" s="68" t="s">
        <v>6</v>
      </c>
      <c r="K292" s="69">
        <v>0.73749999999999993</v>
      </c>
      <c r="L292" s="70">
        <v>0.73958333333333337</v>
      </c>
      <c r="M292" s="143" t="s">
        <v>46</v>
      </c>
      <c r="N292" s="70">
        <v>0.76736111111111116</v>
      </c>
      <c r="O292" s="143" t="s">
        <v>106</v>
      </c>
      <c r="P292" s="44"/>
      <c r="Q292" s="71">
        <f t="shared" si="211"/>
        <v>2.777777777777779E-2</v>
      </c>
      <c r="R292" s="71">
        <f t="shared" si="212"/>
        <v>2.083333333333437E-3</v>
      </c>
      <c r="S292" s="71">
        <f t="shared" si="213"/>
        <v>2.9861111111111227E-2</v>
      </c>
      <c r="T292" s="71">
        <f t="shared" si="215"/>
        <v>1.8749999999999933E-2</v>
      </c>
      <c r="U292" s="44">
        <v>24.8</v>
      </c>
      <c r="V292" s="44">
        <f>INDEX('Počty dní'!F:J,MATCH(E292,'Počty dní'!H:H,0),4)</f>
        <v>47</v>
      </c>
      <c r="W292" s="115">
        <f>V292*U292</f>
        <v>1165.6000000000001</v>
      </c>
      <c r="X292" s="16"/>
    </row>
    <row r="293" spans="1:24" ht="15" thickBot="1" x14ac:dyDescent="0.35">
      <c r="A293" s="120" t="str">
        <f ca="1">CONCATENATE(INDIRECT("R[-3]C[0]",FALSE),"celkem")</f>
        <v>320celkem</v>
      </c>
      <c r="B293" s="121"/>
      <c r="C293" s="121" t="str">
        <f ca="1">INDIRECT("R[-1]C[12]",FALSE)</f>
        <v>Ždírec n.Doubr.,,žel.st.</v>
      </c>
      <c r="D293" s="122"/>
      <c r="E293" s="121"/>
      <c r="F293" s="122"/>
      <c r="G293" s="121"/>
      <c r="H293" s="123"/>
      <c r="I293" s="132"/>
      <c r="J293" s="133" t="str">
        <f ca="1">INDIRECT("R[-2]C[0]",FALSE)</f>
        <v>V</v>
      </c>
      <c r="K293" s="124"/>
      <c r="L293" s="134"/>
      <c r="M293" s="125"/>
      <c r="N293" s="134"/>
      <c r="O293" s="126"/>
      <c r="P293" s="121"/>
      <c r="Q293" s="127">
        <f>SUM(Q279:Q292)</f>
        <v>0.3173611111111112</v>
      </c>
      <c r="R293" s="127">
        <f t="shared" ref="R293:T293" si="216">SUM(R279:R292)</f>
        <v>2.7777777777777679E-2</v>
      </c>
      <c r="S293" s="127">
        <f t="shared" si="216"/>
        <v>0.34513888888888888</v>
      </c>
      <c r="T293" s="127">
        <f t="shared" si="216"/>
        <v>0.24236111111111117</v>
      </c>
      <c r="U293" s="128">
        <f>SUM(U279:U292)</f>
        <v>259.3</v>
      </c>
      <c r="V293" s="129"/>
      <c r="W293" s="130">
        <f>SUM(W279:W292)</f>
        <v>12187.1</v>
      </c>
      <c r="X293" s="41"/>
    </row>
    <row r="294" spans="1:24" x14ac:dyDescent="0.3">
      <c r="A294" s="75"/>
      <c r="D294" s="51"/>
      <c r="F294" s="51"/>
      <c r="H294" s="76"/>
      <c r="I294" s="149"/>
      <c r="J294" s="150"/>
      <c r="K294" s="79"/>
      <c r="L294" s="151"/>
      <c r="M294" s="52"/>
      <c r="N294" s="151"/>
      <c r="O294" s="48"/>
      <c r="Q294" s="152"/>
      <c r="R294" s="152"/>
      <c r="S294" s="152"/>
      <c r="T294" s="152"/>
      <c r="U294" s="79"/>
      <c r="W294" s="79"/>
      <c r="X294" s="41"/>
    </row>
    <row r="295" spans="1:24" ht="15" thickBot="1" x14ac:dyDescent="0.35">
      <c r="D295" s="90"/>
      <c r="E295" s="82"/>
      <c r="G295" s="193"/>
      <c r="I295" s="63"/>
      <c r="K295" s="83"/>
      <c r="L295" s="84"/>
      <c r="M295" s="49"/>
      <c r="N295" s="84"/>
      <c r="O295" s="49"/>
      <c r="Q295" s="136"/>
      <c r="R295" s="136"/>
      <c r="S295" s="136"/>
      <c r="T295" s="136"/>
      <c r="X295" s="16"/>
    </row>
    <row r="296" spans="1:24" x14ac:dyDescent="0.3">
      <c r="A296" s="93">
        <v>321</v>
      </c>
      <c r="B296" s="42">
        <v>3121</v>
      </c>
      <c r="C296" s="42" t="s">
        <v>2</v>
      </c>
      <c r="D296" s="109"/>
      <c r="E296" s="110" t="str">
        <f t="shared" ref="E296:E300" si="217">CONCATENATE(C296,D296)</f>
        <v>X</v>
      </c>
      <c r="F296" s="42" t="s">
        <v>129</v>
      </c>
      <c r="G296" s="191">
        <v>2</v>
      </c>
      <c r="H296" s="42" t="str">
        <f t="shared" ref="H296:H300" si="218">CONCATENATE(F296,"/",G296)</f>
        <v>XXX160/2</v>
      </c>
      <c r="I296" s="64" t="s">
        <v>6</v>
      </c>
      <c r="J296" s="64" t="s">
        <v>6</v>
      </c>
      <c r="K296" s="111">
        <v>0.18958333333333333</v>
      </c>
      <c r="L296" s="112">
        <v>0.19097222222222221</v>
      </c>
      <c r="M296" s="113" t="s">
        <v>106</v>
      </c>
      <c r="N296" s="112">
        <v>0.21875</v>
      </c>
      <c r="O296" s="113" t="s">
        <v>46</v>
      </c>
      <c r="P296" s="42" t="str">
        <f t="shared" ref="P296:P302" si="219">IF(M297=O296,"OK","POZOR")</f>
        <v>OK</v>
      </c>
      <c r="Q296" s="114">
        <f t="shared" ref="Q296:Q303" si="220">IF(ISNUMBER(G296),N296-L296,IF(F296="přejezd",N296-L296,0))</f>
        <v>2.777777777777779E-2</v>
      </c>
      <c r="R296" s="114">
        <f t="shared" ref="R296:R303" si="221">IF(ISNUMBER(G296),L296-K296,0)</f>
        <v>1.388888888888884E-3</v>
      </c>
      <c r="S296" s="114">
        <f t="shared" ref="S296:S303" si="222">Q296+R296</f>
        <v>2.9166666666666674E-2</v>
      </c>
      <c r="T296" s="114"/>
      <c r="U296" s="42">
        <v>23.1</v>
      </c>
      <c r="V296" s="42">
        <f>INDEX('Počty dní'!F:J,MATCH(E296,'Počty dní'!H:H,0),4)</f>
        <v>47</v>
      </c>
      <c r="W296" s="65">
        <f t="shared" ref="W296:W300" si="223">V296*U296</f>
        <v>1085.7</v>
      </c>
      <c r="X296" s="16"/>
    </row>
    <row r="297" spans="1:24" x14ac:dyDescent="0.3">
      <c r="A297" s="94">
        <v>321</v>
      </c>
      <c r="B297" s="44">
        <v>3121</v>
      </c>
      <c r="C297" s="44" t="s">
        <v>2</v>
      </c>
      <c r="D297" s="89"/>
      <c r="E297" s="67" t="str">
        <f t="shared" si="217"/>
        <v>X</v>
      </c>
      <c r="F297" s="44" t="s">
        <v>129</v>
      </c>
      <c r="G297" s="192">
        <v>29</v>
      </c>
      <c r="H297" s="44" t="str">
        <f t="shared" si="218"/>
        <v>XXX160/29</v>
      </c>
      <c r="I297" s="68" t="s">
        <v>5</v>
      </c>
      <c r="J297" s="68" t="s">
        <v>6</v>
      </c>
      <c r="K297" s="69">
        <v>0.23958333333333334</v>
      </c>
      <c r="L297" s="70">
        <v>0.24305555555555555</v>
      </c>
      <c r="M297" s="45" t="s">
        <v>46</v>
      </c>
      <c r="N297" s="70">
        <v>0.27083333333333331</v>
      </c>
      <c r="O297" s="138" t="s">
        <v>106</v>
      </c>
      <c r="P297" s="44" t="str">
        <f t="shared" si="219"/>
        <v>OK</v>
      </c>
      <c r="Q297" s="71">
        <f t="shared" si="220"/>
        <v>2.7777777777777762E-2</v>
      </c>
      <c r="R297" s="71">
        <f t="shared" si="221"/>
        <v>3.4722222222222099E-3</v>
      </c>
      <c r="S297" s="71">
        <f t="shared" si="222"/>
        <v>3.1249999999999972E-2</v>
      </c>
      <c r="T297" s="71">
        <f t="shared" ref="T297:T298" si="224">K297-N296</f>
        <v>2.0833333333333343E-2</v>
      </c>
      <c r="U297" s="44">
        <v>23.1</v>
      </c>
      <c r="V297" s="44">
        <f>INDEX('Počty dní'!F:J,MATCH(E297,'Počty dní'!H:H,0),4)</f>
        <v>47</v>
      </c>
      <c r="W297" s="115">
        <f t="shared" si="223"/>
        <v>1085.7</v>
      </c>
      <c r="X297" s="16"/>
    </row>
    <row r="298" spans="1:24" x14ac:dyDescent="0.3">
      <c r="A298" s="94">
        <v>321</v>
      </c>
      <c r="B298" s="44">
        <v>3121</v>
      </c>
      <c r="C298" s="44" t="s">
        <v>2</v>
      </c>
      <c r="D298" s="89"/>
      <c r="E298" s="67" t="str">
        <f t="shared" si="217"/>
        <v>X</v>
      </c>
      <c r="F298" s="44" t="s">
        <v>129</v>
      </c>
      <c r="G298" s="192">
        <v>18</v>
      </c>
      <c r="H298" s="44" t="str">
        <f t="shared" si="218"/>
        <v>XXX160/18</v>
      </c>
      <c r="I298" s="68" t="s">
        <v>5</v>
      </c>
      <c r="J298" s="68" t="s">
        <v>6</v>
      </c>
      <c r="K298" s="69">
        <v>0.55694444444444446</v>
      </c>
      <c r="L298" s="70">
        <v>0.55902777777777779</v>
      </c>
      <c r="M298" s="138" t="s">
        <v>106</v>
      </c>
      <c r="N298" s="70">
        <v>0.58680555555555558</v>
      </c>
      <c r="O298" s="143" t="s">
        <v>46</v>
      </c>
      <c r="P298" s="44" t="str">
        <f t="shared" si="219"/>
        <v>OK</v>
      </c>
      <c r="Q298" s="71">
        <f t="shared" si="220"/>
        <v>2.777777777777779E-2</v>
      </c>
      <c r="R298" s="71">
        <f t="shared" si="221"/>
        <v>2.0833333333333259E-3</v>
      </c>
      <c r="S298" s="71">
        <f t="shared" si="222"/>
        <v>2.9861111111111116E-2</v>
      </c>
      <c r="T298" s="71">
        <f t="shared" si="224"/>
        <v>0.28611111111111115</v>
      </c>
      <c r="U298" s="44">
        <v>23.1</v>
      </c>
      <c r="V298" s="44">
        <f>INDEX('Počty dní'!F:J,MATCH(E298,'Počty dní'!H:H,0),4)</f>
        <v>47</v>
      </c>
      <c r="W298" s="115">
        <f t="shared" si="223"/>
        <v>1085.7</v>
      </c>
      <c r="X298" s="16"/>
    </row>
    <row r="299" spans="1:24" x14ac:dyDescent="0.3">
      <c r="A299" s="94">
        <v>321</v>
      </c>
      <c r="B299" s="44">
        <v>3121</v>
      </c>
      <c r="C299" s="44" t="s">
        <v>2</v>
      </c>
      <c r="D299" s="89"/>
      <c r="E299" s="67" t="str">
        <f t="shared" si="217"/>
        <v>X</v>
      </c>
      <c r="F299" s="44" t="s">
        <v>129</v>
      </c>
      <c r="G299" s="192">
        <v>17</v>
      </c>
      <c r="H299" s="44" t="str">
        <f t="shared" si="218"/>
        <v>XXX160/17</v>
      </c>
      <c r="I299" s="68" t="s">
        <v>6</v>
      </c>
      <c r="J299" s="68" t="s">
        <v>6</v>
      </c>
      <c r="K299" s="69">
        <v>0.61249999999999993</v>
      </c>
      <c r="L299" s="70">
        <v>0.61458333333333337</v>
      </c>
      <c r="M299" s="143" t="s">
        <v>46</v>
      </c>
      <c r="N299" s="70">
        <v>0.65625</v>
      </c>
      <c r="O299" s="144" t="s">
        <v>103</v>
      </c>
      <c r="P299" s="44" t="str">
        <f t="shared" si="219"/>
        <v>OK</v>
      </c>
      <c r="Q299" s="71">
        <f t="shared" si="220"/>
        <v>4.166666666666663E-2</v>
      </c>
      <c r="R299" s="71">
        <f t="shared" si="221"/>
        <v>2.083333333333437E-3</v>
      </c>
      <c r="S299" s="71">
        <f t="shared" si="222"/>
        <v>4.3750000000000067E-2</v>
      </c>
      <c r="T299" s="71">
        <f t="shared" ref="T299:T303" si="225">K299-N298</f>
        <v>2.5694444444444353E-2</v>
      </c>
      <c r="U299" s="44">
        <v>34.799999999999997</v>
      </c>
      <c r="V299" s="44">
        <f>INDEX('Počty dní'!F:J,MATCH(E299,'Počty dní'!H:H,0),4)</f>
        <v>47</v>
      </c>
      <c r="W299" s="115">
        <f t="shared" si="223"/>
        <v>1635.6</v>
      </c>
      <c r="X299" s="16"/>
    </row>
    <row r="300" spans="1:24" x14ac:dyDescent="0.3">
      <c r="A300" s="94">
        <v>321</v>
      </c>
      <c r="B300" s="44">
        <v>3121</v>
      </c>
      <c r="C300" s="44" t="s">
        <v>2</v>
      </c>
      <c r="D300" s="89"/>
      <c r="E300" s="67" t="str">
        <f t="shared" si="217"/>
        <v>X</v>
      </c>
      <c r="F300" s="44" t="s">
        <v>29</v>
      </c>
      <c r="G300" s="192"/>
      <c r="H300" s="44" t="str">
        <f t="shared" si="218"/>
        <v>přejezd/</v>
      </c>
      <c r="I300" s="68" t="s">
        <v>6</v>
      </c>
      <c r="J300" s="68" t="s">
        <v>6</v>
      </c>
      <c r="K300" s="69">
        <v>0.65625</v>
      </c>
      <c r="L300" s="70">
        <v>0.65625</v>
      </c>
      <c r="M300" s="144" t="s">
        <v>103</v>
      </c>
      <c r="N300" s="70">
        <v>0.65902777777777777</v>
      </c>
      <c r="O300" s="45" t="s">
        <v>48</v>
      </c>
      <c r="P300" s="44" t="str">
        <f t="shared" si="219"/>
        <v>OK</v>
      </c>
      <c r="Q300" s="71">
        <f t="shared" si="220"/>
        <v>2.7777777777777679E-3</v>
      </c>
      <c r="R300" s="71">
        <f t="shared" si="221"/>
        <v>0</v>
      </c>
      <c r="S300" s="71">
        <f t="shared" si="222"/>
        <v>2.7777777777777679E-3</v>
      </c>
      <c r="T300" s="71">
        <f t="shared" si="225"/>
        <v>0</v>
      </c>
      <c r="U300" s="44">
        <v>0</v>
      </c>
      <c r="V300" s="44">
        <f>INDEX('Počty dní'!F:J,MATCH(E300,'Počty dní'!H:H,0),4)</f>
        <v>47</v>
      </c>
      <c r="W300" s="115">
        <f t="shared" si="223"/>
        <v>0</v>
      </c>
      <c r="X300" s="16"/>
    </row>
    <row r="301" spans="1:24" x14ac:dyDescent="0.3">
      <c r="A301" s="94">
        <v>321</v>
      </c>
      <c r="B301" s="44">
        <v>3121</v>
      </c>
      <c r="C301" s="44" t="s">
        <v>2</v>
      </c>
      <c r="D301" s="89"/>
      <c r="E301" s="67" t="str">
        <f>CONCATENATE(C301,D301)</f>
        <v>X</v>
      </c>
      <c r="F301" s="44" t="s">
        <v>99</v>
      </c>
      <c r="G301" s="192">
        <v>13</v>
      </c>
      <c r="H301" s="44" t="str">
        <f>CONCATENATE(F301,"/",G301)</f>
        <v>XXX227/13</v>
      </c>
      <c r="I301" s="68" t="s">
        <v>5</v>
      </c>
      <c r="J301" s="68" t="s">
        <v>6</v>
      </c>
      <c r="K301" s="69">
        <v>0.66527777777777775</v>
      </c>
      <c r="L301" s="70">
        <v>0.66666666666666663</v>
      </c>
      <c r="M301" s="45" t="s">
        <v>48</v>
      </c>
      <c r="N301" s="70">
        <v>0.68541666666666667</v>
      </c>
      <c r="O301" s="45" t="s">
        <v>100</v>
      </c>
      <c r="P301" s="44" t="str">
        <f t="shared" si="219"/>
        <v>OK</v>
      </c>
      <c r="Q301" s="71">
        <f t="shared" si="220"/>
        <v>1.8750000000000044E-2</v>
      </c>
      <c r="R301" s="71">
        <f t="shared" si="221"/>
        <v>1.388888888888884E-3</v>
      </c>
      <c r="S301" s="71">
        <f t="shared" si="222"/>
        <v>2.0138888888888928E-2</v>
      </c>
      <c r="T301" s="71">
        <f t="shared" si="225"/>
        <v>6.2499999999999778E-3</v>
      </c>
      <c r="U301" s="44">
        <v>16.100000000000001</v>
      </c>
      <c r="V301" s="44">
        <f>INDEX('Počty dní'!F:J,MATCH(E301,'Počty dní'!H:H,0),4)</f>
        <v>47</v>
      </c>
      <c r="W301" s="115">
        <f>V301*U301</f>
        <v>756.7</v>
      </c>
      <c r="X301" s="16"/>
    </row>
    <row r="302" spans="1:24" x14ac:dyDescent="0.3">
      <c r="A302" s="94">
        <v>321</v>
      </c>
      <c r="B302" s="44">
        <v>3121</v>
      </c>
      <c r="C302" s="44" t="s">
        <v>2</v>
      </c>
      <c r="D302" s="89"/>
      <c r="E302" s="67" t="str">
        <f>CONCATENATE(C302,D302)</f>
        <v>X</v>
      </c>
      <c r="F302" s="44" t="s">
        <v>99</v>
      </c>
      <c r="G302" s="192">
        <v>16</v>
      </c>
      <c r="H302" s="44" t="str">
        <f>CONCATENATE(F302,"/",G302)</f>
        <v>XXX227/16</v>
      </c>
      <c r="I302" s="68" t="s">
        <v>5</v>
      </c>
      <c r="J302" s="68" t="s">
        <v>6</v>
      </c>
      <c r="K302" s="69">
        <v>0.69305555555555554</v>
      </c>
      <c r="L302" s="70">
        <v>0.69305555555555554</v>
      </c>
      <c r="M302" s="45" t="s">
        <v>100</v>
      </c>
      <c r="N302" s="70">
        <v>0.70833333333333337</v>
      </c>
      <c r="O302" s="139" t="s">
        <v>103</v>
      </c>
      <c r="P302" s="44" t="str">
        <f t="shared" si="219"/>
        <v>OK</v>
      </c>
      <c r="Q302" s="71">
        <f t="shared" si="220"/>
        <v>1.5277777777777835E-2</v>
      </c>
      <c r="R302" s="71">
        <f t="shared" si="221"/>
        <v>0</v>
      </c>
      <c r="S302" s="71">
        <f t="shared" si="222"/>
        <v>1.5277777777777835E-2</v>
      </c>
      <c r="T302" s="71">
        <f t="shared" si="225"/>
        <v>7.6388888888888618E-3</v>
      </c>
      <c r="U302" s="44">
        <v>14.6</v>
      </c>
      <c r="V302" s="44">
        <f>INDEX('Počty dní'!F:J,MATCH(E302,'Počty dní'!H:H,0),4)</f>
        <v>47</v>
      </c>
      <c r="W302" s="115">
        <f>V302*U302</f>
        <v>686.19999999999993</v>
      </c>
      <c r="X302" s="16"/>
    </row>
    <row r="303" spans="1:24" ht="15" thickBot="1" x14ac:dyDescent="0.35">
      <c r="A303" s="94">
        <v>321</v>
      </c>
      <c r="B303" s="44">
        <v>3121</v>
      </c>
      <c r="C303" s="44" t="s">
        <v>2</v>
      </c>
      <c r="D303" s="89"/>
      <c r="E303" s="67" t="str">
        <f>CONCATENATE(C303,D303)</f>
        <v>X</v>
      </c>
      <c r="F303" s="44" t="s">
        <v>105</v>
      </c>
      <c r="G303" s="192">
        <v>15</v>
      </c>
      <c r="H303" s="44" t="str">
        <f>CONCATENATE(F303,"/",G303)</f>
        <v>XXX162/15</v>
      </c>
      <c r="I303" s="68" t="s">
        <v>5</v>
      </c>
      <c r="J303" s="68" t="s">
        <v>6</v>
      </c>
      <c r="K303" s="69">
        <v>0.73125000000000007</v>
      </c>
      <c r="L303" s="70">
        <v>0.73263888888888884</v>
      </c>
      <c r="M303" s="139" t="s">
        <v>103</v>
      </c>
      <c r="N303" s="70">
        <v>0.76666666666666661</v>
      </c>
      <c r="O303" s="138" t="s">
        <v>106</v>
      </c>
      <c r="P303" s="44"/>
      <c r="Q303" s="71">
        <f t="shared" si="220"/>
        <v>3.4027777777777768E-2</v>
      </c>
      <c r="R303" s="71">
        <f t="shared" si="221"/>
        <v>1.3888888888887729E-3</v>
      </c>
      <c r="S303" s="71">
        <f t="shared" si="222"/>
        <v>3.5416666666666541E-2</v>
      </c>
      <c r="T303" s="71">
        <f t="shared" si="225"/>
        <v>2.2916666666666696E-2</v>
      </c>
      <c r="U303" s="44">
        <v>23.7</v>
      </c>
      <c r="V303" s="44">
        <f>INDEX('Počty dní'!F:J,MATCH(E303,'Počty dní'!H:H,0),4)</f>
        <v>47</v>
      </c>
      <c r="W303" s="115">
        <f>V303*U303</f>
        <v>1113.8999999999999</v>
      </c>
      <c r="X303" s="16"/>
    </row>
    <row r="304" spans="1:24" ht="15" thickBot="1" x14ac:dyDescent="0.35">
      <c r="A304" s="120" t="str">
        <f ca="1">CONCATENATE(INDIRECT("R[-3]C[0]",FALSE),"celkem")</f>
        <v>321celkem</v>
      </c>
      <c r="B304" s="121"/>
      <c r="C304" s="121" t="str">
        <f ca="1">INDIRECT("R[-1]C[12]",FALSE)</f>
        <v>Ždírec n.Doubr.,,žel.st.</v>
      </c>
      <c r="D304" s="122"/>
      <c r="E304" s="121"/>
      <c r="F304" s="122"/>
      <c r="G304" s="121"/>
      <c r="H304" s="123"/>
      <c r="I304" s="132"/>
      <c r="J304" s="133" t="str">
        <f ca="1">INDIRECT("R[-2]C[0]",FALSE)</f>
        <v>V</v>
      </c>
      <c r="K304" s="124"/>
      <c r="L304" s="134"/>
      <c r="M304" s="125"/>
      <c r="N304" s="134"/>
      <c r="O304" s="126"/>
      <c r="P304" s="121"/>
      <c r="Q304" s="127">
        <f>SUM(Q296:Q303)</f>
        <v>0.19583333333333339</v>
      </c>
      <c r="R304" s="127">
        <f t="shared" ref="R304:T304" si="226">SUM(R296:R303)</f>
        <v>1.1805555555555514E-2</v>
      </c>
      <c r="S304" s="127">
        <f t="shared" si="226"/>
        <v>0.2076388888888889</v>
      </c>
      <c r="T304" s="127">
        <f t="shared" si="226"/>
        <v>0.36944444444444435</v>
      </c>
      <c r="U304" s="128">
        <f>SUM(U296:U303)</f>
        <v>158.5</v>
      </c>
      <c r="V304" s="129"/>
      <c r="W304" s="130">
        <f>SUM(W296:W303)</f>
        <v>7449.5</v>
      </c>
      <c r="X304" s="41"/>
    </row>
    <row r="305" spans="1:48" x14ac:dyDescent="0.3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6"/>
      <c r="P305" s="16"/>
      <c r="Q305" s="16"/>
      <c r="R305" s="16"/>
      <c r="S305" s="16"/>
      <c r="T305" s="16"/>
      <c r="U305" s="16"/>
      <c r="V305" s="16"/>
      <c r="W305" s="16"/>
      <c r="X305" s="16"/>
    </row>
    <row r="306" spans="1:48" ht="15" thickBot="1" x14ac:dyDescent="0.3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16"/>
      <c r="P306" s="16"/>
      <c r="Q306" s="16"/>
      <c r="R306" s="16"/>
      <c r="S306" s="16"/>
      <c r="T306" s="16"/>
      <c r="U306" s="16"/>
      <c r="V306" s="16"/>
      <c r="W306" s="16"/>
      <c r="X306" s="16"/>
    </row>
    <row r="307" spans="1:48" x14ac:dyDescent="0.3">
      <c r="A307" s="93">
        <v>322</v>
      </c>
      <c r="B307" s="42">
        <v>3122</v>
      </c>
      <c r="C307" s="42" t="s">
        <v>2</v>
      </c>
      <c r="D307" s="109"/>
      <c r="E307" s="110" t="str">
        <f t="shared" ref="E307:E314" si="227">CONCATENATE(C307,D307)</f>
        <v>X</v>
      </c>
      <c r="F307" s="42" t="s">
        <v>129</v>
      </c>
      <c r="G307" s="191">
        <v>4</v>
      </c>
      <c r="H307" s="42" t="str">
        <f t="shared" ref="H307:H314" si="228">CONCATENATE(F307,"/",G307)</f>
        <v>XXX160/4</v>
      </c>
      <c r="I307" s="64" t="s">
        <v>6</v>
      </c>
      <c r="J307" s="64" t="s">
        <v>6</v>
      </c>
      <c r="K307" s="111">
        <v>0.23124999999999998</v>
      </c>
      <c r="L307" s="112">
        <v>0.23263888888888887</v>
      </c>
      <c r="M307" s="154" t="s">
        <v>106</v>
      </c>
      <c r="N307" s="112">
        <v>0.26041666666666669</v>
      </c>
      <c r="O307" s="154" t="s">
        <v>46</v>
      </c>
      <c r="P307" s="42" t="str">
        <f t="shared" ref="P307:P313" si="229">IF(M308=O307,"OK","POZOR")</f>
        <v>OK</v>
      </c>
      <c r="Q307" s="114">
        <f t="shared" ref="Q307:Q314" si="230">IF(ISNUMBER(G307),N307-L307,IF(F307="přejezd",N307-L307,0))</f>
        <v>2.7777777777777818E-2</v>
      </c>
      <c r="R307" s="114">
        <f t="shared" ref="R307:R314" si="231">IF(ISNUMBER(G307),L307-K307,0)</f>
        <v>1.388888888888884E-3</v>
      </c>
      <c r="S307" s="114">
        <f t="shared" ref="S307:S314" si="232">Q307+R307</f>
        <v>2.9166666666666702E-2</v>
      </c>
      <c r="T307" s="114"/>
      <c r="U307" s="42">
        <v>24.8</v>
      </c>
      <c r="V307" s="42">
        <f>INDEX('Počty dní'!F:J,MATCH(E307,'Počty dní'!H:H,0),4)</f>
        <v>47</v>
      </c>
      <c r="W307" s="65">
        <f t="shared" ref="W307:W314" si="233">V307*U307</f>
        <v>1165.6000000000001</v>
      </c>
      <c r="X307" s="16"/>
    </row>
    <row r="308" spans="1:48" x14ac:dyDescent="0.3">
      <c r="A308" s="94">
        <v>322</v>
      </c>
      <c r="B308" s="44">
        <v>3122</v>
      </c>
      <c r="C308" s="44" t="s">
        <v>2</v>
      </c>
      <c r="D308" s="89"/>
      <c r="E308" s="67" t="str">
        <f t="shared" si="227"/>
        <v>X</v>
      </c>
      <c r="F308" s="44" t="s">
        <v>129</v>
      </c>
      <c r="G308" s="192">
        <v>3</v>
      </c>
      <c r="H308" s="44" t="str">
        <f t="shared" si="228"/>
        <v>XXX160/3</v>
      </c>
      <c r="I308" s="68" t="s">
        <v>6</v>
      </c>
      <c r="J308" s="68" t="s">
        <v>6</v>
      </c>
      <c r="K308" s="69">
        <v>0.27569444444444446</v>
      </c>
      <c r="L308" s="70">
        <v>0.27777777777777779</v>
      </c>
      <c r="M308" s="144" t="s">
        <v>46</v>
      </c>
      <c r="N308" s="70">
        <v>0.31944444444444448</v>
      </c>
      <c r="O308" s="143" t="s">
        <v>103</v>
      </c>
      <c r="P308" s="44" t="str">
        <f t="shared" si="229"/>
        <v>OK</v>
      </c>
      <c r="Q308" s="71">
        <f t="shared" si="230"/>
        <v>4.1666666666666685E-2</v>
      </c>
      <c r="R308" s="71">
        <f t="shared" si="231"/>
        <v>2.0833333333333259E-3</v>
      </c>
      <c r="S308" s="71">
        <f t="shared" si="232"/>
        <v>4.3750000000000011E-2</v>
      </c>
      <c r="T308" s="71">
        <f t="shared" ref="T308:T314" si="234">K308-N307</f>
        <v>1.5277777777777779E-2</v>
      </c>
      <c r="U308" s="44">
        <v>34.799999999999997</v>
      </c>
      <c r="V308" s="44">
        <f>INDEX('Počty dní'!F:J,MATCH(E308,'Počty dní'!H:H,0),4)</f>
        <v>47</v>
      </c>
      <c r="W308" s="115">
        <f t="shared" si="233"/>
        <v>1635.6</v>
      </c>
      <c r="X308" s="16"/>
    </row>
    <row r="309" spans="1:48" x14ac:dyDescent="0.3">
      <c r="A309" s="94">
        <v>322</v>
      </c>
      <c r="B309" s="44">
        <v>3122</v>
      </c>
      <c r="C309" s="44" t="s">
        <v>2</v>
      </c>
      <c r="D309" s="89">
        <v>45</v>
      </c>
      <c r="E309" s="67" t="str">
        <f t="shared" si="227"/>
        <v>X45</v>
      </c>
      <c r="F309" s="44" t="s">
        <v>29</v>
      </c>
      <c r="G309" s="192"/>
      <c r="H309" s="44" t="str">
        <f t="shared" si="228"/>
        <v>přejezd/</v>
      </c>
      <c r="I309" s="68"/>
      <c r="J309" s="68" t="s">
        <v>6</v>
      </c>
      <c r="K309" s="69">
        <v>0.31944444444444448</v>
      </c>
      <c r="L309" s="70">
        <v>0.31944444444444448</v>
      </c>
      <c r="M309" s="143" t="s">
        <v>103</v>
      </c>
      <c r="N309" s="70">
        <v>0.32222222222222224</v>
      </c>
      <c r="O309" s="45" t="s">
        <v>48</v>
      </c>
      <c r="P309" s="44" t="str">
        <f t="shared" si="229"/>
        <v>OK</v>
      </c>
      <c r="Q309" s="71">
        <f t="shared" si="230"/>
        <v>2.7777777777777679E-3</v>
      </c>
      <c r="R309" s="71">
        <f t="shared" si="231"/>
        <v>0</v>
      </c>
      <c r="S309" s="71">
        <f t="shared" si="232"/>
        <v>2.7777777777777679E-3</v>
      </c>
      <c r="T309" s="71">
        <f t="shared" si="234"/>
        <v>0</v>
      </c>
      <c r="U309" s="44">
        <v>0</v>
      </c>
      <c r="V309" s="44">
        <f>INDEX('Počty dní'!F:J,MATCH(E309,'Počty dní'!H:H,0),4)</f>
        <v>47</v>
      </c>
      <c r="W309" s="115">
        <f t="shared" si="233"/>
        <v>0</v>
      </c>
      <c r="X309" s="16"/>
    </row>
    <row r="310" spans="1:48" x14ac:dyDescent="0.3">
      <c r="A310" s="94">
        <v>322</v>
      </c>
      <c r="B310" s="44">
        <v>3122</v>
      </c>
      <c r="C310" s="44" t="s">
        <v>2</v>
      </c>
      <c r="D310" s="89"/>
      <c r="E310" s="67" t="str">
        <f>CONCATENATE(C310,D310)</f>
        <v>X</v>
      </c>
      <c r="F310" s="44" t="s">
        <v>69</v>
      </c>
      <c r="G310" s="192">
        <v>9</v>
      </c>
      <c r="H310" s="44" t="str">
        <f>CONCATENATE(F310,"/",G310)</f>
        <v>XXX220/9</v>
      </c>
      <c r="I310" s="68" t="s">
        <v>5</v>
      </c>
      <c r="J310" s="68" t="s">
        <v>6</v>
      </c>
      <c r="K310" s="69">
        <v>0.4236111111111111</v>
      </c>
      <c r="L310" s="70">
        <v>0.42499999999999999</v>
      </c>
      <c r="M310" s="45" t="s">
        <v>48</v>
      </c>
      <c r="N310" s="70">
        <v>0.4513888888888889</v>
      </c>
      <c r="O310" s="45" t="s">
        <v>70</v>
      </c>
      <c r="P310" s="44" t="str">
        <f t="shared" si="229"/>
        <v>OK</v>
      </c>
      <c r="Q310" s="71">
        <f t="shared" si="230"/>
        <v>2.6388888888888906E-2</v>
      </c>
      <c r="R310" s="71">
        <f t="shared" si="231"/>
        <v>1.388888888888884E-3</v>
      </c>
      <c r="S310" s="71">
        <f t="shared" si="232"/>
        <v>2.777777777777779E-2</v>
      </c>
      <c r="T310" s="71">
        <f t="shared" si="234"/>
        <v>0.10138888888888886</v>
      </c>
      <c r="U310" s="44">
        <v>19.2</v>
      </c>
      <c r="V310" s="44">
        <f>INDEX('Počty dní'!F:J,MATCH(E310,'Počty dní'!H:H,0),4)</f>
        <v>47</v>
      </c>
      <c r="W310" s="115">
        <f>V310*U310</f>
        <v>902.4</v>
      </c>
      <c r="X310" s="16"/>
    </row>
    <row r="311" spans="1:48" x14ac:dyDescent="0.3">
      <c r="A311" s="94">
        <v>322</v>
      </c>
      <c r="B311" s="44">
        <v>3122</v>
      </c>
      <c r="C311" s="44" t="s">
        <v>2</v>
      </c>
      <c r="D311" s="89"/>
      <c r="E311" s="67" t="str">
        <f>CONCATENATE(C311,D311)</f>
        <v>X</v>
      </c>
      <c r="F311" s="44" t="s">
        <v>119</v>
      </c>
      <c r="G311" s="192">
        <v>5</v>
      </c>
      <c r="H311" s="44" t="str">
        <f>CONCATENATE(F311,"/",G311)</f>
        <v>XXX214/5</v>
      </c>
      <c r="I311" s="68" t="s">
        <v>5</v>
      </c>
      <c r="J311" s="68" t="s">
        <v>6</v>
      </c>
      <c r="K311" s="69">
        <v>0.50694444444444442</v>
      </c>
      <c r="L311" s="70">
        <v>0.5083333333333333</v>
      </c>
      <c r="M311" s="45" t="s">
        <v>70</v>
      </c>
      <c r="N311" s="70">
        <v>0.53472222222222221</v>
      </c>
      <c r="O311" s="45" t="s">
        <v>118</v>
      </c>
      <c r="P311" s="44" t="str">
        <f t="shared" si="229"/>
        <v>OK</v>
      </c>
      <c r="Q311" s="71">
        <f t="shared" si="230"/>
        <v>2.6388888888888906E-2</v>
      </c>
      <c r="R311" s="71">
        <f t="shared" si="231"/>
        <v>1.388888888888884E-3</v>
      </c>
      <c r="S311" s="71">
        <f t="shared" si="232"/>
        <v>2.777777777777779E-2</v>
      </c>
      <c r="T311" s="71">
        <f t="shared" si="234"/>
        <v>5.5555555555555525E-2</v>
      </c>
      <c r="U311" s="44">
        <v>22.4</v>
      </c>
      <c r="V311" s="44">
        <f>INDEX('Počty dní'!F:J,MATCH(E311,'Počty dní'!H:H,0),4)</f>
        <v>47</v>
      </c>
      <c r="W311" s="115">
        <f>V311*U311</f>
        <v>1052.8</v>
      </c>
      <c r="X311" s="16"/>
    </row>
    <row r="312" spans="1:48" x14ac:dyDescent="0.3">
      <c r="A312" s="94">
        <v>322</v>
      </c>
      <c r="B312" s="44">
        <v>3122</v>
      </c>
      <c r="C312" s="44" t="s">
        <v>2</v>
      </c>
      <c r="D312" s="89"/>
      <c r="E312" s="67" t="str">
        <f>CONCATENATE(C312,D312)</f>
        <v>X</v>
      </c>
      <c r="F312" s="44" t="s">
        <v>117</v>
      </c>
      <c r="G312" s="192">
        <v>10</v>
      </c>
      <c r="H312" s="44" t="str">
        <f>CONCATENATE(F312,"/",G312)</f>
        <v>XXX213/10</v>
      </c>
      <c r="I312" s="68" t="s">
        <v>5</v>
      </c>
      <c r="J312" s="68" t="s">
        <v>6</v>
      </c>
      <c r="K312" s="69">
        <v>0.53541666666666665</v>
      </c>
      <c r="L312" s="70">
        <v>0.53611111111111109</v>
      </c>
      <c r="M312" s="45" t="s">
        <v>118</v>
      </c>
      <c r="N312" s="70">
        <v>0.56041666666666667</v>
      </c>
      <c r="O312" s="45" t="s">
        <v>103</v>
      </c>
      <c r="P312" s="44" t="str">
        <f t="shared" si="229"/>
        <v>OK</v>
      </c>
      <c r="Q312" s="71">
        <f t="shared" si="230"/>
        <v>2.430555555555558E-2</v>
      </c>
      <c r="R312" s="71">
        <f t="shared" si="231"/>
        <v>6.9444444444444198E-4</v>
      </c>
      <c r="S312" s="71">
        <f t="shared" si="232"/>
        <v>2.5000000000000022E-2</v>
      </c>
      <c r="T312" s="71">
        <f t="shared" si="234"/>
        <v>6.9444444444444198E-4</v>
      </c>
      <c r="U312" s="44">
        <v>20.3</v>
      </c>
      <c r="V312" s="44">
        <f>INDEX('Počty dní'!F:J,MATCH(E312,'Počty dní'!H:H,0),4)</f>
        <v>47</v>
      </c>
      <c r="W312" s="115">
        <f>V312*U312</f>
        <v>954.1</v>
      </c>
      <c r="X312" s="16"/>
    </row>
    <row r="313" spans="1:48" x14ac:dyDescent="0.3">
      <c r="A313" s="94">
        <v>322</v>
      </c>
      <c r="B313" s="44">
        <v>3122</v>
      </c>
      <c r="C313" s="44" t="s">
        <v>2</v>
      </c>
      <c r="D313" s="89"/>
      <c r="E313" s="67" t="str">
        <f t="shared" si="227"/>
        <v>X</v>
      </c>
      <c r="F313" s="44" t="s">
        <v>129</v>
      </c>
      <c r="G313" s="192">
        <v>20</v>
      </c>
      <c r="H313" s="44" t="str">
        <f t="shared" si="228"/>
        <v>XXX160/20</v>
      </c>
      <c r="I313" s="68" t="s">
        <v>6</v>
      </c>
      <c r="J313" s="68" t="s">
        <v>6</v>
      </c>
      <c r="K313" s="69">
        <v>0.59027777777777779</v>
      </c>
      <c r="L313" s="70">
        <v>0.59375</v>
      </c>
      <c r="M313" s="144" t="s">
        <v>103</v>
      </c>
      <c r="N313" s="70">
        <v>0.63541666666666663</v>
      </c>
      <c r="O313" s="45" t="s">
        <v>46</v>
      </c>
      <c r="P313" s="44" t="str">
        <f t="shared" si="229"/>
        <v>OK</v>
      </c>
      <c r="Q313" s="71">
        <f t="shared" si="230"/>
        <v>4.166666666666663E-2</v>
      </c>
      <c r="R313" s="71">
        <f t="shared" si="231"/>
        <v>3.4722222222222099E-3</v>
      </c>
      <c r="S313" s="71">
        <f t="shared" si="232"/>
        <v>4.513888888888884E-2</v>
      </c>
      <c r="T313" s="71">
        <f t="shared" si="234"/>
        <v>2.9861111111111116E-2</v>
      </c>
      <c r="U313" s="44">
        <v>34.799999999999997</v>
      </c>
      <c r="V313" s="44">
        <f>INDEX('Počty dní'!F:J,MATCH(E313,'Počty dní'!H:H,0),4)</f>
        <v>47</v>
      </c>
      <c r="W313" s="115">
        <f t="shared" si="233"/>
        <v>1635.6</v>
      </c>
      <c r="X313" s="16"/>
    </row>
    <row r="314" spans="1:48" ht="15" thickBot="1" x14ac:dyDescent="0.35">
      <c r="A314" s="94">
        <v>322</v>
      </c>
      <c r="B314" s="44">
        <v>3122</v>
      </c>
      <c r="C314" s="44" t="s">
        <v>2</v>
      </c>
      <c r="D314" s="89"/>
      <c r="E314" s="67" t="str">
        <f t="shared" si="227"/>
        <v>X</v>
      </c>
      <c r="F314" s="44" t="s">
        <v>129</v>
      </c>
      <c r="G314" s="192">
        <v>19</v>
      </c>
      <c r="H314" s="44" t="str">
        <f t="shared" si="228"/>
        <v>XXX160/19</v>
      </c>
      <c r="I314" s="68" t="s">
        <v>6</v>
      </c>
      <c r="J314" s="68" t="s">
        <v>6</v>
      </c>
      <c r="K314" s="69">
        <v>0.65416666666666667</v>
      </c>
      <c r="L314" s="70">
        <v>0.65625</v>
      </c>
      <c r="M314" s="143" t="s">
        <v>46</v>
      </c>
      <c r="N314" s="70">
        <v>0.68402777777777779</v>
      </c>
      <c r="O314" s="142" t="s">
        <v>106</v>
      </c>
      <c r="P314" s="44"/>
      <c r="Q314" s="71">
        <f t="shared" si="230"/>
        <v>2.777777777777779E-2</v>
      </c>
      <c r="R314" s="71">
        <f t="shared" si="231"/>
        <v>2.0833333333333259E-3</v>
      </c>
      <c r="S314" s="71">
        <f t="shared" si="232"/>
        <v>2.9861111111111116E-2</v>
      </c>
      <c r="T314" s="71">
        <f t="shared" si="234"/>
        <v>1.8750000000000044E-2</v>
      </c>
      <c r="U314" s="44">
        <v>24.8</v>
      </c>
      <c r="V314" s="44">
        <f>INDEX('Počty dní'!F:J,MATCH(E314,'Počty dní'!H:H,0),4)</f>
        <v>47</v>
      </c>
      <c r="W314" s="115">
        <f t="shared" si="233"/>
        <v>1165.6000000000001</v>
      </c>
      <c r="X314" s="16"/>
    </row>
    <row r="315" spans="1:48" ht="15" thickBot="1" x14ac:dyDescent="0.35">
      <c r="A315" s="120" t="str">
        <f ca="1">CONCATENATE(INDIRECT("R[-3]C[0]",FALSE),"celkem")</f>
        <v>322celkem</v>
      </c>
      <c r="B315" s="121"/>
      <c r="C315" s="121" t="str">
        <f ca="1">INDIRECT("R[-1]C[12]",FALSE)</f>
        <v>Ždírec n.Doubr.,,žel.st.</v>
      </c>
      <c r="D315" s="122"/>
      <c r="E315" s="121"/>
      <c r="F315" s="122"/>
      <c r="G315" s="121"/>
      <c r="H315" s="123"/>
      <c r="I315" s="132"/>
      <c r="J315" s="133" t="str">
        <f ca="1">INDIRECT("R[-2]C[0]",FALSE)</f>
        <v>V</v>
      </c>
      <c r="K315" s="124"/>
      <c r="L315" s="134"/>
      <c r="M315" s="125"/>
      <c r="N315" s="134"/>
      <c r="O315" s="126"/>
      <c r="P315" s="121"/>
      <c r="Q315" s="127">
        <f>SUM(Q307:Q314)</f>
        <v>0.21875000000000008</v>
      </c>
      <c r="R315" s="127">
        <f>SUM(R307:R314)</f>
        <v>1.2499999999999956E-2</v>
      </c>
      <c r="S315" s="127">
        <f>SUM(S307:S314)</f>
        <v>0.23125000000000004</v>
      </c>
      <c r="T315" s="127">
        <f>SUM(T307:T314)</f>
        <v>0.22152777777777777</v>
      </c>
      <c r="U315" s="128">
        <f>SUM(U307:U314)</f>
        <v>181.1</v>
      </c>
      <c r="V315" s="129"/>
      <c r="W315" s="130">
        <f>SUM(W307:W314)</f>
        <v>8511.7000000000007</v>
      </c>
      <c r="X315" s="41"/>
    </row>
    <row r="316" spans="1:48" x14ac:dyDescent="0.3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16"/>
      <c r="P316" s="16"/>
      <c r="Q316" s="16"/>
      <c r="R316" s="16"/>
      <c r="S316" s="16"/>
      <c r="T316" s="16"/>
      <c r="U316" s="16"/>
      <c r="V316" s="16"/>
      <c r="W316" s="16"/>
      <c r="X316" s="16"/>
    </row>
    <row r="317" spans="1:48" ht="15" customHeight="1" thickBot="1" x14ac:dyDescent="0.35">
      <c r="A317" s="57"/>
      <c r="B317" s="57"/>
      <c r="C317" s="57"/>
      <c r="D317" s="60"/>
      <c r="E317" s="57"/>
      <c r="F317" s="58"/>
      <c r="G317" s="58"/>
      <c r="H317" s="58"/>
      <c r="I317" s="59"/>
      <c r="J317" s="60"/>
      <c r="K317" s="61"/>
      <c r="L317" s="58"/>
      <c r="M317" s="58"/>
      <c r="N317" s="58"/>
      <c r="O317" s="58"/>
      <c r="P317" s="58"/>
      <c r="Q317" s="62"/>
      <c r="R317" s="58"/>
      <c r="S317" s="58"/>
      <c r="T317" s="58"/>
      <c r="U317" s="58"/>
      <c r="V317" s="58"/>
      <c r="W317" s="58"/>
      <c r="X317" s="16"/>
      <c r="AB317" s="15"/>
      <c r="AG317" s="17"/>
      <c r="AH317" s="17"/>
      <c r="AI317" s="17"/>
      <c r="AJ317" s="17"/>
      <c r="AK317" s="17"/>
      <c r="AL317" s="17"/>
      <c r="AM317" s="17"/>
      <c r="AP317" s="18"/>
      <c r="AQ317" s="18"/>
      <c r="AR317" s="18"/>
      <c r="AS317" s="18"/>
      <c r="AT317" s="18"/>
      <c r="AU317" s="19"/>
      <c r="AV317" s="19"/>
    </row>
    <row r="318" spans="1:48" x14ac:dyDescent="0.3">
      <c r="A318" s="93">
        <v>323</v>
      </c>
      <c r="B318" s="42">
        <v>3123</v>
      </c>
      <c r="C318" s="42" t="s">
        <v>2</v>
      </c>
      <c r="D318" s="109"/>
      <c r="E318" s="110" t="str">
        <f>CONCATENATE(C318,D318)</f>
        <v>X</v>
      </c>
      <c r="F318" s="42" t="s">
        <v>105</v>
      </c>
      <c r="G318" s="191">
        <v>14</v>
      </c>
      <c r="H318" s="42" t="str">
        <f>CONCATENATE(F318,"/",G318)</f>
        <v>XXX162/14</v>
      </c>
      <c r="I318" s="64" t="s">
        <v>5</v>
      </c>
      <c r="J318" s="64" t="s">
        <v>5</v>
      </c>
      <c r="K318" s="111">
        <v>0.69097222222222221</v>
      </c>
      <c r="L318" s="112">
        <v>0.69236111111111109</v>
      </c>
      <c r="M318" s="154" t="s">
        <v>106</v>
      </c>
      <c r="N318" s="112">
        <v>0.72569444444444453</v>
      </c>
      <c r="O318" s="190" t="s">
        <v>103</v>
      </c>
      <c r="P318" s="42" t="str">
        <f t="shared" ref="P318:P321" si="235">IF(M319=O318,"OK","POZOR")</f>
        <v>OK</v>
      </c>
      <c r="Q318" s="114">
        <f t="shared" ref="Q318:Q322" si="236">IF(ISNUMBER(G318),N318-L318,IF(F318="přejezd",N318-L318,0))</f>
        <v>3.3333333333333437E-2</v>
      </c>
      <c r="R318" s="114">
        <f t="shared" ref="R318:R322" si="237">IF(ISNUMBER(G318),L318-K318,0)</f>
        <v>1.388888888888884E-3</v>
      </c>
      <c r="S318" s="114">
        <f t="shared" ref="S318:S322" si="238">Q318+R318</f>
        <v>3.4722222222222321E-2</v>
      </c>
      <c r="T318" s="114"/>
      <c r="U318" s="42">
        <v>23.7</v>
      </c>
      <c r="V318" s="42">
        <f>INDEX('Počty dní'!F:J,MATCH(E318,'Počty dní'!H:H,0),4)</f>
        <v>47</v>
      </c>
      <c r="W318" s="65">
        <f>V318*U318</f>
        <v>1113.8999999999999</v>
      </c>
      <c r="X318" s="16"/>
    </row>
    <row r="319" spans="1:48" x14ac:dyDescent="0.3">
      <c r="A319" s="94">
        <v>323</v>
      </c>
      <c r="B319" s="44">
        <v>3123</v>
      </c>
      <c r="C319" s="44" t="s">
        <v>2</v>
      </c>
      <c r="D319" s="89"/>
      <c r="E319" s="67" t="str">
        <f>CONCATENATE(C319,D319)</f>
        <v>X</v>
      </c>
      <c r="F319" s="44" t="s">
        <v>129</v>
      </c>
      <c r="G319" s="192">
        <v>26</v>
      </c>
      <c r="H319" s="44" t="str">
        <f>CONCATENATE(F319,"/",G319)</f>
        <v>XXX160/26</v>
      </c>
      <c r="I319" s="68" t="s">
        <v>5</v>
      </c>
      <c r="J319" s="68" t="s">
        <v>5</v>
      </c>
      <c r="K319" s="69">
        <v>0.75694444444444453</v>
      </c>
      <c r="L319" s="70">
        <v>0.76041666666666663</v>
      </c>
      <c r="M319" s="144" t="s">
        <v>103</v>
      </c>
      <c r="N319" s="70">
        <v>0.80208333333333337</v>
      </c>
      <c r="O319" s="143" t="s">
        <v>46</v>
      </c>
      <c r="P319" s="44" t="str">
        <f t="shared" si="235"/>
        <v>OK</v>
      </c>
      <c r="Q319" s="71">
        <f t="shared" si="236"/>
        <v>4.1666666666666741E-2</v>
      </c>
      <c r="R319" s="71">
        <f t="shared" si="237"/>
        <v>3.4722222222220989E-3</v>
      </c>
      <c r="S319" s="71">
        <f t="shared" si="238"/>
        <v>4.513888888888884E-2</v>
      </c>
      <c r="T319" s="71">
        <f t="shared" ref="T319:T322" si="239">K319-N318</f>
        <v>3.125E-2</v>
      </c>
      <c r="U319" s="44">
        <v>34.799999999999997</v>
      </c>
      <c r="V319" s="44">
        <f>INDEX('Počty dní'!F:J,MATCH(E319,'Počty dní'!H:H,0),4)</f>
        <v>47</v>
      </c>
      <c r="W319" s="115">
        <f>V319*U319</f>
        <v>1635.6</v>
      </c>
      <c r="X319" s="16"/>
    </row>
    <row r="320" spans="1:48" x14ac:dyDescent="0.3">
      <c r="A320" s="94">
        <v>323</v>
      </c>
      <c r="B320" s="44">
        <v>3123</v>
      </c>
      <c r="C320" s="44" t="s">
        <v>2</v>
      </c>
      <c r="D320" s="89"/>
      <c r="E320" s="67" t="str">
        <f>CONCATENATE(C320,D320)</f>
        <v>X</v>
      </c>
      <c r="F320" s="44" t="s">
        <v>129</v>
      </c>
      <c r="G320" s="192">
        <v>25</v>
      </c>
      <c r="H320" s="44" t="str">
        <f>CONCATENATE(F320,"/",G320)</f>
        <v>XXX160/25</v>
      </c>
      <c r="I320" s="68" t="s">
        <v>5</v>
      </c>
      <c r="J320" s="68" t="s">
        <v>5</v>
      </c>
      <c r="K320" s="69">
        <v>0.8208333333333333</v>
      </c>
      <c r="L320" s="70">
        <v>0.82291666666666663</v>
      </c>
      <c r="M320" s="144" t="s">
        <v>46</v>
      </c>
      <c r="N320" s="70">
        <v>0.85069444444444453</v>
      </c>
      <c r="O320" s="143" t="s">
        <v>106</v>
      </c>
      <c r="P320" s="44" t="str">
        <f t="shared" si="235"/>
        <v>OK</v>
      </c>
      <c r="Q320" s="71">
        <f t="shared" si="236"/>
        <v>2.7777777777777901E-2</v>
      </c>
      <c r="R320" s="71">
        <f t="shared" si="237"/>
        <v>2.0833333333333259E-3</v>
      </c>
      <c r="S320" s="71">
        <f t="shared" si="238"/>
        <v>2.9861111111111227E-2</v>
      </c>
      <c r="T320" s="71">
        <f t="shared" si="239"/>
        <v>1.8749999999999933E-2</v>
      </c>
      <c r="U320" s="44">
        <v>24.8</v>
      </c>
      <c r="V320" s="44">
        <f>INDEX('Počty dní'!F:J,MATCH(E320,'Počty dní'!H:H,0),4)</f>
        <v>47</v>
      </c>
      <c r="W320" s="115">
        <f>V320*U320</f>
        <v>1165.6000000000001</v>
      </c>
      <c r="X320" s="16"/>
    </row>
    <row r="321" spans="1:24" x14ac:dyDescent="0.3">
      <c r="A321" s="94">
        <v>323</v>
      </c>
      <c r="B321" s="44">
        <v>3123</v>
      </c>
      <c r="C321" s="44" t="s">
        <v>2</v>
      </c>
      <c r="D321" s="89"/>
      <c r="E321" s="67" t="str">
        <f>CONCATENATE(C321,D321)</f>
        <v>X</v>
      </c>
      <c r="F321" s="44" t="s">
        <v>129</v>
      </c>
      <c r="G321" s="192">
        <v>30</v>
      </c>
      <c r="H321" s="44" t="str">
        <f>CONCATENATE(F321,"/",G321)</f>
        <v>XXX160/30</v>
      </c>
      <c r="I321" s="68" t="s">
        <v>5</v>
      </c>
      <c r="J321" s="68" t="s">
        <v>5</v>
      </c>
      <c r="K321" s="69">
        <v>0.85625000000000007</v>
      </c>
      <c r="L321" s="70">
        <v>0.85763888888888884</v>
      </c>
      <c r="M321" s="144" t="s">
        <v>106</v>
      </c>
      <c r="N321" s="70">
        <v>0.88541666666666663</v>
      </c>
      <c r="O321" s="143" t="s">
        <v>46</v>
      </c>
      <c r="P321" s="44" t="str">
        <f t="shared" si="235"/>
        <v>OK</v>
      </c>
      <c r="Q321" s="71">
        <f t="shared" si="236"/>
        <v>2.777777777777779E-2</v>
      </c>
      <c r="R321" s="71">
        <f t="shared" si="237"/>
        <v>1.3888888888887729E-3</v>
      </c>
      <c r="S321" s="71">
        <f t="shared" si="238"/>
        <v>2.9166666666666563E-2</v>
      </c>
      <c r="T321" s="71">
        <f t="shared" si="239"/>
        <v>5.5555555555555358E-3</v>
      </c>
      <c r="U321" s="44">
        <v>23.1</v>
      </c>
      <c r="V321" s="44">
        <f>INDEX('Počty dní'!F:J,MATCH(E321,'Počty dní'!H:H,0),4)</f>
        <v>47</v>
      </c>
      <c r="W321" s="115">
        <f>V321*U321</f>
        <v>1085.7</v>
      </c>
      <c r="X321" s="16"/>
    </row>
    <row r="322" spans="1:24" ht="15" thickBot="1" x14ac:dyDescent="0.35">
      <c r="A322" s="94">
        <v>323</v>
      </c>
      <c r="B322" s="44">
        <v>3123</v>
      </c>
      <c r="C322" s="44" t="s">
        <v>2</v>
      </c>
      <c r="D322" s="89"/>
      <c r="E322" s="67" t="str">
        <f>CONCATENATE(C322,D322)</f>
        <v>X</v>
      </c>
      <c r="F322" s="44" t="s">
        <v>129</v>
      </c>
      <c r="G322" s="192">
        <v>27</v>
      </c>
      <c r="H322" s="44" t="str">
        <f>CONCATENATE(F322,"/",G322)</f>
        <v>XXX160/27</v>
      </c>
      <c r="I322" s="68" t="s">
        <v>5</v>
      </c>
      <c r="J322" s="68" t="s">
        <v>5</v>
      </c>
      <c r="K322" s="69">
        <v>0.93402777777777779</v>
      </c>
      <c r="L322" s="70">
        <v>0.93611111111111101</v>
      </c>
      <c r="M322" s="144" t="s">
        <v>46</v>
      </c>
      <c r="N322" s="70">
        <v>0.96180555555555547</v>
      </c>
      <c r="O322" s="143" t="s">
        <v>106</v>
      </c>
      <c r="P322" s="44"/>
      <c r="Q322" s="71">
        <f t="shared" si="236"/>
        <v>2.5694444444444464E-2</v>
      </c>
      <c r="R322" s="71">
        <f t="shared" si="237"/>
        <v>2.0833333333332149E-3</v>
      </c>
      <c r="S322" s="71">
        <f t="shared" si="238"/>
        <v>2.7777777777777679E-2</v>
      </c>
      <c r="T322" s="71">
        <f t="shared" si="239"/>
        <v>4.861111111111116E-2</v>
      </c>
      <c r="U322" s="44">
        <v>23.1</v>
      </c>
      <c r="V322" s="44">
        <f>INDEX('Počty dní'!F:J,MATCH(E322,'Počty dní'!H:H,0),4)</f>
        <v>47</v>
      </c>
      <c r="W322" s="115">
        <f>V322*U322</f>
        <v>1085.7</v>
      </c>
      <c r="X322" s="16"/>
    </row>
    <row r="323" spans="1:24" ht="15" thickBot="1" x14ac:dyDescent="0.35">
      <c r="A323" s="120" t="str">
        <f ca="1">CONCATENATE(INDIRECT("R[-3]C[0]",FALSE),"celkem")</f>
        <v>323celkem</v>
      </c>
      <c r="B323" s="121"/>
      <c r="C323" s="121" t="str">
        <f ca="1">INDIRECT("R[-1]C[12]",FALSE)</f>
        <v>Ždírec n.Doubr.,,žel.st.</v>
      </c>
      <c r="D323" s="122"/>
      <c r="E323" s="121"/>
      <c r="F323" s="122"/>
      <c r="G323" s="121"/>
      <c r="H323" s="123"/>
      <c r="I323" s="132"/>
      <c r="J323" s="133" t="str">
        <f ca="1">INDIRECT("R[-2]C[0]",FALSE)</f>
        <v>S</v>
      </c>
      <c r="K323" s="124"/>
      <c r="L323" s="134"/>
      <c r="M323" s="125"/>
      <c r="N323" s="134"/>
      <c r="O323" s="126"/>
      <c r="P323" s="121"/>
      <c r="Q323" s="127">
        <f>SUM(Q318:Q322)</f>
        <v>0.15625000000000033</v>
      </c>
      <c r="R323" s="127">
        <f>SUM(R318:R322)</f>
        <v>1.0416666666666297E-2</v>
      </c>
      <c r="S323" s="127">
        <f>SUM(S318:S322)</f>
        <v>0.16666666666666663</v>
      </c>
      <c r="T323" s="127">
        <f>SUM(T318:T322)</f>
        <v>0.10416666666666663</v>
      </c>
      <c r="U323" s="128">
        <f>SUM(U318:U322)</f>
        <v>129.5</v>
      </c>
      <c r="V323" s="129"/>
      <c r="W323" s="130">
        <f>SUM(W318:W322)</f>
        <v>6086.5</v>
      </c>
      <c r="X323" s="41"/>
    </row>
    <row r="324" spans="1:24" x14ac:dyDescent="0.3">
      <c r="A324" s="16"/>
      <c r="B324" s="16"/>
      <c r="C324" s="16"/>
      <c r="D324" s="16"/>
      <c r="E324" s="16"/>
      <c r="F324" s="16"/>
      <c r="G324" s="16"/>
      <c r="H324" s="16"/>
      <c r="I324" s="16"/>
      <c r="J324" s="16"/>
      <c r="K324" s="16"/>
      <c r="L324" s="16"/>
      <c r="M324" s="16"/>
      <c r="N324" s="16"/>
      <c r="O324" s="16"/>
      <c r="P324" s="16"/>
      <c r="Q324" s="16"/>
      <c r="R324" s="16"/>
      <c r="S324" s="16"/>
      <c r="T324" s="16"/>
      <c r="U324" s="16"/>
      <c r="V324" s="16"/>
      <c r="W324" s="16"/>
      <c r="X324" s="16"/>
    </row>
    <row r="325" spans="1:24" ht="15" thickBot="1" x14ac:dyDescent="0.35">
      <c r="A325" s="16"/>
      <c r="B325" s="16"/>
      <c r="C325" s="16"/>
      <c r="D325" s="16"/>
      <c r="E325" s="16"/>
      <c r="F325" s="16"/>
      <c r="G325" s="16"/>
      <c r="H325" s="16"/>
      <c r="I325" s="16"/>
      <c r="J325" s="16"/>
      <c r="K325" s="16"/>
      <c r="L325" s="16"/>
      <c r="M325" s="16"/>
      <c r="N325" s="16"/>
      <c r="O325" s="16"/>
      <c r="P325" s="16"/>
      <c r="Q325" s="16"/>
      <c r="R325" s="16"/>
      <c r="S325" s="16"/>
      <c r="T325" s="16"/>
      <c r="U325" s="16"/>
      <c r="V325" s="16"/>
      <c r="W325" s="16"/>
      <c r="X325" s="16"/>
    </row>
    <row r="326" spans="1:24" x14ac:dyDescent="0.3">
      <c r="A326" s="93">
        <v>324</v>
      </c>
      <c r="B326" s="42">
        <v>3124</v>
      </c>
      <c r="C326" s="42" t="s">
        <v>2</v>
      </c>
      <c r="D326" s="109"/>
      <c r="E326" s="110" t="str">
        <f>CONCATENATE(C326,D326)</f>
        <v>X</v>
      </c>
      <c r="F326" s="42" t="s">
        <v>108</v>
      </c>
      <c r="G326" s="191">
        <v>2</v>
      </c>
      <c r="H326" s="42" t="str">
        <f>CONCATENATE(F326,"/",G326)</f>
        <v>XXX223/2</v>
      </c>
      <c r="I326" s="64" t="s">
        <v>5</v>
      </c>
      <c r="J326" s="64" t="s">
        <v>6</v>
      </c>
      <c r="K326" s="111">
        <v>0.19791666666666666</v>
      </c>
      <c r="L326" s="112">
        <v>0.1986111111111111</v>
      </c>
      <c r="M326" s="154" t="s">
        <v>111</v>
      </c>
      <c r="N326" s="112">
        <v>0.22569444444444445</v>
      </c>
      <c r="O326" s="155" t="s">
        <v>103</v>
      </c>
      <c r="P326" s="42" t="str">
        <f t="shared" ref="P326:P338" si="240">IF(M327=O326,"OK","POZOR")</f>
        <v>OK</v>
      </c>
      <c r="Q326" s="114">
        <f t="shared" ref="Q326:Q339" si="241">IF(ISNUMBER(G326),N326-L326,IF(F326="přejezd",N326-L326,0))</f>
        <v>2.7083333333333348E-2</v>
      </c>
      <c r="R326" s="114">
        <f t="shared" ref="R326:R339" si="242">IF(ISNUMBER(G326),L326-K326,0)</f>
        <v>6.9444444444444198E-4</v>
      </c>
      <c r="S326" s="114">
        <f t="shared" ref="S326:S339" si="243">Q326+R326</f>
        <v>2.777777777777779E-2</v>
      </c>
      <c r="T326" s="114"/>
      <c r="U326" s="42">
        <v>21.6</v>
      </c>
      <c r="V326" s="42">
        <f>INDEX('Počty dní'!F:J,MATCH(E326,'Počty dní'!H:H,0),4)</f>
        <v>47</v>
      </c>
      <c r="W326" s="65">
        <f>V326*U326</f>
        <v>1015.2</v>
      </c>
      <c r="X326" s="16"/>
    </row>
    <row r="327" spans="1:24" x14ac:dyDescent="0.3">
      <c r="A327" s="94">
        <v>324</v>
      </c>
      <c r="B327" s="44">
        <v>3124</v>
      </c>
      <c r="C327" s="44" t="s">
        <v>2</v>
      </c>
      <c r="D327" s="89"/>
      <c r="E327" s="67" t="str">
        <f t="shared" ref="E327:E337" si="244">CONCATENATE(C327,D327)</f>
        <v>X</v>
      </c>
      <c r="F327" s="44" t="s">
        <v>108</v>
      </c>
      <c r="G327" s="192">
        <v>3</v>
      </c>
      <c r="H327" s="44" t="str">
        <f t="shared" ref="H327:H337" si="245">CONCATENATE(F327,"/",G327)</f>
        <v>XXX223/3</v>
      </c>
      <c r="I327" s="68" t="s">
        <v>5</v>
      </c>
      <c r="J327" s="68" t="s">
        <v>6</v>
      </c>
      <c r="K327" s="69">
        <v>0.22777777777777777</v>
      </c>
      <c r="L327" s="70">
        <v>0.22916666666666666</v>
      </c>
      <c r="M327" s="137" t="s">
        <v>103</v>
      </c>
      <c r="N327" s="70">
        <v>0.25486111111111109</v>
      </c>
      <c r="O327" s="138" t="s">
        <v>110</v>
      </c>
      <c r="P327" s="44" t="str">
        <f t="shared" si="240"/>
        <v>OK</v>
      </c>
      <c r="Q327" s="71">
        <f t="shared" si="241"/>
        <v>2.5694444444444436E-2</v>
      </c>
      <c r="R327" s="71">
        <f t="shared" si="242"/>
        <v>1.388888888888884E-3</v>
      </c>
      <c r="S327" s="71">
        <f t="shared" si="243"/>
        <v>2.708333333333332E-2</v>
      </c>
      <c r="T327" s="71">
        <f t="shared" ref="T327:T339" si="246">K327-N326</f>
        <v>2.0833333333333259E-3</v>
      </c>
      <c r="U327" s="44">
        <v>19.899999999999999</v>
      </c>
      <c r="V327" s="44">
        <f>INDEX('Počty dní'!F:J,MATCH(E327,'Počty dní'!H:H,0),4)</f>
        <v>47</v>
      </c>
      <c r="W327" s="115">
        <f t="shared" ref="W327:W337" si="247">V327*U327</f>
        <v>935.3</v>
      </c>
      <c r="X327" s="16"/>
    </row>
    <row r="328" spans="1:24" x14ac:dyDescent="0.3">
      <c r="A328" s="94">
        <v>324</v>
      </c>
      <c r="B328" s="44">
        <v>3124</v>
      </c>
      <c r="C328" s="44" t="s">
        <v>2</v>
      </c>
      <c r="D328" s="89"/>
      <c r="E328" s="67" t="str">
        <f>CONCATENATE(C328,D328)</f>
        <v>X</v>
      </c>
      <c r="F328" s="44" t="s">
        <v>108</v>
      </c>
      <c r="G328" s="192">
        <v>6</v>
      </c>
      <c r="H328" s="44" t="str">
        <f t="shared" ref="H328:H334" si="248">CONCATENATE(F328,"/",G328)</f>
        <v>XXX223/6</v>
      </c>
      <c r="I328" s="68" t="s">
        <v>6</v>
      </c>
      <c r="J328" s="68" t="s">
        <v>6</v>
      </c>
      <c r="K328" s="69">
        <v>0.27777777777777779</v>
      </c>
      <c r="L328" s="70">
        <v>0.27916666666666667</v>
      </c>
      <c r="M328" s="138" t="s">
        <v>110</v>
      </c>
      <c r="N328" s="70">
        <v>0.30902777777777779</v>
      </c>
      <c r="O328" s="137" t="s">
        <v>103</v>
      </c>
      <c r="P328" s="44" t="str">
        <f t="shared" si="240"/>
        <v>OK</v>
      </c>
      <c r="Q328" s="71">
        <f t="shared" si="241"/>
        <v>2.9861111111111116E-2</v>
      </c>
      <c r="R328" s="71">
        <f t="shared" si="242"/>
        <v>1.388888888888884E-3</v>
      </c>
      <c r="S328" s="71">
        <f t="shared" si="243"/>
        <v>3.125E-2</v>
      </c>
      <c r="T328" s="71">
        <f t="shared" si="246"/>
        <v>2.2916666666666696E-2</v>
      </c>
      <c r="U328" s="44">
        <v>21.6</v>
      </c>
      <c r="V328" s="44">
        <f>INDEX('Počty dní'!F:J,MATCH(E328,'Počty dní'!H:H,0),4)</f>
        <v>47</v>
      </c>
      <c r="W328" s="115">
        <f t="shared" ref="W328:W334" si="249">V328*U328</f>
        <v>1015.2</v>
      </c>
      <c r="X328" s="16"/>
    </row>
    <row r="329" spans="1:24" x14ac:dyDescent="0.3">
      <c r="A329" s="94">
        <v>324</v>
      </c>
      <c r="B329" s="44">
        <v>3124</v>
      </c>
      <c r="C329" s="44" t="s">
        <v>2</v>
      </c>
      <c r="D329" s="89"/>
      <c r="E329" s="67" t="str">
        <f t="shared" ref="E329:E336" si="250">CONCATENATE(C329,D329)</f>
        <v>X</v>
      </c>
      <c r="F329" s="44" t="s">
        <v>29</v>
      </c>
      <c r="G329" s="192"/>
      <c r="H329" s="44" t="str">
        <f t="shared" si="248"/>
        <v>přejezd/</v>
      </c>
      <c r="I329" s="68"/>
      <c r="J329" s="68" t="s">
        <v>6</v>
      </c>
      <c r="K329" s="69">
        <v>0.30902777777777779</v>
      </c>
      <c r="L329" s="70">
        <v>0.30902777777777779</v>
      </c>
      <c r="M329" s="137" t="s">
        <v>103</v>
      </c>
      <c r="N329" s="70">
        <v>0.31180555555555556</v>
      </c>
      <c r="O329" s="45" t="s">
        <v>48</v>
      </c>
      <c r="P329" s="44" t="str">
        <f t="shared" si="240"/>
        <v>OK</v>
      </c>
      <c r="Q329" s="71">
        <f t="shared" si="241"/>
        <v>2.7777777777777679E-3</v>
      </c>
      <c r="R329" s="71">
        <f t="shared" si="242"/>
        <v>0</v>
      </c>
      <c r="S329" s="71">
        <f t="shared" si="243"/>
        <v>2.7777777777777679E-3</v>
      </c>
      <c r="T329" s="71">
        <f t="shared" si="246"/>
        <v>0</v>
      </c>
      <c r="U329" s="44">
        <v>0</v>
      </c>
      <c r="V329" s="44">
        <f>INDEX('Počty dní'!F:J,MATCH(E329,'Počty dní'!H:H,0),4)</f>
        <v>47</v>
      </c>
      <c r="W329" s="115">
        <f t="shared" si="249"/>
        <v>0</v>
      </c>
      <c r="X329" s="16"/>
    </row>
    <row r="330" spans="1:24" x14ac:dyDescent="0.3">
      <c r="A330" s="94">
        <v>324</v>
      </c>
      <c r="B330" s="44">
        <v>3124</v>
      </c>
      <c r="C330" s="44" t="s">
        <v>2</v>
      </c>
      <c r="D330" s="89"/>
      <c r="E330" s="67" t="str">
        <f t="shared" si="250"/>
        <v>X</v>
      </c>
      <c r="F330" s="44" t="s">
        <v>56</v>
      </c>
      <c r="G330" s="192">
        <v>7</v>
      </c>
      <c r="H330" s="44" t="str">
        <f t="shared" si="248"/>
        <v>XXX170/7</v>
      </c>
      <c r="I330" s="68" t="s">
        <v>5</v>
      </c>
      <c r="J330" s="68" t="s">
        <v>6</v>
      </c>
      <c r="K330" s="69">
        <v>0.32777777777777778</v>
      </c>
      <c r="L330" s="70">
        <v>0.3298611111111111</v>
      </c>
      <c r="M330" s="45" t="s">
        <v>48</v>
      </c>
      <c r="N330" s="70">
        <v>0.3527777777777778</v>
      </c>
      <c r="O330" s="45" t="s">
        <v>57</v>
      </c>
      <c r="P330" s="44" t="str">
        <f t="shared" si="240"/>
        <v>OK</v>
      </c>
      <c r="Q330" s="71">
        <f t="shared" si="241"/>
        <v>2.2916666666666696E-2</v>
      </c>
      <c r="R330" s="71">
        <f t="shared" si="242"/>
        <v>2.0833333333333259E-3</v>
      </c>
      <c r="S330" s="71">
        <f t="shared" si="243"/>
        <v>2.5000000000000022E-2</v>
      </c>
      <c r="T330" s="71">
        <f t="shared" si="246"/>
        <v>1.5972222222222221E-2</v>
      </c>
      <c r="U330" s="44">
        <v>23.1</v>
      </c>
      <c r="V330" s="44">
        <f>INDEX('Počty dní'!F:J,MATCH(E330,'Počty dní'!H:H,0),4)</f>
        <v>47</v>
      </c>
      <c r="W330" s="115">
        <f t="shared" si="249"/>
        <v>1085.7</v>
      </c>
      <c r="X330" s="16"/>
    </row>
    <row r="331" spans="1:24" x14ac:dyDescent="0.3">
      <c r="A331" s="94">
        <v>324</v>
      </c>
      <c r="B331" s="44">
        <v>3124</v>
      </c>
      <c r="C331" s="44" t="s">
        <v>2</v>
      </c>
      <c r="D331" s="89"/>
      <c r="E331" s="67" t="str">
        <f t="shared" si="250"/>
        <v>X</v>
      </c>
      <c r="F331" s="44" t="s">
        <v>56</v>
      </c>
      <c r="G331" s="192">
        <v>8</v>
      </c>
      <c r="H331" s="44" t="str">
        <f t="shared" si="248"/>
        <v>XXX170/8</v>
      </c>
      <c r="I331" s="68" t="s">
        <v>5</v>
      </c>
      <c r="J331" s="68" t="s">
        <v>6</v>
      </c>
      <c r="K331" s="69">
        <v>0.3923611111111111</v>
      </c>
      <c r="L331" s="70">
        <v>0.39583333333333331</v>
      </c>
      <c r="M331" s="45" t="s">
        <v>57</v>
      </c>
      <c r="N331" s="70">
        <v>0.4201388888888889</v>
      </c>
      <c r="O331" s="45" t="s">
        <v>48</v>
      </c>
      <c r="P331" s="44" t="str">
        <f t="shared" si="240"/>
        <v>OK</v>
      </c>
      <c r="Q331" s="71">
        <f t="shared" si="241"/>
        <v>2.430555555555558E-2</v>
      </c>
      <c r="R331" s="71">
        <f t="shared" si="242"/>
        <v>3.4722222222222099E-3</v>
      </c>
      <c r="S331" s="71">
        <f t="shared" si="243"/>
        <v>2.777777777777779E-2</v>
      </c>
      <c r="T331" s="71">
        <f t="shared" si="246"/>
        <v>3.9583333333333304E-2</v>
      </c>
      <c r="U331" s="44">
        <v>23.1</v>
      </c>
      <c r="V331" s="44">
        <f>INDEX('Počty dní'!F:J,MATCH(E331,'Počty dní'!H:H,0),4)</f>
        <v>47</v>
      </c>
      <c r="W331" s="115">
        <f t="shared" si="249"/>
        <v>1085.7</v>
      </c>
      <c r="X331" s="16"/>
    </row>
    <row r="332" spans="1:24" x14ac:dyDescent="0.3">
      <c r="A332" s="94">
        <v>324</v>
      </c>
      <c r="B332" s="44">
        <v>3124</v>
      </c>
      <c r="C332" s="44" t="s">
        <v>2</v>
      </c>
      <c r="D332" s="89"/>
      <c r="E332" s="67" t="str">
        <f t="shared" si="250"/>
        <v>X</v>
      </c>
      <c r="F332" s="44" t="s">
        <v>99</v>
      </c>
      <c r="G332" s="192">
        <v>7</v>
      </c>
      <c r="H332" s="44" t="str">
        <f t="shared" si="248"/>
        <v>XXX227/7</v>
      </c>
      <c r="I332" s="68" t="s">
        <v>5</v>
      </c>
      <c r="J332" s="68" t="s">
        <v>6</v>
      </c>
      <c r="K332" s="69">
        <v>0.44305555555555554</v>
      </c>
      <c r="L332" s="70">
        <v>0.44444444444444442</v>
      </c>
      <c r="M332" s="45" t="s">
        <v>48</v>
      </c>
      <c r="N332" s="70">
        <v>0.47152777777777777</v>
      </c>
      <c r="O332" s="45" t="s">
        <v>65</v>
      </c>
      <c r="P332" s="44" t="str">
        <f t="shared" si="240"/>
        <v>OK</v>
      </c>
      <c r="Q332" s="71">
        <f t="shared" si="241"/>
        <v>2.7083333333333348E-2</v>
      </c>
      <c r="R332" s="71">
        <f t="shared" si="242"/>
        <v>1.388888888888884E-3</v>
      </c>
      <c r="S332" s="71">
        <f t="shared" si="243"/>
        <v>2.8472222222222232E-2</v>
      </c>
      <c r="T332" s="71">
        <f t="shared" si="246"/>
        <v>2.2916666666666641E-2</v>
      </c>
      <c r="U332" s="44">
        <v>22.4</v>
      </c>
      <c r="V332" s="44">
        <f>INDEX('Počty dní'!F:J,MATCH(E332,'Počty dní'!H:H,0),4)</f>
        <v>47</v>
      </c>
      <c r="W332" s="115">
        <f t="shared" si="249"/>
        <v>1052.8</v>
      </c>
      <c r="X332" s="16"/>
    </row>
    <row r="333" spans="1:24" x14ac:dyDescent="0.3">
      <c r="A333" s="94">
        <v>324</v>
      </c>
      <c r="B333" s="44">
        <v>3124</v>
      </c>
      <c r="C333" s="44" t="s">
        <v>2</v>
      </c>
      <c r="D333" s="89"/>
      <c r="E333" s="67" t="str">
        <f t="shared" si="250"/>
        <v>X</v>
      </c>
      <c r="F333" s="44" t="s">
        <v>99</v>
      </c>
      <c r="G333" s="192">
        <v>10</v>
      </c>
      <c r="H333" s="44" t="str">
        <f t="shared" si="248"/>
        <v>XXX227/10</v>
      </c>
      <c r="I333" s="68" t="s">
        <v>5</v>
      </c>
      <c r="J333" s="68" t="s">
        <v>6</v>
      </c>
      <c r="K333" s="69">
        <v>0.52083333333333337</v>
      </c>
      <c r="L333" s="70">
        <v>0.52222222222222225</v>
      </c>
      <c r="M333" s="45" t="s">
        <v>65</v>
      </c>
      <c r="N333" s="70">
        <v>0.55555555555555558</v>
      </c>
      <c r="O333" s="45" t="s">
        <v>48</v>
      </c>
      <c r="P333" s="44" t="str">
        <f t="shared" si="240"/>
        <v>OK</v>
      </c>
      <c r="Q333" s="71">
        <f t="shared" si="241"/>
        <v>3.3333333333333326E-2</v>
      </c>
      <c r="R333" s="71">
        <f t="shared" si="242"/>
        <v>1.388888888888884E-3</v>
      </c>
      <c r="S333" s="71">
        <f t="shared" si="243"/>
        <v>3.472222222222221E-2</v>
      </c>
      <c r="T333" s="71">
        <f t="shared" si="246"/>
        <v>4.9305555555555602E-2</v>
      </c>
      <c r="U333" s="44">
        <v>26.1</v>
      </c>
      <c r="V333" s="44">
        <f>INDEX('Počty dní'!F:J,MATCH(E333,'Počty dní'!H:H,0),4)</f>
        <v>47</v>
      </c>
      <c r="W333" s="115">
        <f t="shared" si="249"/>
        <v>1226.7</v>
      </c>
      <c r="X333" s="16"/>
    </row>
    <row r="334" spans="1:24" x14ac:dyDescent="0.3">
      <c r="A334" s="94">
        <v>324</v>
      </c>
      <c r="B334" s="44">
        <v>3124</v>
      </c>
      <c r="C334" s="44" t="s">
        <v>2</v>
      </c>
      <c r="D334" s="89"/>
      <c r="E334" s="67" t="str">
        <f t="shared" si="250"/>
        <v>X</v>
      </c>
      <c r="F334" s="44" t="s">
        <v>29</v>
      </c>
      <c r="G334" s="192"/>
      <c r="H334" s="44" t="str">
        <f t="shared" si="248"/>
        <v>přejezd/</v>
      </c>
      <c r="I334" s="68"/>
      <c r="J334" s="68" t="s">
        <v>6</v>
      </c>
      <c r="K334" s="69">
        <v>0.56041666666666667</v>
      </c>
      <c r="L334" s="70">
        <v>0.56041666666666667</v>
      </c>
      <c r="M334" s="45" t="s">
        <v>48</v>
      </c>
      <c r="N334" s="70">
        <v>0.56319444444444444</v>
      </c>
      <c r="O334" s="137" t="s">
        <v>103</v>
      </c>
      <c r="P334" s="44" t="str">
        <f t="shared" si="240"/>
        <v>OK</v>
      </c>
      <c r="Q334" s="71">
        <f t="shared" si="241"/>
        <v>2.7777777777777679E-3</v>
      </c>
      <c r="R334" s="71">
        <f t="shared" si="242"/>
        <v>0</v>
      </c>
      <c r="S334" s="71">
        <f t="shared" si="243"/>
        <v>2.7777777777777679E-3</v>
      </c>
      <c r="T334" s="71">
        <f t="shared" si="246"/>
        <v>4.8611111111110938E-3</v>
      </c>
      <c r="U334" s="44">
        <v>0</v>
      </c>
      <c r="V334" s="44">
        <f>INDEX('Počty dní'!F:J,MATCH(E334,'Počty dní'!H:H,0),4)</f>
        <v>47</v>
      </c>
      <c r="W334" s="115">
        <f t="shared" si="249"/>
        <v>0</v>
      </c>
      <c r="X334" s="16"/>
    </row>
    <row r="335" spans="1:24" x14ac:dyDescent="0.3">
      <c r="A335" s="94">
        <v>324</v>
      </c>
      <c r="B335" s="44">
        <v>3124</v>
      </c>
      <c r="C335" s="44" t="s">
        <v>2</v>
      </c>
      <c r="D335" s="89"/>
      <c r="E335" s="67" t="str">
        <f t="shared" si="250"/>
        <v>X</v>
      </c>
      <c r="F335" s="44" t="s">
        <v>108</v>
      </c>
      <c r="G335" s="192">
        <v>11</v>
      </c>
      <c r="H335" s="44" t="str">
        <f t="shared" si="245"/>
        <v>XXX223/11</v>
      </c>
      <c r="I335" s="68" t="s">
        <v>5</v>
      </c>
      <c r="J335" s="68" t="s">
        <v>6</v>
      </c>
      <c r="K335" s="69">
        <v>0.56319444444444444</v>
      </c>
      <c r="L335" s="70">
        <v>0.56597222222222221</v>
      </c>
      <c r="M335" s="137" t="s">
        <v>103</v>
      </c>
      <c r="N335" s="70">
        <v>0.59513888888888888</v>
      </c>
      <c r="O335" s="138" t="s">
        <v>110</v>
      </c>
      <c r="P335" s="44" t="str">
        <f t="shared" si="240"/>
        <v>OK</v>
      </c>
      <c r="Q335" s="71">
        <f t="shared" si="241"/>
        <v>2.9166666666666674E-2</v>
      </c>
      <c r="R335" s="71">
        <f t="shared" si="242"/>
        <v>2.7777777777777679E-3</v>
      </c>
      <c r="S335" s="71">
        <f t="shared" si="243"/>
        <v>3.1944444444444442E-2</v>
      </c>
      <c r="T335" s="71">
        <f t="shared" si="246"/>
        <v>0</v>
      </c>
      <c r="U335" s="44">
        <v>21.6</v>
      </c>
      <c r="V335" s="44">
        <f>INDEX('Počty dní'!F:J,MATCH(E335,'Počty dní'!H:H,0),4)</f>
        <v>47</v>
      </c>
      <c r="W335" s="115">
        <f t="shared" si="247"/>
        <v>1015.2</v>
      </c>
      <c r="X335" s="16"/>
    </row>
    <row r="336" spans="1:24" x14ac:dyDescent="0.3">
      <c r="A336" s="94">
        <v>324</v>
      </c>
      <c r="B336" s="44">
        <v>3124</v>
      </c>
      <c r="C336" s="44" t="s">
        <v>2</v>
      </c>
      <c r="D336" s="89"/>
      <c r="E336" s="67" t="str">
        <f t="shared" si="250"/>
        <v>X</v>
      </c>
      <c r="F336" s="44" t="s">
        <v>108</v>
      </c>
      <c r="G336" s="192">
        <v>12</v>
      </c>
      <c r="H336" s="44" t="str">
        <f>CONCATENATE(F336,"/",G336)</f>
        <v>XXX223/12</v>
      </c>
      <c r="I336" s="68" t="s">
        <v>5</v>
      </c>
      <c r="J336" s="68" t="s">
        <v>6</v>
      </c>
      <c r="K336" s="69">
        <v>0.61805555555555558</v>
      </c>
      <c r="L336" s="70">
        <v>0.61944444444444446</v>
      </c>
      <c r="M336" s="138" t="s">
        <v>110</v>
      </c>
      <c r="N336" s="70">
        <v>0.64583333333333337</v>
      </c>
      <c r="O336" s="137" t="s">
        <v>103</v>
      </c>
      <c r="P336" s="44" t="str">
        <f t="shared" si="240"/>
        <v>OK</v>
      </c>
      <c r="Q336" s="71">
        <f t="shared" si="241"/>
        <v>2.6388888888888906E-2</v>
      </c>
      <c r="R336" s="71">
        <f t="shared" si="242"/>
        <v>1.388888888888884E-3</v>
      </c>
      <c r="S336" s="71">
        <f t="shared" si="243"/>
        <v>2.777777777777779E-2</v>
      </c>
      <c r="T336" s="71">
        <f t="shared" si="246"/>
        <v>2.2916666666666696E-2</v>
      </c>
      <c r="U336" s="44">
        <v>19.899999999999999</v>
      </c>
      <c r="V336" s="44">
        <f>INDEX('Počty dní'!F:J,MATCH(E336,'Počty dní'!H:H,0),4)</f>
        <v>47</v>
      </c>
      <c r="W336" s="115">
        <f>V336*U336</f>
        <v>935.3</v>
      </c>
      <c r="X336" s="16"/>
    </row>
    <row r="337" spans="1:24" x14ac:dyDescent="0.3">
      <c r="A337" s="94">
        <v>324</v>
      </c>
      <c r="B337" s="44">
        <v>3124</v>
      </c>
      <c r="C337" s="44" t="s">
        <v>2</v>
      </c>
      <c r="D337" s="89"/>
      <c r="E337" s="67" t="str">
        <f t="shared" si="244"/>
        <v>X</v>
      </c>
      <c r="F337" s="44" t="s">
        <v>108</v>
      </c>
      <c r="G337" s="192">
        <v>15</v>
      </c>
      <c r="H337" s="44" t="str">
        <f t="shared" si="245"/>
        <v>XXX223/15</v>
      </c>
      <c r="I337" s="68" t="s">
        <v>5</v>
      </c>
      <c r="J337" s="68" t="s">
        <v>6</v>
      </c>
      <c r="K337" s="69">
        <v>0.6479166666666667</v>
      </c>
      <c r="L337" s="70">
        <v>0.64930555555555558</v>
      </c>
      <c r="M337" s="138" t="s">
        <v>103</v>
      </c>
      <c r="N337" s="70">
        <v>0.67847222222222225</v>
      </c>
      <c r="O337" s="138" t="s">
        <v>110</v>
      </c>
      <c r="P337" s="44" t="str">
        <f t="shared" si="240"/>
        <v>OK</v>
      </c>
      <c r="Q337" s="71">
        <f t="shared" si="241"/>
        <v>2.9166666666666674E-2</v>
      </c>
      <c r="R337" s="71">
        <f t="shared" si="242"/>
        <v>1.388888888888884E-3</v>
      </c>
      <c r="S337" s="71">
        <f t="shared" si="243"/>
        <v>3.0555555555555558E-2</v>
      </c>
      <c r="T337" s="71">
        <f t="shared" si="246"/>
        <v>2.0833333333333259E-3</v>
      </c>
      <c r="U337" s="44">
        <v>21.6</v>
      </c>
      <c r="V337" s="44">
        <f>INDEX('Počty dní'!F:J,MATCH(E337,'Počty dní'!H:H,0),4)</f>
        <v>47</v>
      </c>
      <c r="W337" s="115">
        <f t="shared" si="247"/>
        <v>1015.2</v>
      </c>
      <c r="X337" s="16"/>
    </row>
    <row r="338" spans="1:24" x14ac:dyDescent="0.3">
      <c r="A338" s="94">
        <v>324</v>
      </c>
      <c r="B338" s="44">
        <v>3124</v>
      </c>
      <c r="C338" s="44" t="s">
        <v>2</v>
      </c>
      <c r="D338" s="89"/>
      <c r="E338" s="67" t="str">
        <f>CONCATENATE(C338,D338)</f>
        <v>X</v>
      </c>
      <c r="F338" s="44" t="s">
        <v>112</v>
      </c>
      <c r="G338" s="192">
        <v>20</v>
      </c>
      <c r="H338" s="44" t="str">
        <f>CONCATENATE(F338,"/",G338)</f>
        <v>XXX211/20</v>
      </c>
      <c r="I338" s="68" t="s">
        <v>5</v>
      </c>
      <c r="J338" s="68" t="s">
        <v>6</v>
      </c>
      <c r="K338" s="69">
        <v>0.76111111111111107</v>
      </c>
      <c r="L338" s="70">
        <v>0.76250000000000007</v>
      </c>
      <c r="M338" s="138" t="s">
        <v>110</v>
      </c>
      <c r="N338" s="70">
        <v>0.78472222222222221</v>
      </c>
      <c r="O338" s="138" t="s">
        <v>113</v>
      </c>
      <c r="P338" s="44" t="str">
        <f t="shared" si="240"/>
        <v>OK</v>
      </c>
      <c r="Q338" s="71">
        <f t="shared" si="241"/>
        <v>2.2222222222222143E-2</v>
      </c>
      <c r="R338" s="71">
        <f t="shared" si="242"/>
        <v>1.388888888888995E-3</v>
      </c>
      <c r="S338" s="71">
        <f t="shared" si="243"/>
        <v>2.3611111111111138E-2</v>
      </c>
      <c r="T338" s="71">
        <f t="shared" si="246"/>
        <v>8.2638888888888817E-2</v>
      </c>
      <c r="U338" s="44">
        <v>15.4</v>
      </c>
      <c r="V338" s="44">
        <f>INDEX('Počty dní'!F:J,MATCH(E338,'Počty dní'!H:H,0),4)</f>
        <v>47</v>
      </c>
      <c r="W338" s="115">
        <f>V338*U338</f>
        <v>723.80000000000007</v>
      </c>
      <c r="X338" s="16"/>
    </row>
    <row r="339" spans="1:24" ht="15" thickBot="1" x14ac:dyDescent="0.35">
      <c r="A339" s="94">
        <v>324</v>
      </c>
      <c r="B339" s="44">
        <v>3124</v>
      </c>
      <c r="C339" s="44" t="s">
        <v>2</v>
      </c>
      <c r="D339" s="89"/>
      <c r="E339" s="67" t="str">
        <f>CONCATENATE(C339,D339)</f>
        <v>X</v>
      </c>
      <c r="F339" s="44" t="s">
        <v>112</v>
      </c>
      <c r="G339" s="192">
        <v>21</v>
      </c>
      <c r="H339" s="44" t="str">
        <f>CONCATENATE(F339,"/",G339)</f>
        <v>XXX211/21</v>
      </c>
      <c r="I339" s="68" t="s">
        <v>5</v>
      </c>
      <c r="J339" s="68" t="s">
        <v>6</v>
      </c>
      <c r="K339" s="69">
        <v>0.79583333333333339</v>
      </c>
      <c r="L339" s="70">
        <v>0.79722222222222217</v>
      </c>
      <c r="M339" s="138" t="s">
        <v>113</v>
      </c>
      <c r="N339" s="70">
        <v>0.81874999999999998</v>
      </c>
      <c r="O339" s="138" t="s">
        <v>111</v>
      </c>
      <c r="P339" s="44"/>
      <c r="Q339" s="71">
        <f t="shared" si="241"/>
        <v>2.1527777777777812E-2</v>
      </c>
      <c r="R339" s="71">
        <f t="shared" si="242"/>
        <v>1.3888888888887729E-3</v>
      </c>
      <c r="S339" s="71">
        <f t="shared" si="243"/>
        <v>2.2916666666666585E-2</v>
      </c>
      <c r="T339" s="71">
        <f t="shared" si="246"/>
        <v>1.1111111111111183E-2</v>
      </c>
      <c r="U339" s="44">
        <v>18.3</v>
      </c>
      <c r="V339" s="44">
        <f>INDEX('Počty dní'!F:J,MATCH(E339,'Počty dní'!H:H,0),4)</f>
        <v>47</v>
      </c>
      <c r="W339" s="115">
        <f>V339*U339</f>
        <v>860.1</v>
      </c>
      <c r="X339" s="16"/>
    </row>
    <row r="340" spans="1:24" ht="15" thickBot="1" x14ac:dyDescent="0.35">
      <c r="A340" s="120" t="str">
        <f ca="1">CONCATENATE(INDIRECT("R[-3]C[0]",FALSE),"celkem")</f>
        <v>324celkem</v>
      </c>
      <c r="B340" s="121"/>
      <c r="C340" s="121" t="str">
        <f ca="1">INDIRECT("R[-1]C[12]",FALSE)</f>
        <v>Přibyslav,,Bechyňovo nám.</v>
      </c>
      <c r="D340" s="122"/>
      <c r="E340" s="121"/>
      <c r="F340" s="122"/>
      <c r="G340" s="121"/>
      <c r="H340" s="123"/>
      <c r="I340" s="132"/>
      <c r="J340" s="133" t="str">
        <f ca="1">INDIRECT("R[-2]C[0]",FALSE)</f>
        <v>V</v>
      </c>
      <c r="K340" s="124"/>
      <c r="L340" s="134"/>
      <c r="M340" s="125"/>
      <c r="N340" s="134"/>
      <c r="O340" s="126"/>
      <c r="P340" s="121"/>
      <c r="Q340" s="127">
        <f>SUM(Q326:Q339)</f>
        <v>0.32430555555555562</v>
      </c>
      <c r="R340" s="127">
        <f t="shared" ref="R340:T340" si="251">SUM(R326:R339)</f>
        <v>2.0138888888888817E-2</v>
      </c>
      <c r="S340" s="127">
        <f t="shared" si="251"/>
        <v>0.34444444444444444</v>
      </c>
      <c r="T340" s="127">
        <f t="shared" si="251"/>
        <v>0.27638888888888891</v>
      </c>
      <c r="U340" s="128">
        <f>SUM(U326:U339)</f>
        <v>254.60000000000002</v>
      </c>
      <c r="V340" s="129"/>
      <c r="W340" s="130">
        <f>SUM(W326:W339)</f>
        <v>11966.199999999999</v>
      </c>
      <c r="X340" s="41"/>
    </row>
    <row r="341" spans="1:24" x14ac:dyDescent="0.3">
      <c r="A341" s="16"/>
      <c r="B341" s="16"/>
      <c r="C341" s="16"/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  <c r="V341" s="16"/>
      <c r="W341" s="16"/>
      <c r="X341" s="16"/>
    </row>
    <row r="342" spans="1:24" ht="15" thickBot="1" x14ac:dyDescent="0.35"/>
    <row r="343" spans="1:24" x14ac:dyDescent="0.3">
      <c r="A343" s="93">
        <v>325</v>
      </c>
      <c r="B343" s="42">
        <v>3125</v>
      </c>
      <c r="C343" s="42" t="s">
        <v>2</v>
      </c>
      <c r="D343" s="109"/>
      <c r="E343" s="110" t="str">
        <f>CONCATENATE(C343,D343)</f>
        <v>X</v>
      </c>
      <c r="F343" s="42" t="s">
        <v>112</v>
      </c>
      <c r="G343" s="191">
        <v>2</v>
      </c>
      <c r="H343" s="42" t="str">
        <f>CONCATENATE(F343,"/",G343)</f>
        <v>XXX211/2</v>
      </c>
      <c r="I343" s="64" t="s">
        <v>5</v>
      </c>
      <c r="J343" s="64" t="s">
        <v>6</v>
      </c>
      <c r="K343" s="111">
        <v>0.18055555555555555</v>
      </c>
      <c r="L343" s="112">
        <v>0.18194444444444444</v>
      </c>
      <c r="M343" s="154" t="s">
        <v>111</v>
      </c>
      <c r="N343" s="112">
        <v>0.20138888888888887</v>
      </c>
      <c r="O343" s="154" t="s">
        <v>113</v>
      </c>
      <c r="P343" s="42" t="str">
        <f t="shared" ref="P343:P352" si="252">IF(M344=O343,"OK","POZOR")</f>
        <v>OK</v>
      </c>
      <c r="Q343" s="114">
        <f t="shared" ref="Q343:Q353" si="253">IF(ISNUMBER(G343),N343-L343,IF(F343="přejezd",N343-L343,0))</f>
        <v>1.9444444444444431E-2</v>
      </c>
      <c r="R343" s="114">
        <f t="shared" ref="R343:R353" si="254">IF(ISNUMBER(G343),L343-K343,0)</f>
        <v>1.388888888888884E-3</v>
      </c>
      <c r="S343" s="114">
        <f t="shared" ref="S343:S353" si="255">Q343+R343</f>
        <v>2.0833333333333315E-2</v>
      </c>
      <c r="T343" s="114"/>
      <c r="U343" s="42">
        <v>14.5</v>
      </c>
      <c r="V343" s="42">
        <f>INDEX('Počty dní'!F:J,MATCH(E343,'Počty dní'!H:H,0),4)</f>
        <v>47</v>
      </c>
      <c r="W343" s="65">
        <f>V343*U343</f>
        <v>681.5</v>
      </c>
      <c r="X343" s="16"/>
    </row>
    <row r="344" spans="1:24" x14ac:dyDescent="0.3">
      <c r="A344" s="94">
        <v>325</v>
      </c>
      <c r="B344" s="44">
        <v>3125</v>
      </c>
      <c r="C344" s="44" t="s">
        <v>2</v>
      </c>
      <c r="D344" s="89"/>
      <c r="E344" s="67" t="str">
        <f t="shared" ref="E344:E360" si="256">CONCATENATE(C344,D344)</f>
        <v>X</v>
      </c>
      <c r="F344" s="44" t="s">
        <v>112</v>
      </c>
      <c r="G344" s="192">
        <v>1</v>
      </c>
      <c r="H344" s="44" t="str">
        <f t="shared" ref="H344:H360" si="257">CONCATENATE(F344,"/",G344)</f>
        <v>XXX211/1</v>
      </c>
      <c r="I344" s="68" t="s">
        <v>5</v>
      </c>
      <c r="J344" s="68" t="s">
        <v>6</v>
      </c>
      <c r="K344" s="69">
        <v>0.20208333333333331</v>
      </c>
      <c r="L344" s="70">
        <v>0.20347222222222219</v>
      </c>
      <c r="M344" s="138" t="s">
        <v>113</v>
      </c>
      <c r="N344" s="70">
        <v>0.22430555555555556</v>
      </c>
      <c r="O344" s="138" t="s">
        <v>110</v>
      </c>
      <c r="P344" s="44" t="str">
        <f t="shared" si="252"/>
        <v>OK</v>
      </c>
      <c r="Q344" s="71">
        <f t="shared" si="253"/>
        <v>2.083333333333337E-2</v>
      </c>
      <c r="R344" s="71">
        <f t="shared" si="254"/>
        <v>1.388888888888884E-3</v>
      </c>
      <c r="S344" s="71">
        <f t="shared" si="255"/>
        <v>2.2222222222222254E-2</v>
      </c>
      <c r="T344" s="71">
        <f t="shared" ref="T344:T353" si="258">K344-N343</f>
        <v>6.9444444444444198E-4</v>
      </c>
      <c r="U344" s="44">
        <v>15.4</v>
      </c>
      <c r="V344" s="44">
        <f>INDEX('Počty dní'!F:J,MATCH(E344,'Počty dní'!H:H,0),4)</f>
        <v>47</v>
      </c>
      <c r="W344" s="115">
        <f t="shared" ref="W344:W360" si="259">V344*U344</f>
        <v>723.80000000000007</v>
      </c>
      <c r="X344" s="16"/>
    </row>
    <row r="345" spans="1:24" x14ac:dyDescent="0.3">
      <c r="A345" s="94">
        <v>325</v>
      </c>
      <c r="B345" s="44">
        <v>3125</v>
      </c>
      <c r="C345" s="44" t="s">
        <v>2</v>
      </c>
      <c r="D345" s="89"/>
      <c r="E345" s="67" t="str">
        <f t="shared" si="256"/>
        <v>X</v>
      </c>
      <c r="F345" s="44" t="s">
        <v>114</v>
      </c>
      <c r="G345" s="192">
        <v>4</v>
      </c>
      <c r="H345" s="44" t="str">
        <f t="shared" si="257"/>
        <v>XXX212/4</v>
      </c>
      <c r="I345" s="68" t="s">
        <v>5</v>
      </c>
      <c r="J345" s="68" t="s">
        <v>6</v>
      </c>
      <c r="K345" s="69">
        <v>0.24374999999999999</v>
      </c>
      <c r="L345" s="70">
        <v>0.24444444444444446</v>
      </c>
      <c r="M345" s="138" t="s">
        <v>110</v>
      </c>
      <c r="N345" s="70">
        <v>0.2673611111111111</v>
      </c>
      <c r="O345" s="138" t="s">
        <v>70</v>
      </c>
      <c r="P345" s="44" t="str">
        <f t="shared" si="252"/>
        <v>OK</v>
      </c>
      <c r="Q345" s="71">
        <f t="shared" si="253"/>
        <v>2.2916666666666641E-2</v>
      </c>
      <c r="R345" s="71">
        <f t="shared" si="254"/>
        <v>6.9444444444446973E-4</v>
      </c>
      <c r="S345" s="71">
        <f t="shared" si="255"/>
        <v>2.361111111111111E-2</v>
      </c>
      <c r="T345" s="71">
        <f t="shared" si="258"/>
        <v>1.9444444444444431E-2</v>
      </c>
      <c r="U345" s="44">
        <v>17.7</v>
      </c>
      <c r="V345" s="44">
        <f>INDEX('Počty dní'!F:J,MATCH(E345,'Počty dní'!H:H,0),4)</f>
        <v>47</v>
      </c>
      <c r="W345" s="115">
        <f t="shared" si="259"/>
        <v>831.9</v>
      </c>
      <c r="X345" s="16"/>
    </row>
    <row r="346" spans="1:24" x14ac:dyDescent="0.3">
      <c r="A346" s="94">
        <v>325</v>
      </c>
      <c r="B346" s="44">
        <v>3125</v>
      </c>
      <c r="C346" s="44" t="s">
        <v>2</v>
      </c>
      <c r="D346" s="89"/>
      <c r="E346" s="67" t="str">
        <f>CONCATENATE(C346,D346)</f>
        <v>X</v>
      </c>
      <c r="F346" s="44" t="s">
        <v>29</v>
      </c>
      <c r="G346" s="192"/>
      <c r="H346" s="44" t="str">
        <f>CONCATENATE(F346,"/",G346)</f>
        <v>přejezd/</v>
      </c>
      <c r="I346" s="68"/>
      <c r="J346" s="68" t="s">
        <v>6</v>
      </c>
      <c r="K346" s="69">
        <v>0.41875000000000001</v>
      </c>
      <c r="L346" s="70">
        <v>0.41875000000000001</v>
      </c>
      <c r="M346" s="138" t="s">
        <v>70</v>
      </c>
      <c r="N346" s="70">
        <v>0.42083333333333334</v>
      </c>
      <c r="O346" s="138" t="s">
        <v>113</v>
      </c>
      <c r="P346" s="44" t="str">
        <f t="shared" si="252"/>
        <v>OK</v>
      </c>
      <c r="Q346" s="71">
        <f t="shared" si="253"/>
        <v>2.0833333333333259E-3</v>
      </c>
      <c r="R346" s="71">
        <f t="shared" si="254"/>
        <v>0</v>
      </c>
      <c r="S346" s="71">
        <f t="shared" si="255"/>
        <v>2.0833333333333259E-3</v>
      </c>
      <c r="T346" s="71">
        <f t="shared" si="258"/>
        <v>0.15138888888888891</v>
      </c>
      <c r="U346" s="44">
        <v>0</v>
      </c>
      <c r="V346" s="44">
        <f>INDEX('Počty dní'!F:J,MATCH(E346,'Počty dní'!H:H,0),4)</f>
        <v>47</v>
      </c>
      <c r="W346" s="115">
        <f>V346*U346</f>
        <v>0</v>
      </c>
      <c r="X346" s="16"/>
    </row>
    <row r="347" spans="1:24" x14ac:dyDescent="0.3">
      <c r="A347" s="94">
        <v>325</v>
      </c>
      <c r="B347" s="44">
        <v>3125</v>
      </c>
      <c r="C347" s="44" t="s">
        <v>2</v>
      </c>
      <c r="D347" s="89"/>
      <c r="E347" s="67" t="str">
        <f>CONCATENATE(C347,D347)</f>
        <v>X</v>
      </c>
      <c r="F347" s="44" t="s">
        <v>112</v>
      </c>
      <c r="G347" s="192">
        <v>9</v>
      </c>
      <c r="H347" s="44" t="str">
        <f>CONCATENATE(F347,"/",G347)</f>
        <v>XXX211/9</v>
      </c>
      <c r="I347" s="68" t="s">
        <v>5</v>
      </c>
      <c r="J347" s="68" t="s">
        <v>6</v>
      </c>
      <c r="K347" s="69">
        <v>0.42083333333333334</v>
      </c>
      <c r="L347" s="70">
        <v>0.42222222222222222</v>
      </c>
      <c r="M347" s="138" t="s">
        <v>113</v>
      </c>
      <c r="N347" s="70">
        <v>0.44166666666666665</v>
      </c>
      <c r="O347" s="138" t="s">
        <v>111</v>
      </c>
      <c r="P347" s="44" t="str">
        <f t="shared" si="252"/>
        <v>OK</v>
      </c>
      <c r="Q347" s="71">
        <f t="shared" si="253"/>
        <v>1.9444444444444431E-2</v>
      </c>
      <c r="R347" s="71">
        <f t="shared" si="254"/>
        <v>1.388888888888884E-3</v>
      </c>
      <c r="S347" s="71">
        <f t="shared" si="255"/>
        <v>2.0833333333333315E-2</v>
      </c>
      <c r="T347" s="71">
        <f t="shared" si="258"/>
        <v>0</v>
      </c>
      <c r="U347" s="44">
        <v>14.5</v>
      </c>
      <c r="V347" s="44">
        <f>INDEX('Počty dní'!F:J,MATCH(E347,'Počty dní'!H:H,0),4)</f>
        <v>47</v>
      </c>
      <c r="W347" s="115">
        <f>V347*U347</f>
        <v>681.5</v>
      </c>
      <c r="X347" s="16"/>
    </row>
    <row r="348" spans="1:24" x14ac:dyDescent="0.3">
      <c r="A348" s="94">
        <v>325</v>
      </c>
      <c r="B348" s="44">
        <v>3125</v>
      </c>
      <c r="C348" s="44" t="s">
        <v>2</v>
      </c>
      <c r="D348" s="89"/>
      <c r="E348" s="67" t="str">
        <f>CONCATENATE(C348,D348)</f>
        <v>X</v>
      </c>
      <c r="F348" s="44" t="s">
        <v>112</v>
      </c>
      <c r="G348" s="192">
        <v>12</v>
      </c>
      <c r="H348" s="44" t="str">
        <f>CONCATENATE(F348,"/",G348)</f>
        <v>XXX211/12</v>
      </c>
      <c r="I348" s="68" t="s">
        <v>5</v>
      </c>
      <c r="J348" s="68" t="s">
        <v>6</v>
      </c>
      <c r="K348" s="69">
        <v>0.5541666666666667</v>
      </c>
      <c r="L348" s="70">
        <v>0.55694444444444446</v>
      </c>
      <c r="M348" s="138" t="s">
        <v>111</v>
      </c>
      <c r="N348" s="70">
        <v>0.57638888888888895</v>
      </c>
      <c r="O348" s="138" t="s">
        <v>113</v>
      </c>
      <c r="P348" s="44" t="str">
        <f t="shared" si="252"/>
        <v>OK</v>
      </c>
      <c r="Q348" s="71">
        <f t="shared" si="253"/>
        <v>1.9444444444444486E-2</v>
      </c>
      <c r="R348" s="71">
        <f t="shared" si="254"/>
        <v>2.7777777777777679E-3</v>
      </c>
      <c r="S348" s="71">
        <f t="shared" si="255"/>
        <v>2.2222222222222254E-2</v>
      </c>
      <c r="T348" s="71">
        <f t="shared" si="258"/>
        <v>0.11250000000000004</v>
      </c>
      <c r="U348" s="44">
        <v>14.5</v>
      </c>
      <c r="V348" s="44">
        <f>INDEX('Počty dní'!F:J,MATCH(E348,'Počty dní'!H:H,0),4)</f>
        <v>47</v>
      </c>
      <c r="W348" s="115">
        <f>V348*U348</f>
        <v>681.5</v>
      </c>
      <c r="X348" s="16"/>
    </row>
    <row r="349" spans="1:24" x14ac:dyDescent="0.3">
      <c r="A349" s="94">
        <v>325</v>
      </c>
      <c r="B349" s="44">
        <v>3125</v>
      </c>
      <c r="C349" s="44" t="s">
        <v>2</v>
      </c>
      <c r="D349" s="89"/>
      <c r="E349" s="67" t="str">
        <f>CONCATENATE(C349,D349)</f>
        <v>X</v>
      </c>
      <c r="F349" s="44" t="s">
        <v>112</v>
      </c>
      <c r="G349" s="192">
        <v>13</v>
      </c>
      <c r="H349" s="44" t="str">
        <f>CONCATENATE(F349,"/",G349)</f>
        <v>XXX211/13</v>
      </c>
      <c r="I349" s="68" t="s">
        <v>6</v>
      </c>
      <c r="J349" s="68" t="s">
        <v>6</v>
      </c>
      <c r="K349" s="69">
        <v>0.58611111111111114</v>
      </c>
      <c r="L349" s="70">
        <v>0.58888888888888891</v>
      </c>
      <c r="M349" s="138" t="s">
        <v>113</v>
      </c>
      <c r="N349" s="70">
        <v>0.60972222222222217</v>
      </c>
      <c r="O349" s="138" t="s">
        <v>110</v>
      </c>
      <c r="P349" s="44" t="str">
        <f t="shared" si="252"/>
        <v>OK</v>
      </c>
      <c r="Q349" s="71">
        <f t="shared" si="253"/>
        <v>2.0833333333333259E-2</v>
      </c>
      <c r="R349" s="71">
        <f t="shared" si="254"/>
        <v>2.7777777777777679E-3</v>
      </c>
      <c r="S349" s="71">
        <f t="shared" si="255"/>
        <v>2.3611111111111027E-2</v>
      </c>
      <c r="T349" s="71">
        <f t="shared" si="258"/>
        <v>9.7222222222221877E-3</v>
      </c>
      <c r="U349" s="44">
        <v>15.4</v>
      </c>
      <c r="V349" s="44">
        <f>INDEX('Počty dní'!F:J,MATCH(E349,'Počty dní'!H:H,0),4)</f>
        <v>47</v>
      </c>
      <c r="W349" s="115">
        <f>V349*U349</f>
        <v>723.80000000000007</v>
      </c>
      <c r="X349" s="16"/>
    </row>
    <row r="350" spans="1:24" x14ac:dyDescent="0.3">
      <c r="A350" s="94">
        <v>325</v>
      </c>
      <c r="B350" s="44">
        <v>3125</v>
      </c>
      <c r="C350" s="44" t="s">
        <v>2</v>
      </c>
      <c r="D350" s="89"/>
      <c r="E350" s="67" t="str">
        <f>CONCATENATE(C350,D350)</f>
        <v>X</v>
      </c>
      <c r="F350" s="44" t="s">
        <v>114</v>
      </c>
      <c r="G350" s="192">
        <v>14</v>
      </c>
      <c r="H350" s="44" t="str">
        <f>CONCATENATE(F350,"/",G350)</f>
        <v>XXX212/14</v>
      </c>
      <c r="I350" s="68" t="s">
        <v>5</v>
      </c>
      <c r="J350" s="68" t="s">
        <v>6</v>
      </c>
      <c r="K350" s="69">
        <v>0.61805555555555558</v>
      </c>
      <c r="L350" s="70">
        <v>0.61944444444444446</v>
      </c>
      <c r="M350" s="138" t="s">
        <v>110</v>
      </c>
      <c r="N350" s="70">
        <v>0.64236111111111105</v>
      </c>
      <c r="O350" s="45" t="s">
        <v>70</v>
      </c>
      <c r="P350" s="44" t="str">
        <f t="shared" si="252"/>
        <v>OK</v>
      </c>
      <c r="Q350" s="71">
        <f t="shared" si="253"/>
        <v>2.2916666666666585E-2</v>
      </c>
      <c r="R350" s="71">
        <f t="shared" si="254"/>
        <v>1.388888888888884E-3</v>
      </c>
      <c r="S350" s="71">
        <f t="shared" si="255"/>
        <v>2.4305555555555469E-2</v>
      </c>
      <c r="T350" s="71">
        <f t="shared" si="258"/>
        <v>8.3333333333334147E-3</v>
      </c>
      <c r="U350" s="44">
        <v>17.7</v>
      </c>
      <c r="V350" s="44">
        <f>INDEX('Počty dní'!F:J,MATCH(E350,'Počty dní'!H:H,0),4)</f>
        <v>47</v>
      </c>
      <c r="W350" s="115">
        <f>V350*U350</f>
        <v>831.9</v>
      </c>
      <c r="X350" s="16"/>
    </row>
    <row r="351" spans="1:24" x14ac:dyDescent="0.3">
      <c r="A351" s="94">
        <v>325</v>
      </c>
      <c r="B351" s="44">
        <v>3125</v>
      </c>
      <c r="C351" s="44" t="s">
        <v>2</v>
      </c>
      <c r="D351" s="89"/>
      <c r="E351" s="67" t="str">
        <f t="shared" ref="E351" si="260">CONCATENATE(C351,D351)</f>
        <v>X</v>
      </c>
      <c r="F351" s="44" t="s">
        <v>114</v>
      </c>
      <c r="G351" s="192">
        <v>13</v>
      </c>
      <c r="H351" s="44" t="str">
        <f t="shared" ref="H351" si="261">CONCATENATE(F351,"/",G351)</f>
        <v>XXX212/13</v>
      </c>
      <c r="I351" s="68" t="s">
        <v>5</v>
      </c>
      <c r="J351" s="68" t="s">
        <v>6</v>
      </c>
      <c r="K351" s="69">
        <v>0.64444444444444449</v>
      </c>
      <c r="L351" s="70">
        <v>0.64722222222222225</v>
      </c>
      <c r="M351" s="45" t="s">
        <v>70</v>
      </c>
      <c r="N351" s="70">
        <v>0.67083333333333339</v>
      </c>
      <c r="O351" s="138" t="s">
        <v>110</v>
      </c>
      <c r="P351" s="44" t="str">
        <f t="shared" si="252"/>
        <v>OK</v>
      </c>
      <c r="Q351" s="71">
        <f t="shared" si="253"/>
        <v>2.3611111111111138E-2</v>
      </c>
      <c r="R351" s="71">
        <f t="shared" si="254"/>
        <v>2.7777777777777679E-3</v>
      </c>
      <c r="S351" s="71">
        <f t="shared" si="255"/>
        <v>2.6388888888888906E-2</v>
      </c>
      <c r="T351" s="71">
        <f t="shared" si="258"/>
        <v>2.083333333333437E-3</v>
      </c>
      <c r="U351" s="44">
        <v>17.7</v>
      </c>
      <c r="V351" s="44">
        <f>INDEX('Počty dní'!F:J,MATCH(E351,'Počty dní'!H:H,0),4)</f>
        <v>47</v>
      </c>
      <c r="W351" s="115">
        <f t="shared" ref="W351" si="262">V351*U351</f>
        <v>831.9</v>
      </c>
      <c r="X351" s="16"/>
    </row>
    <row r="352" spans="1:24" x14ac:dyDescent="0.3">
      <c r="A352" s="94">
        <v>325</v>
      </c>
      <c r="B352" s="44">
        <v>3125</v>
      </c>
      <c r="C352" s="44" t="s">
        <v>2</v>
      </c>
      <c r="D352" s="89"/>
      <c r="E352" s="67" t="str">
        <f>CONCATENATE(C352,D352)</f>
        <v>X</v>
      </c>
      <c r="F352" s="44" t="s">
        <v>108</v>
      </c>
      <c r="G352" s="192">
        <v>14</v>
      </c>
      <c r="H352" s="44" t="str">
        <f>CONCATENATE(F352,"/",G352)</f>
        <v>XXX223/14</v>
      </c>
      <c r="I352" s="68" t="s">
        <v>5</v>
      </c>
      <c r="J352" s="68" t="s">
        <v>6</v>
      </c>
      <c r="K352" s="69">
        <v>0.70138888888888884</v>
      </c>
      <c r="L352" s="70">
        <v>0.70277777777777783</v>
      </c>
      <c r="M352" s="138" t="s">
        <v>110</v>
      </c>
      <c r="N352" s="70">
        <v>0.72916666666666663</v>
      </c>
      <c r="O352" s="137" t="s">
        <v>103</v>
      </c>
      <c r="P352" s="44" t="str">
        <f t="shared" si="252"/>
        <v>OK</v>
      </c>
      <c r="Q352" s="71">
        <f t="shared" si="253"/>
        <v>2.6388888888888795E-2</v>
      </c>
      <c r="R352" s="71">
        <f t="shared" si="254"/>
        <v>1.388888888888995E-3</v>
      </c>
      <c r="S352" s="71">
        <f t="shared" si="255"/>
        <v>2.777777777777779E-2</v>
      </c>
      <c r="T352" s="71">
        <f t="shared" si="258"/>
        <v>3.0555555555555447E-2</v>
      </c>
      <c r="U352" s="44">
        <v>19.899999999999999</v>
      </c>
      <c r="V352" s="44">
        <f>INDEX('Počty dní'!F:J,MATCH(E352,'Počty dní'!H:H,0),4)</f>
        <v>47</v>
      </c>
      <c r="W352" s="115">
        <f>V352*U352</f>
        <v>935.3</v>
      </c>
      <c r="X352" s="16"/>
    </row>
    <row r="353" spans="1:24" ht="15" thickBot="1" x14ac:dyDescent="0.35">
      <c r="A353" s="94">
        <v>325</v>
      </c>
      <c r="B353" s="44">
        <v>3125</v>
      </c>
      <c r="C353" s="44" t="s">
        <v>2</v>
      </c>
      <c r="D353" s="89"/>
      <c r="E353" s="67" t="str">
        <f>CONCATENATE(C353,D353)</f>
        <v>X</v>
      </c>
      <c r="F353" s="44" t="s">
        <v>108</v>
      </c>
      <c r="G353" s="192">
        <v>17</v>
      </c>
      <c r="H353" s="44" t="str">
        <f>CONCATENATE(F353,"/",G353)</f>
        <v>XXX223/17</v>
      </c>
      <c r="I353" s="68" t="s">
        <v>5</v>
      </c>
      <c r="J353" s="68" t="s">
        <v>6</v>
      </c>
      <c r="K353" s="69">
        <v>0.73125000000000007</v>
      </c>
      <c r="L353" s="70">
        <v>0.73263888888888884</v>
      </c>
      <c r="M353" s="138" t="s">
        <v>103</v>
      </c>
      <c r="N353" s="70">
        <v>0.76180555555555562</v>
      </c>
      <c r="O353" s="138" t="s">
        <v>110</v>
      </c>
      <c r="P353" s="44"/>
      <c r="Q353" s="71">
        <f t="shared" si="253"/>
        <v>2.9166666666666785E-2</v>
      </c>
      <c r="R353" s="71">
        <f t="shared" si="254"/>
        <v>1.3888888888887729E-3</v>
      </c>
      <c r="S353" s="71">
        <f t="shared" si="255"/>
        <v>3.0555555555555558E-2</v>
      </c>
      <c r="T353" s="71">
        <f t="shared" si="258"/>
        <v>2.083333333333437E-3</v>
      </c>
      <c r="U353" s="44">
        <v>21.6</v>
      </c>
      <c r="V353" s="44">
        <f>INDEX('Počty dní'!F:J,MATCH(E353,'Počty dní'!H:H,0),4)</f>
        <v>47</v>
      </c>
      <c r="W353" s="115">
        <f>V353*U353</f>
        <v>1015.2</v>
      </c>
      <c r="X353" s="16"/>
    </row>
    <row r="354" spans="1:24" ht="15" thickBot="1" x14ac:dyDescent="0.35">
      <c r="A354" s="120" t="str">
        <f ca="1">CONCATENATE(INDIRECT("R[-3]C[0]",FALSE),"celkem")</f>
        <v>325celkem</v>
      </c>
      <c r="B354" s="121"/>
      <c r="C354" s="121" t="str">
        <f ca="1">INDIRECT("R[-1]C[12]",FALSE)</f>
        <v>Přibyslav,,žel.st.</v>
      </c>
      <c r="D354" s="122"/>
      <c r="E354" s="121"/>
      <c r="F354" s="122"/>
      <c r="G354" s="121"/>
      <c r="H354" s="123"/>
      <c r="I354" s="132"/>
      <c r="J354" s="133" t="str">
        <f ca="1">INDIRECT("R[-2]C[0]",FALSE)</f>
        <v>V</v>
      </c>
      <c r="K354" s="124"/>
      <c r="L354" s="134"/>
      <c r="M354" s="125"/>
      <c r="N354" s="134"/>
      <c r="O354" s="126"/>
      <c r="P354" s="121"/>
      <c r="Q354" s="127">
        <f>SUM(Q343:Q353)</f>
        <v>0.22708333333333325</v>
      </c>
      <c r="R354" s="127">
        <f>SUM(R343:R353)</f>
        <v>1.7361111111111077E-2</v>
      </c>
      <c r="S354" s="127">
        <f>SUM(S343:S353)</f>
        <v>0.24444444444444433</v>
      </c>
      <c r="T354" s="127">
        <f>SUM(T343:T353)</f>
        <v>0.33680555555555575</v>
      </c>
      <c r="U354" s="128">
        <f>SUM(U343:U353)</f>
        <v>168.9</v>
      </c>
      <c r="V354" s="129"/>
      <c r="W354" s="130">
        <f>SUM(W343:W353)</f>
        <v>7938.2999999999993</v>
      </c>
      <c r="X354" s="41"/>
    </row>
    <row r="355" spans="1:24" x14ac:dyDescent="0.3">
      <c r="A355" s="16"/>
      <c r="B355" s="16"/>
      <c r="C355" s="16"/>
      <c r="D355" s="16"/>
      <c r="E355" s="16"/>
      <c r="F355" s="16"/>
      <c r="G355" s="16"/>
      <c r="H355" s="16"/>
      <c r="I355" s="16"/>
      <c r="J355" s="16"/>
      <c r="K355" s="16"/>
      <c r="L355" s="16"/>
      <c r="M355" s="16"/>
      <c r="N355" s="16"/>
      <c r="O355" s="16"/>
      <c r="P355" s="16"/>
      <c r="Q355" s="16"/>
      <c r="R355" s="16"/>
      <c r="S355" s="16"/>
      <c r="T355" s="16"/>
      <c r="U355" s="16"/>
      <c r="V355" s="16"/>
      <c r="W355" s="16"/>
      <c r="X355" s="16"/>
    </row>
    <row r="356" spans="1:24" ht="15" thickBot="1" x14ac:dyDescent="0.35">
      <c r="A356" s="16"/>
      <c r="B356" s="16"/>
      <c r="C356" s="16"/>
      <c r="D356" s="16"/>
      <c r="E356" s="16"/>
      <c r="F356" s="16"/>
      <c r="G356" s="16"/>
      <c r="H356" s="16"/>
      <c r="I356" s="16"/>
      <c r="J356" s="16"/>
      <c r="K356" s="16"/>
      <c r="L356" s="16"/>
      <c r="M356" s="16"/>
      <c r="N356" s="16"/>
      <c r="O356" s="16"/>
      <c r="P356" s="16"/>
      <c r="Q356" s="16"/>
      <c r="R356" s="16"/>
      <c r="S356" s="16"/>
      <c r="T356" s="16"/>
      <c r="U356" s="16"/>
      <c r="V356" s="16"/>
      <c r="W356" s="16"/>
      <c r="X356" s="16"/>
    </row>
    <row r="357" spans="1:24" x14ac:dyDescent="0.3">
      <c r="A357" s="93">
        <v>326</v>
      </c>
      <c r="B357" s="42">
        <v>3126</v>
      </c>
      <c r="C357" s="42" t="s">
        <v>2</v>
      </c>
      <c r="D357" s="109"/>
      <c r="E357" s="110" t="str">
        <f>CONCATENATE(C357,D357)</f>
        <v>X</v>
      </c>
      <c r="F357" s="42" t="s">
        <v>114</v>
      </c>
      <c r="G357" s="191">
        <v>2</v>
      </c>
      <c r="H357" s="42" t="str">
        <f>CONCATENATE(F357,"/",G357)</f>
        <v>XXX212/2</v>
      </c>
      <c r="I357" s="64" t="s">
        <v>5</v>
      </c>
      <c r="J357" s="64" t="s">
        <v>5</v>
      </c>
      <c r="K357" s="111">
        <v>0.19444444444444445</v>
      </c>
      <c r="L357" s="112">
        <v>0.19583333333333333</v>
      </c>
      <c r="M357" s="154" t="s">
        <v>111</v>
      </c>
      <c r="N357" s="112">
        <v>0.21666666666666667</v>
      </c>
      <c r="O357" s="113" t="s">
        <v>70</v>
      </c>
      <c r="P357" s="42" t="str">
        <f t="shared" ref="P357:P365" si="263">IF(M358=O357,"OK","POZOR")</f>
        <v>OK</v>
      </c>
      <c r="Q357" s="114">
        <f t="shared" ref="Q357:Q358" si="264">IF(ISNUMBER(G357),N357-L357,IF(F357="přejezd",N357-L357,0))</f>
        <v>2.0833333333333343E-2</v>
      </c>
      <c r="R357" s="114">
        <f t="shared" ref="R357:R358" si="265">IF(ISNUMBER(G357),L357-K357,0)</f>
        <v>1.388888888888884E-3</v>
      </c>
      <c r="S357" s="114">
        <f t="shared" ref="S357:S358" si="266">Q357+R357</f>
        <v>2.2222222222222227E-2</v>
      </c>
      <c r="T357" s="114"/>
      <c r="U357" s="42">
        <v>16.8</v>
      </c>
      <c r="V357" s="42">
        <f>INDEX('Počty dní'!F:J,MATCH(E357,'Počty dní'!H:H,0),4)</f>
        <v>47</v>
      </c>
      <c r="W357" s="65">
        <f>V357*U357</f>
        <v>789.6</v>
      </c>
      <c r="X357" s="16"/>
    </row>
    <row r="358" spans="1:24" x14ac:dyDescent="0.3">
      <c r="A358" s="94">
        <v>326</v>
      </c>
      <c r="B358" s="44">
        <v>3126</v>
      </c>
      <c r="C358" s="44" t="s">
        <v>2</v>
      </c>
      <c r="D358" s="89"/>
      <c r="E358" s="67" t="str">
        <f>CONCATENATE(C358,D358)</f>
        <v>X</v>
      </c>
      <c r="F358" s="44" t="s">
        <v>114</v>
      </c>
      <c r="G358" s="192">
        <v>3</v>
      </c>
      <c r="H358" s="44" t="str">
        <f>CONCATENATE(F358,"/",G358)</f>
        <v>XXX212/3</v>
      </c>
      <c r="I358" s="68" t="s">
        <v>5</v>
      </c>
      <c r="J358" s="68" t="s">
        <v>5</v>
      </c>
      <c r="K358" s="69">
        <v>0.22916666666666666</v>
      </c>
      <c r="L358" s="70">
        <v>0.23055555555555554</v>
      </c>
      <c r="M358" s="45" t="s">
        <v>70</v>
      </c>
      <c r="N358" s="70">
        <v>0.25416666666666665</v>
      </c>
      <c r="O358" s="138" t="s">
        <v>110</v>
      </c>
      <c r="P358" s="44" t="str">
        <f t="shared" si="263"/>
        <v>OK</v>
      </c>
      <c r="Q358" s="71">
        <f t="shared" si="264"/>
        <v>2.361111111111111E-2</v>
      </c>
      <c r="R358" s="71">
        <f t="shared" si="265"/>
        <v>1.388888888888884E-3</v>
      </c>
      <c r="S358" s="71">
        <f t="shared" si="266"/>
        <v>2.4999999999999994E-2</v>
      </c>
      <c r="T358" s="71">
        <f t="shared" ref="T358" si="267">K358-N357</f>
        <v>1.2499999999999983E-2</v>
      </c>
      <c r="U358" s="44">
        <v>17.7</v>
      </c>
      <c r="V358" s="44">
        <f>INDEX('Počty dní'!F:J,MATCH(E358,'Počty dní'!H:H,0),4)</f>
        <v>47</v>
      </c>
      <c r="W358" s="115">
        <f>V358*U358</f>
        <v>831.9</v>
      </c>
      <c r="X358" s="16"/>
    </row>
    <row r="359" spans="1:24" x14ac:dyDescent="0.3">
      <c r="A359" s="94">
        <v>326</v>
      </c>
      <c r="B359" s="44">
        <v>3126</v>
      </c>
      <c r="C359" s="44" t="s">
        <v>2</v>
      </c>
      <c r="D359" s="89"/>
      <c r="E359" s="67" t="str">
        <f>CONCATENATE(C359,D359)</f>
        <v>X</v>
      </c>
      <c r="F359" s="44" t="s">
        <v>112</v>
      </c>
      <c r="G359" s="192">
        <v>6</v>
      </c>
      <c r="H359" s="44" t="str">
        <f>CONCATENATE(F359,"/",G359)</f>
        <v>XXX211/6</v>
      </c>
      <c r="I359" s="68" t="s">
        <v>5</v>
      </c>
      <c r="J359" s="68" t="s">
        <v>5</v>
      </c>
      <c r="K359" s="69">
        <v>0.26111111111111113</v>
      </c>
      <c r="L359" s="70">
        <v>0.26250000000000001</v>
      </c>
      <c r="M359" s="138" t="s">
        <v>110</v>
      </c>
      <c r="N359" s="70">
        <v>0.28472222222222221</v>
      </c>
      <c r="O359" s="138" t="s">
        <v>113</v>
      </c>
      <c r="P359" s="44" t="str">
        <f t="shared" si="263"/>
        <v>OK</v>
      </c>
      <c r="Q359" s="71">
        <f t="shared" ref="Q359" si="268">IF(ISNUMBER(G359),N359-L359,IF(F359="přejezd",N359-L359,0))</f>
        <v>2.2222222222222199E-2</v>
      </c>
      <c r="R359" s="71">
        <f t="shared" ref="R359" si="269">IF(ISNUMBER(G359),L359-K359,0)</f>
        <v>1.388888888888884E-3</v>
      </c>
      <c r="S359" s="71">
        <f t="shared" ref="S359" si="270">Q359+R359</f>
        <v>2.3611111111111083E-2</v>
      </c>
      <c r="T359" s="71">
        <f t="shared" ref="T359" si="271">K359-N358</f>
        <v>6.9444444444444753E-3</v>
      </c>
      <c r="U359" s="44">
        <v>15.4</v>
      </c>
      <c r="V359" s="44">
        <f>INDEX('Počty dní'!F:J,MATCH(E359,'Počty dní'!H:H,0),4)</f>
        <v>47</v>
      </c>
      <c r="W359" s="115">
        <f>V359*U359</f>
        <v>723.80000000000007</v>
      </c>
      <c r="X359" s="16"/>
    </row>
    <row r="360" spans="1:24" x14ac:dyDescent="0.3">
      <c r="A360" s="94">
        <v>326</v>
      </c>
      <c r="B360" s="44">
        <v>3126</v>
      </c>
      <c r="C360" s="44" t="s">
        <v>2</v>
      </c>
      <c r="D360" s="89"/>
      <c r="E360" s="67" t="str">
        <f t="shared" si="256"/>
        <v>X</v>
      </c>
      <c r="F360" s="44" t="s">
        <v>112</v>
      </c>
      <c r="G360" s="192">
        <v>5</v>
      </c>
      <c r="H360" s="44" t="str">
        <f t="shared" si="257"/>
        <v>XXX211/5</v>
      </c>
      <c r="I360" s="68" t="s">
        <v>5</v>
      </c>
      <c r="J360" s="68" t="s">
        <v>5</v>
      </c>
      <c r="K360" s="69">
        <v>0.29583333333333334</v>
      </c>
      <c r="L360" s="70">
        <v>0.29722222222222222</v>
      </c>
      <c r="M360" s="138" t="s">
        <v>113</v>
      </c>
      <c r="N360" s="70">
        <v>0.31805555555555554</v>
      </c>
      <c r="O360" s="138" t="s">
        <v>110</v>
      </c>
      <c r="P360" s="44" t="str">
        <f t="shared" si="263"/>
        <v>OK</v>
      </c>
      <c r="Q360" s="71">
        <f t="shared" ref="Q360:Q366" si="272">IF(ISNUMBER(G360),N360-L360,IF(F360="přejezd",N360-L360,0))</f>
        <v>2.0833333333333315E-2</v>
      </c>
      <c r="R360" s="71">
        <f t="shared" ref="R360:R366" si="273">IF(ISNUMBER(G360),L360-K360,0)</f>
        <v>1.388888888888884E-3</v>
      </c>
      <c r="S360" s="71">
        <f t="shared" ref="S360:S366" si="274">Q360+R360</f>
        <v>2.2222222222222199E-2</v>
      </c>
      <c r="T360" s="71">
        <f t="shared" ref="T360:T366" si="275">K360-N359</f>
        <v>1.1111111111111127E-2</v>
      </c>
      <c r="U360" s="44">
        <v>15.4</v>
      </c>
      <c r="V360" s="44">
        <f>INDEX('Počty dní'!F:J,MATCH(E360,'Počty dní'!H:H,0),4)</f>
        <v>47</v>
      </c>
      <c r="W360" s="115">
        <f t="shared" si="259"/>
        <v>723.80000000000007</v>
      </c>
      <c r="X360" s="16"/>
    </row>
    <row r="361" spans="1:24" x14ac:dyDescent="0.3">
      <c r="A361" s="94">
        <v>326</v>
      </c>
      <c r="B361" s="44">
        <v>3126</v>
      </c>
      <c r="C361" s="44" t="s">
        <v>2</v>
      </c>
      <c r="D361" s="89"/>
      <c r="E361" s="67" t="str">
        <f>CONCATENATE(C361,D361)</f>
        <v>X</v>
      </c>
      <c r="F361" s="44" t="s">
        <v>108</v>
      </c>
      <c r="G361" s="192">
        <v>8</v>
      </c>
      <c r="H361" s="44" t="str">
        <f>CONCATENATE(F361,"/",G361)</f>
        <v>XXX223/8</v>
      </c>
      <c r="I361" s="68" t="s">
        <v>5</v>
      </c>
      <c r="J361" s="68" t="s">
        <v>5</v>
      </c>
      <c r="K361" s="69">
        <v>0.39583333333333331</v>
      </c>
      <c r="L361" s="70">
        <v>0.3972222222222222</v>
      </c>
      <c r="M361" s="138" t="s">
        <v>110</v>
      </c>
      <c r="N361" s="70">
        <v>0.42708333333333331</v>
      </c>
      <c r="O361" s="137" t="s">
        <v>103</v>
      </c>
      <c r="P361" s="44" t="str">
        <f t="shared" si="263"/>
        <v>OK</v>
      </c>
      <c r="Q361" s="71">
        <f t="shared" si="272"/>
        <v>2.9861111111111116E-2</v>
      </c>
      <c r="R361" s="71">
        <f t="shared" si="273"/>
        <v>1.388888888888884E-3</v>
      </c>
      <c r="S361" s="71">
        <f t="shared" si="274"/>
        <v>3.125E-2</v>
      </c>
      <c r="T361" s="71">
        <f t="shared" si="275"/>
        <v>7.7777777777777779E-2</v>
      </c>
      <c r="U361" s="44">
        <v>21.6</v>
      </c>
      <c r="V361" s="44">
        <f>INDEX('Počty dní'!F:J,MATCH(E361,'Počty dní'!H:H,0),4)</f>
        <v>47</v>
      </c>
      <c r="W361" s="115">
        <f>V361*U361</f>
        <v>1015.2</v>
      </c>
      <c r="X361" s="16"/>
    </row>
    <row r="362" spans="1:24" x14ac:dyDescent="0.3">
      <c r="A362" s="94">
        <v>326</v>
      </c>
      <c r="B362" s="44">
        <v>3126</v>
      </c>
      <c r="C362" s="44" t="s">
        <v>2</v>
      </c>
      <c r="D362" s="89"/>
      <c r="E362" s="67" t="str">
        <f>CONCATENATE(C362,D362)</f>
        <v>X</v>
      </c>
      <c r="F362" s="44" t="s">
        <v>108</v>
      </c>
      <c r="G362" s="192">
        <v>9</v>
      </c>
      <c r="H362" s="44" t="str">
        <f>CONCATENATE(F362,"/",G362)</f>
        <v>XXX223/9</v>
      </c>
      <c r="I362" s="68" t="s">
        <v>5</v>
      </c>
      <c r="J362" s="68" t="s">
        <v>5</v>
      </c>
      <c r="K362" s="69">
        <v>0.48749999999999999</v>
      </c>
      <c r="L362" s="70">
        <v>0.48958333333333331</v>
      </c>
      <c r="M362" s="137" t="s">
        <v>103</v>
      </c>
      <c r="N362" s="70">
        <v>0.51874999999999993</v>
      </c>
      <c r="O362" s="137" t="s">
        <v>110</v>
      </c>
      <c r="P362" s="44" t="str">
        <f t="shared" si="263"/>
        <v>OK</v>
      </c>
      <c r="Q362" s="71">
        <f t="shared" si="272"/>
        <v>2.9166666666666619E-2</v>
      </c>
      <c r="R362" s="71">
        <f t="shared" si="273"/>
        <v>2.0833333333333259E-3</v>
      </c>
      <c r="S362" s="71">
        <f t="shared" si="274"/>
        <v>3.1249999999999944E-2</v>
      </c>
      <c r="T362" s="71">
        <f t="shared" si="275"/>
        <v>6.0416666666666674E-2</v>
      </c>
      <c r="U362" s="44">
        <v>21.6</v>
      </c>
      <c r="V362" s="44">
        <f>INDEX('Počty dní'!F:J,MATCH(E362,'Počty dní'!H:H,0),4)</f>
        <v>47</v>
      </c>
      <c r="W362" s="115">
        <f>V362*U362</f>
        <v>1015.2</v>
      </c>
      <c r="X362" s="16"/>
    </row>
    <row r="363" spans="1:24" x14ac:dyDescent="0.3">
      <c r="A363" s="94">
        <v>326</v>
      </c>
      <c r="B363" s="44">
        <v>3126</v>
      </c>
      <c r="C363" s="44" t="s">
        <v>2</v>
      </c>
      <c r="D363" s="89"/>
      <c r="E363" s="67" t="str">
        <f>CONCATENATE(C363,D363)</f>
        <v>X</v>
      </c>
      <c r="F363" s="44" t="s">
        <v>112</v>
      </c>
      <c r="G363" s="192">
        <v>14</v>
      </c>
      <c r="H363" s="44" t="str">
        <f>CONCATENATE(F363,"/",G363)</f>
        <v>XXX211/14</v>
      </c>
      <c r="I363" s="68" t="s">
        <v>5</v>
      </c>
      <c r="J363" s="68" t="s">
        <v>5</v>
      </c>
      <c r="K363" s="69">
        <v>0.59444444444444444</v>
      </c>
      <c r="L363" s="70">
        <v>0.59583333333333333</v>
      </c>
      <c r="M363" s="137" t="s">
        <v>110</v>
      </c>
      <c r="N363" s="70">
        <v>0.61805555555555558</v>
      </c>
      <c r="O363" s="138" t="s">
        <v>113</v>
      </c>
      <c r="P363" s="44" t="str">
        <f t="shared" si="263"/>
        <v>OK</v>
      </c>
      <c r="Q363" s="71">
        <f t="shared" si="272"/>
        <v>2.2222222222222254E-2</v>
      </c>
      <c r="R363" s="71">
        <f t="shared" si="273"/>
        <v>1.388888888888884E-3</v>
      </c>
      <c r="S363" s="71">
        <f t="shared" si="274"/>
        <v>2.3611111111111138E-2</v>
      </c>
      <c r="T363" s="71">
        <f t="shared" si="275"/>
        <v>7.5694444444444509E-2</v>
      </c>
      <c r="U363" s="44">
        <v>15.4</v>
      </c>
      <c r="V363" s="44">
        <f>INDEX('Počty dní'!F:J,MATCH(E363,'Počty dní'!H:H,0),4)</f>
        <v>47</v>
      </c>
      <c r="W363" s="115">
        <f>V363*U363</f>
        <v>723.80000000000007</v>
      </c>
      <c r="X363" s="16"/>
    </row>
    <row r="364" spans="1:24" x14ac:dyDescent="0.3">
      <c r="A364" s="94">
        <v>326</v>
      </c>
      <c r="B364" s="44">
        <v>3126</v>
      </c>
      <c r="C364" s="44" t="s">
        <v>2</v>
      </c>
      <c r="D364" s="89"/>
      <c r="E364" s="67" t="str">
        <f>CONCATENATE(C364,D364)</f>
        <v>X</v>
      </c>
      <c r="F364" s="44" t="s">
        <v>112</v>
      </c>
      <c r="G364" s="192">
        <v>15</v>
      </c>
      <c r="H364" s="44" t="str">
        <f>CONCATENATE(F364,"/",G364)</f>
        <v>XXX211/15</v>
      </c>
      <c r="I364" s="68" t="s">
        <v>5</v>
      </c>
      <c r="J364" s="68" t="s">
        <v>5</v>
      </c>
      <c r="K364" s="69">
        <v>0.62777777777777777</v>
      </c>
      <c r="L364" s="70">
        <v>0.63055555555555554</v>
      </c>
      <c r="M364" s="138" t="s">
        <v>113</v>
      </c>
      <c r="N364" s="70">
        <v>0.65138888888888891</v>
      </c>
      <c r="O364" s="138" t="s">
        <v>110</v>
      </c>
      <c r="P364" s="44" t="str">
        <f t="shared" si="263"/>
        <v>OK</v>
      </c>
      <c r="Q364" s="71">
        <f t="shared" si="272"/>
        <v>2.083333333333337E-2</v>
      </c>
      <c r="R364" s="71">
        <f t="shared" si="273"/>
        <v>2.7777777777777679E-3</v>
      </c>
      <c r="S364" s="71">
        <f t="shared" si="274"/>
        <v>2.3611111111111138E-2</v>
      </c>
      <c r="T364" s="71">
        <f t="shared" si="275"/>
        <v>9.7222222222221877E-3</v>
      </c>
      <c r="U364" s="44">
        <v>15.4</v>
      </c>
      <c r="V364" s="44">
        <f>INDEX('Počty dní'!F:J,MATCH(E364,'Počty dní'!H:H,0),4)</f>
        <v>47</v>
      </c>
      <c r="W364" s="115">
        <f>V364*U364</f>
        <v>723.80000000000007</v>
      </c>
      <c r="X364" s="16"/>
    </row>
    <row r="365" spans="1:24" x14ac:dyDescent="0.3">
      <c r="A365" s="94">
        <v>326</v>
      </c>
      <c r="B365" s="44">
        <v>3126</v>
      </c>
      <c r="C365" s="44" t="s">
        <v>2</v>
      </c>
      <c r="D365" s="89"/>
      <c r="E365" s="67" t="str">
        <f>CONCATENATE(C365,D365)</f>
        <v>X</v>
      </c>
      <c r="F365" s="44" t="s">
        <v>114</v>
      </c>
      <c r="G365" s="192">
        <v>16</v>
      </c>
      <c r="H365" s="44" t="str">
        <f>CONCATENATE(F365,"/",G365)</f>
        <v>XXX212/16</v>
      </c>
      <c r="I365" s="68" t="s">
        <v>5</v>
      </c>
      <c r="J365" s="68" t="s">
        <v>5</v>
      </c>
      <c r="K365" s="69">
        <v>0.65972222222222221</v>
      </c>
      <c r="L365" s="70">
        <v>0.66111111111111109</v>
      </c>
      <c r="M365" s="138" t="s">
        <v>110</v>
      </c>
      <c r="N365" s="70">
        <v>0.68402777777777779</v>
      </c>
      <c r="O365" s="45" t="s">
        <v>70</v>
      </c>
      <c r="P365" s="44" t="str">
        <f t="shared" si="263"/>
        <v>OK</v>
      </c>
      <c r="Q365" s="71">
        <f t="shared" si="272"/>
        <v>2.2916666666666696E-2</v>
      </c>
      <c r="R365" s="71">
        <f t="shared" si="273"/>
        <v>1.388888888888884E-3</v>
      </c>
      <c r="S365" s="71">
        <f t="shared" si="274"/>
        <v>2.430555555555558E-2</v>
      </c>
      <c r="T365" s="71">
        <f t="shared" si="275"/>
        <v>8.3333333333333037E-3</v>
      </c>
      <c r="U365" s="44">
        <v>17.7</v>
      </c>
      <c r="V365" s="44">
        <f>INDEX('Počty dní'!F:J,MATCH(E365,'Počty dní'!H:H,0),4)</f>
        <v>47</v>
      </c>
      <c r="W365" s="115">
        <f>V365*U365</f>
        <v>831.9</v>
      </c>
      <c r="X365" s="16"/>
    </row>
    <row r="366" spans="1:24" ht="15" thickBot="1" x14ac:dyDescent="0.35">
      <c r="A366" s="94">
        <v>326</v>
      </c>
      <c r="B366" s="44">
        <v>3126</v>
      </c>
      <c r="C366" s="44" t="s">
        <v>2</v>
      </c>
      <c r="D366" s="89"/>
      <c r="E366" s="67" t="str">
        <f t="shared" ref="E366" si="276">CONCATENATE(C366,D366)</f>
        <v>X</v>
      </c>
      <c r="F366" s="44" t="s">
        <v>114</v>
      </c>
      <c r="G366" s="192">
        <v>15</v>
      </c>
      <c r="H366" s="44" t="str">
        <f t="shared" ref="H366" si="277">CONCATENATE(F366,"/",G366)</f>
        <v>XXX212/15</v>
      </c>
      <c r="I366" s="68" t="s">
        <v>5</v>
      </c>
      <c r="J366" s="68" t="s">
        <v>5</v>
      </c>
      <c r="K366" s="69">
        <v>0.68611111111111101</v>
      </c>
      <c r="L366" s="70">
        <v>0.68888888888888899</v>
      </c>
      <c r="M366" s="45" t="s">
        <v>70</v>
      </c>
      <c r="N366" s="70">
        <v>0.71250000000000002</v>
      </c>
      <c r="O366" s="138" t="s">
        <v>110</v>
      </c>
      <c r="P366" s="44"/>
      <c r="Q366" s="71">
        <f t="shared" si="272"/>
        <v>2.3611111111111027E-2</v>
      </c>
      <c r="R366" s="71">
        <f t="shared" si="273"/>
        <v>2.77777777777799E-3</v>
      </c>
      <c r="S366" s="71">
        <f t="shared" si="274"/>
        <v>2.6388888888889017E-2</v>
      </c>
      <c r="T366" s="71">
        <f t="shared" si="275"/>
        <v>2.0833333333332149E-3</v>
      </c>
      <c r="U366" s="44">
        <v>17.7</v>
      </c>
      <c r="V366" s="44">
        <f>INDEX('Počty dní'!F:J,MATCH(E366,'Počty dní'!H:H,0),4)</f>
        <v>47</v>
      </c>
      <c r="W366" s="115">
        <f t="shared" ref="W366" si="278">V366*U366</f>
        <v>831.9</v>
      </c>
      <c r="X366" s="16"/>
    </row>
    <row r="367" spans="1:24" ht="15" thickBot="1" x14ac:dyDescent="0.35">
      <c r="A367" s="120" t="str">
        <f ca="1">CONCATENATE(INDIRECT("R[-3]C[0]",FALSE),"celkem")</f>
        <v>326celkem</v>
      </c>
      <c r="B367" s="121"/>
      <c r="C367" s="121" t="str">
        <f ca="1">INDIRECT("R[-1]C[12]",FALSE)</f>
        <v>Přibyslav,,žel.st.</v>
      </c>
      <c r="D367" s="122"/>
      <c r="E367" s="121"/>
      <c r="F367" s="122"/>
      <c r="G367" s="121"/>
      <c r="H367" s="123"/>
      <c r="I367" s="132"/>
      <c r="J367" s="133" t="str">
        <f ca="1">INDIRECT("R[-2]C[0]",FALSE)</f>
        <v>S</v>
      </c>
      <c r="K367" s="124"/>
      <c r="L367" s="134"/>
      <c r="M367" s="125"/>
      <c r="N367" s="134"/>
      <c r="O367" s="126"/>
      <c r="P367" s="121"/>
      <c r="Q367" s="127">
        <f>SUM(Q357:Q366)</f>
        <v>0.23611111111111105</v>
      </c>
      <c r="R367" s="127">
        <f>SUM(R357:R366)</f>
        <v>1.7361111111111271E-2</v>
      </c>
      <c r="S367" s="127">
        <f>SUM(S357:S366)</f>
        <v>0.25347222222222232</v>
      </c>
      <c r="T367" s="127">
        <f>SUM(T357:T366)</f>
        <v>0.26458333333333328</v>
      </c>
      <c r="U367" s="128">
        <f>SUM(U357:U366)</f>
        <v>174.7</v>
      </c>
      <c r="V367" s="129"/>
      <c r="W367" s="130">
        <f>SUM(W357:W366)</f>
        <v>8210.9</v>
      </c>
      <c r="X367" s="41"/>
    </row>
    <row r="368" spans="1:24" x14ac:dyDescent="0.3">
      <c r="D368" s="90"/>
      <c r="E368" s="82"/>
      <c r="G368" s="193"/>
      <c r="I368" s="63"/>
      <c r="K368" s="83"/>
      <c r="L368" s="84"/>
      <c r="M368" s="49"/>
      <c r="N368" s="84"/>
      <c r="O368" s="20"/>
      <c r="Q368" s="136"/>
      <c r="R368" s="136"/>
      <c r="S368" s="136"/>
      <c r="T368" s="136"/>
      <c r="X368" s="16"/>
    </row>
    <row r="369" spans="1:24" ht="15" thickBot="1" x14ac:dyDescent="0.35">
      <c r="A369" s="16"/>
      <c r="B369" s="16"/>
      <c r="C369" s="16"/>
      <c r="D369" s="16"/>
      <c r="E369" s="16"/>
      <c r="F369" s="16"/>
      <c r="G369" s="16"/>
      <c r="H369" s="16"/>
      <c r="I369" s="16"/>
      <c r="J369" s="16"/>
      <c r="K369" s="16"/>
      <c r="L369" s="16"/>
      <c r="M369" s="16"/>
      <c r="N369" s="16"/>
      <c r="O369" s="16"/>
      <c r="P369" s="16"/>
      <c r="Q369" s="16"/>
      <c r="R369" s="16"/>
      <c r="S369" s="16"/>
      <c r="T369" s="16"/>
      <c r="U369" s="16"/>
      <c r="V369" s="16"/>
      <c r="W369" s="16"/>
      <c r="X369" s="16"/>
    </row>
    <row r="370" spans="1:24" x14ac:dyDescent="0.3">
      <c r="A370" s="93">
        <v>327</v>
      </c>
      <c r="B370" s="42">
        <v>3127</v>
      </c>
      <c r="C370" s="42" t="s">
        <v>2</v>
      </c>
      <c r="D370" s="109"/>
      <c r="E370" s="110" t="str">
        <f>CONCATENATE(C370,D370)</f>
        <v>X</v>
      </c>
      <c r="F370" s="42" t="s">
        <v>122</v>
      </c>
      <c r="G370" s="191">
        <v>2</v>
      </c>
      <c r="H370" s="42" t="str">
        <f>CONCATENATE(F370,"/",G370)</f>
        <v>XXX161/2</v>
      </c>
      <c r="I370" s="64" t="s">
        <v>5</v>
      </c>
      <c r="J370" s="64" t="s">
        <v>5</v>
      </c>
      <c r="K370" s="111">
        <v>0.17430555555555557</v>
      </c>
      <c r="L370" s="112">
        <v>0.17569444444444446</v>
      </c>
      <c r="M370" s="154" t="s">
        <v>118</v>
      </c>
      <c r="N370" s="112">
        <v>0.18888888888888888</v>
      </c>
      <c r="O370" s="155" t="s">
        <v>106</v>
      </c>
      <c r="P370" s="42" t="str">
        <f t="shared" ref="P370:P383" si="279">IF(M371=O370,"OK","POZOR")</f>
        <v>OK</v>
      </c>
      <c r="Q370" s="114">
        <f t="shared" ref="Q370:Q384" si="280">IF(ISNUMBER(G370),N370-L370,IF(F370="přejezd",N370-L370,0))</f>
        <v>1.3194444444444425E-2</v>
      </c>
      <c r="R370" s="114">
        <f t="shared" ref="R370:R384" si="281">IF(ISNUMBER(G370),L370-K370,0)</f>
        <v>1.388888888888884E-3</v>
      </c>
      <c r="S370" s="114">
        <f t="shared" ref="S370:S384" si="282">Q370+R370</f>
        <v>1.4583333333333309E-2</v>
      </c>
      <c r="T370" s="114"/>
      <c r="U370" s="42">
        <v>11</v>
      </c>
      <c r="V370" s="42">
        <f>INDEX('Počty dní'!F:J,MATCH(E370,'Počty dní'!H:H,0),4)</f>
        <v>47</v>
      </c>
      <c r="W370" s="65">
        <f>V370*U370</f>
        <v>517</v>
      </c>
      <c r="X370" s="16"/>
    </row>
    <row r="371" spans="1:24" x14ac:dyDescent="0.3">
      <c r="A371" s="94">
        <v>327</v>
      </c>
      <c r="B371" s="44">
        <v>3127</v>
      </c>
      <c r="C371" s="44" t="s">
        <v>2</v>
      </c>
      <c r="D371" s="89"/>
      <c r="E371" s="67" t="str">
        <f>CONCATENATE(C371,D371)</f>
        <v>X</v>
      </c>
      <c r="F371" s="44" t="s">
        <v>105</v>
      </c>
      <c r="G371" s="192">
        <v>2</v>
      </c>
      <c r="H371" s="44" t="str">
        <f>CONCATENATE(F371,"/",G371)</f>
        <v>XXX162/2</v>
      </c>
      <c r="I371" s="68" t="s">
        <v>5</v>
      </c>
      <c r="J371" s="68" t="s">
        <v>5</v>
      </c>
      <c r="K371" s="69">
        <v>0.19097222222222221</v>
      </c>
      <c r="L371" s="70">
        <v>0.19236111111111112</v>
      </c>
      <c r="M371" s="138" t="s">
        <v>106</v>
      </c>
      <c r="N371" s="70">
        <v>0.22569444444444445</v>
      </c>
      <c r="O371" s="138" t="s">
        <v>103</v>
      </c>
      <c r="P371" s="44" t="str">
        <f t="shared" si="279"/>
        <v>OK</v>
      </c>
      <c r="Q371" s="71">
        <f t="shared" si="280"/>
        <v>3.3333333333333326E-2</v>
      </c>
      <c r="R371" s="71">
        <f t="shared" si="281"/>
        <v>1.3888888888889117E-3</v>
      </c>
      <c r="S371" s="71">
        <f t="shared" si="282"/>
        <v>3.4722222222222238E-2</v>
      </c>
      <c r="T371" s="71">
        <f t="shared" ref="T371:T384" si="283">K371-N370</f>
        <v>2.0833333333333259E-3</v>
      </c>
      <c r="U371" s="44">
        <v>23.7</v>
      </c>
      <c r="V371" s="44">
        <f>INDEX('Počty dní'!F:J,MATCH(E371,'Počty dní'!H:H,0),4)</f>
        <v>47</v>
      </c>
      <c r="W371" s="115">
        <f>V371*U371</f>
        <v>1113.8999999999999</v>
      </c>
      <c r="X371" s="16"/>
    </row>
    <row r="372" spans="1:24" x14ac:dyDescent="0.3">
      <c r="A372" s="94">
        <v>327</v>
      </c>
      <c r="B372" s="44">
        <v>3127</v>
      </c>
      <c r="C372" s="44" t="s">
        <v>2</v>
      </c>
      <c r="D372" s="89"/>
      <c r="E372" s="67" t="str">
        <f>CONCATENATE(C372,D372)</f>
        <v>X</v>
      </c>
      <c r="F372" s="44" t="s">
        <v>105</v>
      </c>
      <c r="G372" s="192">
        <v>3</v>
      </c>
      <c r="H372" s="44" t="str">
        <f>CONCATENATE(F372,"/",G372)</f>
        <v>XXX162/3</v>
      </c>
      <c r="I372" s="68" t="s">
        <v>5</v>
      </c>
      <c r="J372" s="68" t="s">
        <v>5</v>
      </c>
      <c r="K372" s="69">
        <v>0.23124999999999998</v>
      </c>
      <c r="L372" s="70">
        <v>0.23263888888888887</v>
      </c>
      <c r="M372" s="138" t="s">
        <v>103</v>
      </c>
      <c r="N372" s="70">
        <v>0.26666666666666666</v>
      </c>
      <c r="O372" s="138" t="s">
        <v>106</v>
      </c>
      <c r="P372" s="44" t="str">
        <f t="shared" si="279"/>
        <v>OK</v>
      </c>
      <c r="Q372" s="71">
        <f t="shared" si="280"/>
        <v>3.4027777777777796E-2</v>
      </c>
      <c r="R372" s="71">
        <f t="shared" si="281"/>
        <v>1.388888888888884E-3</v>
      </c>
      <c r="S372" s="71">
        <f t="shared" si="282"/>
        <v>3.541666666666668E-2</v>
      </c>
      <c r="T372" s="71">
        <f t="shared" si="283"/>
        <v>5.5555555555555358E-3</v>
      </c>
      <c r="U372" s="44">
        <v>23.7</v>
      </c>
      <c r="V372" s="44">
        <f>INDEX('Počty dní'!F:J,MATCH(E372,'Počty dní'!H:H,0),4)</f>
        <v>47</v>
      </c>
      <c r="W372" s="115">
        <f>V372*U372</f>
        <v>1113.8999999999999</v>
      </c>
      <c r="X372" s="16"/>
    </row>
    <row r="373" spans="1:24" x14ac:dyDescent="0.3">
      <c r="A373" s="94">
        <v>327</v>
      </c>
      <c r="B373" s="44">
        <v>3127</v>
      </c>
      <c r="C373" s="44" t="s">
        <v>2</v>
      </c>
      <c r="D373" s="89"/>
      <c r="E373" s="67" t="str">
        <f t="shared" ref="E373:E374" si="284">CONCATENATE(C373,D373)</f>
        <v>X</v>
      </c>
      <c r="F373" s="44" t="s">
        <v>105</v>
      </c>
      <c r="G373" s="192">
        <v>6</v>
      </c>
      <c r="H373" s="44" t="str">
        <f t="shared" ref="H373:H374" si="285">CONCATENATE(F373,"/",G373)</f>
        <v>XXX162/6</v>
      </c>
      <c r="I373" s="68" t="s">
        <v>5</v>
      </c>
      <c r="J373" s="68" t="s">
        <v>5</v>
      </c>
      <c r="K373" s="69">
        <v>0.27083333333333331</v>
      </c>
      <c r="L373" s="70">
        <v>0.2722222222222222</v>
      </c>
      <c r="M373" s="138" t="s">
        <v>106</v>
      </c>
      <c r="N373" s="70">
        <v>0.30902777777777779</v>
      </c>
      <c r="O373" s="137" t="s">
        <v>103</v>
      </c>
      <c r="P373" s="44" t="str">
        <f t="shared" si="279"/>
        <v>OK</v>
      </c>
      <c r="Q373" s="71">
        <f t="shared" si="280"/>
        <v>3.6805555555555591E-2</v>
      </c>
      <c r="R373" s="71">
        <f t="shared" si="281"/>
        <v>1.388888888888884E-3</v>
      </c>
      <c r="S373" s="71">
        <f t="shared" si="282"/>
        <v>3.8194444444444475E-2</v>
      </c>
      <c r="T373" s="71">
        <f t="shared" si="283"/>
        <v>4.1666666666666519E-3</v>
      </c>
      <c r="U373" s="44">
        <v>25.7</v>
      </c>
      <c r="V373" s="44">
        <f>INDEX('Počty dní'!F:J,MATCH(E373,'Počty dní'!H:H,0),4)</f>
        <v>47</v>
      </c>
      <c r="W373" s="115">
        <f t="shared" ref="W373:W374" si="286">V373*U373</f>
        <v>1207.8999999999999</v>
      </c>
      <c r="X373" s="16"/>
    </row>
    <row r="374" spans="1:24" x14ac:dyDescent="0.3">
      <c r="A374" s="94">
        <v>327</v>
      </c>
      <c r="B374" s="44">
        <v>3127</v>
      </c>
      <c r="C374" s="44" t="s">
        <v>2</v>
      </c>
      <c r="D374" s="89">
        <v>45</v>
      </c>
      <c r="E374" s="67" t="str">
        <f t="shared" si="284"/>
        <v>X45</v>
      </c>
      <c r="F374" s="44" t="s">
        <v>29</v>
      </c>
      <c r="G374" s="192"/>
      <c r="H374" s="44" t="str">
        <f t="shared" si="285"/>
        <v>přejezd/</v>
      </c>
      <c r="I374" s="68"/>
      <c r="J374" s="68" t="s">
        <v>5</v>
      </c>
      <c r="K374" s="69">
        <v>0.30902777777777779</v>
      </c>
      <c r="L374" s="70">
        <v>0.30902777777777779</v>
      </c>
      <c r="M374" s="137" t="s">
        <v>103</v>
      </c>
      <c r="N374" s="70">
        <v>0.31180555555555556</v>
      </c>
      <c r="O374" s="45" t="s">
        <v>48</v>
      </c>
      <c r="P374" s="44" t="str">
        <f t="shared" si="279"/>
        <v>OK</v>
      </c>
      <c r="Q374" s="71">
        <f t="shared" si="280"/>
        <v>2.7777777777777679E-3</v>
      </c>
      <c r="R374" s="71">
        <f t="shared" si="281"/>
        <v>0</v>
      </c>
      <c r="S374" s="71">
        <f t="shared" si="282"/>
        <v>2.7777777777777679E-3</v>
      </c>
      <c r="T374" s="71">
        <f t="shared" si="283"/>
        <v>0</v>
      </c>
      <c r="U374" s="44">
        <v>0</v>
      </c>
      <c r="V374" s="44">
        <f>INDEX('Počty dní'!F:J,MATCH(E374,'Počty dní'!H:H,0),4)</f>
        <v>47</v>
      </c>
      <c r="W374" s="115">
        <f t="shared" si="286"/>
        <v>0</v>
      </c>
      <c r="X374" s="16"/>
    </row>
    <row r="375" spans="1:24" x14ac:dyDescent="0.3">
      <c r="A375" s="94">
        <v>327</v>
      </c>
      <c r="B375" s="44">
        <v>3127</v>
      </c>
      <c r="C375" s="44" t="s">
        <v>2</v>
      </c>
      <c r="D375" s="89"/>
      <c r="E375" s="67" t="str">
        <f>CONCATENATE(C375,D375)</f>
        <v>X</v>
      </c>
      <c r="F375" s="44" t="s">
        <v>99</v>
      </c>
      <c r="G375" s="192">
        <v>5</v>
      </c>
      <c r="H375" s="44" t="str">
        <f t="shared" ref="H375:H384" si="287">CONCATENATE(F375,"/",G375)</f>
        <v>XXX227/5</v>
      </c>
      <c r="I375" s="68" t="s">
        <v>5</v>
      </c>
      <c r="J375" s="68" t="s">
        <v>5</v>
      </c>
      <c r="K375" s="69">
        <v>0.35625000000000001</v>
      </c>
      <c r="L375" s="70">
        <v>0.3576388888888889</v>
      </c>
      <c r="M375" s="45" t="s">
        <v>48</v>
      </c>
      <c r="N375" s="70">
        <v>0.37361111111111112</v>
      </c>
      <c r="O375" s="45" t="s">
        <v>77</v>
      </c>
      <c r="P375" s="44" t="str">
        <f t="shared" si="279"/>
        <v>OK</v>
      </c>
      <c r="Q375" s="71">
        <f t="shared" si="280"/>
        <v>1.5972222222222221E-2</v>
      </c>
      <c r="R375" s="71">
        <f t="shared" si="281"/>
        <v>1.388888888888884E-3</v>
      </c>
      <c r="S375" s="71">
        <f t="shared" si="282"/>
        <v>1.7361111111111105E-2</v>
      </c>
      <c r="T375" s="71">
        <f t="shared" si="283"/>
        <v>4.4444444444444453E-2</v>
      </c>
      <c r="U375" s="44">
        <v>13.9</v>
      </c>
      <c r="V375" s="44">
        <f>INDEX('Počty dní'!F:J,MATCH(E375,'Počty dní'!H:H,0),4)</f>
        <v>47</v>
      </c>
      <c r="W375" s="115">
        <f t="shared" ref="W375:W384" si="288">V375*U375</f>
        <v>653.30000000000007</v>
      </c>
      <c r="X375" s="16"/>
    </row>
    <row r="376" spans="1:24" x14ac:dyDescent="0.3">
      <c r="A376" s="94">
        <v>327</v>
      </c>
      <c r="B376" s="44">
        <v>3127</v>
      </c>
      <c r="C376" s="44" t="s">
        <v>2</v>
      </c>
      <c r="D376" s="89"/>
      <c r="E376" s="67" t="str">
        <f>CONCATENATE(C376,D376)</f>
        <v>X</v>
      </c>
      <c r="F376" s="44" t="s">
        <v>99</v>
      </c>
      <c r="G376" s="192">
        <v>8</v>
      </c>
      <c r="H376" s="44" t="str">
        <f t="shared" si="287"/>
        <v>XXX227/8</v>
      </c>
      <c r="I376" s="68" t="s">
        <v>5</v>
      </c>
      <c r="J376" s="68" t="s">
        <v>5</v>
      </c>
      <c r="K376" s="69">
        <v>0.3743055555555555</v>
      </c>
      <c r="L376" s="70">
        <v>0.375</v>
      </c>
      <c r="M376" s="45" t="s">
        <v>77</v>
      </c>
      <c r="N376" s="70">
        <v>0.39166666666666666</v>
      </c>
      <c r="O376" s="45" t="s">
        <v>48</v>
      </c>
      <c r="P376" s="44" t="str">
        <f t="shared" si="279"/>
        <v>OK</v>
      </c>
      <c r="Q376" s="71">
        <f t="shared" si="280"/>
        <v>1.6666666666666663E-2</v>
      </c>
      <c r="R376" s="71">
        <f t="shared" si="281"/>
        <v>6.9444444444449749E-4</v>
      </c>
      <c r="S376" s="71">
        <f t="shared" si="282"/>
        <v>1.736111111111116E-2</v>
      </c>
      <c r="T376" s="71">
        <f t="shared" si="283"/>
        <v>6.9444444444438647E-4</v>
      </c>
      <c r="U376" s="44">
        <v>13.9</v>
      </c>
      <c r="V376" s="44">
        <f>INDEX('Počty dní'!F:J,MATCH(E376,'Počty dní'!H:H,0),4)</f>
        <v>47</v>
      </c>
      <c r="W376" s="115">
        <f t="shared" si="288"/>
        <v>653.30000000000007</v>
      </c>
      <c r="X376" s="16"/>
    </row>
    <row r="377" spans="1:24" x14ac:dyDescent="0.3">
      <c r="A377" s="94">
        <v>327</v>
      </c>
      <c r="B377" s="44">
        <v>3127</v>
      </c>
      <c r="C377" s="44" t="s">
        <v>2</v>
      </c>
      <c r="D377" s="89"/>
      <c r="E377" s="67" t="str">
        <f t="shared" ref="E377:E381" si="289">CONCATENATE(C377,D377)</f>
        <v>X</v>
      </c>
      <c r="F377" s="44" t="s">
        <v>29</v>
      </c>
      <c r="G377" s="192"/>
      <c r="H377" s="44" t="str">
        <f t="shared" si="287"/>
        <v>přejezd/</v>
      </c>
      <c r="I377" s="68"/>
      <c r="J377" s="68" t="s">
        <v>5</v>
      </c>
      <c r="K377" s="69">
        <v>0.43472222222222223</v>
      </c>
      <c r="L377" s="70">
        <v>0.43472222222222223</v>
      </c>
      <c r="M377" s="45" t="s">
        <v>48</v>
      </c>
      <c r="N377" s="158">
        <v>0.4375</v>
      </c>
      <c r="O377" s="140" t="s">
        <v>103</v>
      </c>
      <c r="P377" s="44" t="str">
        <f t="shared" si="279"/>
        <v>OK</v>
      </c>
      <c r="Q377" s="71">
        <f t="shared" si="280"/>
        <v>2.7777777777777679E-3</v>
      </c>
      <c r="R377" s="71">
        <f t="shared" si="281"/>
        <v>0</v>
      </c>
      <c r="S377" s="71">
        <f t="shared" si="282"/>
        <v>2.7777777777777679E-3</v>
      </c>
      <c r="T377" s="71">
        <f t="shared" si="283"/>
        <v>4.3055555555555569E-2</v>
      </c>
      <c r="U377" s="44">
        <v>0</v>
      </c>
      <c r="V377" s="44">
        <f>INDEX('Počty dní'!F:J,MATCH(E377,'Počty dní'!H:H,0),4)</f>
        <v>47</v>
      </c>
      <c r="W377" s="115">
        <f t="shared" si="288"/>
        <v>0</v>
      </c>
      <c r="X377" s="16"/>
    </row>
    <row r="378" spans="1:24" x14ac:dyDescent="0.3">
      <c r="A378" s="94">
        <v>327</v>
      </c>
      <c r="B378" s="44">
        <v>3127</v>
      </c>
      <c r="C378" s="44" t="s">
        <v>2</v>
      </c>
      <c r="D378" s="89"/>
      <c r="E378" s="67" t="str">
        <f t="shared" si="289"/>
        <v>X</v>
      </c>
      <c r="F378" s="44" t="s">
        <v>117</v>
      </c>
      <c r="G378" s="192">
        <v>5</v>
      </c>
      <c r="H378" s="44" t="str">
        <f t="shared" si="287"/>
        <v>XXX213/5</v>
      </c>
      <c r="I378" s="68" t="s">
        <v>5</v>
      </c>
      <c r="J378" s="68" t="s">
        <v>5</v>
      </c>
      <c r="K378" s="69">
        <v>0.4375</v>
      </c>
      <c r="L378" s="70">
        <v>0.43958333333333338</v>
      </c>
      <c r="M378" s="140" t="s">
        <v>103</v>
      </c>
      <c r="N378" s="140">
        <v>0.46458333333333335</v>
      </c>
      <c r="O378" s="140" t="s">
        <v>118</v>
      </c>
      <c r="P378" s="44" t="str">
        <f t="shared" si="279"/>
        <v>OK</v>
      </c>
      <c r="Q378" s="71">
        <f t="shared" si="280"/>
        <v>2.4999999999999967E-2</v>
      </c>
      <c r="R378" s="71">
        <f t="shared" si="281"/>
        <v>2.0833333333333814E-3</v>
      </c>
      <c r="S378" s="71">
        <f t="shared" si="282"/>
        <v>2.7083333333333348E-2</v>
      </c>
      <c r="T378" s="71">
        <f t="shared" si="283"/>
        <v>0</v>
      </c>
      <c r="U378" s="44">
        <v>20.3</v>
      </c>
      <c r="V378" s="44">
        <f>INDEX('Počty dní'!F:J,MATCH(E378,'Počty dní'!H:H,0),4)</f>
        <v>47</v>
      </c>
      <c r="W378" s="115">
        <f t="shared" si="288"/>
        <v>954.1</v>
      </c>
      <c r="X378" s="16"/>
    </row>
    <row r="379" spans="1:24" x14ac:dyDescent="0.3">
      <c r="A379" s="94">
        <v>327</v>
      </c>
      <c r="B379" s="44">
        <v>3127</v>
      </c>
      <c r="C379" s="44" t="s">
        <v>2</v>
      </c>
      <c r="D379" s="89"/>
      <c r="E379" s="67" t="str">
        <f t="shared" si="289"/>
        <v>X</v>
      </c>
      <c r="F379" s="44" t="s">
        <v>119</v>
      </c>
      <c r="G379" s="192">
        <v>8</v>
      </c>
      <c r="H379" s="44" t="str">
        <f t="shared" si="287"/>
        <v>XXX214/8</v>
      </c>
      <c r="I379" s="68" t="s">
        <v>5</v>
      </c>
      <c r="J379" s="68" t="s">
        <v>5</v>
      </c>
      <c r="K379" s="69">
        <v>0.46458333333333335</v>
      </c>
      <c r="L379" s="70">
        <v>0.46527777777777773</v>
      </c>
      <c r="M379" s="140" t="s">
        <v>118</v>
      </c>
      <c r="N379" s="70">
        <v>0.4916666666666667</v>
      </c>
      <c r="O379" s="45" t="s">
        <v>70</v>
      </c>
      <c r="P379" s="44" t="str">
        <f t="shared" si="279"/>
        <v>OK</v>
      </c>
      <c r="Q379" s="71">
        <f t="shared" si="280"/>
        <v>2.6388888888888962E-2</v>
      </c>
      <c r="R379" s="71">
        <f t="shared" si="281"/>
        <v>6.9444444444438647E-4</v>
      </c>
      <c r="S379" s="71">
        <f t="shared" si="282"/>
        <v>2.7083333333333348E-2</v>
      </c>
      <c r="T379" s="71">
        <f t="shared" si="283"/>
        <v>0</v>
      </c>
      <c r="U379" s="44">
        <v>21</v>
      </c>
      <c r="V379" s="44">
        <f>INDEX('Počty dní'!F:J,MATCH(E379,'Počty dní'!H:H,0),4)</f>
        <v>47</v>
      </c>
      <c r="W379" s="115">
        <f t="shared" si="288"/>
        <v>987</v>
      </c>
      <c r="X379" s="16"/>
    </row>
    <row r="380" spans="1:24" x14ac:dyDescent="0.3">
      <c r="A380" s="94">
        <v>327</v>
      </c>
      <c r="B380" s="44">
        <v>3127</v>
      </c>
      <c r="C380" s="44" t="s">
        <v>2</v>
      </c>
      <c r="D380" s="89"/>
      <c r="E380" s="67" t="str">
        <f t="shared" si="289"/>
        <v>X</v>
      </c>
      <c r="F380" s="44" t="s">
        <v>69</v>
      </c>
      <c r="G380" s="192">
        <v>12</v>
      </c>
      <c r="H380" s="44" t="str">
        <f t="shared" si="287"/>
        <v>XXX220/12</v>
      </c>
      <c r="I380" s="68" t="s">
        <v>5</v>
      </c>
      <c r="J380" s="68" t="s">
        <v>5</v>
      </c>
      <c r="K380" s="69">
        <v>0.50347222222222221</v>
      </c>
      <c r="L380" s="70">
        <v>0.50694444444444442</v>
      </c>
      <c r="M380" s="45" t="s">
        <v>70</v>
      </c>
      <c r="N380" s="70">
        <v>0.53125</v>
      </c>
      <c r="O380" s="45" t="s">
        <v>48</v>
      </c>
      <c r="P380" s="44" t="str">
        <f t="shared" si="279"/>
        <v>OK</v>
      </c>
      <c r="Q380" s="71">
        <f t="shared" si="280"/>
        <v>2.430555555555558E-2</v>
      </c>
      <c r="R380" s="71">
        <f t="shared" si="281"/>
        <v>3.4722222222222099E-3</v>
      </c>
      <c r="S380" s="71">
        <f t="shared" si="282"/>
        <v>2.777777777777779E-2</v>
      </c>
      <c r="T380" s="71">
        <f t="shared" si="283"/>
        <v>1.1805555555555514E-2</v>
      </c>
      <c r="U380" s="44">
        <v>19.2</v>
      </c>
      <c r="V380" s="44">
        <f>INDEX('Počty dní'!F:J,MATCH(E380,'Počty dní'!H:H,0),4)</f>
        <v>47</v>
      </c>
      <c r="W380" s="115">
        <f t="shared" si="288"/>
        <v>902.4</v>
      </c>
      <c r="X380" s="16"/>
    </row>
    <row r="381" spans="1:24" x14ac:dyDescent="0.3">
      <c r="A381" s="94">
        <v>327</v>
      </c>
      <c r="B381" s="44">
        <v>3127</v>
      </c>
      <c r="C381" s="44" t="s">
        <v>2</v>
      </c>
      <c r="D381" s="89"/>
      <c r="E381" s="67" t="str">
        <f t="shared" si="289"/>
        <v>X</v>
      </c>
      <c r="F381" s="44" t="s">
        <v>29</v>
      </c>
      <c r="G381" s="192"/>
      <c r="H381" s="44" t="str">
        <f t="shared" si="287"/>
        <v>přejezd/</v>
      </c>
      <c r="I381" s="68"/>
      <c r="J381" s="68" t="s">
        <v>5</v>
      </c>
      <c r="K381" s="69">
        <v>0.56180555555555556</v>
      </c>
      <c r="L381" s="70">
        <v>0.56180555555555556</v>
      </c>
      <c r="M381" s="45" t="s">
        <v>48</v>
      </c>
      <c r="N381" s="70">
        <v>0.56458333333333333</v>
      </c>
      <c r="O381" s="137" t="s">
        <v>103</v>
      </c>
      <c r="P381" s="44" t="str">
        <f t="shared" si="279"/>
        <v>OK</v>
      </c>
      <c r="Q381" s="71">
        <f t="shared" si="280"/>
        <v>2.7777777777777679E-3</v>
      </c>
      <c r="R381" s="71">
        <f t="shared" si="281"/>
        <v>0</v>
      </c>
      <c r="S381" s="71">
        <f t="shared" si="282"/>
        <v>2.7777777777777679E-3</v>
      </c>
      <c r="T381" s="71">
        <f t="shared" si="283"/>
        <v>3.0555555555555558E-2</v>
      </c>
      <c r="U381" s="44">
        <v>0</v>
      </c>
      <c r="V381" s="44">
        <f>INDEX('Počty dní'!F:J,MATCH(E381,'Počty dní'!H:H,0),4)</f>
        <v>47</v>
      </c>
      <c r="W381" s="115">
        <f t="shared" si="288"/>
        <v>0</v>
      </c>
      <c r="X381" s="16"/>
    </row>
    <row r="382" spans="1:24" x14ac:dyDescent="0.3">
      <c r="A382" s="94">
        <v>327</v>
      </c>
      <c r="B382" s="44">
        <v>3127</v>
      </c>
      <c r="C382" s="44" t="s">
        <v>2</v>
      </c>
      <c r="D382" s="89"/>
      <c r="E382" s="67" t="str">
        <f>CONCATENATE(C382,D382)</f>
        <v>X</v>
      </c>
      <c r="F382" s="44" t="s">
        <v>105</v>
      </c>
      <c r="G382" s="192">
        <v>11</v>
      </c>
      <c r="H382" s="44" t="str">
        <f t="shared" si="287"/>
        <v>XXX162/11</v>
      </c>
      <c r="I382" s="68" t="s">
        <v>5</v>
      </c>
      <c r="J382" s="68" t="s">
        <v>5</v>
      </c>
      <c r="K382" s="69">
        <v>0.60486111111111118</v>
      </c>
      <c r="L382" s="70">
        <v>0.60763888888888895</v>
      </c>
      <c r="M382" s="138" t="s">
        <v>103</v>
      </c>
      <c r="N382" s="70">
        <v>0.64374999999999993</v>
      </c>
      <c r="O382" s="138" t="s">
        <v>106</v>
      </c>
      <c r="P382" s="44" t="str">
        <f t="shared" si="279"/>
        <v>OK</v>
      </c>
      <c r="Q382" s="71">
        <f t="shared" si="280"/>
        <v>3.6111111111110983E-2</v>
      </c>
      <c r="R382" s="71">
        <f t="shared" si="281"/>
        <v>2.7777777777777679E-3</v>
      </c>
      <c r="S382" s="71">
        <f t="shared" si="282"/>
        <v>3.8888888888888751E-2</v>
      </c>
      <c r="T382" s="71">
        <f t="shared" si="283"/>
        <v>4.0277777777777857E-2</v>
      </c>
      <c r="U382" s="44">
        <v>25.7</v>
      </c>
      <c r="V382" s="44">
        <f>INDEX('Počty dní'!F:J,MATCH(E382,'Počty dní'!H:H,0),4)</f>
        <v>47</v>
      </c>
      <c r="W382" s="115">
        <f t="shared" si="288"/>
        <v>1207.8999999999999</v>
      </c>
      <c r="X382" s="16"/>
    </row>
    <row r="383" spans="1:24" x14ac:dyDescent="0.3">
      <c r="A383" s="94">
        <v>327</v>
      </c>
      <c r="B383" s="44">
        <v>3127</v>
      </c>
      <c r="C383" s="44" t="s">
        <v>2</v>
      </c>
      <c r="D383" s="89"/>
      <c r="E383" s="67" t="str">
        <f>CONCATENATE(C383,D383)</f>
        <v>X</v>
      </c>
      <c r="F383" s="44" t="s">
        <v>122</v>
      </c>
      <c r="G383" s="192">
        <v>11</v>
      </c>
      <c r="H383" s="44" t="str">
        <f t="shared" si="287"/>
        <v>XXX161/11</v>
      </c>
      <c r="I383" s="68" t="s">
        <v>5</v>
      </c>
      <c r="J383" s="68" t="s">
        <v>5</v>
      </c>
      <c r="K383" s="69">
        <v>0.72361111111111109</v>
      </c>
      <c r="L383" s="70">
        <v>0.72499999999999998</v>
      </c>
      <c r="M383" s="141" t="s">
        <v>106</v>
      </c>
      <c r="N383" s="70">
        <v>0.74930555555555556</v>
      </c>
      <c r="O383" s="138" t="s">
        <v>110</v>
      </c>
      <c r="P383" s="44" t="str">
        <f t="shared" si="279"/>
        <v>OK</v>
      </c>
      <c r="Q383" s="71">
        <f t="shared" si="280"/>
        <v>2.430555555555558E-2</v>
      </c>
      <c r="R383" s="71">
        <f t="shared" si="281"/>
        <v>1.388888888888884E-3</v>
      </c>
      <c r="S383" s="71">
        <f t="shared" si="282"/>
        <v>2.5694444444444464E-2</v>
      </c>
      <c r="T383" s="71">
        <f t="shared" si="283"/>
        <v>7.986111111111116E-2</v>
      </c>
      <c r="U383" s="44">
        <v>19.8</v>
      </c>
      <c r="V383" s="44">
        <f>INDEX('Počty dní'!F:J,MATCH(E383,'Počty dní'!H:H,0),4)</f>
        <v>47</v>
      </c>
      <c r="W383" s="115">
        <f t="shared" si="288"/>
        <v>930.6</v>
      </c>
      <c r="X383" s="16"/>
    </row>
    <row r="384" spans="1:24" ht="15" thickBot="1" x14ac:dyDescent="0.35">
      <c r="A384" s="94">
        <v>327</v>
      </c>
      <c r="B384" s="44">
        <v>3127</v>
      </c>
      <c r="C384" s="44" t="s">
        <v>2</v>
      </c>
      <c r="D384" s="89"/>
      <c r="E384" s="67" t="str">
        <f>CONCATENATE(C384,D384)</f>
        <v>X</v>
      </c>
      <c r="F384" s="44" t="s">
        <v>122</v>
      </c>
      <c r="G384" s="192">
        <v>14</v>
      </c>
      <c r="H384" s="44" t="str">
        <f t="shared" si="287"/>
        <v>XXX161/14</v>
      </c>
      <c r="I384" s="68" t="s">
        <v>5</v>
      </c>
      <c r="J384" s="68" t="s">
        <v>5</v>
      </c>
      <c r="K384" s="69">
        <v>0.75</v>
      </c>
      <c r="L384" s="70">
        <v>0.75069444444444444</v>
      </c>
      <c r="M384" s="138" t="s">
        <v>110</v>
      </c>
      <c r="N384" s="70">
        <v>0.75902777777777775</v>
      </c>
      <c r="O384" s="45" t="s">
        <v>118</v>
      </c>
      <c r="P384" s="44"/>
      <c r="Q384" s="71">
        <f t="shared" si="280"/>
        <v>8.3333333333333037E-3</v>
      </c>
      <c r="R384" s="71">
        <f t="shared" si="281"/>
        <v>6.9444444444444198E-4</v>
      </c>
      <c r="S384" s="71">
        <f t="shared" si="282"/>
        <v>9.0277777777777457E-3</v>
      </c>
      <c r="T384" s="71">
        <f t="shared" si="283"/>
        <v>6.9444444444444198E-4</v>
      </c>
      <c r="U384" s="44">
        <v>8.8000000000000007</v>
      </c>
      <c r="V384" s="44">
        <f>INDEX('Počty dní'!F:J,MATCH(E384,'Počty dní'!H:H,0),4)</f>
        <v>47</v>
      </c>
      <c r="W384" s="115">
        <f t="shared" si="288"/>
        <v>413.6</v>
      </c>
      <c r="X384" s="16"/>
    </row>
    <row r="385" spans="1:48" ht="15" thickBot="1" x14ac:dyDescent="0.35">
      <c r="A385" s="120" t="str">
        <f ca="1">CONCATENATE(INDIRECT("R[-3]C[0]",FALSE),"celkem")</f>
        <v>327celkem</v>
      </c>
      <c r="B385" s="121"/>
      <c r="C385" s="121" t="str">
        <f ca="1">INDIRECT("R[-1]C[12]",FALSE)</f>
        <v>Havlíčkova Borová</v>
      </c>
      <c r="D385" s="122"/>
      <c r="E385" s="121"/>
      <c r="F385" s="122"/>
      <c r="G385" s="121"/>
      <c r="H385" s="123"/>
      <c r="I385" s="132"/>
      <c r="J385" s="133" t="str">
        <f ca="1">INDIRECT("R[-2]C[0]",FALSE)</f>
        <v>S</v>
      </c>
      <c r="K385" s="124"/>
      <c r="L385" s="134"/>
      <c r="M385" s="125"/>
      <c r="N385" s="134"/>
      <c r="O385" s="126"/>
      <c r="P385" s="121"/>
      <c r="Q385" s="127">
        <f>SUM(Q370:Q384)</f>
        <v>0.3027777777777777</v>
      </c>
      <c r="R385" s="127">
        <f>SUM(R370:R384)</f>
        <v>1.8750000000000017E-2</v>
      </c>
      <c r="S385" s="127">
        <f>SUM(S370:S384)</f>
        <v>0.32152777777777775</v>
      </c>
      <c r="T385" s="127">
        <f>SUM(T370:T384)</f>
        <v>0.26319444444444445</v>
      </c>
      <c r="U385" s="128">
        <f>SUM(U370:U384)</f>
        <v>226.70000000000002</v>
      </c>
      <c r="V385" s="129"/>
      <c r="W385" s="130">
        <f>SUM(W370:W384)</f>
        <v>10654.900000000001</v>
      </c>
      <c r="X385" s="41"/>
    </row>
    <row r="386" spans="1:48" ht="15" customHeight="1" x14ac:dyDescent="0.3">
      <c r="A386" s="57"/>
      <c r="B386" s="57"/>
      <c r="C386" s="57"/>
      <c r="D386" s="60"/>
      <c r="E386" s="57"/>
      <c r="F386" s="58"/>
      <c r="G386" s="58"/>
      <c r="H386" s="58"/>
      <c r="I386" s="59"/>
      <c r="J386" s="60"/>
      <c r="K386" s="61"/>
      <c r="L386" s="58"/>
      <c r="M386" s="58"/>
      <c r="N386" s="58"/>
      <c r="O386" s="58"/>
      <c r="P386" s="58"/>
      <c r="Q386" s="62"/>
      <c r="R386" s="58"/>
      <c r="S386" s="58"/>
      <c r="T386" s="58"/>
      <c r="U386" s="58"/>
      <c r="V386" s="58"/>
      <c r="W386" s="58"/>
      <c r="X386" s="16"/>
      <c r="AB386" s="15"/>
      <c r="AG386" s="17"/>
      <c r="AH386" s="17"/>
      <c r="AI386" s="17"/>
      <c r="AJ386" s="17"/>
      <c r="AK386" s="17"/>
      <c r="AL386" s="17"/>
      <c r="AM386" s="17"/>
      <c r="AP386" s="18"/>
      <c r="AQ386" s="18"/>
      <c r="AR386" s="18"/>
      <c r="AS386" s="18"/>
      <c r="AT386" s="18"/>
      <c r="AU386" s="19"/>
      <c r="AV386" s="19"/>
    </row>
    <row r="387" spans="1:48" ht="15" thickBot="1" x14ac:dyDescent="0.35">
      <c r="D387" s="90"/>
      <c r="E387" s="82"/>
      <c r="G387" s="193"/>
      <c r="I387" s="63"/>
      <c r="K387" s="83"/>
      <c r="L387" s="84"/>
      <c r="M387" s="49"/>
      <c r="N387" s="84"/>
      <c r="O387" s="20"/>
      <c r="Q387" s="136"/>
      <c r="R387" s="136"/>
      <c r="S387" s="136"/>
      <c r="T387" s="136"/>
      <c r="X387" s="16"/>
    </row>
    <row r="388" spans="1:48" x14ac:dyDescent="0.3">
      <c r="A388" s="93">
        <v>328</v>
      </c>
      <c r="B388" s="42">
        <v>3128</v>
      </c>
      <c r="C388" s="42" t="s">
        <v>2</v>
      </c>
      <c r="D388" s="109"/>
      <c r="E388" s="110" t="str">
        <f>CONCATENATE(C388,D388)</f>
        <v>X</v>
      </c>
      <c r="F388" s="42" t="s">
        <v>117</v>
      </c>
      <c r="G388" s="191">
        <v>2</v>
      </c>
      <c r="H388" s="42" t="str">
        <f>CONCATENATE(F388,"/",G388)</f>
        <v>XXX213/2</v>
      </c>
      <c r="I388" s="64" t="s">
        <v>5</v>
      </c>
      <c r="J388" s="64" t="s">
        <v>5</v>
      </c>
      <c r="K388" s="111">
        <v>0.20138888888888887</v>
      </c>
      <c r="L388" s="112">
        <v>0.20277777777777781</v>
      </c>
      <c r="M388" s="156" t="s">
        <v>118</v>
      </c>
      <c r="N388" s="112">
        <v>0.22708333333333333</v>
      </c>
      <c r="O388" s="156" t="s">
        <v>103</v>
      </c>
      <c r="P388" s="42" t="str">
        <f t="shared" ref="P388:P400" si="290">IF(M389=O388,"OK","POZOR")</f>
        <v>OK</v>
      </c>
      <c r="Q388" s="114">
        <f t="shared" ref="Q388:Q401" si="291">IF(ISNUMBER(G388),N388-L388,IF(F388="přejezd",N388-L388,0))</f>
        <v>2.4305555555555525E-2</v>
      </c>
      <c r="R388" s="114">
        <f t="shared" ref="R388:R401" si="292">IF(ISNUMBER(G388),L388-K388,0)</f>
        <v>1.3888888888889395E-3</v>
      </c>
      <c r="S388" s="114">
        <f t="shared" ref="S388:S401" si="293">Q388+R388</f>
        <v>2.5694444444444464E-2</v>
      </c>
      <c r="T388" s="114"/>
      <c r="U388" s="42">
        <v>20.3</v>
      </c>
      <c r="V388" s="42">
        <f>INDEX('Počty dní'!F:J,MATCH(E388,'Počty dní'!H:H,0),4)</f>
        <v>47</v>
      </c>
      <c r="W388" s="65">
        <f>V388*U388</f>
        <v>954.1</v>
      </c>
      <c r="X388" s="16"/>
    </row>
    <row r="389" spans="1:48" x14ac:dyDescent="0.3">
      <c r="A389" s="94">
        <v>328</v>
      </c>
      <c r="B389" s="44">
        <v>3128</v>
      </c>
      <c r="C389" s="44" t="s">
        <v>2</v>
      </c>
      <c r="D389" s="89"/>
      <c r="E389" s="67" t="str">
        <f t="shared" ref="E389:E416" si="294">CONCATENATE(C389,D389)</f>
        <v>X</v>
      </c>
      <c r="F389" s="44" t="s">
        <v>117</v>
      </c>
      <c r="G389" s="192">
        <v>1</v>
      </c>
      <c r="H389" s="44" t="str">
        <f t="shared" ref="H389:H416" si="295">CONCATENATE(F389,"/",G389)</f>
        <v>XXX213/1</v>
      </c>
      <c r="I389" s="68" t="s">
        <v>5</v>
      </c>
      <c r="J389" s="68" t="s">
        <v>5</v>
      </c>
      <c r="K389" s="69">
        <v>0.22916666666666666</v>
      </c>
      <c r="L389" s="70">
        <v>0.2298611111111111</v>
      </c>
      <c r="M389" s="140" t="s">
        <v>103</v>
      </c>
      <c r="N389" s="70">
        <v>0.25486111111111109</v>
      </c>
      <c r="O389" s="140" t="s">
        <v>118</v>
      </c>
      <c r="P389" s="44" t="str">
        <f t="shared" si="290"/>
        <v>OK</v>
      </c>
      <c r="Q389" s="71">
        <f t="shared" si="291"/>
        <v>2.4999999999999994E-2</v>
      </c>
      <c r="R389" s="71">
        <f t="shared" si="292"/>
        <v>6.9444444444444198E-4</v>
      </c>
      <c r="S389" s="71">
        <f t="shared" si="293"/>
        <v>2.5694444444444436E-2</v>
      </c>
      <c r="T389" s="71">
        <f t="shared" ref="T389:T401" si="296">K389-N388</f>
        <v>2.0833333333333259E-3</v>
      </c>
      <c r="U389" s="44">
        <v>20.3</v>
      </c>
      <c r="V389" s="44">
        <f>INDEX('Počty dní'!F:J,MATCH(E389,'Počty dní'!H:H,0),4)</f>
        <v>47</v>
      </c>
      <c r="W389" s="115">
        <f t="shared" ref="W389:W416" si="297">V389*U389</f>
        <v>954.1</v>
      </c>
      <c r="X389" s="16"/>
    </row>
    <row r="390" spans="1:48" x14ac:dyDescent="0.3">
      <c r="A390" s="94">
        <v>328</v>
      </c>
      <c r="B390" s="44">
        <v>3128</v>
      </c>
      <c r="C390" s="44" t="s">
        <v>2</v>
      </c>
      <c r="D390" s="89"/>
      <c r="E390" s="67" t="str">
        <f>CONCATENATE(C390,D390)</f>
        <v>X</v>
      </c>
      <c r="F390" s="44" t="s">
        <v>120</v>
      </c>
      <c r="G390" s="192">
        <v>4</v>
      </c>
      <c r="H390" s="44" t="str">
        <f>CONCATENATE(F390,"/",G390)</f>
        <v>XXX215/4</v>
      </c>
      <c r="I390" s="68" t="s">
        <v>5</v>
      </c>
      <c r="J390" s="68" t="s">
        <v>5</v>
      </c>
      <c r="K390" s="69">
        <v>0.25555555555555559</v>
      </c>
      <c r="L390" s="70">
        <v>0.25694444444444448</v>
      </c>
      <c r="M390" s="140" t="s">
        <v>118</v>
      </c>
      <c r="N390" s="70">
        <v>0.28055555555555556</v>
      </c>
      <c r="O390" s="45" t="s">
        <v>70</v>
      </c>
      <c r="P390" s="44" t="str">
        <f t="shared" si="290"/>
        <v>OK</v>
      </c>
      <c r="Q390" s="71">
        <f t="shared" si="291"/>
        <v>2.3611111111111083E-2</v>
      </c>
      <c r="R390" s="71">
        <f t="shared" si="292"/>
        <v>1.388888888888884E-3</v>
      </c>
      <c r="S390" s="71">
        <f t="shared" si="293"/>
        <v>2.4999999999999967E-2</v>
      </c>
      <c r="T390" s="71">
        <f t="shared" si="296"/>
        <v>6.9444444444449749E-4</v>
      </c>
      <c r="U390" s="44">
        <v>21.7</v>
      </c>
      <c r="V390" s="44">
        <f>INDEX('Počty dní'!F:J,MATCH(E390,'Počty dní'!H:H,0),4)</f>
        <v>47</v>
      </c>
      <c r="W390" s="115">
        <f>V390*U390</f>
        <v>1019.9</v>
      </c>
      <c r="X390" s="16"/>
    </row>
    <row r="391" spans="1:48" x14ac:dyDescent="0.3">
      <c r="A391" s="94">
        <v>328</v>
      </c>
      <c r="B391" s="44">
        <v>3128</v>
      </c>
      <c r="C391" s="44" t="s">
        <v>2</v>
      </c>
      <c r="D391" s="89"/>
      <c r="E391" s="67" t="str">
        <f>CONCATENATE(C391,D391)</f>
        <v>X</v>
      </c>
      <c r="F391" s="44" t="s">
        <v>69</v>
      </c>
      <c r="G391" s="192">
        <v>8</v>
      </c>
      <c r="H391" s="44" t="str">
        <f>CONCATENATE(F391,"/",G391)</f>
        <v>XXX220/8</v>
      </c>
      <c r="I391" s="68" t="s">
        <v>5</v>
      </c>
      <c r="J391" s="68" t="s">
        <v>5</v>
      </c>
      <c r="K391" s="69">
        <v>0.37847222222222227</v>
      </c>
      <c r="L391" s="70">
        <v>0.38194444444444442</v>
      </c>
      <c r="M391" s="45" t="s">
        <v>70</v>
      </c>
      <c r="N391" s="70">
        <v>0.40625</v>
      </c>
      <c r="O391" s="45" t="s">
        <v>48</v>
      </c>
      <c r="P391" s="44" t="str">
        <f t="shared" si="290"/>
        <v>OK</v>
      </c>
      <c r="Q391" s="71">
        <f t="shared" si="291"/>
        <v>2.430555555555558E-2</v>
      </c>
      <c r="R391" s="71">
        <f t="shared" si="292"/>
        <v>3.4722222222221544E-3</v>
      </c>
      <c r="S391" s="71">
        <f t="shared" si="293"/>
        <v>2.7777777777777735E-2</v>
      </c>
      <c r="T391" s="71">
        <f t="shared" si="296"/>
        <v>9.7916666666666707E-2</v>
      </c>
      <c r="U391" s="44">
        <v>19.2</v>
      </c>
      <c r="V391" s="44">
        <f>INDEX('Počty dní'!F:J,MATCH(E391,'Počty dní'!H:H,0),4)</f>
        <v>47</v>
      </c>
      <c r="W391" s="115">
        <f>V391*U391</f>
        <v>902.4</v>
      </c>
      <c r="X391" s="16"/>
    </row>
    <row r="392" spans="1:48" x14ac:dyDescent="0.3">
      <c r="A392" s="94">
        <v>328</v>
      </c>
      <c r="B392" s="44">
        <v>3128</v>
      </c>
      <c r="C392" s="44" t="s">
        <v>2</v>
      </c>
      <c r="D392" s="89"/>
      <c r="E392" s="67" t="str">
        <f>CONCATENATE(C392,D392)</f>
        <v>X</v>
      </c>
      <c r="F392" s="44" t="s">
        <v>56</v>
      </c>
      <c r="G392" s="192">
        <v>9</v>
      </c>
      <c r="H392" s="44" t="str">
        <f>CONCATENATE(F392,"/",G392)</f>
        <v>XXX170/9</v>
      </c>
      <c r="I392" s="68" t="s">
        <v>5</v>
      </c>
      <c r="J392" s="68" t="s">
        <v>5</v>
      </c>
      <c r="K392" s="69">
        <v>0.41111111111111115</v>
      </c>
      <c r="L392" s="70">
        <v>0.41319444444444442</v>
      </c>
      <c r="M392" s="45" t="s">
        <v>48</v>
      </c>
      <c r="N392" s="70">
        <v>0.43611111111111112</v>
      </c>
      <c r="O392" s="45" t="s">
        <v>57</v>
      </c>
      <c r="P392" s="44" t="str">
        <f t="shared" si="290"/>
        <v>OK</v>
      </c>
      <c r="Q392" s="71">
        <f t="shared" si="291"/>
        <v>2.2916666666666696E-2</v>
      </c>
      <c r="R392" s="71">
        <f t="shared" si="292"/>
        <v>2.0833333333332704E-3</v>
      </c>
      <c r="S392" s="71">
        <f t="shared" si="293"/>
        <v>2.4999999999999967E-2</v>
      </c>
      <c r="T392" s="71">
        <f t="shared" si="296"/>
        <v>4.8611111111111494E-3</v>
      </c>
      <c r="U392" s="44">
        <v>23.1</v>
      </c>
      <c r="V392" s="44">
        <f>INDEX('Počty dní'!F:J,MATCH(E392,'Počty dní'!H:H,0),4)</f>
        <v>47</v>
      </c>
      <c r="W392" s="115">
        <f>V392*U392</f>
        <v>1085.7</v>
      </c>
      <c r="X392" s="16"/>
    </row>
    <row r="393" spans="1:48" x14ac:dyDescent="0.3">
      <c r="A393" s="94">
        <v>328</v>
      </c>
      <c r="B393" s="44">
        <v>3128</v>
      </c>
      <c r="C393" s="44" t="s">
        <v>2</v>
      </c>
      <c r="D393" s="89"/>
      <c r="E393" s="67" t="str">
        <f>CONCATENATE(C393,D393)</f>
        <v>X</v>
      </c>
      <c r="F393" s="44" t="s">
        <v>56</v>
      </c>
      <c r="G393" s="192">
        <v>10</v>
      </c>
      <c r="H393" s="44" t="str">
        <f>CONCATENATE(F393,"/",G393)</f>
        <v>XXX170/10</v>
      </c>
      <c r="I393" s="68" t="s">
        <v>5</v>
      </c>
      <c r="J393" s="68" t="s">
        <v>5</v>
      </c>
      <c r="K393" s="69">
        <v>0.47569444444444442</v>
      </c>
      <c r="L393" s="70">
        <v>0.47916666666666669</v>
      </c>
      <c r="M393" s="45" t="s">
        <v>57</v>
      </c>
      <c r="N393" s="70">
        <v>0.50347222222222221</v>
      </c>
      <c r="O393" s="45" t="s">
        <v>48</v>
      </c>
      <c r="P393" s="44" t="str">
        <f t="shared" si="290"/>
        <v>OK</v>
      </c>
      <c r="Q393" s="71">
        <f t="shared" si="291"/>
        <v>2.4305555555555525E-2</v>
      </c>
      <c r="R393" s="71">
        <f t="shared" si="292"/>
        <v>3.4722222222222654E-3</v>
      </c>
      <c r="S393" s="71">
        <f t="shared" si="293"/>
        <v>2.777777777777779E-2</v>
      </c>
      <c r="T393" s="71">
        <f t="shared" si="296"/>
        <v>3.9583333333333304E-2</v>
      </c>
      <c r="U393" s="44">
        <v>23.1</v>
      </c>
      <c r="V393" s="44">
        <f>INDEX('Počty dní'!F:J,MATCH(E393,'Počty dní'!H:H,0),4)</f>
        <v>47</v>
      </c>
      <c r="W393" s="115">
        <f>V393*U393</f>
        <v>1085.7</v>
      </c>
      <c r="X393" s="16"/>
    </row>
    <row r="394" spans="1:48" x14ac:dyDescent="0.3">
      <c r="A394" s="94">
        <v>328</v>
      </c>
      <c r="B394" s="44">
        <v>3128</v>
      </c>
      <c r="C394" s="44" t="s">
        <v>2</v>
      </c>
      <c r="D394" s="89"/>
      <c r="E394" s="67" t="str">
        <f>CONCATENATE(C394,D394)</f>
        <v>X</v>
      </c>
      <c r="F394" s="44" t="s">
        <v>69</v>
      </c>
      <c r="G394" s="192">
        <v>11</v>
      </c>
      <c r="H394" s="44" t="str">
        <f>CONCATENATE(F394,"/",G394)</f>
        <v>XXX220/11</v>
      </c>
      <c r="I394" s="68" t="s">
        <v>5</v>
      </c>
      <c r="J394" s="68" t="s">
        <v>5</v>
      </c>
      <c r="K394" s="69">
        <v>0.50694444444444442</v>
      </c>
      <c r="L394" s="70">
        <v>0.5083333333333333</v>
      </c>
      <c r="M394" s="45" t="s">
        <v>48</v>
      </c>
      <c r="N394" s="70">
        <v>0.53472222222222221</v>
      </c>
      <c r="O394" s="45" t="s">
        <v>70</v>
      </c>
      <c r="P394" s="44" t="str">
        <f t="shared" si="290"/>
        <v>OK</v>
      </c>
      <c r="Q394" s="71">
        <f t="shared" si="291"/>
        <v>2.6388888888888906E-2</v>
      </c>
      <c r="R394" s="71">
        <f t="shared" si="292"/>
        <v>1.388888888888884E-3</v>
      </c>
      <c r="S394" s="71">
        <f t="shared" si="293"/>
        <v>2.777777777777779E-2</v>
      </c>
      <c r="T394" s="71">
        <f t="shared" si="296"/>
        <v>3.4722222222222099E-3</v>
      </c>
      <c r="U394" s="44">
        <v>19.2</v>
      </c>
      <c r="V394" s="44">
        <f>INDEX('Počty dní'!F:J,MATCH(E394,'Počty dní'!H:H,0),4)</f>
        <v>47</v>
      </c>
      <c r="W394" s="115">
        <f>V394*U394</f>
        <v>902.4</v>
      </c>
      <c r="X394" s="16"/>
    </row>
    <row r="395" spans="1:48" x14ac:dyDescent="0.3">
      <c r="A395" s="94">
        <v>328</v>
      </c>
      <c r="B395" s="44">
        <v>3128</v>
      </c>
      <c r="C395" s="44" t="s">
        <v>2</v>
      </c>
      <c r="D395" s="89"/>
      <c r="E395" s="67" t="str">
        <f t="shared" ref="E395:E400" si="298">CONCATENATE(C395,D395)</f>
        <v>X</v>
      </c>
      <c r="F395" s="44" t="s">
        <v>120</v>
      </c>
      <c r="G395" s="192">
        <v>9</v>
      </c>
      <c r="H395" s="44" t="str">
        <f t="shared" ref="H395:H400" si="299">CONCATENATE(F395,"/",G395)</f>
        <v>XXX215/9</v>
      </c>
      <c r="I395" s="68" t="s">
        <v>5</v>
      </c>
      <c r="J395" s="68" t="s">
        <v>5</v>
      </c>
      <c r="K395" s="69">
        <v>0.63194444444444442</v>
      </c>
      <c r="L395" s="70">
        <v>0.6333333333333333</v>
      </c>
      <c r="M395" s="45" t="s">
        <v>70</v>
      </c>
      <c r="N395" s="70">
        <v>0.65555555555555556</v>
      </c>
      <c r="O395" s="140" t="s">
        <v>118</v>
      </c>
      <c r="P395" s="44" t="str">
        <f t="shared" si="290"/>
        <v>OK</v>
      </c>
      <c r="Q395" s="71">
        <f t="shared" si="291"/>
        <v>2.2222222222222254E-2</v>
      </c>
      <c r="R395" s="71">
        <f t="shared" si="292"/>
        <v>1.388888888888884E-3</v>
      </c>
      <c r="S395" s="71">
        <f t="shared" si="293"/>
        <v>2.3611111111111138E-2</v>
      </c>
      <c r="T395" s="71">
        <f t="shared" si="296"/>
        <v>9.722222222222221E-2</v>
      </c>
      <c r="U395" s="44">
        <v>21.7</v>
      </c>
      <c r="V395" s="44">
        <f>INDEX('Počty dní'!F:J,MATCH(E395,'Počty dní'!H:H,0),4)</f>
        <v>47</v>
      </c>
      <c r="W395" s="115">
        <f t="shared" ref="W395:W400" si="300">V395*U395</f>
        <v>1019.9</v>
      </c>
      <c r="X395" s="16"/>
    </row>
    <row r="396" spans="1:48" x14ac:dyDescent="0.3">
      <c r="A396" s="94">
        <v>328</v>
      </c>
      <c r="B396" s="44">
        <v>3128</v>
      </c>
      <c r="C396" s="44" t="s">
        <v>2</v>
      </c>
      <c r="D396" s="89">
        <v>45</v>
      </c>
      <c r="E396" s="67" t="str">
        <f t="shared" si="298"/>
        <v>X45</v>
      </c>
      <c r="F396" s="44" t="s">
        <v>119</v>
      </c>
      <c r="G396" s="192">
        <v>212</v>
      </c>
      <c r="H396" s="44" t="str">
        <f t="shared" si="299"/>
        <v>XXX214/212</v>
      </c>
      <c r="I396" s="68" t="s">
        <v>5</v>
      </c>
      <c r="J396" s="68" t="s">
        <v>5</v>
      </c>
      <c r="K396" s="69">
        <v>0.66180555555555554</v>
      </c>
      <c r="L396" s="70">
        <v>0.66319444444444442</v>
      </c>
      <c r="M396" s="140" t="s">
        <v>118</v>
      </c>
      <c r="N396" s="70">
        <v>0.68958333333333333</v>
      </c>
      <c r="O396" s="45" t="s">
        <v>70</v>
      </c>
      <c r="P396" s="44" t="str">
        <f t="shared" si="290"/>
        <v>OK</v>
      </c>
      <c r="Q396" s="71">
        <f t="shared" si="291"/>
        <v>2.6388888888888906E-2</v>
      </c>
      <c r="R396" s="71">
        <f t="shared" si="292"/>
        <v>1.388888888888884E-3</v>
      </c>
      <c r="S396" s="71">
        <f t="shared" si="293"/>
        <v>2.777777777777779E-2</v>
      </c>
      <c r="T396" s="71">
        <f t="shared" si="296"/>
        <v>6.2499999999999778E-3</v>
      </c>
      <c r="U396" s="44">
        <v>21</v>
      </c>
      <c r="V396" s="44">
        <f>INDEX('Počty dní'!F:J,MATCH(E396,'Počty dní'!H:H,0),4)</f>
        <v>47</v>
      </c>
      <c r="W396" s="115">
        <f t="shared" si="300"/>
        <v>987</v>
      </c>
      <c r="X396" s="16"/>
    </row>
    <row r="397" spans="1:48" x14ac:dyDescent="0.3">
      <c r="A397" s="94">
        <v>328</v>
      </c>
      <c r="B397" s="44">
        <v>3128</v>
      </c>
      <c r="C397" s="44" t="s">
        <v>2</v>
      </c>
      <c r="D397" s="89"/>
      <c r="E397" s="67" t="str">
        <f t="shared" si="298"/>
        <v>X</v>
      </c>
      <c r="F397" s="44" t="s">
        <v>120</v>
      </c>
      <c r="G397" s="192">
        <v>11</v>
      </c>
      <c r="H397" s="44" t="str">
        <f t="shared" si="299"/>
        <v>XXX215/11</v>
      </c>
      <c r="I397" s="68" t="s">
        <v>5</v>
      </c>
      <c r="J397" s="68" t="s">
        <v>5</v>
      </c>
      <c r="K397" s="69">
        <v>0.71527777777777779</v>
      </c>
      <c r="L397" s="70">
        <v>0.71666666666666667</v>
      </c>
      <c r="M397" s="45" t="s">
        <v>70</v>
      </c>
      <c r="N397" s="70">
        <v>0.74236111111111114</v>
      </c>
      <c r="O397" s="140" t="s">
        <v>118</v>
      </c>
      <c r="P397" s="44" t="str">
        <f t="shared" si="290"/>
        <v>OK</v>
      </c>
      <c r="Q397" s="71">
        <f t="shared" si="291"/>
        <v>2.5694444444444464E-2</v>
      </c>
      <c r="R397" s="71">
        <f t="shared" si="292"/>
        <v>1.388888888888884E-3</v>
      </c>
      <c r="S397" s="71">
        <f t="shared" si="293"/>
        <v>2.7083333333333348E-2</v>
      </c>
      <c r="T397" s="71">
        <f t="shared" si="296"/>
        <v>2.5694444444444464E-2</v>
      </c>
      <c r="U397" s="44">
        <v>24.5</v>
      </c>
      <c r="V397" s="44">
        <f>INDEX('Počty dní'!F:J,MATCH(E397,'Počty dní'!H:H,0),4)</f>
        <v>47</v>
      </c>
      <c r="W397" s="115">
        <f t="shared" si="300"/>
        <v>1151.5</v>
      </c>
      <c r="X397" s="16"/>
    </row>
    <row r="398" spans="1:48" x14ac:dyDescent="0.3">
      <c r="A398" s="94">
        <v>328</v>
      </c>
      <c r="B398" s="44">
        <v>3128</v>
      </c>
      <c r="C398" s="44" t="s">
        <v>2</v>
      </c>
      <c r="D398" s="89"/>
      <c r="E398" s="67" t="str">
        <f t="shared" si="298"/>
        <v>X</v>
      </c>
      <c r="F398" s="44" t="s">
        <v>120</v>
      </c>
      <c r="G398" s="192">
        <v>14</v>
      </c>
      <c r="H398" s="44" t="str">
        <f t="shared" si="299"/>
        <v>XXX215/14</v>
      </c>
      <c r="I398" s="68" t="s">
        <v>5</v>
      </c>
      <c r="J398" s="68" t="s">
        <v>5</v>
      </c>
      <c r="K398" s="69">
        <v>0.75624999999999998</v>
      </c>
      <c r="L398" s="70">
        <v>0.75694444444444453</v>
      </c>
      <c r="M398" s="140" t="s">
        <v>118</v>
      </c>
      <c r="N398" s="70">
        <v>0.78055555555555556</v>
      </c>
      <c r="O398" s="45" t="s">
        <v>70</v>
      </c>
      <c r="P398" s="44" t="str">
        <f t="shared" si="290"/>
        <v>OK</v>
      </c>
      <c r="Q398" s="71">
        <f t="shared" si="291"/>
        <v>2.3611111111111027E-2</v>
      </c>
      <c r="R398" s="71">
        <f t="shared" si="292"/>
        <v>6.94444444444553E-4</v>
      </c>
      <c r="S398" s="71">
        <f t="shared" si="293"/>
        <v>2.430555555555558E-2</v>
      </c>
      <c r="T398" s="71">
        <f t="shared" si="296"/>
        <v>1.388888888888884E-2</v>
      </c>
      <c r="U398" s="44">
        <v>21.7</v>
      </c>
      <c r="V398" s="44">
        <f>INDEX('Počty dní'!F:J,MATCH(E398,'Počty dní'!H:H,0),4)</f>
        <v>47</v>
      </c>
      <c r="W398" s="115">
        <f t="shared" si="300"/>
        <v>1019.9</v>
      </c>
      <c r="X398" s="16"/>
    </row>
    <row r="399" spans="1:48" x14ac:dyDescent="0.3">
      <c r="A399" s="94">
        <v>328</v>
      </c>
      <c r="B399" s="44">
        <v>3128</v>
      </c>
      <c r="C399" s="44" t="s">
        <v>2</v>
      </c>
      <c r="D399" s="89"/>
      <c r="E399" s="67" t="str">
        <f>CONCATENATE(C399,D399)</f>
        <v>X</v>
      </c>
      <c r="F399" s="44" t="s">
        <v>120</v>
      </c>
      <c r="G399" s="192">
        <v>13</v>
      </c>
      <c r="H399" s="44" t="str">
        <f>CONCATENATE(F399,"/",G399)</f>
        <v>XXX215/13</v>
      </c>
      <c r="I399" s="68" t="s">
        <v>5</v>
      </c>
      <c r="J399" s="68" t="s">
        <v>5</v>
      </c>
      <c r="K399" s="69">
        <v>0.79861111111111116</v>
      </c>
      <c r="L399" s="70">
        <v>0.79999999999999993</v>
      </c>
      <c r="M399" s="45" t="s">
        <v>70</v>
      </c>
      <c r="N399" s="70">
        <v>0.8256944444444444</v>
      </c>
      <c r="O399" s="140" t="s">
        <v>118</v>
      </c>
      <c r="P399" s="44" t="str">
        <f t="shared" si="290"/>
        <v>OK</v>
      </c>
      <c r="Q399" s="71">
        <f t="shared" si="291"/>
        <v>2.5694444444444464E-2</v>
      </c>
      <c r="R399" s="71">
        <f t="shared" si="292"/>
        <v>1.3888888888887729E-3</v>
      </c>
      <c r="S399" s="71">
        <f t="shared" si="293"/>
        <v>2.7083333333333237E-2</v>
      </c>
      <c r="T399" s="71">
        <f t="shared" si="296"/>
        <v>1.8055555555555602E-2</v>
      </c>
      <c r="U399" s="44">
        <v>24.5</v>
      </c>
      <c r="V399" s="44">
        <f>INDEX('Počty dní'!F:J,MATCH(E399,'Počty dní'!H:H,0),4)</f>
        <v>47</v>
      </c>
      <c r="W399" s="115">
        <f>V399*U399</f>
        <v>1151.5</v>
      </c>
      <c r="X399" s="16"/>
    </row>
    <row r="400" spans="1:48" x14ac:dyDescent="0.3">
      <c r="A400" s="94">
        <v>328</v>
      </c>
      <c r="B400" s="44">
        <v>3128</v>
      </c>
      <c r="C400" s="44" t="s">
        <v>2</v>
      </c>
      <c r="D400" s="89"/>
      <c r="E400" s="67" t="str">
        <f t="shared" si="298"/>
        <v>X</v>
      </c>
      <c r="F400" s="44" t="s">
        <v>120</v>
      </c>
      <c r="G400" s="192">
        <v>16</v>
      </c>
      <c r="H400" s="44" t="str">
        <f t="shared" si="299"/>
        <v>XXX215/16</v>
      </c>
      <c r="I400" s="68" t="s">
        <v>5</v>
      </c>
      <c r="J400" s="68" t="s">
        <v>5</v>
      </c>
      <c r="K400" s="69">
        <v>0.83958333333333324</v>
      </c>
      <c r="L400" s="70">
        <v>0.84027777777777779</v>
      </c>
      <c r="M400" s="140" t="s">
        <v>118</v>
      </c>
      <c r="N400" s="70">
        <v>0.8666666666666667</v>
      </c>
      <c r="O400" s="45" t="s">
        <v>70</v>
      </c>
      <c r="P400" s="44" t="str">
        <f t="shared" si="290"/>
        <v>OK</v>
      </c>
      <c r="Q400" s="71">
        <f t="shared" si="291"/>
        <v>2.6388888888888906E-2</v>
      </c>
      <c r="R400" s="71">
        <f t="shared" si="292"/>
        <v>6.94444444444553E-4</v>
      </c>
      <c r="S400" s="71">
        <f t="shared" si="293"/>
        <v>2.7083333333333459E-2</v>
      </c>
      <c r="T400" s="71">
        <f t="shared" si="296"/>
        <v>1.388888888888884E-2</v>
      </c>
      <c r="U400" s="44">
        <v>24.5</v>
      </c>
      <c r="V400" s="44">
        <f>INDEX('Počty dní'!F:J,MATCH(E400,'Počty dní'!H:H,0),4)</f>
        <v>47</v>
      </c>
      <c r="W400" s="115">
        <f t="shared" si="300"/>
        <v>1151.5</v>
      </c>
      <c r="X400" s="16"/>
    </row>
    <row r="401" spans="1:24" ht="15" thickBot="1" x14ac:dyDescent="0.35">
      <c r="A401" s="95">
        <v>328</v>
      </c>
      <c r="B401" s="46">
        <v>3128</v>
      </c>
      <c r="C401" s="46" t="s">
        <v>2</v>
      </c>
      <c r="D401" s="116"/>
      <c r="E401" s="117" t="str">
        <f>CONCATENATE(C401,D401)</f>
        <v>X</v>
      </c>
      <c r="F401" s="46" t="s">
        <v>120</v>
      </c>
      <c r="G401" s="196">
        <v>15</v>
      </c>
      <c r="H401" s="46" t="str">
        <f>CONCATENATE(F401,"/",G401)</f>
        <v>XXX215/15</v>
      </c>
      <c r="I401" s="72" t="s">
        <v>5</v>
      </c>
      <c r="J401" s="72" t="s">
        <v>5</v>
      </c>
      <c r="K401" s="73">
        <v>0.92361111111111116</v>
      </c>
      <c r="L401" s="74">
        <v>0.92499999999999993</v>
      </c>
      <c r="M401" s="47" t="s">
        <v>70</v>
      </c>
      <c r="N401" s="74">
        <v>0.94791666666666663</v>
      </c>
      <c r="O401" s="183" t="s">
        <v>118</v>
      </c>
      <c r="P401" s="46"/>
      <c r="Q401" s="118">
        <f t="shared" si="291"/>
        <v>2.2916666666666696E-2</v>
      </c>
      <c r="R401" s="118">
        <f t="shared" si="292"/>
        <v>1.3888888888887729E-3</v>
      </c>
      <c r="S401" s="118">
        <f t="shared" si="293"/>
        <v>2.4305555555555469E-2</v>
      </c>
      <c r="T401" s="118">
        <f t="shared" si="296"/>
        <v>5.6944444444444464E-2</v>
      </c>
      <c r="U401" s="46">
        <v>24.5</v>
      </c>
      <c r="V401" s="46">
        <f>INDEX('Počty dní'!F:J,MATCH(E401,'Počty dní'!H:H,0),4)</f>
        <v>47</v>
      </c>
      <c r="W401" s="119">
        <f>V401*U401</f>
        <v>1151.5</v>
      </c>
      <c r="X401" s="16"/>
    </row>
    <row r="402" spans="1:24" ht="15" thickBot="1" x14ac:dyDescent="0.35">
      <c r="A402" s="120" t="str">
        <f ca="1">CONCATENATE(INDIRECT("R[-3]C[0]",FALSE),"celkem")</f>
        <v>328celkem</v>
      </c>
      <c r="B402" s="121"/>
      <c r="C402" s="121" t="str">
        <f ca="1">INDIRECT("R[-1]C[12]",FALSE)</f>
        <v>Havlíčkova Borová</v>
      </c>
      <c r="D402" s="122"/>
      <c r="E402" s="121"/>
      <c r="F402" s="122"/>
      <c r="G402" s="121"/>
      <c r="H402" s="123"/>
      <c r="I402" s="132"/>
      <c r="J402" s="133" t="str">
        <f ca="1">INDIRECT("R[-2]C[0]",FALSE)</f>
        <v>S</v>
      </c>
      <c r="K402" s="124"/>
      <c r="L402" s="134"/>
      <c r="M402" s="125"/>
      <c r="N402" s="134"/>
      <c r="O402" s="126"/>
      <c r="P402" s="121"/>
      <c r="Q402" s="127">
        <f>SUM(Q388:Q401)</f>
        <v>0.34375</v>
      </c>
      <c r="R402" s="127">
        <f>SUM(R388:R401)</f>
        <v>2.2222222222222143E-2</v>
      </c>
      <c r="S402" s="127">
        <f>SUM(S388:S401)</f>
        <v>0.36597222222222214</v>
      </c>
      <c r="T402" s="127">
        <f>SUM(T388:T401)</f>
        <v>0.38055555555555559</v>
      </c>
      <c r="U402" s="128">
        <f>SUM(U388:U401)</f>
        <v>309.29999999999995</v>
      </c>
      <c r="V402" s="129"/>
      <c r="W402" s="130">
        <f>SUM(W388:W401)</f>
        <v>14537.099999999999</v>
      </c>
      <c r="X402" s="41"/>
    </row>
    <row r="403" spans="1:24" x14ac:dyDescent="0.3">
      <c r="A403" s="16"/>
      <c r="B403" s="16"/>
      <c r="C403" s="16"/>
      <c r="D403" s="16"/>
      <c r="E403" s="16"/>
      <c r="F403" s="16"/>
      <c r="G403" s="16"/>
      <c r="H403" s="16"/>
      <c r="I403" s="16"/>
      <c r="J403" s="16"/>
      <c r="K403" s="16"/>
      <c r="L403" s="16"/>
      <c r="M403" s="16"/>
      <c r="N403" s="16"/>
      <c r="O403" s="16"/>
      <c r="P403" s="16"/>
      <c r="Q403" s="16"/>
      <c r="R403" s="16"/>
      <c r="S403" s="16"/>
      <c r="T403" s="16"/>
      <c r="U403" s="16"/>
      <c r="V403" s="16"/>
      <c r="W403" s="16"/>
      <c r="X403" s="16"/>
    </row>
    <row r="404" spans="1:24" ht="15" thickBot="1" x14ac:dyDescent="0.35">
      <c r="A404" s="16"/>
      <c r="B404" s="16"/>
      <c r="C404" s="16"/>
      <c r="D404" s="16"/>
      <c r="E404" s="16"/>
      <c r="F404" s="16"/>
      <c r="G404" s="16"/>
      <c r="H404" s="16"/>
      <c r="I404" s="16"/>
      <c r="J404" s="16"/>
      <c r="K404" s="16"/>
      <c r="L404" s="16"/>
      <c r="M404" s="16"/>
      <c r="N404" s="16"/>
      <c r="O404" s="16"/>
      <c r="P404" s="16"/>
      <c r="Q404" s="16"/>
      <c r="R404" s="16"/>
      <c r="S404" s="16"/>
      <c r="T404" s="16"/>
      <c r="U404" s="16"/>
      <c r="V404" s="16"/>
      <c r="W404" s="16"/>
      <c r="X404" s="16"/>
    </row>
    <row r="405" spans="1:24" x14ac:dyDescent="0.3">
      <c r="A405" s="93">
        <v>329</v>
      </c>
      <c r="B405" s="42">
        <v>3129</v>
      </c>
      <c r="C405" s="42" t="s">
        <v>2</v>
      </c>
      <c r="D405" s="109"/>
      <c r="E405" s="110" t="str">
        <f>CONCATENATE(C405,D405)</f>
        <v>X</v>
      </c>
      <c r="F405" s="42" t="s">
        <v>120</v>
      </c>
      <c r="G405" s="191">
        <v>2</v>
      </c>
      <c r="H405" s="42" t="str">
        <f>CONCATENATE(F405,"/",G405)</f>
        <v>XXX215/2</v>
      </c>
      <c r="I405" s="64" t="s">
        <v>5</v>
      </c>
      <c r="J405" s="64" t="s">
        <v>5</v>
      </c>
      <c r="K405" s="111">
        <v>0.17569444444444446</v>
      </c>
      <c r="L405" s="112">
        <v>0.17708333333333334</v>
      </c>
      <c r="M405" s="156" t="s">
        <v>118</v>
      </c>
      <c r="N405" s="112">
        <v>0.20069444444444443</v>
      </c>
      <c r="O405" s="113" t="s">
        <v>70</v>
      </c>
      <c r="P405" s="42" t="str">
        <f t="shared" ref="P405:P415" si="301">IF(M406=O405,"OK","POZOR")</f>
        <v>OK</v>
      </c>
      <c r="Q405" s="114">
        <f t="shared" ref="Q405:Q416" si="302">IF(ISNUMBER(G405),N405-L405,IF(F405="přejezd",N405-L405,0))</f>
        <v>2.3611111111111083E-2</v>
      </c>
      <c r="R405" s="114">
        <f t="shared" ref="R405:R416" si="303">IF(ISNUMBER(G405),L405-K405,0)</f>
        <v>1.388888888888884E-3</v>
      </c>
      <c r="S405" s="114">
        <f t="shared" ref="S405:S416" si="304">Q405+R405</f>
        <v>2.4999999999999967E-2</v>
      </c>
      <c r="T405" s="114"/>
      <c r="U405" s="42">
        <v>21.7</v>
      </c>
      <c r="V405" s="42">
        <f>INDEX('Počty dní'!F:J,MATCH(E405,'Počty dní'!H:H,0),4)</f>
        <v>47</v>
      </c>
      <c r="W405" s="65">
        <f>V405*U405</f>
        <v>1019.9</v>
      </c>
      <c r="X405" s="16"/>
    </row>
    <row r="406" spans="1:24" x14ac:dyDescent="0.3">
      <c r="A406" s="94">
        <v>329</v>
      </c>
      <c r="B406" s="44">
        <v>3129</v>
      </c>
      <c r="C406" s="44" t="s">
        <v>2</v>
      </c>
      <c r="D406" s="89"/>
      <c r="E406" s="67" t="str">
        <f>CONCATENATE(C406,D406)</f>
        <v>X</v>
      </c>
      <c r="F406" s="44" t="s">
        <v>120</v>
      </c>
      <c r="G406" s="192">
        <v>1</v>
      </c>
      <c r="H406" s="44" t="str">
        <f>CONCATENATE(F406,"/",G406)</f>
        <v>XXX215/1</v>
      </c>
      <c r="I406" s="68" t="s">
        <v>5</v>
      </c>
      <c r="J406" s="68" t="s">
        <v>5</v>
      </c>
      <c r="K406" s="69">
        <v>0.21527777777777779</v>
      </c>
      <c r="L406" s="70">
        <v>0.21666666666666667</v>
      </c>
      <c r="M406" s="45" t="s">
        <v>70</v>
      </c>
      <c r="N406" s="70">
        <v>0.23680555555555557</v>
      </c>
      <c r="O406" s="140" t="s">
        <v>118</v>
      </c>
      <c r="P406" s="44" t="str">
        <f t="shared" si="301"/>
        <v>OK</v>
      </c>
      <c r="Q406" s="71">
        <f t="shared" si="302"/>
        <v>2.0138888888888901E-2</v>
      </c>
      <c r="R406" s="71">
        <f t="shared" si="303"/>
        <v>1.388888888888884E-3</v>
      </c>
      <c r="S406" s="71">
        <f t="shared" si="304"/>
        <v>2.1527777777777785E-2</v>
      </c>
      <c r="T406" s="71">
        <f t="shared" ref="T406:T416" si="305">K406-N405</f>
        <v>1.4583333333333365E-2</v>
      </c>
      <c r="U406" s="44">
        <v>21.7</v>
      </c>
      <c r="V406" s="44">
        <f>INDEX('Počty dní'!F:J,MATCH(E406,'Počty dní'!H:H,0),4)</f>
        <v>47</v>
      </c>
      <c r="W406" s="115">
        <f>V406*U406</f>
        <v>1019.9</v>
      </c>
      <c r="X406" s="16"/>
    </row>
    <row r="407" spans="1:24" x14ac:dyDescent="0.3">
      <c r="A407" s="94">
        <v>329</v>
      </c>
      <c r="B407" s="44">
        <v>3129</v>
      </c>
      <c r="C407" s="44" t="s">
        <v>2</v>
      </c>
      <c r="D407" s="89"/>
      <c r="E407" s="67" t="str">
        <f>CONCATENATE(C407,D407)</f>
        <v>X</v>
      </c>
      <c r="F407" s="44" t="s">
        <v>117</v>
      </c>
      <c r="G407" s="192">
        <v>4</v>
      </c>
      <c r="H407" s="44" t="str">
        <f>CONCATENATE(F407,"/",G407)</f>
        <v>XXX213/4</v>
      </c>
      <c r="I407" s="68" t="s">
        <v>5</v>
      </c>
      <c r="J407" s="68" t="s">
        <v>5</v>
      </c>
      <c r="K407" s="69">
        <v>0.24374999999999999</v>
      </c>
      <c r="L407" s="70">
        <v>0.24444444444444446</v>
      </c>
      <c r="M407" s="140" t="s">
        <v>118</v>
      </c>
      <c r="N407" s="70">
        <v>0.26874999999999999</v>
      </c>
      <c r="O407" s="140" t="s">
        <v>103</v>
      </c>
      <c r="P407" s="44" t="str">
        <f t="shared" si="301"/>
        <v>OK</v>
      </c>
      <c r="Q407" s="71">
        <f t="shared" si="302"/>
        <v>2.4305555555555525E-2</v>
      </c>
      <c r="R407" s="71">
        <f t="shared" si="303"/>
        <v>6.9444444444446973E-4</v>
      </c>
      <c r="S407" s="71">
        <f t="shared" si="304"/>
        <v>2.4999999999999994E-2</v>
      </c>
      <c r="T407" s="71">
        <f t="shared" si="305"/>
        <v>6.9444444444444198E-3</v>
      </c>
      <c r="U407" s="44">
        <v>20.3</v>
      </c>
      <c r="V407" s="44">
        <f>INDEX('Počty dní'!F:J,MATCH(E407,'Počty dní'!H:H,0),4)</f>
        <v>47</v>
      </c>
      <c r="W407" s="115">
        <f>V407*U407</f>
        <v>954.1</v>
      </c>
      <c r="X407" s="16"/>
    </row>
    <row r="408" spans="1:24" x14ac:dyDescent="0.3">
      <c r="A408" s="94">
        <v>329</v>
      </c>
      <c r="B408" s="44">
        <v>3129</v>
      </c>
      <c r="C408" s="44" t="s">
        <v>2</v>
      </c>
      <c r="D408" s="89"/>
      <c r="E408" s="67" t="str">
        <f t="shared" si="294"/>
        <v>X</v>
      </c>
      <c r="F408" s="44" t="s">
        <v>117</v>
      </c>
      <c r="G408" s="192">
        <v>3</v>
      </c>
      <c r="H408" s="44" t="str">
        <f t="shared" si="295"/>
        <v>XXX213/3</v>
      </c>
      <c r="I408" s="68" t="s">
        <v>5</v>
      </c>
      <c r="J408" s="68" t="s">
        <v>5</v>
      </c>
      <c r="K408" s="69">
        <v>0.27083333333333331</v>
      </c>
      <c r="L408" s="70">
        <v>0.27152777777777776</v>
      </c>
      <c r="M408" s="140" t="s">
        <v>103</v>
      </c>
      <c r="N408" s="70">
        <v>0.29652777777777778</v>
      </c>
      <c r="O408" s="140" t="s">
        <v>118</v>
      </c>
      <c r="P408" s="44" t="str">
        <f t="shared" si="301"/>
        <v>OK</v>
      </c>
      <c r="Q408" s="71">
        <f t="shared" si="302"/>
        <v>2.5000000000000022E-2</v>
      </c>
      <c r="R408" s="71">
        <f t="shared" si="303"/>
        <v>6.9444444444444198E-4</v>
      </c>
      <c r="S408" s="71">
        <f t="shared" si="304"/>
        <v>2.5694444444444464E-2</v>
      </c>
      <c r="T408" s="71">
        <f t="shared" si="305"/>
        <v>2.0833333333333259E-3</v>
      </c>
      <c r="U408" s="44">
        <v>20.3</v>
      </c>
      <c r="V408" s="44">
        <f>INDEX('Počty dní'!F:J,MATCH(E408,'Počty dní'!H:H,0),4)</f>
        <v>47</v>
      </c>
      <c r="W408" s="115">
        <f t="shared" si="297"/>
        <v>954.1</v>
      </c>
      <c r="X408" s="16"/>
    </row>
    <row r="409" spans="1:24" x14ac:dyDescent="0.3">
      <c r="A409" s="94">
        <v>329</v>
      </c>
      <c r="B409" s="44">
        <v>3129</v>
      </c>
      <c r="C409" s="44" t="s">
        <v>2</v>
      </c>
      <c r="D409" s="89"/>
      <c r="E409" s="67" t="str">
        <f t="shared" si="294"/>
        <v>X</v>
      </c>
      <c r="F409" s="44" t="s">
        <v>119</v>
      </c>
      <c r="G409" s="192">
        <v>6</v>
      </c>
      <c r="H409" s="44" t="str">
        <f t="shared" si="295"/>
        <v>XXX214/6</v>
      </c>
      <c r="I409" s="68" t="s">
        <v>5</v>
      </c>
      <c r="J409" s="68" t="s">
        <v>5</v>
      </c>
      <c r="K409" s="69">
        <v>0.29722222222222222</v>
      </c>
      <c r="L409" s="70">
        <v>0.2986111111111111</v>
      </c>
      <c r="M409" s="140" t="s">
        <v>118</v>
      </c>
      <c r="N409" s="70">
        <v>0.32777777777777778</v>
      </c>
      <c r="O409" s="45" t="s">
        <v>70</v>
      </c>
      <c r="P409" s="44" t="str">
        <f t="shared" si="301"/>
        <v>OK</v>
      </c>
      <c r="Q409" s="71">
        <f t="shared" si="302"/>
        <v>2.9166666666666674E-2</v>
      </c>
      <c r="R409" s="71">
        <f t="shared" si="303"/>
        <v>1.388888888888884E-3</v>
      </c>
      <c r="S409" s="71">
        <f t="shared" si="304"/>
        <v>3.0555555555555558E-2</v>
      </c>
      <c r="T409" s="71">
        <f t="shared" si="305"/>
        <v>6.9444444444444198E-4</v>
      </c>
      <c r="U409" s="44">
        <v>22.4</v>
      </c>
      <c r="V409" s="44">
        <f>INDEX('Počty dní'!F:J,MATCH(E409,'Počty dní'!H:H,0),4)</f>
        <v>47</v>
      </c>
      <c r="W409" s="115">
        <f t="shared" si="297"/>
        <v>1052.8</v>
      </c>
      <c r="X409" s="16"/>
    </row>
    <row r="410" spans="1:24" x14ac:dyDescent="0.3">
      <c r="A410" s="94">
        <v>329</v>
      </c>
      <c r="B410" s="44">
        <v>3129</v>
      </c>
      <c r="C410" s="44" t="s">
        <v>2</v>
      </c>
      <c r="D410" s="89"/>
      <c r="E410" s="67" t="str">
        <f t="shared" si="294"/>
        <v>X</v>
      </c>
      <c r="F410" s="44" t="s">
        <v>120</v>
      </c>
      <c r="G410" s="192">
        <v>5</v>
      </c>
      <c r="H410" s="44" t="str">
        <f t="shared" si="295"/>
        <v>XXX215/5</v>
      </c>
      <c r="I410" s="68" t="s">
        <v>5</v>
      </c>
      <c r="J410" s="68" t="s">
        <v>5</v>
      </c>
      <c r="K410" s="69">
        <v>0.4236111111111111</v>
      </c>
      <c r="L410" s="70">
        <v>0.42499999999999999</v>
      </c>
      <c r="M410" s="45" t="s">
        <v>70</v>
      </c>
      <c r="N410" s="70">
        <v>0.45069444444444445</v>
      </c>
      <c r="O410" s="140" t="s">
        <v>118</v>
      </c>
      <c r="P410" s="44" t="str">
        <f t="shared" si="301"/>
        <v>OK</v>
      </c>
      <c r="Q410" s="71">
        <f t="shared" si="302"/>
        <v>2.5694444444444464E-2</v>
      </c>
      <c r="R410" s="71">
        <f t="shared" si="303"/>
        <v>1.388888888888884E-3</v>
      </c>
      <c r="S410" s="71">
        <f t="shared" si="304"/>
        <v>2.7083333333333348E-2</v>
      </c>
      <c r="T410" s="71">
        <f t="shared" si="305"/>
        <v>9.5833333333333326E-2</v>
      </c>
      <c r="U410" s="44">
        <v>24.5</v>
      </c>
      <c r="V410" s="44">
        <f>INDEX('Počty dní'!F:J,MATCH(E410,'Počty dní'!H:H,0),4)</f>
        <v>47</v>
      </c>
      <c r="W410" s="115">
        <f t="shared" si="297"/>
        <v>1151.5</v>
      </c>
      <c r="X410" s="16"/>
    </row>
    <row r="411" spans="1:24" x14ac:dyDescent="0.3">
      <c r="A411" s="94">
        <v>329</v>
      </c>
      <c r="B411" s="44">
        <v>3129</v>
      </c>
      <c r="C411" s="44" t="s">
        <v>2</v>
      </c>
      <c r="D411" s="89"/>
      <c r="E411" s="67" t="str">
        <f t="shared" si="294"/>
        <v>X</v>
      </c>
      <c r="F411" s="44" t="s">
        <v>117</v>
      </c>
      <c r="G411" s="192">
        <v>8</v>
      </c>
      <c r="H411" s="44" t="str">
        <f t="shared" si="295"/>
        <v>XXX213/8</v>
      </c>
      <c r="I411" s="68" t="s">
        <v>5</v>
      </c>
      <c r="J411" s="68" t="s">
        <v>5</v>
      </c>
      <c r="K411" s="69">
        <v>0.45208333333333334</v>
      </c>
      <c r="L411" s="70">
        <v>0.45277777777777778</v>
      </c>
      <c r="M411" s="140" t="s">
        <v>118</v>
      </c>
      <c r="N411" s="70">
        <v>0.4770833333333333</v>
      </c>
      <c r="O411" s="140" t="s">
        <v>103</v>
      </c>
      <c r="P411" s="44" t="str">
        <f t="shared" si="301"/>
        <v>OK</v>
      </c>
      <c r="Q411" s="71">
        <f t="shared" si="302"/>
        <v>2.4305555555555525E-2</v>
      </c>
      <c r="R411" s="71">
        <f t="shared" si="303"/>
        <v>6.9444444444444198E-4</v>
      </c>
      <c r="S411" s="71">
        <f t="shared" si="304"/>
        <v>2.4999999999999967E-2</v>
      </c>
      <c r="T411" s="71">
        <f t="shared" si="305"/>
        <v>1.388888888888884E-3</v>
      </c>
      <c r="U411" s="44">
        <v>20.3</v>
      </c>
      <c r="V411" s="44">
        <f>INDEX('Počty dní'!F:J,MATCH(E411,'Počty dní'!H:H,0),4)</f>
        <v>47</v>
      </c>
      <c r="W411" s="115">
        <f t="shared" si="297"/>
        <v>954.1</v>
      </c>
      <c r="X411" s="16"/>
    </row>
    <row r="412" spans="1:24" x14ac:dyDescent="0.3">
      <c r="A412" s="94">
        <v>329</v>
      </c>
      <c r="B412" s="44">
        <v>3129</v>
      </c>
      <c r="C412" s="44" t="s">
        <v>2</v>
      </c>
      <c r="D412" s="89"/>
      <c r="E412" s="67" t="str">
        <f t="shared" si="294"/>
        <v>X</v>
      </c>
      <c r="F412" s="44" t="s">
        <v>117</v>
      </c>
      <c r="G412" s="192">
        <v>7</v>
      </c>
      <c r="H412" s="44" t="str">
        <f t="shared" si="295"/>
        <v>XXX213/7</v>
      </c>
      <c r="I412" s="68" t="s">
        <v>5</v>
      </c>
      <c r="J412" s="68" t="s">
        <v>5</v>
      </c>
      <c r="K412" s="69">
        <v>0.52083333333333337</v>
      </c>
      <c r="L412" s="70">
        <v>0.5229166666666667</v>
      </c>
      <c r="M412" s="140" t="s">
        <v>103</v>
      </c>
      <c r="N412" s="70">
        <v>0.54791666666666672</v>
      </c>
      <c r="O412" s="140" t="s">
        <v>118</v>
      </c>
      <c r="P412" s="44" t="str">
        <f t="shared" si="301"/>
        <v>OK</v>
      </c>
      <c r="Q412" s="71">
        <f t="shared" si="302"/>
        <v>2.5000000000000022E-2</v>
      </c>
      <c r="R412" s="71">
        <f t="shared" si="303"/>
        <v>2.0833333333333259E-3</v>
      </c>
      <c r="S412" s="71">
        <f t="shared" si="304"/>
        <v>2.7083333333333348E-2</v>
      </c>
      <c r="T412" s="71">
        <f t="shared" si="305"/>
        <v>4.3750000000000067E-2</v>
      </c>
      <c r="U412" s="44">
        <v>20.3</v>
      </c>
      <c r="V412" s="44">
        <f>INDEX('Počty dní'!F:J,MATCH(E412,'Počty dní'!H:H,0),4)</f>
        <v>47</v>
      </c>
      <c r="W412" s="115">
        <f t="shared" si="297"/>
        <v>954.1</v>
      </c>
      <c r="X412" s="16"/>
    </row>
    <row r="413" spans="1:24" x14ac:dyDescent="0.3">
      <c r="A413" s="94">
        <v>329</v>
      </c>
      <c r="B413" s="44">
        <v>3129</v>
      </c>
      <c r="C413" s="44" t="s">
        <v>2</v>
      </c>
      <c r="D413" s="89"/>
      <c r="E413" s="67" t="str">
        <f t="shared" si="294"/>
        <v>X</v>
      </c>
      <c r="F413" s="44" t="s">
        <v>120</v>
      </c>
      <c r="G413" s="192">
        <v>10</v>
      </c>
      <c r="H413" s="44" t="str">
        <f t="shared" si="295"/>
        <v>XXX215/10</v>
      </c>
      <c r="I413" s="68" t="s">
        <v>5</v>
      </c>
      <c r="J413" s="68" t="s">
        <v>5</v>
      </c>
      <c r="K413" s="69">
        <v>0.54791666666666672</v>
      </c>
      <c r="L413" s="70">
        <v>0.54861111111111105</v>
      </c>
      <c r="M413" s="140" t="s">
        <v>118</v>
      </c>
      <c r="N413" s="70">
        <v>0.5756944444444444</v>
      </c>
      <c r="O413" s="45" t="s">
        <v>70</v>
      </c>
      <c r="P413" s="44" t="str">
        <f t="shared" si="301"/>
        <v>OK</v>
      </c>
      <c r="Q413" s="71">
        <f t="shared" si="302"/>
        <v>2.7083333333333348E-2</v>
      </c>
      <c r="R413" s="71">
        <f t="shared" si="303"/>
        <v>6.9444444444433095E-4</v>
      </c>
      <c r="S413" s="71">
        <f t="shared" si="304"/>
        <v>2.7777777777777679E-2</v>
      </c>
      <c r="T413" s="71">
        <f t="shared" si="305"/>
        <v>0</v>
      </c>
      <c r="U413" s="44">
        <v>24.5</v>
      </c>
      <c r="V413" s="44">
        <f>INDEX('Počty dní'!F:J,MATCH(E413,'Počty dní'!H:H,0),4)</f>
        <v>47</v>
      </c>
      <c r="W413" s="115">
        <f t="shared" si="297"/>
        <v>1151.5</v>
      </c>
      <c r="X413" s="16"/>
    </row>
    <row r="414" spans="1:24" x14ac:dyDescent="0.3">
      <c r="A414" s="94">
        <v>329</v>
      </c>
      <c r="B414" s="44">
        <v>3129</v>
      </c>
      <c r="C414" s="44" t="s">
        <v>2</v>
      </c>
      <c r="D414" s="89"/>
      <c r="E414" s="67" t="str">
        <f t="shared" si="294"/>
        <v>X</v>
      </c>
      <c r="F414" s="44" t="s">
        <v>119</v>
      </c>
      <c r="G414" s="192">
        <v>7</v>
      </c>
      <c r="H414" s="44" t="str">
        <f t="shared" si="295"/>
        <v>XXX214/7</v>
      </c>
      <c r="I414" s="68" t="s">
        <v>5</v>
      </c>
      <c r="J414" s="68" t="s">
        <v>5</v>
      </c>
      <c r="K414" s="69">
        <v>0.59027777777777779</v>
      </c>
      <c r="L414" s="70">
        <v>0.59166666666666667</v>
      </c>
      <c r="M414" s="45" t="s">
        <v>70</v>
      </c>
      <c r="N414" s="70">
        <v>0.61805555555555558</v>
      </c>
      <c r="O414" s="140" t="s">
        <v>118</v>
      </c>
      <c r="P414" s="44" t="str">
        <f t="shared" si="301"/>
        <v>OK</v>
      </c>
      <c r="Q414" s="71">
        <f t="shared" si="302"/>
        <v>2.6388888888888906E-2</v>
      </c>
      <c r="R414" s="71">
        <f t="shared" si="303"/>
        <v>1.388888888888884E-3</v>
      </c>
      <c r="S414" s="71">
        <f t="shared" si="304"/>
        <v>2.777777777777779E-2</v>
      </c>
      <c r="T414" s="71">
        <f t="shared" si="305"/>
        <v>1.4583333333333393E-2</v>
      </c>
      <c r="U414" s="44">
        <v>22.4</v>
      </c>
      <c r="V414" s="44">
        <f>INDEX('Počty dní'!F:J,MATCH(E414,'Počty dní'!H:H,0),4)</f>
        <v>47</v>
      </c>
      <c r="W414" s="115">
        <f t="shared" si="297"/>
        <v>1052.8</v>
      </c>
      <c r="X414" s="16"/>
    </row>
    <row r="415" spans="1:24" x14ac:dyDescent="0.3">
      <c r="A415" s="94">
        <v>329</v>
      </c>
      <c r="B415" s="44">
        <v>3129</v>
      </c>
      <c r="C415" s="44" t="s">
        <v>2</v>
      </c>
      <c r="D415" s="89"/>
      <c r="E415" s="67" t="str">
        <f t="shared" si="294"/>
        <v>X</v>
      </c>
      <c r="F415" s="44" t="s">
        <v>117</v>
      </c>
      <c r="G415" s="192">
        <v>14</v>
      </c>
      <c r="H415" s="44" t="str">
        <f t="shared" si="295"/>
        <v>XXX213/14</v>
      </c>
      <c r="I415" s="68" t="s">
        <v>5</v>
      </c>
      <c r="J415" s="68" t="s">
        <v>5</v>
      </c>
      <c r="K415" s="69">
        <v>0.61875000000000002</v>
      </c>
      <c r="L415" s="70">
        <v>0.61944444444444446</v>
      </c>
      <c r="M415" s="45" t="s">
        <v>118</v>
      </c>
      <c r="N415" s="70">
        <v>0.64374999999999993</v>
      </c>
      <c r="O415" s="140" t="s">
        <v>103</v>
      </c>
      <c r="P415" s="44" t="str">
        <f t="shared" si="301"/>
        <v>OK</v>
      </c>
      <c r="Q415" s="71">
        <f t="shared" si="302"/>
        <v>2.4305555555555469E-2</v>
      </c>
      <c r="R415" s="71">
        <f t="shared" si="303"/>
        <v>6.9444444444444198E-4</v>
      </c>
      <c r="S415" s="71">
        <f t="shared" si="304"/>
        <v>2.4999999999999911E-2</v>
      </c>
      <c r="T415" s="71">
        <f t="shared" si="305"/>
        <v>6.9444444444444198E-4</v>
      </c>
      <c r="U415" s="44">
        <v>20.3</v>
      </c>
      <c r="V415" s="44">
        <f>INDEX('Počty dní'!F:J,MATCH(E415,'Počty dní'!H:H,0),4)</f>
        <v>47</v>
      </c>
      <c r="W415" s="115">
        <f t="shared" si="297"/>
        <v>954.1</v>
      </c>
      <c r="X415" s="16"/>
    </row>
    <row r="416" spans="1:24" ht="15" thickBot="1" x14ac:dyDescent="0.35">
      <c r="A416" s="94">
        <v>329</v>
      </c>
      <c r="B416" s="44">
        <v>3129</v>
      </c>
      <c r="C416" s="44" t="s">
        <v>2</v>
      </c>
      <c r="D416" s="89"/>
      <c r="E416" s="67" t="str">
        <f t="shared" si="294"/>
        <v>X</v>
      </c>
      <c r="F416" s="44" t="s">
        <v>117</v>
      </c>
      <c r="G416" s="192">
        <v>13</v>
      </c>
      <c r="H416" s="44" t="str">
        <f t="shared" si="295"/>
        <v>XXX213/13</v>
      </c>
      <c r="I416" s="68" t="s">
        <v>5</v>
      </c>
      <c r="J416" s="68" t="s">
        <v>5</v>
      </c>
      <c r="K416" s="69">
        <v>0.64583333333333337</v>
      </c>
      <c r="L416" s="70">
        <v>0.6479166666666667</v>
      </c>
      <c r="M416" s="45" t="s">
        <v>103</v>
      </c>
      <c r="N416" s="70">
        <v>0.67291666666666661</v>
      </c>
      <c r="O416" s="138" t="s">
        <v>118</v>
      </c>
      <c r="P416" s="44"/>
      <c r="Q416" s="71">
        <f t="shared" si="302"/>
        <v>2.4999999999999911E-2</v>
      </c>
      <c r="R416" s="71">
        <f t="shared" si="303"/>
        <v>2.0833333333333259E-3</v>
      </c>
      <c r="S416" s="71">
        <f t="shared" si="304"/>
        <v>2.7083333333333237E-2</v>
      </c>
      <c r="T416" s="71">
        <f t="shared" si="305"/>
        <v>2.083333333333437E-3</v>
      </c>
      <c r="U416" s="44">
        <v>20.3</v>
      </c>
      <c r="V416" s="44">
        <f>INDEX('Počty dní'!F:J,MATCH(E416,'Počty dní'!H:H,0),4)</f>
        <v>47</v>
      </c>
      <c r="W416" s="115">
        <f t="shared" si="297"/>
        <v>954.1</v>
      </c>
      <c r="X416" s="16"/>
    </row>
    <row r="417" spans="1:24" ht="15" thickBot="1" x14ac:dyDescent="0.35">
      <c r="A417" s="120" t="str">
        <f ca="1">CONCATENATE(INDIRECT("R[-3]C[0]",FALSE),"celkem")</f>
        <v>329celkem</v>
      </c>
      <c r="B417" s="121"/>
      <c r="C417" s="121" t="str">
        <f ca="1">INDIRECT("R[-1]C[12]",FALSE)</f>
        <v>Havlíčkova Borová</v>
      </c>
      <c r="D417" s="122"/>
      <c r="E417" s="121"/>
      <c r="F417" s="122"/>
      <c r="G417" s="121"/>
      <c r="H417" s="123"/>
      <c r="I417" s="132"/>
      <c r="J417" s="133" t="str">
        <f ca="1">INDIRECT("R[-2]C[0]",FALSE)</f>
        <v>S</v>
      </c>
      <c r="K417" s="124"/>
      <c r="L417" s="134"/>
      <c r="M417" s="125"/>
      <c r="N417" s="134"/>
      <c r="O417" s="126"/>
      <c r="P417" s="121"/>
      <c r="Q417" s="127">
        <f>SUM(Q405:Q416)</f>
        <v>0.29999999999999982</v>
      </c>
      <c r="R417" s="127">
        <f t="shared" ref="R417:T417" si="306">SUM(R405:R416)</f>
        <v>1.4583333333333198E-2</v>
      </c>
      <c r="S417" s="127">
        <f t="shared" si="306"/>
        <v>0.31458333333333305</v>
      </c>
      <c r="T417" s="127">
        <f t="shared" si="306"/>
        <v>0.1826388888888891</v>
      </c>
      <c r="U417" s="128">
        <f>SUM(U405:U416)</f>
        <v>259.00000000000006</v>
      </c>
      <c r="V417" s="129"/>
      <c r="W417" s="130">
        <f>SUM(W405:W416)</f>
        <v>12173</v>
      </c>
      <c r="X417" s="41"/>
    </row>
    <row r="418" spans="1:24" x14ac:dyDescent="0.3">
      <c r="A418" s="16"/>
      <c r="B418" s="16"/>
      <c r="C418" s="16"/>
      <c r="D418" s="16"/>
      <c r="E418" s="16"/>
      <c r="F418" s="16"/>
      <c r="G418" s="16"/>
      <c r="H418" s="16"/>
      <c r="I418" s="16"/>
      <c r="J418" s="16"/>
      <c r="K418" s="16"/>
      <c r="L418" s="16"/>
      <c r="M418" s="16"/>
      <c r="N418" s="16"/>
      <c r="O418" s="16"/>
      <c r="P418" s="16"/>
      <c r="Q418" s="16"/>
      <c r="R418" s="16"/>
      <c r="S418" s="16"/>
      <c r="T418" s="16"/>
      <c r="U418" s="16"/>
      <c r="V418" s="16"/>
      <c r="W418" s="16"/>
      <c r="X418" s="16"/>
    </row>
    <row r="419" spans="1:24" ht="15" thickBot="1" x14ac:dyDescent="0.35">
      <c r="A419" s="16"/>
      <c r="B419" s="16"/>
      <c r="C419" s="16"/>
      <c r="D419" s="16"/>
      <c r="E419" s="16"/>
      <c r="F419" s="16"/>
      <c r="G419" s="16"/>
      <c r="H419" s="16"/>
      <c r="I419" s="16"/>
      <c r="J419" s="16"/>
      <c r="K419" s="16"/>
      <c r="L419" s="16"/>
      <c r="M419" s="16"/>
      <c r="N419" s="16"/>
      <c r="O419" s="16"/>
      <c r="P419" s="16"/>
      <c r="Q419" s="16"/>
      <c r="R419" s="16"/>
      <c r="S419" s="16"/>
      <c r="T419" s="16"/>
      <c r="U419" s="16"/>
      <c r="V419" s="16"/>
      <c r="W419" s="16"/>
      <c r="X419" s="16"/>
    </row>
    <row r="420" spans="1:24" x14ac:dyDescent="0.3">
      <c r="A420" s="93">
        <v>330</v>
      </c>
      <c r="B420" s="42">
        <v>3130</v>
      </c>
      <c r="C420" s="42" t="s">
        <v>2</v>
      </c>
      <c r="D420" s="109"/>
      <c r="E420" s="110" t="str">
        <f>CONCATENATE(C420,D420)</f>
        <v>X</v>
      </c>
      <c r="F420" s="42" t="s">
        <v>119</v>
      </c>
      <c r="G420" s="191">
        <v>4</v>
      </c>
      <c r="H420" s="42" t="str">
        <f>CONCATENATE(F420,"/",G420)</f>
        <v>XXX214/4</v>
      </c>
      <c r="I420" s="64" t="s">
        <v>5</v>
      </c>
      <c r="J420" s="64" t="s">
        <v>6</v>
      </c>
      <c r="K420" s="111">
        <v>0.21388888888888891</v>
      </c>
      <c r="L420" s="112">
        <v>0.21527777777777779</v>
      </c>
      <c r="M420" s="156" t="s">
        <v>118</v>
      </c>
      <c r="N420" s="112">
        <v>0.24444444444444446</v>
      </c>
      <c r="O420" s="113" t="s">
        <v>70</v>
      </c>
      <c r="P420" s="42" t="str">
        <f t="shared" ref="P420:P428" si="307">IF(M421=O420,"OK","POZOR")</f>
        <v>OK</v>
      </c>
      <c r="Q420" s="114">
        <f t="shared" ref="Q420:Q429" si="308">IF(ISNUMBER(G420),N420-L420,IF(F420="přejezd",N420-L420,0))</f>
        <v>2.9166666666666674E-2</v>
      </c>
      <c r="R420" s="114">
        <f t="shared" ref="R420:R429" si="309">IF(ISNUMBER(G420),L420-K420,0)</f>
        <v>1.388888888888884E-3</v>
      </c>
      <c r="S420" s="114">
        <f t="shared" ref="S420:S429" si="310">Q420+R420</f>
        <v>3.0555555555555558E-2</v>
      </c>
      <c r="T420" s="114"/>
      <c r="U420" s="42">
        <v>22.4</v>
      </c>
      <c r="V420" s="42">
        <f>INDEX('Počty dní'!F:J,MATCH(E420,'Počty dní'!H:H,0),4)</f>
        <v>47</v>
      </c>
      <c r="W420" s="65">
        <f>V420*U420</f>
        <v>1052.8</v>
      </c>
      <c r="X420" s="16"/>
    </row>
    <row r="421" spans="1:24" x14ac:dyDescent="0.3">
      <c r="A421" s="94">
        <v>330</v>
      </c>
      <c r="B421" s="44">
        <v>3130</v>
      </c>
      <c r="C421" s="44" t="s">
        <v>2</v>
      </c>
      <c r="D421" s="89"/>
      <c r="E421" s="67" t="str">
        <f>CONCATENATE(C421,D421)</f>
        <v>X</v>
      </c>
      <c r="F421" s="44" t="s">
        <v>120</v>
      </c>
      <c r="G421" s="192">
        <v>3</v>
      </c>
      <c r="H421" s="44" t="str">
        <f>CONCATENATE(F421,"/",G421)</f>
        <v>XXX215/3</v>
      </c>
      <c r="I421" s="68" t="s">
        <v>5</v>
      </c>
      <c r="J421" s="68" t="s">
        <v>6</v>
      </c>
      <c r="K421" s="69">
        <v>0.25555555555555559</v>
      </c>
      <c r="L421" s="70">
        <v>0.25694444444444448</v>
      </c>
      <c r="M421" s="45" t="s">
        <v>70</v>
      </c>
      <c r="N421" s="70">
        <v>0.27708333333333335</v>
      </c>
      <c r="O421" s="140" t="s">
        <v>118</v>
      </c>
      <c r="P421" s="44" t="str">
        <f t="shared" si="307"/>
        <v>OK</v>
      </c>
      <c r="Q421" s="71">
        <f t="shared" si="308"/>
        <v>2.0138888888888873E-2</v>
      </c>
      <c r="R421" s="71">
        <f t="shared" si="309"/>
        <v>1.388888888888884E-3</v>
      </c>
      <c r="S421" s="71">
        <f t="shared" si="310"/>
        <v>2.1527777777777757E-2</v>
      </c>
      <c r="T421" s="71">
        <f t="shared" ref="T421:T429" si="311">K421-N420</f>
        <v>1.1111111111111127E-2</v>
      </c>
      <c r="U421" s="44">
        <v>21.7</v>
      </c>
      <c r="V421" s="44">
        <f>INDEX('Počty dní'!F:J,MATCH(E421,'Počty dní'!H:H,0),4)</f>
        <v>47</v>
      </c>
      <c r="W421" s="115">
        <f>V421*U421</f>
        <v>1019.9</v>
      </c>
      <c r="X421" s="16"/>
    </row>
    <row r="422" spans="1:24" x14ac:dyDescent="0.3">
      <c r="A422" s="94">
        <v>330</v>
      </c>
      <c r="B422" s="44">
        <v>3130</v>
      </c>
      <c r="C422" s="44" t="s">
        <v>2</v>
      </c>
      <c r="D422" s="89"/>
      <c r="E422" s="67" t="str">
        <f>CONCATENATE(C422,D422)</f>
        <v>X</v>
      </c>
      <c r="F422" s="44" t="s">
        <v>117</v>
      </c>
      <c r="G422" s="192">
        <v>6</v>
      </c>
      <c r="H422" s="44" t="str">
        <f>CONCATENATE(F422,"/",G422)</f>
        <v>XXX213/6</v>
      </c>
      <c r="I422" s="68" t="s">
        <v>6</v>
      </c>
      <c r="J422" s="68" t="s">
        <v>6</v>
      </c>
      <c r="K422" s="69">
        <v>0.28333333333333333</v>
      </c>
      <c r="L422" s="70">
        <v>0.28611111111111115</v>
      </c>
      <c r="M422" s="140" t="s">
        <v>118</v>
      </c>
      <c r="N422" s="70">
        <v>0.31041666666666667</v>
      </c>
      <c r="O422" s="140" t="s">
        <v>103</v>
      </c>
      <c r="P422" s="44" t="str">
        <f t="shared" si="307"/>
        <v>OK</v>
      </c>
      <c r="Q422" s="71">
        <f t="shared" si="308"/>
        <v>2.4305555555555525E-2</v>
      </c>
      <c r="R422" s="71">
        <f t="shared" si="309"/>
        <v>2.7777777777778234E-3</v>
      </c>
      <c r="S422" s="71">
        <f t="shared" si="310"/>
        <v>2.7083333333333348E-2</v>
      </c>
      <c r="T422" s="71">
        <f t="shared" si="311"/>
        <v>6.2499999999999778E-3</v>
      </c>
      <c r="U422" s="44">
        <v>20.3</v>
      </c>
      <c r="V422" s="44">
        <f>INDEX('Počty dní'!F:J,MATCH(E422,'Počty dní'!H:H,0),4)</f>
        <v>47</v>
      </c>
      <c r="W422" s="115">
        <f>V422*U422</f>
        <v>954.1</v>
      </c>
      <c r="X422" s="16"/>
    </row>
    <row r="423" spans="1:24" x14ac:dyDescent="0.3">
      <c r="A423" s="94">
        <v>330</v>
      </c>
      <c r="B423" s="44">
        <v>3130</v>
      </c>
      <c r="C423" s="44" t="s">
        <v>2</v>
      </c>
      <c r="D423" s="89"/>
      <c r="E423" s="67" t="str">
        <f>CONCATENATE(C423,D423)</f>
        <v>X</v>
      </c>
      <c r="F423" s="44" t="s">
        <v>129</v>
      </c>
      <c r="G423" s="192">
        <v>14</v>
      </c>
      <c r="H423" s="44" t="str">
        <f>CONCATENATE(F423,"/",G423)</f>
        <v>XXX160/14</v>
      </c>
      <c r="I423" s="68" t="s">
        <v>6</v>
      </c>
      <c r="J423" s="68" t="s">
        <v>6</v>
      </c>
      <c r="K423" s="69">
        <v>0.46527777777777773</v>
      </c>
      <c r="L423" s="70">
        <v>0.46875</v>
      </c>
      <c r="M423" s="145" t="s">
        <v>103</v>
      </c>
      <c r="N423" s="70">
        <v>0.51041666666666663</v>
      </c>
      <c r="O423" s="138" t="s">
        <v>46</v>
      </c>
      <c r="P423" s="44" t="str">
        <f t="shared" si="307"/>
        <v>OK</v>
      </c>
      <c r="Q423" s="71">
        <f t="shared" si="308"/>
        <v>4.166666666666663E-2</v>
      </c>
      <c r="R423" s="71">
        <f t="shared" si="309"/>
        <v>3.4722222222222654E-3</v>
      </c>
      <c r="S423" s="71">
        <f t="shared" si="310"/>
        <v>4.5138888888888895E-2</v>
      </c>
      <c r="T423" s="71">
        <f t="shared" si="311"/>
        <v>0.15486111111111106</v>
      </c>
      <c r="U423" s="44">
        <v>34.799999999999997</v>
      </c>
      <c r="V423" s="44">
        <f>INDEX('Počty dní'!F:J,MATCH(E423,'Počty dní'!H:H,0),4)</f>
        <v>47</v>
      </c>
      <c r="W423" s="115">
        <f>V423*U423</f>
        <v>1635.6</v>
      </c>
      <c r="X423" s="16"/>
    </row>
    <row r="424" spans="1:24" x14ac:dyDescent="0.3">
      <c r="A424" s="94">
        <v>330</v>
      </c>
      <c r="B424" s="44">
        <v>3130</v>
      </c>
      <c r="C424" s="44" t="s">
        <v>2</v>
      </c>
      <c r="D424" s="89"/>
      <c r="E424" s="67" t="str">
        <f>CONCATENATE(C424,D424)</f>
        <v>X</v>
      </c>
      <c r="F424" s="44" t="s">
        <v>129</v>
      </c>
      <c r="G424" s="192">
        <v>11</v>
      </c>
      <c r="H424" s="44" t="str">
        <f>CONCATENATE(F424,"/",G424)</f>
        <v>XXX160/11</v>
      </c>
      <c r="I424" s="68" t="s">
        <v>6</v>
      </c>
      <c r="J424" s="68" t="s">
        <v>6</v>
      </c>
      <c r="K424" s="69">
        <v>0.52916666666666667</v>
      </c>
      <c r="L424" s="70">
        <v>0.53125</v>
      </c>
      <c r="M424" s="143" t="s">
        <v>46</v>
      </c>
      <c r="N424" s="70">
        <v>0.57291666666666663</v>
      </c>
      <c r="O424" s="144" t="s">
        <v>103</v>
      </c>
      <c r="P424" s="44" t="str">
        <f t="shared" si="307"/>
        <v>OK</v>
      </c>
      <c r="Q424" s="71">
        <f t="shared" si="308"/>
        <v>4.166666666666663E-2</v>
      </c>
      <c r="R424" s="71">
        <f t="shared" si="309"/>
        <v>2.0833333333333259E-3</v>
      </c>
      <c r="S424" s="71">
        <f t="shared" si="310"/>
        <v>4.3749999999999956E-2</v>
      </c>
      <c r="T424" s="71">
        <f t="shared" si="311"/>
        <v>1.8750000000000044E-2</v>
      </c>
      <c r="U424" s="44">
        <v>34.799999999999997</v>
      </c>
      <c r="V424" s="44">
        <f>INDEX('Počty dní'!F:J,MATCH(E424,'Počty dní'!H:H,0),4)</f>
        <v>47</v>
      </c>
      <c r="W424" s="115">
        <f>V424*U424</f>
        <v>1635.6</v>
      </c>
      <c r="X424" s="16"/>
    </row>
    <row r="425" spans="1:24" x14ac:dyDescent="0.3">
      <c r="A425" s="94">
        <v>330</v>
      </c>
      <c r="B425" s="44">
        <v>3130</v>
      </c>
      <c r="C425" s="44" t="s">
        <v>2</v>
      </c>
      <c r="D425" s="89"/>
      <c r="E425" s="67" t="str">
        <f t="shared" ref="E425:E429" si="312">CONCATENATE(C425,D425)</f>
        <v>X</v>
      </c>
      <c r="F425" s="44" t="s">
        <v>117</v>
      </c>
      <c r="G425" s="192">
        <v>11</v>
      </c>
      <c r="H425" s="44" t="str">
        <f t="shared" ref="H425:H429" si="313">CONCATENATE(F425,"/",G425)</f>
        <v>XXX213/11</v>
      </c>
      <c r="I425" s="68" t="s">
        <v>6</v>
      </c>
      <c r="J425" s="68" t="s">
        <v>6</v>
      </c>
      <c r="K425" s="69">
        <v>0.60277777777777775</v>
      </c>
      <c r="L425" s="70">
        <v>0.60625000000000007</v>
      </c>
      <c r="M425" s="140" t="s">
        <v>103</v>
      </c>
      <c r="N425" s="70">
        <v>0.63124999999999998</v>
      </c>
      <c r="O425" s="140" t="s">
        <v>118</v>
      </c>
      <c r="P425" s="44" t="str">
        <f t="shared" si="307"/>
        <v>OK</v>
      </c>
      <c r="Q425" s="71">
        <f t="shared" si="308"/>
        <v>2.4999999999999911E-2</v>
      </c>
      <c r="R425" s="71">
        <f t="shared" si="309"/>
        <v>3.4722222222223209E-3</v>
      </c>
      <c r="S425" s="71">
        <f t="shared" si="310"/>
        <v>2.8472222222222232E-2</v>
      </c>
      <c r="T425" s="71">
        <f t="shared" si="311"/>
        <v>2.9861111111111116E-2</v>
      </c>
      <c r="U425" s="44">
        <v>20.3</v>
      </c>
      <c r="V425" s="44">
        <f>INDEX('Počty dní'!F:J,MATCH(E425,'Počty dní'!H:H,0),4)</f>
        <v>47</v>
      </c>
      <c r="W425" s="115">
        <f t="shared" ref="W425:W429" si="314">V425*U425</f>
        <v>954.1</v>
      </c>
      <c r="X425" s="16"/>
    </row>
    <row r="426" spans="1:24" x14ac:dyDescent="0.3">
      <c r="A426" s="94">
        <v>330</v>
      </c>
      <c r="B426" s="44">
        <v>3130</v>
      </c>
      <c r="C426" s="44" t="s">
        <v>2</v>
      </c>
      <c r="D426" s="89"/>
      <c r="E426" s="67" t="str">
        <f t="shared" si="312"/>
        <v>X</v>
      </c>
      <c r="F426" s="44" t="s">
        <v>120</v>
      </c>
      <c r="G426" s="192">
        <v>12</v>
      </c>
      <c r="H426" s="44" t="str">
        <f t="shared" si="313"/>
        <v>XXX215/12</v>
      </c>
      <c r="I426" s="68" t="s">
        <v>5</v>
      </c>
      <c r="J426" s="68" t="s">
        <v>6</v>
      </c>
      <c r="K426" s="69">
        <v>0.63124999999999998</v>
      </c>
      <c r="L426" s="70">
        <v>0.63194444444444442</v>
      </c>
      <c r="M426" s="140" t="s">
        <v>118</v>
      </c>
      <c r="N426" s="70">
        <v>0.65902777777777777</v>
      </c>
      <c r="O426" s="45" t="s">
        <v>70</v>
      </c>
      <c r="P426" s="44" t="str">
        <f t="shared" si="307"/>
        <v>OK</v>
      </c>
      <c r="Q426" s="71">
        <f t="shared" si="308"/>
        <v>2.7083333333333348E-2</v>
      </c>
      <c r="R426" s="71">
        <f t="shared" si="309"/>
        <v>6.9444444444444198E-4</v>
      </c>
      <c r="S426" s="71">
        <f t="shared" si="310"/>
        <v>2.777777777777779E-2</v>
      </c>
      <c r="T426" s="71">
        <f t="shared" si="311"/>
        <v>0</v>
      </c>
      <c r="U426" s="44">
        <v>24.5</v>
      </c>
      <c r="V426" s="44">
        <f>INDEX('Počty dní'!F:J,MATCH(E426,'Počty dní'!H:H,0),4)</f>
        <v>47</v>
      </c>
      <c r="W426" s="115">
        <f t="shared" si="314"/>
        <v>1151.5</v>
      </c>
      <c r="X426" s="16"/>
    </row>
    <row r="427" spans="1:24" x14ac:dyDescent="0.3">
      <c r="A427" s="94">
        <v>330</v>
      </c>
      <c r="B427" s="44">
        <v>3130</v>
      </c>
      <c r="C427" s="44" t="s">
        <v>2</v>
      </c>
      <c r="D427" s="89"/>
      <c r="E427" s="67" t="str">
        <f t="shared" si="312"/>
        <v>X</v>
      </c>
      <c r="F427" s="44" t="s">
        <v>119</v>
      </c>
      <c r="G427" s="192">
        <v>9</v>
      </c>
      <c r="H427" s="44" t="str">
        <f t="shared" si="313"/>
        <v>XXX214/9</v>
      </c>
      <c r="I427" s="68" t="s">
        <v>5</v>
      </c>
      <c r="J427" s="68" t="s">
        <v>6</v>
      </c>
      <c r="K427" s="69">
        <v>0.67361111111111116</v>
      </c>
      <c r="L427" s="70">
        <v>0.67499999999999993</v>
      </c>
      <c r="M427" s="45" t="s">
        <v>70</v>
      </c>
      <c r="N427" s="70">
        <v>0.70000000000000007</v>
      </c>
      <c r="O427" s="140" t="s">
        <v>118</v>
      </c>
      <c r="P427" s="44" t="str">
        <f t="shared" si="307"/>
        <v>OK</v>
      </c>
      <c r="Q427" s="71">
        <f t="shared" si="308"/>
        <v>2.5000000000000133E-2</v>
      </c>
      <c r="R427" s="71">
        <f t="shared" si="309"/>
        <v>1.3888888888887729E-3</v>
      </c>
      <c r="S427" s="71">
        <f t="shared" si="310"/>
        <v>2.6388888888888906E-2</v>
      </c>
      <c r="T427" s="71">
        <f t="shared" si="311"/>
        <v>1.4583333333333393E-2</v>
      </c>
      <c r="U427" s="44">
        <v>21</v>
      </c>
      <c r="V427" s="44">
        <f>INDEX('Počty dní'!F:J,MATCH(E427,'Počty dní'!H:H,0),4)</f>
        <v>47</v>
      </c>
      <c r="W427" s="115">
        <f t="shared" si="314"/>
        <v>987</v>
      </c>
      <c r="X427" s="16"/>
    </row>
    <row r="428" spans="1:24" x14ac:dyDescent="0.3">
      <c r="A428" s="94">
        <v>330</v>
      </c>
      <c r="B428" s="44">
        <v>3130</v>
      </c>
      <c r="C428" s="44" t="s">
        <v>2</v>
      </c>
      <c r="D428" s="89"/>
      <c r="E428" s="67" t="str">
        <f t="shared" si="312"/>
        <v>X</v>
      </c>
      <c r="F428" s="44" t="s">
        <v>117</v>
      </c>
      <c r="G428" s="192">
        <v>16</v>
      </c>
      <c r="H428" s="44" t="str">
        <f t="shared" si="313"/>
        <v>XXX213/16</v>
      </c>
      <c r="I428" s="68" t="s">
        <v>5</v>
      </c>
      <c r="J428" s="68" t="s">
        <v>6</v>
      </c>
      <c r="K428" s="69">
        <v>0.70208333333333339</v>
      </c>
      <c r="L428" s="70">
        <v>0.70277777777777783</v>
      </c>
      <c r="M428" s="45" t="s">
        <v>118</v>
      </c>
      <c r="N428" s="70">
        <v>0.7270833333333333</v>
      </c>
      <c r="O428" s="140" t="s">
        <v>103</v>
      </c>
      <c r="P428" s="44" t="str">
        <f t="shared" si="307"/>
        <v>OK</v>
      </c>
      <c r="Q428" s="71">
        <f t="shared" si="308"/>
        <v>2.4305555555555469E-2</v>
      </c>
      <c r="R428" s="71">
        <f t="shared" si="309"/>
        <v>6.9444444444444198E-4</v>
      </c>
      <c r="S428" s="71">
        <f t="shared" si="310"/>
        <v>2.4999999999999911E-2</v>
      </c>
      <c r="T428" s="71">
        <f t="shared" si="311"/>
        <v>2.0833333333333259E-3</v>
      </c>
      <c r="U428" s="44">
        <v>20.3</v>
      </c>
      <c r="V428" s="44">
        <f>INDEX('Počty dní'!F:J,MATCH(E428,'Počty dní'!H:H,0),4)</f>
        <v>47</v>
      </c>
      <c r="W428" s="115">
        <f t="shared" si="314"/>
        <v>954.1</v>
      </c>
      <c r="X428" s="16"/>
    </row>
    <row r="429" spans="1:24" ht="15" thickBot="1" x14ac:dyDescent="0.35">
      <c r="A429" s="94">
        <v>330</v>
      </c>
      <c r="B429" s="44">
        <v>3130</v>
      </c>
      <c r="C429" s="44" t="s">
        <v>2</v>
      </c>
      <c r="D429" s="89"/>
      <c r="E429" s="67" t="str">
        <f t="shared" si="312"/>
        <v>X</v>
      </c>
      <c r="F429" s="44" t="s">
        <v>117</v>
      </c>
      <c r="G429" s="192">
        <v>15</v>
      </c>
      <c r="H429" s="44" t="str">
        <f t="shared" si="313"/>
        <v>XXX213/15</v>
      </c>
      <c r="I429" s="68" t="s">
        <v>5</v>
      </c>
      <c r="J429" s="68" t="s">
        <v>6</v>
      </c>
      <c r="K429" s="69">
        <v>0.72916666666666663</v>
      </c>
      <c r="L429" s="70">
        <v>0.73125000000000007</v>
      </c>
      <c r="M429" s="45" t="s">
        <v>103</v>
      </c>
      <c r="N429" s="70">
        <v>0.75624999999999998</v>
      </c>
      <c r="O429" s="138" t="s">
        <v>118</v>
      </c>
      <c r="P429" s="44"/>
      <c r="Q429" s="71">
        <f t="shared" si="308"/>
        <v>2.4999999999999911E-2</v>
      </c>
      <c r="R429" s="71">
        <f t="shared" si="309"/>
        <v>2.083333333333437E-3</v>
      </c>
      <c r="S429" s="71">
        <f t="shared" si="310"/>
        <v>2.7083333333333348E-2</v>
      </c>
      <c r="T429" s="71">
        <f t="shared" si="311"/>
        <v>2.0833333333333259E-3</v>
      </c>
      <c r="U429" s="44">
        <v>20.3</v>
      </c>
      <c r="V429" s="44">
        <f>INDEX('Počty dní'!F:J,MATCH(E429,'Počty dní'!H:H,0),4)</f>
        <v>47</v>
      </c>
      <c r="W429" s="115">
        <f t="shared" si="314"/>
        <v>954.1</v>
      </c>
      <c r="X429" s="16"/>
    </row>
    <row r="430" spans="1:24" ht="15" thickBot="1" x14ac:dyDescent="0.35">
      <c r="A430" s="120" t="str">
        <f ca="1">CONCATENATE(INDIRECT("R[-3]C[0]",FALSE),"celkem")</f>
        <v>330celkem</v>
      </c>
      <c r="B430" s="121"/>
      <c r="C430" s="121" t="str">
        <f ca="1">INDIRECT("R[-1]C[12]",FALSE)</f>
        <v>Havlíčkova Borová</v>
      </c>
      <c r="D430" s="122"/>
      <c r="E430" s="121"/>
      <c r="F430" s="122"/>
      <c r="G430" s="121"/>
      <c r="H430" s="123"/>
      <c r="I430" s="132"/>
      <c r="J430" s="133" t="str">
        <f ca="1">INDIRECT("R[-2]C[0]",FALSE)</f>
        <v>V</v>
      </c>
      <c r="K430" s="124"/>
      <c r="L430" s="134"/>
      <c r="M430" s="125"/>
      <c r="N430" s="134"/>
      <c r="O430" s="126"/>
      <c r="P430" s="121"/>
      <c r="Q430" s="127">
        <f>SUM(Q420:Q429)</f>
        <v>0.2833333333333331</v>
      </c>
      <c r="R430" s="127">
        <f>SUM(R420:R429)</f>
        <v>1.9444444444444597E-2</v>
      </c>
      <c r="S430" s="127">
        <f>SUM(S420:S429)</f>
        <v>0.3027777777777777</v>
      </c>
      <c r="T430" s="127">
        <f>SUM(T420:T429)</f>
        <v>0.23958333333333337</v>
      </c>
      <c r="U430" s="128">
        <f>SUM(U420:U429)</f>
        <v>240.40000000000003</v>
      </c>
      <c r="V430" s="129"/>
      <c r="W430" s="130">
        <f>SUM(W420:W429)</f>
        <v>11298.800000000001</v>
      </c>
      <c r="X430" s="41"/>
    </row>
    <row r="431" spans="1:24" x14ac:dyDescent="0.3">
      <c r="A431" s="16"/>
      <c r="B431" s="16"/>
      <c r="C431" s="16"/>
      <c r="D431" s="16"/>
      <c r="E431" s="16"/>
      <c r="F431" s="16"/>
      <c r="G431" s="16"/>
      <c r="H431" s="16"/>
      <c r="I431" s="16"/>
      <c r="J431" s="16"/>
      <c r="K431" s="16"/>
      <c r="L431" s="16"/>
      <c r="M431" s="16"/>
      <c r="N431" s="16"/>
      <c r="O431" s="16"/>
      <c r="P431" s="16"/>
      <c r="Q431" s="16"/>
      <c r="R431" s="16"/>
      <c r="S431" s="16"/>
      <c r="T431" s="16"/>
      <c r="U431" s="16"/>
      <c r="V431" s="16"/>
      <c r="W431" s="16"/>
      <c r="X431" s="16"/>
    </row>
    <row r="432" spans="1:24" ht="15" thickBot="1" x14ac:dyDescent="0.35"/>
    <row r="433" spans="1:24" x14ac:dyDescent="0.3">
      <c r="A433" s="93">
        <v>331</v>
      </c>
      <c r="B433" s="42">
        <v>3131</v>
      </c>
      <c r="C433" s="42" t="s">
        <v>2</v>
      </c>
      <c r="D433" s="109"/>
      <c r="E433" s="110" t="str">
        <f>CONCATENATE(C433,D433)</f>
        <v>X</v>
      </c>
      <c r="F433" s="42" t="s">
        <v>108</v>
      </c>
      <c r="G433" s="191">
        <v>1</v>
      </c>
      <c r="H433" s="42" t="str">
        <f>CONCATENATE(F433,"/",G433)</f>
        <v>XXX223/1</v>
      </c>
      <c r="I433" s="64" t="s">
        <v>5</v>
      </c>
      <c r="J433" s="64" t="s">
        <v>6</v>
      </c>
      <c r="K433" s="111">
        <v>0.19791666666666666</v>
      </c>
      <c r="L433" s="112">
        <v>0.1986111111111111</v>
      </c>
      <c r="M433" s="113" t="s">
        <v>109</v>
      </c>
      <c r="N433" s="112">
        <v>0.21319444444444444</v>
      </c>
      <c r="O433" s="154" t="s">
        <v>110</v>
      </c>
      <c r="P433" s="42" t="str">
        <f t="shared" ref="P433:P443" si="315">IF(M434=O433,"OK","POZOR")</f>
        <v>OK</v>
      </c>
      <c r="Q433" s="114">
        <f t="shared" ref="Q433:Q444" si="316">IF(ISNUMBER(G433),N433-L433,IF(F433="přejezd",N433-L433,0))</f>
        <v>1.4583333333333337E-2</v>
      </c>
      <c r="R433" s="114">
        <f t="shared" ref="R433:R444" si="317">IF(ISNUMBER(G433),L433-K433,0)</f>
        <v>6.9444444444444198E-4</v>
      </c>
      <c r="S433" s="114">
        <f t="shared" ref="S433:S444" si="318">Q433+R433</f>
        <v>1.5277777777777779E-2</v>
      </c>
      <c r="T433" s="114"/>
      <c r="U433" s="42">
        <v>10.8</v>
      </c>
      <c r="V433" s="42">
        <f>INDEX('Počty dní'!F:J,MATCH(E433,'Počty dní'!H:H,0),4)</f>
        <v>47</v>
      </c>
      <c r="W433" s="65">
        <f>V433*U433</f>
        <v>507.6</v>
      </c>
      <c r="X433" s="16"/>
    </row>
    <row r="434" spans="1:24" x14ac:dyDescent="0.3">
      <c r="A434" s="94">
        <v>331</v>
      </c>
      <c r="B434" s="44">
        <v>3131</v>
      </c>
      <c r="C434" s="44" t="s">
        <v>2</v>
      </c>
      <c r="D434" s="89"/>
      <c r="E434" s="67" t="str">
        <f>CONCATENATE(C434,D434)</f>
        <v>X</v>
      </c>
      <c r="F434" s="44" t="s">
        <v>112</v>
      </c>
      <c r="G434" s="192">
        <v>4</v>
      </c>
      <c r="H434" s="44" t="str">
        <f>CONCATENATE(F434,"/",G434)</f>
        <v>XXX211/4</v>
      </c>
      <c r="I434" s="68" t="s">
        <v>5</v>
      </c>
      <c r="J434" s="68" t="s">
        <v>6</v>
      </c>
      <c r="K434" s="69">
        <v>0.21944444444444444</v>
      </c>
      <c r="L434" s="70">
        <v>0.22083333333333333</v>
      </c>
      <c r="M434" s="138" t="s">
        <v>110</v>
      </c>
      <c r="N434" s="70">
        <v>0.24305555555555555</v>
      </c>
      <c r="O434" s="138" t="s">
        <v>113</v>
      </c>
      <c r="P434" s="44" t="str">
        <f t="shared" si="315"/>
        <v>OK</v>
      </c>
      <c r="Q434" s="71">
        <f t="shared" si="316"/>
        <v>2.2222222222222227E-2</v>
      </c>
      <c r="R434" s="71">
        <f t="shared" si="317"/>
        <v>1.388888888888884E-3</v>
      </c>
      <c r="S434" s="71">
        <f t="shared" si="318"/>
        <v>2.361111111111111E-2</v>
      </c>
      <c r="T434" s="71">
        <f t="shared" ref="T434:T444" si="319">K434-N433</f>
        <v>6.2500000000000056E-3</v>
      </c>
      <c r="U434" s="44">
        <v>15.4</v>
      </c>
      <c r="V434" s="44">
        <f>INDEX('Počty dní'!F:J,MATCH(E434,'Počty dní'!H:H,0),4)</f>
        <v>47</v>
      </c>
      <c r="W434" s="115">
        <f>V434*U434</f>
        <v>723.80000000000007</v>
      </c>
      <c r="X434" s="16"/>
    </row>
    <row r="435" spans="1:24" x14ac:dyDescent="0.3">
      <c r="A435" s="94">
        <v>331</v>
      </c>
      <c r="B435" s="44">
        <v>3131</v>
      </c>
      <c r="C435" s="44" t="s">
        <v>2</v>
      </c>
      <c r="D435" s="89"/>
      <c r="E435" s="67" t="str">
        <f>CONCATENATE(C435,D435)</f>
        <v>X</v>
      </c>
      <c r="F435" s="44" t="s">
        <v>112</v>
      </c>
      <c r="G435" s="192">
        <v>3</v>
      </c>
      <c r="H435" s="44" t="str">
        <f>CONCATENATE(F435,"/",G435)</f>
        <v>XXX211/3</v>
      </c>
      <c r="I435" s="68" t="s">
        <v>5</v>
      </c>
      <c r="J435" s="68" t="s">
        <v>6</v>
      </c>
      <c r="K435" s="69">
        <v>0.25208333333333333</v>
      </c>
      <c r="L435" s="70">
        <v>0.25347222222222221</v>
      </c>
      <c r="M435" s="138" t="s">
        <v>113</v>
      </c>
      <c r="N435" s="70">
        <v>0.27291666666666664</v>
      </c>
      <c r="O435" s="138" t="s">
        <v>111</v>
      </c>
      <c r="P435" s="44" t="str">
        <f t="shared" si="315"/>
        <v>OK</v>
      </c>
      <c r="Q435" s="71">
        <f t="shared" si="316"/>
        <v>1.9444444444444431E-2</v>
      </c>
      <c r="R435" s="71">
        <f t="shared" si="317"/>
        <v>1.388888888888884E-3</v>
      </c>
      <c r="S435" s="71">
        <f t="shared" si="318"/>
        <v>2.0833333333333315E-2</v>
      </c>
      <c r="T435" s="71">
        <f t="shared" si="319"/>
        <v>9.0277777777777735E-3</v>
      </c>
      <c r="U435" s="44">
        <v>14.5</v>
      </c>
      <c r="V435" s="44">
        <f>INDEX('Počty dní'!F:J,MATCH(E435,'Počty dní'!H:H,0),4)</f>
        <v>47</v>
      </c>
      <c r="W435" s="115">
        <f>V435*U435</f>
        <v>681.5</v>
      </c>
      <c r="X435" s="16"/>
    </row>
    <row r="436" spans="1:24" x14ac:dyDescent="0.3">
      <c r="A436" s="94">
        <v>331</v>
      </c>
      <c r="B436" s="44">
        <v>3131</v>
      </c>
      <c r="C436" s="44" t="s">
        <v>2</v>
      </c>
      <c r="D436" s="89"/>
      <c r="E436" s="67" t="str">
        <f t="shared" ref="E436:E441" si="320">CONCATENATE(C436,D436)</f>
        <v>X</v>
      </c>
      <c r="F436" s="44" t="s">
        <v>114</v>
      </c>
      <c r="G436" s="192">
        <v>6</v>
      </c>
      <c r="H436" s="44" t="str">
        <f t="shared" ref="H436:H441" si="321">CONCATENATE(F436,"/",G436)</f>
        <v>XXX212/6</v>
      </c>
      <c r="I436" s="68" t="s">
        <v>6</v>
      </c>
      <c r="J436" s="68" t="s">
        <v>6</v>
      </c>
      <c r="K436" s="69">
        <v>0.29930555555555555</v>
      </c>
      <c r="L436" s="70">
        <v>0.30208333333333331</v>
      </c>
      <c r="M436" s="138" t="s">
        <v>111</v>
      </c>
      <c r="N436" s="70">
        <v>0.32291666666666669</v>
      </c>
      <c r="O436" s="45" t="s">
        <v>70</v>
      </c>
      <c r="P436" s="44" t="str">
        <f t="shared" si="315"/>
        <v>OK</v>
      </c>
      <c r="Q436" s="71">
        <f t="shared" si="316"/>
        <v>2.083333333333337E-2</v>
      </c>
      <c r="R436" s="71">
        <f t="shared" si="317"/>
        <v>2.7777777777777679E-3</v>
      </c>
      <c r="S436" s="71">
        <f t="shared" si="318"/>
        <v>2.3611111111111138E-2</v>
      </c>
      <c r="T436" s="71">
        <f t="shared" si="319"/>
        <v>2.6388888888888906E-2</v>
      </c>
      <c r="U436" s="44">
        <v>16.8</v>
      </c>
      <c r="V436" s="44">
        <f>INDEX('Počty dní'!F:J,MATCH(E436,'Počty dní'!H:H,0),4)</f>
        <v>47</v>
      </c>
      <c r="W436" s="115">
        <f t="shared" ref="W436:W441" si="322">V436*U436</f>
        <v>789.6</v>
      </c>
      <c r="X436" s="16"/>
    </row>
    <row r="437" spans="1:24" x14ac:dyDescent="0.3">
      <c r="A437" s="94">
        <v>331</v>
      </c>
      <c r="B437" s="44">
        <v>3131</v>
      </c>
      <c r="C437" s="44" t="s">
        <v>2</v>
      </c>
      <c r="D437" s="89"/>
      <c r="E437" s="67" t="str">
        <f>CONCATENATE(C437,D437)</f>
        <v>X</v>
      </c>
      <c r="F437" s="44" t="s">
        <v>133</v>
      </c>
      <c r="G437" s="192">
        <v>5</v>
      </c>
      <c r="H437" s="44" t="str">
        <f>CONCATENATE(F437,"/",G437)</f>
        <v>XXX221/5</v>
      </c>
      <c r="I437" s="68" t="s">
        <v>5</v>
      </c>
      <c r="J437" s="68" t="s">
        <v>6</v>
      </c>
      <c r="K437" s="69">
        <v>0.34166666666666662</v>
      </c>
      <c r="L437" s="70">
        <v>0.34375</v>
      </c>
      <c r="M437" s="45" t="s">
        <v>70</v>
      </c>
      <c r="N437" s="70">
        <v>0.36249999999999999</v>
      </c>
      <c r="O437" s="138" t="s">
        <v>135</v>
      </c>
      <c r="P437" s="44" t="str">
        <f t="shared" si="315"/>
        <v>OK</v>
      </c>
      <c r="Q437" s="71">
        <f t="shared" si="316"/>
        <v>1.8749999999999989E-2</v>
      </c>
      <c r="R437" s="71">
        <f t="shared" si="317"/>
        <v>2.0833333333333814E-3</v>
      </c>
      <c r="S437" s="71">
        <f t="shared" si="318"/>
        <v>2.083333333333337E-2</v>
      </c>
      <c r="T437" s="71">
        <f t="shared" si="319"/>
        <v>1.8749999999999933E-2</v>
      </c>
      <c r="U437" s="44">
        <v>13</v>
      </c>
      <c r="V437" s="44">
        <f>INDEX('Počty dní'!F:J,MATCH(E437,'Počty dní'!H:H,0),4)</f>
        <v>47</v>
      </c>
      <c r="W437" s="115">
        <f>V437*U437</f>
        <v>611</v>
      </c>
      <c r="X437" s="16"/>
    </row>
    <row r="438" spans="1:24" x14ac:dyDescent="0.3">
      <c r="A438" s="94">
        <v>331</v>
      </c>
      <c r="B438" s="44">
        <v>3131</v>
      </c>
      <c r="C438" s="44" t="s">
        <v>2</v>
      </c>
      <c r="D438" s="89"/>
      <c r="E438" s="67" t="str">
        <f>CONCATENATE(C438,D438)</f>
        <v>X</v>
      </c>
      <c r="F438" s="44" t="s">
        <v>133</v>
      </c>
      <c r="G438" s="192">
        <v>8</v>
      </c>
      <c r="H438" s="44" t="str">
        <f>CONCATENATE(F438,"/",G438)</f>
        <v>XXX221/8</v>
      </c>
      <c r="I438" s="68" t="s">
        <v>5</v>
      </c>
      <c r="J438" s="68" t="s">
        <v>6</v>
      </c>
      <c r="K438" s="69">
        <v>0.38750000000000001</v>
      </c>
      <c r="L438" s="70">
        <v>0.3888888888888889</v>
      </c>
      <c r="M438" s="138" t="s">
        <v>135</v>
      </c>
      <c r="N438" s="70">
        <v>0.40625</v>
      </c>
      <c r="O438" s="45" t="s">
        <v>70</v>
      </c>
      <c r="P438" s="44" t="str">
        <f t="shared" si="315"/>
        <v>OK</v>
      </c>
      <c r="Q438" s="71">
        <f t="shared" si="316"/>
        <v>1.7361111111111105E-2</v>
      </c>
      <c r="R438" s="71">
        <f t="shared" si="317"/>
        <v>1.388888888888884E-3</v>
      </c>
      <c r="S438" s="71">
        <f t="shared" si="318"/>
        <v>1.8749999999999989E-2</v>
      </c>
      <c r="T438" s="71">
        <f t="shared" si="319"/>
        <v>2.5000000000000022E-2</v>
      </c>
      <c r="U438" s="44">
        <v>13</v>
      </c>
      <c r="V438" s="44">
        <f>INDEX('Počty dní'!F:J,MATCH(E438,'Počty dní'!H:H,0),4)</f>
        <v>47</v>
      </c>
      <c r="W438" s="115">
        <f>V438*U438</f>
        <v>611</v>
      </c>
      <c r="X438" s="16"/>
    </row>
    <row r="439" spans="1:24" x14ac:dyDescent="0.3">
      <c r="A439" s="94">
        <v>331</v>
      </c>
      <c r="B439" s="44">
        <v>3131</v>
      </c>
      <c r="C439" s="44" t="s">
        <v>2</v>
      </c>
      <c r="D439" s="89"/>
      <c r="E439" s="67" t="str">
        <f>CONCATENATE(C439,D439)</f>
        <v>X</v>
      </c>
      <c r="F439" s="44" t="s">
        <v>133</v>
      </c>
      <c r="G439" s="192">
        <v>9</v>
      </c>
      <c r="H439" s="44" t="str">
        <f>CONCATENATE(F439,"/",G439)</f>
        <v>XXX221/9</v>
      </c>
      <c r="I439" s="68" t="s">
        <v>5</v>
      </c>
      <c r="J439" s="68" t="s">
        <v>6</v>
      </c>
      <c r="K439" s="69">
        <v>0.5083333333333333</v>
      </c>
      <c r="L439" s="70">
        <v>0.51041666666666663</v>
      </c>
      <c r="M439" s="45" t="s">
        <v>70</v>
      </c>
      <c r="N439" s="70">
        <v>0.53263888888888888</v>
      </c>
      <c r="O439" s="147" t="s">
        <v>134</v>
      </c>
      <c r="P439" s="44" t="str">
        <f t="shared" si="315"/>
        <v>OK</v>
      </c>
      <c r="Q439" s="71">
        <f t="shared" si="316"/>
        <v>2.2222222222222254E-2</v>
      </c>
      <c r="R439" s="71">
        <f t="shared" si="317"/>
        <v>2.0833333333333259E-3</v>
      </c>
      <c r="S439" s="71">
        <f t="shared" si="318"/>
        <v>2.430555555555558E-2</v>
      </c>
      <c r="T439" s="71">
        <f t="shared" si="319"/>
        <v>0.1020833333333333</v>
      </c>
      <c r="U439" s="44">
        <v>15.2</v>
      </c>
      <c r="V439" s="44">
        <f>INDEX('Počty dní'!F:J,MATCH(E439,'Počty dní'!H:H,0),4)</f>
        <v>47</v>
      </c>
      <c r="W439" s="115">
        <f>V439*U439</f>
        <v>714.4</v>
      </c>
      <c r="X439" s="16"/>
    </row>
    <row r="440" spans="1:24" x14ac:dyDescent="0.3">
      <c r="A440" s="94">
        <v>331</v>
      </c>
      <c r="B440" s="44">
        <v>3131</v>
      </c>
      <c r="C440" s="44" t="s">
        <v>2</v>
      </c>
      <c r="D440" s="89"/>
      <c r="E440" s="67" t="str">
        <f>CONCATENATE(C440,D440)</f>
        <v>X</v>
      </c>
      <c r="F440" s="44" t="s">
        <v>133</v>
      </c>
      <c r="G440" s="192">
        <v>12</v>
      </c>
      <c r="H440" s="44" t="str">
        <f>CONCATENATE(F440,"/",G440)</f>
        <v>XXX221/12</v>
      </c>
      <c r="I440" s="68" t="s">
        <v>5</v>
      </c>
      <c r="J440" s="68" t="s">
        <v>6</v>
      </c>
      <c r="K440" s="69">
        <v>0.53749999999999998</v>
      </c>
      <c r="L440" s="70">
        <v>0.53819444444444442</v>
      </c>
      <c r="M440" s="147" t="s">
        <v>134</v>
      </c>
      <c r="N440" s="70">
        <v>0.55902777777777779</v>
      </c>
      <c r="O440" s="45" t="s">
        <v>70</v>
      </c>
      <c r="P440" s="44" t="str">
        <f t="shared" si="315"/>
        <v>OK</v>
      </c>
      <c r="Q440" s="71">
        <f t="shared" si="316"/>
        <v>2.083333333333337E-2</v>
      </c>
      <c r="R440" s="71">
        <f t="shared" si="317"/>
        <v>6.9444444444444198E-4</v>
      </c>
      <c r="S440" s="71">
        <f t="shared" si="318"/>
        <v>2.1527777777777812E-2</v>
      </c>
      <c r="T440" s="71">
        <f t="shared" si="319"/>
        <v>4.8611111111110938E-3</v>
      </c>
      <c r="U440" s="44">
        <v>15.2</v>
      </c>
      <c r="V440" s="44">
        <f>INDEX('Počty dní'!F:J,MATCH(E440,'Počty dní'!H:H,0),4)</f>
        <v>47</v>
      </c>
      <c r="W440" s="115">
        <f>V440*U440</f>
        <v>714.4</v>
      </c>
      <c r="X440" s="16"/>
    </row>
    <row r="441" spans="1:24" x14ac:dyDescent="0.3">
      <c r="A441" s="94">
        <v>331</v>
      </c>
      <c r="B441" s="44">
        <v>3131</v>
      </c>
      <c r="C441" s="44" t="s">
        <v>2</v>
      </c>
      <c r="D441" s="89"/>
      <c r="E441" s="67" t="str">
        <f t="shared" si="320"/>
        <v>X</v>
      </c>
      <c r="F441" s="44" t="s">
        <v>114</v>
      </c>
      <c r="G441" s="192">
        <v>11</v>
      </c>
      <c r="H441" s="44" t="str">
        <f t="shared" si="321"/>
        <v>XXX212/11</v>
      </c>
      <c r="I441" s="68" t="s">
        <v>6</v>
      </c>
      <c r="J441" s="68" t="s">
        <v>6</v>
      </c>
      <c r="K441" s="69">
        <v>0.60277777777777775</v>
      </c>
      <c r="L441" s="70">
        <v>0.60555555555555551</v>
      </c>
      <c r="M441" s="45" t="s">
        <v>70</v>
      </c>
      <c r="N441" s="70">
        <v>0.62916666666666665</v>
      </c>
      <c r="O441" s="138" t="s">
        <v>110</v>
      </c>
      <c r="P441" s="44" t="str">
        <f t="shared" si="315"/>
        <v>OK</v>
      </c>
      <c r="Q441" s="71">
        <f t="shared" si="316"/>
        <v>2.3611111111111138E-2</v>
      </c>
      <c r="R441" s="71">
        <f t="shared" si="317"/>
        <v>2.7777777777777679E-3</v>
      </c>
      <c r="S441" s="71">
        <f t="shared" si="318"/>
        <v>2.6388888888888906E-2</v>
      </c>
      <c r="T441" s="71">
        <f t="shared" si="319"/>
        <v>4.3749999999999956E-2</v>
      </c>
      <c r="U441" s="44">
        <v>17.7</v>
      </c>
      <c r="V441" s="44">
        <f>INDEX('Počty dní'!F:J,MATCH(E441,'Počty dní'!H:H,0),4)</f>
        <v>47</v>
      </c>
      <c r="W441" s="115">
        <f t="shared" si="322"/>
        <v>831.9</v>
      </c>
      <c r="X441" s="16"/>
    </row>
    <row r="442" spans="1:24" x14ac:dyDescent="0.3">
      <c r="A442" s="94">
        <v>331</v>
      </c>
      <c r="B442" s="44">
        <v>3131</v>
      </c>
      <c r="C442" s="44" t="s">
        <v>2</v>
      </c>
      <c r="D442" s="89"/>
      <c r="E442" s="67" t="str">
        <f>CONCATENATE(C442,D442)</f>
        <v>X</v>
      </c>
      <c r="F442" s="44" t="s">
        <v>112</v>
      </c>
      <c r="G442" s="192">
        <v>16</v>
      </c>
      <c r="H442" s="44" t="str">
        <f>CONCATENATE(F442,"/",G442)</f>
        <v>XXX211/16</v>
      </c>
      <c r="I442" s="68" t="s">
        <v>5</v>
      </c>
      <c r="J442" s="68" t="s">
        <v>6</v>
      </c>
      <c r="K442" s="69">
        <v>0.63680555555555551</v>
      </c>
      <c r="L442" s="70">
        <v>0.63750000000000007</v>
      </c>
      <c r="M442" s="138" t="s">
        <v>110</v>
      </c>
      <c r="N442" s="70">
        <v>0.65972222222222221</v>
      </c>
      <c r="O442" s="138" t="s">
        <v>113</v>
      </c>
      <c r="P442" s="44" t="str">
        <f t="shared" si="315"/>
        <v>OK</v>
      </c>
      <c r="Q442" s="71">
        <f t="shared" si="316"/>
        <v>2.2222222222222143E-2</v>
      </c>
      <c r="R442" s="71">
        <f t="shared" si="317"/>
        <v>6.94444444444553E-4</v>
      </c>
      <c r="S442" s="71">
        <f t="shared" si="318"/>
        <v>2.2916666666666696E-2</v>
      </c>
      <c r="T442" s="71">
        <f t="shared" si="319"/>
        <v>7.6388888888888618E-3</v>
      </c>
      <c r="U442" s="44">
        <v>15.4</v>
      </c>
      <c r="V442" s="44">
        <f>INDEX('Počty dní'!F:J,MATCH(E442,'Počty dní'!H:H,0),4)</f>
        <v>47</v>
      </c>
      <c r="W442" s="115">
        <f>V442*U442</f>
        <v>723.80000000000007</v>
      </c>
      <c r="X442" s="16"/>
    </row>
    <row r="443" spans="1:24" x14ac:dyDescent="0.3">
      <c r="A443" s="94">
        <v>331</v>
      </c>
      <c r="B443" s="44">
        <v>3131</v>
      </c>
      <c r="C443" s="44" t="s">
        <v>2</v>
      </c>
      <c r="D443" s="89"/>
      <c r="E443" s="67" t="str">
        <f>CONCATENATE(C443,D443)</f>
        <v>X</v>
      </c>
      <c r="F443" s="44" t="s">
        <v>112</v>
      </c>
      <c r="G443" s="192">
        <v>17</v>
      </c>
      <c r="H443" s="44" t="str">
        <f>CONCATENATE(F443,"/",G443)</f>
        <v>XXX211/17</v>
      </c>
      <c r="I443" s="68" t="s">
        <v>5</v>
      </c>
      <c r="J443" s="68" t="s">
        <v>6</v>
      </c>
      <c r="K443" s="69">
        <v>0.6694444444444444</v>
      </c>
      <c r="L443" s="70">
        <v>0.67222222222222217</v>
      </c>
      <c r="M443" s="138" t="s">
        <v>113</v>
      </c>
      <c r="N443" s="70">
        <v>0.69305555555555554</v>
      </c>
      <c r="O443" s="138" t="s">
        <v>110</v>
      </c>
      <c r="P443" s="44" t="str">
        <f t="shared" si="315"/>
        <v>OK</v>
      </c>
      <c r="Q443" s="71">
        <f t="shared" si="316"/>
        <v>2.083333333333337E-2</v>
      </c>
      <c r="R443" s="71">
        <f t="shared" si="317"/>
        <v>2.7777777777777679E-3</v>
      </c>
      <c r="S443" s="71">
        <f t="shared" si="318"/>
        <v>2.3611111111111138E-2</v>
      </c>
      <c r="T443" s="71">
        <f t="shared" si="319"/>
        <v>9.7222222222221877E-3</v>
      </c>
      <c r="U443" s="44">
        <v>15.4</v>
      </c>
      <c r="V443" s="44">
        <f>INDEX('Počty dní'!F:J,MATCH(E443,'Počty dní'!H:H,0),4)</f>
        <v>47</v>
      </c>
      <c r="W443" s="115">
        <f>V443*U443</f>
        <v>723.80000000000007</v>
      </c>
      <c r="X443" s="16"/>
    </row>
    <row r="444" spans="1:24" ht="15" thickBot="1" x14ac:dyDescent="0.35">
      <c r="A444" s="94">
        <v>331</v>
      </c>
      <c r="B444" s="44">
        <v>3131</v>
      </c>
      <c r="C444" s="44" t="s">
        <v>2</v>
      </c>
      <c r="D444" s="89"/>
      <c r="E444" s="67" t="str">
        <f t="shared" ref="E444" si="323">CONCATENATE(C444,D444)</f>
        <v>X</v>
      </c>
      <c r="F444" s="44" t="s">
        <v>108</v>
      </c>
      <c r="G444" s="192">
        <v>16</v>
      </c>
      <c r="H444" s="44" t="str">
        <f t="shared" ref="H444" si="324">CONCATENATE(F444,"/",G444)</f>
        <v>XXX223/16</v>
      </c>
      <c r="I444" s="68" t="s">
        <v>5</v>
      </c>
      <c r="J444" s="68" t="s">
        <v>6</v>
      </c>
      <c r="K444" s="69">
        <v>0.76388888888888884</v>
      </c>
      <c r="L444" s="70">
        <v>0.76527777777777783</v>
      </c>
      <c r="M444" s="138" t="s">
        <v>110</v>
      </c>
      <c r="N444" s="70">
        <v>0.77986111111111101</v>
      </c>
      <c r="O444" s="45" t="s">
        <v>109</v>
      </c>
      <c r="P444" s="44"/>
      <c r="Q444" s="71">
        <f t="shared" si="316"/>
        <v>1.4583333333333171E-2</v>
      </c>
      <c r="R444" s="71">
        <f t="shared" si="317"/>
        <v>1.388888888888995E-3</v>
      </c>
      <c r="S444" s="71">
        <f t="shared" si="318"/>
        <v>1.5972222222222165E-2</v>
      </c>
      <c r="T444" s="71">
        <f t="shared" si="319"/>
        <v>7.0833333333333304E-2</v>
      </c>
      <c r="U444" s="44">
        <v>10.8</v>
      </c>
      <c r="V444" s="44">
        <f>INDEX('Počty dní'!F:J,MATCH(E444,'Počty dní'!H:H,0),4)</f>
        <v>47</v>
      </c>
      <c r="W444" s="115">
        <f t="shared" ref="W444" si="325">V444*U444</f>
        <v>507.6</v>
      </c>
      <c r="X444" s="16"/>
    </row>
    <row r="445" spans="1:24" ht="15" thickBot="1" x14ac:dyDescent="0.35">
      <c r="A445" s="120" t="str">
        <f ca="1">CONCATENATE(INDIRECT("R[-3]C[0]",FALSE),"celkem")</f>
        <v>331celkem</v>
      </c>
      <c r="B445" s="121"/>
      <c r="C445" s="121" t="str">
        <f ca="1">INDIRECT("R[-1]C[12]",FALSE)</f>
        <v>Česká Bělá</v>
      </c>
      <c r="D445" s="122"/>
      <c r="E445" s="121"/>
      <c r="F445" s="122"/>
      <c r="G445" s="121"/>
      <c r="H445" s="123"/>
      <c r="I445" s="132"/>
      <c r="J445" s="133" t="str">
        <f ca="1">INDIRECT("R[-2]C[0]",FALSE)</f>
        <v>V</v>
      </c>
      <c r="K445" s="124"/>
      <c r="L445" s="134"/>
      <c r="M445" s="125"/>
      <c r="N445" s="134"/>
      <c r="O445" s="126"/>
      <c r="P445" s="121"/>
      <c r="Q445" s="127">
        <f>SUM(Q433:Q444)</f>
        <v>0.23749999999999991</v>
      </c>
      <c r="R445" s="127">
        <f>SUM(R433:R444)</f>
        <v>2.0138888888889095E-2</v>
      </c>
      <c r="S445" s="127">
        <f>SUM(S433:S444)</f>
        <v>0.25763888888888897</v>
      </c>
      <c r="T445" s="127">
        <f>SUM(T433:T444)</f>
        <v>0.32430555555555535</v>
      </c>
      <c r="U445" s="128">
        <f>SUM(U433:U444)</f>
        <v>173.20000000000002</v>
      </c>
      <c r="V445" s="129"/>
      <c r="W445" s="130">
        <f>SUM(W433:W444)</f>
        <v>8140.4</v>
      </c>
      <c r="X445" s="41"/>
    </row>
    <row r="446" spans="1:24" x14ac:dyDescent="0.3">
      <c r="A446" s="16"/>
      <c r="B446" s="16"/>
      <c r="C446" s="16"/>
      <c r="D446" s="16"/>
      <c r="E446" s="16"/>
      <c r="F446" s="16"/>
      <c r="G446" s="16"/>
      <c r="H446" s="16"/>
      <c r="I446" s="16"/>
      <c r="J446" s="16"/>
      <c r="K446" s="16"/>
      <c r="L446" s="16"/>
      <c r="M446" s="16"/>
      <c r="N446" s="16"/>
      <c r="O446" s="16"/>
      <c r="P446" s="16"/>
      <c r="Q446" s="16"/>
      <c r="R446" s="16"/>
      <c r="S446" s="16"/>
      <c r="T446" s="16"/>
      <c r="U446" s="16"/>
      <c r="V446" s="16"/>
      <c r="W446" s="16"/>
      <c r="X446" s="16"/>
    </row>
    <row r="447" spans="1:24" ht="15" thickBot="1" x14ac:dyDescent="0.35"/>
    <row r="448" spans="1:24" x14ac:dyDescent="0.3">
      <c r="A448" s="93">
        <v>332</v>
      </c>
      <c r="B448" s="42">
        <v>3132</v>
      </c>
      <c r="C448" s="42" t="s">
        <v>2</v>
      </c>
      <c r="D448" s="109"/>
      <c r="E448" s="110" t="str">
        <f>CONCATENATE(C448,D448)</f>
        <v>X</v>
      </c>
      <c r="F448" s="42" t="s">
        <v>119</v>
      </c>
      <c r="G448" s="191">
        <v>2</v>
      </c>
      <c r="H448" s="42" t="str">
        <f>CONCATENATE(F448,"/",G448)</f>
        <v>XXX214/2</v>
      </c>
      <c r="I448" s="64" t="s">
        <v>5</v>
      </c>
      <c r="J448" s="64" t="s">
        <v>6</v>
      </c>
      <c r="K448" s="111">
        <v>0.18333333333333335</v>
      </c>
      <c r="L448" s="112">
        <v>0.18402777777777779</v>
      </c>
      <c r="M448" s="113" t="s">
        <v>109</v>
      </c>
      <c r="N448" s="112">
        <v>0.20069444444444443</v>
      </c>
      <c r="O448" s="113" t="s">
        <v>70</v>
      </c>
      <c r="P448" s="42" t="str">
        <f t="shared" ref="P448:P459" si="326">IF(M449=O448,"OK","POZOR")</f>
        <v>OK</v>
      </c>
      <c r="Q448" s="114">
        <f t="shared" ref="Q448:Q460" si="327">IF(ISNUMBER(G448),N448-L448,IF(F448="přejezd",N448-L448,0))</f>
        <v>1.6666666666666635E-2</v>
      </c>
      <c r="R448" s="114">
        <f t="shared" ref="R448:R460" si="328">IF(ISNUMBER(G448),L448-K448,0)</f>
        <v>6.9444444444444198E-4</v>
      </c>
      <c r="S448" s="114">
        <f t="shared" ref="S448:S460" si="329">Q448+R448</f>
        <v>1.7361111111111077E-2</v>
      </c>
      <c r="T448" s="114"/>
      <c r="U448" s="42">
        <v>13.1</v>
      </c>
      <c r="V448" s="42">
        <f>INDEX('Počty dní'!F:J,MATCH(E448,'Počty dní'!H:H,0),4)</f>
        <v>47</v>
      </c>
      <c r="W448" s="65">
        <f>V448*U448</f>
        <v>615.69999999999993</v>
      </c>
      <c r="X448" s="16"/>
    </row>
    <row r="449" spans="1:24" x14ac:dyDescent="0.3">
      <c r="A449" s="94">
        <v>332</v>
      </c>
      <c r="B449" s="44">
        <v>3132</v>
      </c>
      <c r="C449" s="44" t="s">
        <v>2</v>
      </c>
      <c r="D449" s="89"/>
      <c r="E449" s="67" t="str">
        <f>CONCATENATE(C449,D449)</f>
        <v>X</v>
      </c>
      <c r="F449" s="44" t="s">
        <v>69</v>
      </c>
      <c r="G449" s="192">
        <v>2</v>
      </c>
      <c r="H449" s="44" t="str">
        <f>CONCATENATE(F449,"/",G449)</f>
        <v>XXX220/2</v>
      </c>
      <c r="I449" s="68" t="s">
        <v>5</v>
      </c>
      <c r="J449" s="68" t="s">
        <v>6</v>
      </c>
      <c r="K449" s="69">
        <v>0.20694444444444446</v>
      </c>
      <c r="L449" s="70">
        <v>0.20833333333333334</v>
      </c>
      <c r="M449" s="45" t="s">
        <v>70</v>
      </c>
      <c r="N449" s="70">
        <v>0.22916666666666666</v>
      </c>
      <c r="O449" s="45" t="s">
        <v>103</v>
      </c>
      <c r="P449" s="44" t="str">
        <f t="shared" si="326"/>
        <v>OK</v>
      </c>
      <c r="Q449" s="71">
        <f t="shared" si="327"/>
        <v>2.0833333333333315E-2</v>
      </c>
      <c r="R449" s="71">
        <f t="shared" si="328"/>
        <v>1.388888888888884E-3</v>
      </c>
      <c r="S449" s="71">
        <f t="shared" si="329"/>
        <v>2.2222222222222199E-2</v>
      </c>
      <c r="T449" s="71">
        <f t="shared" ref="T449:T460" si="330">K449-N448</f>
        <v>6.2500000000000333E-3</v>
      </c>
      <c r="U449" s="44">
        <v>17.7</v>
      </c>
      <c r="V449" s="44">
        <f>INDEX('Počty dní'!F:J,MATCH(E449,'Počty dní'!H:H,0),4)</f>
        <v>47</v>
      </c>
      <c r="W449" s="115">
        <f>V449*U449</f>
        <v>831.9</v>
      </c>
      <c r="X449" s="16"/>
    </row>
    <row r="450" spans="1:24" x14ac:dyDescent="0.3">
      <c r="A450" s="94">
        <v>332</v>
      </c>
      <c r="B450" s="44">
        <v>3132</v>
      </c>
      <c r="C450" s="44" t="s">
        <v>2</v>
      </c>
      <c r="D450" s="89"/>
      <c r="E450" s="67" t="str">
        <f>CONCATENATE(C450,D450)</f>
        <v>X</v>
      </c>
      <c r="F450" s="44" t="s">
        <v>29</v>
      </c>
      <c r="G450" s="192"/>
      <c r="H450" s="44" t="str">
        <f>CONCATENATE(F450,"/",G450)</f>
        <v>přejezd/</v>
      </c>
      <c r="I450" s="68"/>
      <c r="J450" s="68" t="s">
        <v>6</v>
      </c>
      <c r="K450" s="69">
        <v>0.22916666666666666</v>
      </c>
      <c r="L450" s="70">
        <v>0.22916666666666666</v>
      </c>
      <c r="M450" s="45" t="s">
        <v>103</v>
      </c>
      <c r="N450" s="70">
        <v>0.23194444444444443</v>
      </c>
      <c r="O450" s="45" t="s">
        <v>48</v>
      </c>
      <c r="P450" s="44" t="str">
        <f t="shared" si="326"/>
        <v>OK</v>
      </c>
      <c r="Q450" s="71">
        <f t="shared" si="327"/>
        <v>2.7777777777777679E-3</v>
      </c>
      <c r="R450" s="71">
        <f t="shared" si="328"/>
        <v>0</v>
      </c>
      <c r="S450" s="71">
        <f t="shared" si="329"/>
        <v>2.7777777777777679E-3</v>
      </c>
      <c r="T450" s="71">
        <f t="shared" si="330"/>
        <v>0</v>
      </c>
      <c r="U450" s="44">
        <v>0</v>
      </c>
      <c r="V450" s="44">
        <f>INDEX('Počty dní'!F:J,MATCH(E450,'Počty dní'!H:H,0),4)</f>
        <v>47</v>
      </c>
      <c r="W450" s="115">
        <f>V450*U450</f>
        <v>0</v>
      </c>
      <c r="X450" s="16"/>
    </row>
    <row r="451" spans="1:24" x14ac:dyDescent="0.3">
      <c r="A451" s="94">
        <v>332</v>
      </c>
      <c r="B451" s="44">
        <v>3132</v>
      </c>
      <c r="C451" s="44" t="s">
        <v>2</v>
      </c>
      <c r="D451" s="89"/>
      <c r="E451" s="67" t="str">
        <f t="shared" ref="E451:E459" si="331">CONCATENATE(C451,D451)</f>
        <v>X</v>
      </c>
      <c r="F451" s="44" t="s">
        <v>69</v>
      </c>
      <c r="G451" s="192">
        <v>5</v>
      </c>
      <c r="H451" s="44" t="str">
        <f t="shared" ref="H451:H459" si="332">CONCATENATE(F451,"/",G451)</f>
        <v>XXX220/5</v>
      </c>
      <c r="I451" s="68" t="s">
        <v>6</v>
      </c>
      <c r="J451" s="68" t="s">
        <v>6</v>
      </c>
      <c r="K451" s="69">
        <v>0.29722222222222222</v>
      </c>
      <c r="L451" s="70">
        <v>0.2986111111111111</v>
      </c>
      <c r="M451" s="45" t="s">
        <v>48</v>
      </c>
      <c r="N451" s="70">
        <v>0.3263888888888889</v>
      </c>
      <c r="O451" s="45" t="s">
        <v>70</v>
      </c>
      <c r="P451" s="44" t="str">
        <f t="shared" si="326"/>
        <v>OK</v>
      </c>
      <c r="Q451" s="71">
        <f t="shared" si="327"/>
        <v>2.777777777777779E-2</v>
      </c>
      <c r="R451" s="71">
        <f t="shared" si="328"/>
        <v>1.388888888888884E-3</v>
      </c>
      <c r="S451" s="71">
        <f t="shared" si="329"/>
        <v>2.9166666666666674E-2</v>
      </c>
      <c r="T451" s="71">
        <f t="shared" si="330"/>
        <v>6.5277777777777796E-2</v>
      </c>
      <c r="U451" s="44">
        <v>19.2</v>
      </c>
      <c r="V451" s="44">
        <f>INDEX('Počty dní'!F:J,MATCH(E451,'Počty dní'!H:H,0),4)</f>
        <v>47</v>
      </c>
      <c r="W451" s="115">
        <f t="shared" ref="W451:W459" si="333">V451*U451</f>
        <v>902.4</v>
      </c>
      <c r="X451" s="16"/>
    </row>
    <row r="452" spans="1:24" x14ac:dyDescent="0.3">
      <c r="A452" s="94">
        <v>332</v>
      </c>
      <c r="B452" s="44">
        <v>3132</v>
      </c>
      <c r="C452" s="44" t="s">
        <v>2</v>
      </c>
      <c r="D452" s="89"/>
      <c r="E452" s="67" t="str">
        <f>CONCATENATE(C452,D452)</f>
        <v>X</v>
      </c>
      <c r="F452" s="44" t="s">
        <v>119</v>
      </c>
      <c r="G452" s="192">
        <v>3</v>
      </c>
      <c r="H452" s="44" t="str">
        <f>CONCATENATE(F452,"/",G452)</f>
        <v>XXX214/3</v>
      </c>
      <c r="I452" s="68" t="s">
        <v>5</v>
      </c>
      <c r="J452" s="68" t="s">
        <v>6</v>
      </c>
      <c r="K452" s="69">
        <v>0.34027777777777773</v>
      </c>
      <c r="L452" s="70">
        <v>0.34166666666666662</v>
      </c>
      <c r="M452" s="45" t="s">
        <v>70</v>
      </c>
      <c r="N452" s="70">
        <v>0.3659722222222222</v>
      </c>
      <c r="O452" s="140" t="s">
        <v>118</v>
      </c>
      <c r="P452" s="44" t="str">
        <f t="shared" si="326"/>
        <v>OK</v>
      </c>
      <c r="Q452" s="71">
        <f t="shared" si="327"/>
        <v>2.430555555555558E-2</v>
      </c>
      <c r="R452" s="71">
        <f t="shared" si="328"/>
        <v>1.388888888888884E-3</v>
      </c>
      <c r="S452" s="71">
        <f t="shared" si="329"/>
        <v>2.5694444444444464E-2</v>
      </c>
      <c r="T452" s="71">
        <f t="shared" si="330"/>
        <v>1.388888888888884E-2</v>
      </c>
      <c r="U452" s="44">
        <v>21</v>
      </c>
      <c r="V452" s="44">
        <f>INDEX('Počty dní'!F:J,MATCH(E452,'Počty dní'!H:H,0),4)</f>
        <v>47</v>
      </c>
      <c r="W452" s="115">
        <f>V452*U452</f>
        <v>987</v>
      </c>
      <c r="X452" s="16"/>
    </row>
    <row r="453" spans="1:24" x14ac:dyDescent="0.3">
      <c r="A453" s="94">
        <v>332</v>
      </c>
      <c r="B453" s="44">
        <v>3132</v>
      </c>
      <c r="C453" s="44" t="s">
        <v>2</v>
      </c>
      <c r="D453" s="89"/>
      <c r="E453" s="67" t="str">
        <f>CONCATENATE(C453,D453)</f>
        <v>X</v>
      </c>
      <c r="F453" s="44" t="s">
        <v>120</v>
      </c>
      <c r="G453" s="192">
        <v>8</v>
      </c>
      <c r="H453" s="44" t="str">
        <f>CONCATENATE(F453,"/",G453)</f>
        <v>XXX215/8</v>
      </c>
      <c r="I453" s="68" t="s">
        <v>5</v>
      </c>
      <c r="J453" s="68" t="s">
        <v>6</v>
      </c>
      <c r="K453" s="69">
        <v>0.38055555555555554</v>
      </c>
      <c r="L453" s="70">
        <v>0.38194444444444442</v>
      </c>
      <c r="M453" s="138" t="s">
        <v>118</v>
      </c>
      <c r="N453" s="70">
        <v>0.4055555555555555</v>
      </c>
      <c r="O453" s="45" t="s">
        <v>70</v>
      </c>
      <c r="P453" s="44" t="str">
        <f t="shared" si="326"/>
        <v>OK</v>
      </c>
      <c r="Q453" s="71">
        <f t="shared" si="327"/>
        <v>2.3611111111111083E-2</v>
      </c>
      <c r="R453" s="71">
        <f t="shared" si="328"/>
        <v>1.388888888888884E-3</v>
      </c>
      <c r="S453" s="71">
        <f t="shared" si="329"/>
        <v>2.4999999999999967E-2</v>
      </c>
      <c r="T453" s="71">
        <f t="shared" si="330"/>
        <v>1.4583333333333337E-2</v>
      </c>
      <c r="U453" s="44">
        <v>21.7</v>
      </c>
      <c r="V453" s="44">
        <f>INDEX('Počty dní'!F:J,MATCH(E453,'Počty dní'!H:H,0),4)</f>
        <v>47</v>
      </c>
      <c r="W453" s="115">
        <f>V453*U453</f>
        <v>1019.9</v>
      </c>
      <c r="X453" s="16"/>
    </row>
    <row r="454" spans="1:24" x14ac:dyDescent="0.3">
      <c r="A454" s="94">
        <v>332</v>
      </c>
      <c r="B454" s="44">
        <v>3132</v>
      </c>
      <c r="C454" s="44" t="s">
        <v>2</v>
      </c>
      <c r="D454" s="89"/>
      <c r="E454" s="67" t="str">
        <f>CONCATENATE(C454,D454)</f>
        <v>X</v>
      </c>
      <c r="F454" s="44" t="s">
        <v>114</v>
      </c>
      <c r="G454" s="192">
        <v>7</v>
      </c>
      <c r="H454" s="44" t="str">
        <f>CONCATENATE(F454,"/",G454)</f>
        <v>XXX212/7</v>
      </c>
      <c r="I454" s="68" t="s">
        <v>5</v>
      </c>
      <c r="J454" s="68" t="s">
        <v>6</v>
      </c>
      <c r="K454" s="69">
        <v>0.47916666666666669</v>
      </c>
      <c r="L454" s="70">
        <v>0.48055555555555557</v>
      </c>
      <c r="M454" s="45" t="s">
        <v>70</v>
      </c>
      <c r="N454" s="70">
        <v>0.50416666666666665</v>
      </c>
      <c r="O454" s="138" t="s">
        <v>110</v>
      </c>
      <c r="P454" s="44" t="str">
        <f t="shared" si="326"/>
        <v>OK</v>
      </c>
      <c r="Q454" s="71">
        <f t="shared" si="327"/>
        <v>2.3611111111111083E-2</v>
      </c>
      <c r="R454" s="71">
        <f t="shared" si="328"/>
        <v>1.388888888888884E-3</v>
      </c>
      <c r="S454" s="71">
        <f t="shared" si="329"/>
        <v>2.4999999999999967E-2</v>
      </c>
      <c r="T454" s="71">
        <f t="shared" si="330"/>
        <v>7.3611111111111183E-2</v>
      </c>
      <c r="U454" s="44">
        <v>17.7</v>
      </c>
      <c r="V454" s="44">
        <f>INDEX('Počty dní'!F:J,MATCH(E454,'Počty dní'!H:H,0),4)</f>
        <v>47</v>
      </c>
      <c r="W454" s="115">
        <f>V454*U454</f>
        <v>831.9</v>
      </c>
      <c r="X454" s="16"/>
    </row>
    <row r="455" spans="1:24" x14ac:dyDescent="0.3">
      <c r="A455" s="94">
        <v>332</v>
      </c>
      <c r="B455" s="44">
        <v>3132</v>
      </c>
      <c r="C455" s="44" t="s">
        <v>2</v>
      </c>
      <c r="D455" s="89"/>
      <c r="E455" s="67" t="str">
        <f>CONCATENATE(C455,D455)</f>
        <v>X</v>
      </c>
      <c r="F455" s="44" t="s">
        <v>114</v>
      </c>
      <c r="G455" s="192">
        <v>10</v>
      </c>
      <c r="H455" s="44" t="str">
        <f>CONCATENATE(F455,"/",G455)</f>
        <v>XXX212/10</v>
      </c>
      <c r="I455" s="68" t="s">
        <v>5</v>
      </c>
      <c r="J455" s="68" t="s">
        <v>6</v>
      </c>
      <c r="K455" s="69">
        <v>0.53472222222222221</v>
      </c>
      <c r="L455" s="70">
        <v>0.53611111111111109</v>
      </c>
      <c r="M455" s="138" t="s">
        <v>110</v>
      </c>
      <c r="N455" s="70">
        <v>0.55902777777777779</v>
      </c>
      <c r="O455" s="45" t="s">
        <v>70</v>
      </c>
      <c r="P455" s="44" t="str">
        <f t="shared" si="326"/>
        <v>OK</v>
      </c>
      <c r="Q455" s="71">
        <f t="shared" si="327"/>
        <v>2.2916666666666696E-2</v>
      </c>
      <c r="R455" s="71">
        <f t="shared" si="328"/>
        <v>1.388888888888884E-3</v>
      </c>
      <c r="S455" s="71">
        <f t="shared" si="329"/>
        <v>2.430555555555558E-2</v>
      </c>
      <c r="T455" s="71">
        <f t="shared" si="330"/>
        <v>3.0555555555555558E-2</v>
      </c>
      <c r="U455" s="44">
        <v>17.7</v>
      </c>
      <c r="V455" s="44">
        <f>INDEX('Počty dní'!F:J,MATCH(E455,'Počty dní'!H:H,0),4)</f>
        <v>47</v>
      </c>
      <c r="W455" s="115">
        <f>V455*U455</f>
        <v>831.9</v>
      </c>
      <c r="X455" s="16"/>
    </row>
    <row r="456" spans="1:24" x14ac:dyDescent="0.3">
      <c r="A456" s="94">
        <v>332</v>
      </c>
      <c r="B456" s="44">
        <v>3132</v>
      </c>
      <c r="C456" s="44" t="s">
        <v>2</v>
      </c>
      <c r="D456" s="89"/>
      <c r="E456" s="67" t="str">
        <f t="shared" si="331"/>
        <v>X</v>
      </c>
      <c r="F456" s="44" t="s">
        <v>69</v>
      </c>
      <c r="G456" s="192">
        <v>16</v>
      </c>
      <c r="H456" s="44" t="str">
        <f t="shared" si="332"/>
        <v>XXX220/16</v>
      </c>
      <c r="I456" s="68" t="s">
        <v>6</v>
      </c>
      <c r="J456" s="68" t="s">
        <v>6</v>
      </c>
      <c r="K456" s="69">
        <v>0.58680555555555558</v>
      </c>
      <c r="L456" s="70">
        <v>0.59027777777777779</v>
      </c>
      <c r="M456" s="45" t="s">
        <v>70</v>
      </c>
      <c r="N456" s="70">
        <v>0.61458333333333337</v>
      </c>
      <c r="O456" s="45" t="s">
        <v>48</v>
      </c>
      <c r="P456" s="44" t="str">
        <f t="shared" si="326"/>
        <v>OK</v>
      </c>
      <c r="Q456" s="71">
        <f t="shared" si="327"/>
        <v>2.430555555555558E-2</v>
      </c>
      <c r="R456" s="71">
        <f t="shared" si="328"/>
        <v>3.4722222222222099E-3</v>
      </c>
      <c r="S456" s="71">
        <f t="shared" si="329"/>
        <v>2.777777777777779E-2</v>
      </c>
      <c r="T456" s="71">
        <f t="shared" si="330"/>
        <v>2.777777777777779E-2</v>
      </c>
      <c r="U456" s="44">
        <v>19.2</v>
      </c>
      <c r="V456" s="44">
        <f>INDEX('Počty dní'!F:J,MATCH(E456,'Počty dní'!H:H,0),4)</f>
        <v>47</v>
      </c>
      <c r="W456" s="115">
        <f t="shared" si="333"/>
        <v>902.4</v>
      </c>
      <c r="X456" s="16"/>
    </row>
    <row r="457" spans="1:24" x14ac:dyDescent="0.3">
      <c r="A457" s="94">
        <v>332</v>
      </c>
      <c r="B457" s="44">
        <v>3132</v>
      </c>
      <c r="C457" s="44" t="s">
        <v>2</v>
      </c>
      <c r="D457" s="89"/>
      <c r="E457" s="67" t="str">
        <f t="shared" si="331"/>
        <v>X</v>
      </c>
      <c r="F457" s="44" t="s">
        <v>56</v>
      </c>
      <c r="G457" s="192">
        <v>15</v>
      </c>
      <c r="H457" s="44" t="str">
        <f t="shared" si="332"/>
        <v>XXX170/15</v>
      </c>
      <c r="I457" s="68" t="s">
        <v>5</v>
      </c>
      <c r="J457" s="68" t="s">
        <v>6</v>
      </c>
      <c r="K457" s="69">
        <v>0.61944444444444446</v>
      </c>
      <c r="L457" s="70">
        <v>0.62152777777777779</v>
      </c>
      <c r="M457" s="45" t="s">
        <v>48</v>
      </c>
      <c r="N457" s="70">
        <v>0.64444444444444449</v>
      </c>
      <c r="O457" s="45" t="s">
        <v>57</v>
      </c>
      <c r="P457" s="44" t="str">
        <f t="shared" si="326"/>
        <v>OK</v>
      </c>
      <c r="Q457" s="71">
        <f t="shared" si="327"/>
        <v>2.2916666666666696E-2</v>
      </c>
      <c r="R457" s="71">
        <f t="shared" si="328"/>
        <v>2.0833333333333259E-3</v>
      </c>
      <c r="S457" s="71">
        <f t="shared" si="329"/>
        <v>2.5000000000000022E-2</v>
      </c>
      <c r="T457" s="71">
        <f t="shared" si="330"/>
        <v>4.8611111111110938E-3</v>
      </c>
      <c r="U457" s="44">
        <v>23.1</v>
      </c>
      <c r="V457" s="44">
        <f>INDEX('Počty dní'!F:J,MATCH(E457,'Počty dní'!H:H,0),4)</f>
        <v>47</v>
      </c>
      <c r="W457" s="115">
        <f t="shared" si="333"/>
        <v>1085.7</v>
      </c>
      <c r="X457" s="16"/>
    </row>
    <row r="458" spans="1:24" x14ac:dyDescent="0.3">
      <c r="A458" s="94">
        <v>332</v>
      </c>
      <c r="B458" s="44">
        <v>3132</v>
      </c>
      <c r="C458" s="44" t="s">
        <v>2</v>
      </c>
      <c r="D458" s="89"/>
      <c r="E458" s="67" t="str">
        <f t="shared" si="331"/>
        <v>X</v>
      </c>
      <c r="F458" s="44" t="s">
        <v>56</v>
      </c>
      <c r="G458" s="192">
        <v>16</v>
      </c>
      <c r="H458" s="44" t="str">
        <f t="shared" si="332"/>
        <v>XXX170/16</v>
      </c>
      <c r="I458" s="68" t="s">
        <v>5</v>
      </c>
      <c r="J458" s="68" t="s">
        <v>6</v>
      </c>
      <c r="K458" s="69">
        <v>0.64513888888888882</v>
      </c>
      <c r="L458" s="70">
        <v>0.64583333333333337</v>
      </c>
      <c r="M458" s="45" t="s">
        <v>57</v>
      </c>
      <c r="N458" s="70">
        <v>0.67013888888888884</v>
      </c>
      <c r="O458" s="45" t="s">
        <v>48</v>
      </c>
      <c r="P458" s="44" t="str">
        <f t="shared" si="326"/>
        <v>OK</v>
      </c>
      <c r="Q458" s="71">
        <f t="shared" si="327"/>
        <v>2.4305555555555469E-2</v>
      </c>
      <c r="R458" s="71">
        <f t="shared" si="328"/>
        <v>6.94444444444553E-4</v>
      </c>
      <c r="S458" s="71">
        <f t="shared" si="329"/>
        <v>2.5000000000000022E-2</v>
      </c>
      <c r="T458" s="71">
        <f t="shared" si="330"/>
        <v>6.9444444444433095E-4</v>
      </c>
      <c r="U458" s="44">
        <v>23.1</v>
      </c>
      <c r="V458" s="44">
        <f>INDEX('Počty dní'!F:J,MATCH(E458,'Počty dní'!H:H,0),4)</f>
        <v>47</v>
      </c>
      <c r="W458" s="115">
        <f t="shared" si="333"/>
        <v>1085.7</v>
      </c>
      <c r="X458" s="16"/>
    </row>
    <row r="459" spans="1:24" x14ac:dyDescent="0.3">
      <c r="A459" s="94">
        <v>332</v>
      </c>
      <c r="B459" s="44">
        <v>3132</v>
      </c>
      <c r="C459" s="44" t="s">
        <v>2</v>
      </c>
      <c r="D459" s="89"/>
      <c r="E459" s="67" t="str">
        <f t="shared" si="331"/>
        <v>X</v>
      </c>
      <c r="F459" s="44" t="s">
        <v>131</v>
      </c>
      <c r="G459" s="192">
        <v>16</v>
      </c>
      <c r="H459" s="44" t="str">
        <f t="shared" si="332"/>
        <v>XXX222/16</v>
      </c>
      <c r="I459" s="68" t="s">
        <v>5</v>
      </c>
      <c r="J459" s="68" t="s">
        <v>6</v>
      </c>
      <c r="K459" s="69">
        <v>0.71736111111111101</v>
      </c>
      <c r="L459" s="70">
        <v>0.71875</v>
      </c>
      <c r="M459" s="143" t="s">
        <v>48</v>
      </c>
      <c r="N459" s="70">
        <v>0.75138888888888899</v>
      </c>
      <c r="O459" s="45" t="s">
        <v>70</v>
      </c>
      <c r="P459" s="44" t="str">
        <f t="shared" si="326"/>
        <v>OK</v>
      </c>
      <c r="Q459" s="71">
        <f t="shared" si="327"/>
        <v>3.2638888888888995E-2</v>
      </c>
      <c r="R459" s="71">
        <f t="shared" si="328"/>
        <v>1.388888888888995E-3</v>
      </c>
      <c r="S459" s="71">
        <f t="shared" si="329"/>
        <v>3.402777777777799E-2</v>
      </c>
      <c r="T459" s="71">
        <f t="shared" si="330"/>
        <v>4.7222222222222165E-2</v>
      </c>
      <c r="U459" s="44">
        <v>32.799999999999997</v>
      </c>
      <c r="V459" s="44">
        <f>INDEX('Počty dní'!F:J,MATCH(E459,'Počty dní'!H:H,0),4)</f>
        <v>47</v>
      </c>
      <c r="W459" s="115">
        <f t="shared" si="333"/>
        <v>1541.6</v>
      </c>
      <c r="X459" s="16"/>
    </row>
    <row r="460" spans="1:24" ht="15" thickBot="1" x14ac:dyDescent="0.35">
      <c r="A460" s="94">
        <v>332</v>
      </c>
      <c r="B460" s="44">
        <v>3132</v>
      </c>
      <c r="C460" s="44" t="s">
        <v>2</v>
      </c>
      <c r="D460" s="89"/>
      <c r="E460" s="67" t="str">
        <f>CONCATENATE(C460,D460)</f>
        <v>X</v>
      </c>
      <c r="F460" s="44" t="s">
        <v>119</v>
      </c>
      <c r="G460" s="192">
        <v>11</v>
      </c>
      <c r="H460" s="44" t="str">
        <f>CONCATENATE(F460,"/",G460)</f>
        <v>XXX214/11</v>
      </c>
      <c r="I460" s="68" t="s">
        <v>5</v>
      </c>
      <c r="J460" s="68" t="s">
        <v>6</v>
      </c>
      <c r="K460" s="69">
        <v>0.75694444444444453</v>
      </c>
      <c r="L460" s="70">
        <v>0.7583333333333333</v>
      </c>
      <c r="M460" s="143" t="s">
        <v>70</v>
      </c>
      <c r="N460" s="70">
        <v>0.77500000000000002</v>
      </c>
      <c r="O460" s="45" t="s">
        <v>109</v>
      </c>
      <c r="P460" s="44"/>
      <c r="Q460" s="71">
        <f t="shared" si="327"/>
        <v>1.6666666666666718E-2</v>
      </c>
      <c r="R460" s="71">
        <f t="shared" si="328"/>
        <v>1.3888888888887729E-3</v>
      </c>
      <c r="S460" s="71">
        <f t="shared" si="329"/>
        <v>1.8055555555555491E-2</v>
      </c>
      <c r="T460" s="71">
        <f t="shared" si="330"/>
        <v>5.5555555555555358E-3</v>
      </c>
      <c r="U460" s="44">
        <v>13.1</v>
      </c>
      <c r="V460" s="44">
        <f>INDEX('Počty dní'!F:J,MATCH(E460,'Počty dní'!H:H,0),4)</f>
        <v>47</v>
      </c>
      <c r="W460" s="115">
        <f>V460*U460</f>
        <v>615.69999999999993</v>
      </c>
      <c r="X460" s="16"/>
    </row>
    <row r="461" spans="1:24" ht="15" thickBot="1" x14ac:dyDescent="0.35">
      <c r="A461" s="120" t="str">
        <f ca="1">CONCATENATE(INDIRECT("R[-3]C[0]",FALSE),"celkem")</f>
        <v>332celkem</v>
      </c>
      <c r="B461" s="121"/>
      <c r="C461" s="121" t="str">
        <f ca="1">INDIRECT("R[-1]C[12]",FALSE)</f>
        <v>Česká Bělá</v>
      </c>
      <c r="D461" s="122"/>
      <c r="E461" s="121"/>
      <c r="F461" s="122"/>
      <c r="G461" s="121"/>
      <c r="H461" s="123"/>
      <c r="I461" s="132"/>
      <c r="J461" s="133" t="str">
        <f ca="1">INDIRECT("R[-2]C[0]",FALSE)</f>
        <v>V</v>
      </c>
      <c r="K461" s="124"/>
      <c r="L461" s="134"/>
      <c r="M461" s="125"/>
      <c r="N461" s="134"/>
      <c r="O461" s="126"/>
      <c r="P461" s="121"/>
      <c r="Q461" s="127">
        <f>SUM(Q448:Q460)</f>
        <v>0.28333333333333344</v>
      </c>
      <c r="R461" s="127">
        <f>SUM(R448:R460)</f>
        <v>1.8055555555555602E-2</v>
      </c>
      <c r="S461" s="127">
        <f>SUM(S448:S460)</f>
        <v>0.30138888888888904</v>
      </c>
      <c r="T461" s="127">
        <f>SUM(T448:T460)</f>
        <v>0.29027777777777763</v>
      </c>
      <c r="U461" s="128">
        <f>SUM(U448:U460)</f>
        <v>239.39999999999995</v>
      </c>
      <c r="V461" s="129"/>
      <c r="W461" s="130">
        <f>SUM(W448:W460)</f>
        <v>11251.8</v>
      </c>
      <c r="X461" s="41"/>
    </row>
    <row r="463" spans="1:24" ht="15" thickBot="1" x14ac:dyDescent="0.35">
      <c r="A463" s="16"/>
      <c r="B463" s="16"/>
      <c r="C463" s="16"/>
      <c r="D463" s="16"/>
      <c r="E463" s="16"/>
      <c r="F463" s="16"/>
      <c r="G463" s="16"/>
      <c r="H463" s="16"/>
      <c r="I463" s="16"/>
      <c r="J463" s="16"/>
      <c r="K463" s="16"/>
      <c r="L463" s="16"/>
      <c r="M463" s="16"/>
      <c r="N463" s="16"/>
      <c r="O463" s="16"/>
      <c r="P463" s="16"/>
      <c r="Q463" s="16"/>
      <c r="R463" s="16"/>
      <c r="S463" s="16"/>
      <c r="T463" s="16"/>
      <c r="U463" s="16"/>
      <c r="V463" s="16"/>
      <c r="W463" s="16"/>
      <c r="X463" s="16"/>
    </row>
    <row r="464" spans="1:24" x14ac:dyDescent="0.3">
      <c r="A464" s="93">
        <v>333</v>
      </c>
      <c r="B464" s="42">
        <v>3133</v>
      </c>
      <c r="C464" s="42" t="s">
        <v>2</v>
      </c>
      <c r="D464" s="109"/>
      <c r="E464" s="110" t="str">
        <f>CONCATENATE(C464,D464)</f>
        <v>X</v>
      </c>
      <c r="F464" s="42" t="s">
        <v>133</v>
      </c>
      <c r="G464" s="191">
        <v>2</v>
      </c>
      <c r="H464" s="42" t="str">
        <f>CONCATENATE(F464,"/",G464)</f>
        <v>XXX221/2</v>
      </c>
      <c r="I464" s="64" t="s">
        <v>5</v>
      </c>
      <c r="J464" s="64" t="s">
        <v>6</v>
      </c>
      <c r="K464" s="111">
        <v>0.18333333333333335</v>
      </c>
      <c r="L464" s="112">
        <v>0.18402777777777779</v>
      </c>
      <c r="M464" s="154" t="s">
        <v>135</v>
      </c>
      <c r="N464" s="112">
        <v>0.20138888888888887</v>
      </c>
      <c r="O464" s="113" t="s">
        <v>70</v>
      </c>
      <c r="P464" s="42" t="str">
        <f t="shared" ref="P464:P476" si="334">IF(M465=O464,"OK","POZOR")</f>
        <v>OK</v>
      </c>
      <c r="Q464" s="114">
        <f t="shared" ref="Q464:Q466" si="335">IF(ISNUMBER(G464),N464-L464,IF(F464="přejezd",N464-L464,0))</f>
        <v>1.7361111111111077E-2</v>
      </c>
      <c r="R464" s="114">
        <f t="shared" ref="R464:R466" si="336">IF(ISNUMBER(G464),L464-K464,0)</f>
        <v>6.9444444444444198E-4</v>
      </c>
      <c r="S464" s="114">
        <f t="shared" ref="S464:S466" si="337">Q464+R464</f>
        <v>1.8055555555555519E-2</v>
      </c>
      <c r="T464" s="114"/>
      <c r="U464" s="42">
        <v>13</v>
      </c>
      <c r="V464" s="42">
        <f>INDEX('Počty dní'!F:J,MATCH(E464,'Počty dní'!H:H,0),4)</f>
        <v>47</v>
      </c>
      <c r="W464" s="65">
        <f>V464*U464</f>
        <v>611</v>
      </c>
      <c r="X464" s="16"/>
    </row>
    <row r="465" spans="1:24" x14ac:dyDescent="0.3">
      <c r="A465" s="94">
        <v>333</v>
      </c>
      <c r="B465" s="44">
        <v>3133</v>
      </c>
      <c r="C465" s="44" t="s">
        <v>2</v>
      </c>
      <c r="D465" s="89"/>
      <c r="E465" s="67" t="str">
        <f t="shared" ref="E465:E477" si="338">CONCATENATE(C465,D465)</f>
        <v>X</v>
      </c>
      <c r="F465" s="44" t="s">
        <v>133</v>
      </c>
      <c r="G465" s="192">
        <v>1</v>
      </c>
      <c r="H465" s="44" t="str">
        <f t="shared" ref="H465:H477" si="339">CONCATENATE(F465,"/",G465)</f>
        <v>XXX221/1</v>
      </c>
      <c r="I465" s="68" t="s">
        <v>5</v>
      </c>
      <c r="J465" s="68" t="s">
        <v>6</v>
      </c>
      <c r="K465" s="69">
        <v>0.22638888888888889</v>
      </c>
      <c r="L465" s="70">
        <v>0.22708333333333333</v>
      </c>
      <c r="M465" s="45" t="s">
        <v>70</v>
      </c>
      <c r="N465" s="70">
        <v>0.24513888888888888</v>
      </c>
      <c r="O465" s="147" t="s">
        <v>134</v>
      </c>
      <c r="P465" s="44" t="str">
        <f t="shared" si="334"/>
        <v>OK</v>
      </c>
      <c r="Q465" s="71">
        <f t="shared" si="335"/>
        <v>1.8055555555555547E-2</v>
      </c>
      <c r="R465" s="71">
        <f t="shared" si="336"/>
        <v>6.9444444444444198E-4</v>
      </c>
      <c r="S465" s="71">
        <f t="shared" si="337"/>
        <v>1.8749999999999989E-2</v>
      </c>
      <c r="T465" s="71">
        <f t="shared" ref="T465:T466" si="340">K465-N464</f>
        <v>2.5000000000000022E-2</v>
      </c>
      <c r="U465" s="44">
        <v>12.2</v>
      </c>
      <c r="V465" s="44">
        <f>INDEX('Počty dní'!F:J,MATCH(E465,'Počty dní'!H:H,0),4)</f>
        <v>47</v>
      </c>
      <c r="W465" s="115">
        <f t="shared" ref="W465:W477" si="341">V465*U465</f>
        <v>573.4</v>
      </c>
      <c r="X465" s="16"/>
    </row>
    <row r="466" spans="1:24" x14ac:dyDescent="0.3">
      <c r="A466" s="94">
        <v>333</v>
      </c>
      <c r="B466" s="44">
        <v>3133</v>
      </c>
      <c r="C466" s="44" t="s">
        <v>2</v>
      </c>
      <c r="D466" s="89"/>
      <c r="E466" s="67" t="str">
        <f>CONCATENATE(C466,D466)</f>
        <v>X</v>
      </c>
      <c r="F466" s="44" t="s">
        <v>133</v>
      </c>
      <c r="G466" s="192">
        <v>4</v>
      </c>
      <c r="H466" s="44" t="str">
        <f>CONCATENATE(F466,"/",G466)</f>
        <v>XXX221/4</v>
      </c>
      <c r="I466" s="68" t="s">
        <v>5</v>
      </c>
      <c r="J466" s="68" t="s">
        <v>6</v>
      </c>
      <c r="K466" s="69">
        <v>0.24583333333333335</v>
      </c>
      <c r="L466" s="70">
        <v>0.24652777777777779</v>
      </c>
      <c r="M466" s="147" t="s">
        <v>134</v>
      </c>
      <c r="N466" s="70">
        <v>0.2673611111111111</v>
      </c>
      <c r="O466" s="45" t="s">
        <v>70</v>
      </c>
      <c r="P466" s="44" t="str">
        <f t="shared" si="334"/>
        <v>OK</v>
      </c>
      <c r="Q466" s="71">
        <f t="shared" si="335"/>
        <v>2.0833333333333315E-2</v>
      </c>
      <c r="R466" s="71">
        <f t="shared" si="336"/>
        <v>6.9444444444444198E-4</v>
      </c>
      <c r="S466" s="71">
        <f t="shared" si="337"/>
        <v>2.1527777777777757E-2</v>
      </c>
      <c r="T466" s="71">
        <f t="shared" si="340"/>
        <v>6.9444444444446973E-4</v>
      </c>
      <c r="U466" s="44">
        <v>15.2</v>
      </c>
      <c r="V466" s="44">
        <f>INDEX('Počty dní'!F:J,MATCH(E466,'Počty dní'!H:H,0),4)</f>
        <v>47</v>
      </c>
      <c r="W466" s="115">
        <f>V466*U466</f>
        <v>714.4</v>
      </c>
      <c r="X466" s="16"/>
    </row>
    <row r="467" spans="1:24" x14ac:dyDescent="0.3">
      <c r="A467" s="94">
        <v>333</v>
      </c>
      <c r="B467" s="44">
        <v>3133</v>
      </c>
      <c r="C467" s="44" t="s">
        <v>2</v>
      </c>
      <c r="D467" s="89"/>
      <c r="E467" s="67" t="str">
        <f t="shared" si="338"/>
        <v>X</v>
      </c>
      <c r="F467" s="44" t="s">
        <v>133</v>
      </c>
      <c r="G467" s="192">
        <v>3</v>
      </c>
      <c r="H467" s="44" t="str">
        <f t="shared" si="339"/>
        <v>XXX221/3</v>
      </c>
      <c r="I467" s="68" t="s">
        <v>5</v>
      </c>
      <c r="J467" s="68" t="s">
        <v>6</v>
      </c>
      <c r="K467" s="69">
        <v>0.27430555555555552</v>
      </c>
      <c r="L467" s="70">
        <v>0.27569444444444446</v>
      </c>
      <c r="M467" s="45" t="s">
        <v>70</v>
      </c>
      <c r="N467" s="70">
        <v>0.29375000000000001</v>
      </c>
      <c r="O467" s="147" t="s">
        <v>134</v>
      </c>
      <c r="P467" s="44" t="str">
        <f t="shared" si="334"/>
        <v>OK</v>
      </c>
      <c r="Q467" s="71">
        <f t="shared" ref="Q467" si="342">IF(ISNUMBER(G467),N467-L467,IF(F467="přejezd",N467-L467,0))</f>
        <v>1.8055555555555547E-2</v>
      </c>
      <c r="R467" s="71">
        <f t="shared" ref="R467" si="343">IF(ISNUMBER(G467),L467-K467,0)</f>
        <v>1.3888888888889395E-3</v>
      </c>
      <c r="S467" s="71">
        <f t="shared" ref="S467" si="344">Q467+R467</f>
        <v>1.9444444444444486E-2</v>
      </c>
      <c r="T467" s="71">
        <f t="shared" ref="T467" si="345">K467-N466</f>
        <v>6.9444444444444198E-3</v>
      </c>
      <c r="U467" s="44">
        <v>12.2</v>
      </c>
      <c r="V467" s="44">
        <f>INDEX('Počty dní'!F:J,MATCH(E467,'Počty dní'!H:H,0),4)</f>
        <v>47</v>
      </c>
      <c r="W467" s="115">
        <f t="shared" si="341"/>
        <v>573.4</v>
      </c>
      <c r="X467" s="16"/>
    </row>
    <row r="468" spans="1:24" x14ac:dyDescent="0.3">
      <c r="A468" s="94">
        <v>333</v>
      </c>
      <c r="B468" s="44">
        <v>3133</v>
      </c>
      <c r="C468" s="44" t="s">
        <v>2</v>
      </c>
      <c r="D468" s="89"/>
      <c r="E468" s="67" t="str">
        <f t="shared" ref="E468:E474" si="346">CONCATENATE(C468,D468)</f>
        <v>X</v>
      </c>
      <c r="F468" s="44" t="s">
        <v>133</v>
      </c>
      <c r="G468" s="192">
        <v>6</v>
      </c>
      <c r="H468" s="44" t="str">
        <f t="shared" ref="H468:H474" si="347">CONCATENATE(F468,"/",G468)</f>
        <v>XXX221/6</v>
      </c>
      <c r="I468" s="68" t="s">
        <v>6</v>
      </c>
      <c r="J468" s="68" t="s">
        <v>6</v>
      </c>
      <c r="K468" s="69">
        <v>0.29444444444444445</v>
      </c>
      <c r="L468" s="70">
        <v>0.2951388888888889</v>
      </c>
      <c r="M468" s="147" t="s">
        <v>134</v>
      </c>
      <c r="N468" s="70">
        <v>0.32291666666666669</v>
      </c>
      <c r="O468" s="45" t="s">
        <v>70</v>
      </c>
      <c r="P468" s="44" t="str">
        <f t="shared" si="334"/>
        <v>OK</v>
      </c>
      <c r="Q468" s="71">
        <f t="shared" ref="Q468:Q477" si="348">IF(ISNUMBER(G468),N468-L468,IF(F468="přejezd",N468-L468,0))</f>
        <v>2.777777777777779E-2</v>
      </c>
      <c r="R468" s="71">
        <f t="shared" ref="R468:R477" si="349">IF(ISNUMBER(G468),L468-K468,0)</f>
        <v>6.9444444444444198E-4</v>
      </c>
      <c r="S468" s="71">
        <f t="shared" ref="S468:S477" si="350">Q468+R468</f>
        <v>2.8472222222222232E-2</v>
      </c>
      <c r="T468" s="71">
        <f t="shared" ref="T468:T477" si="351">K468-N467</f>
        <v>6.9444444444444198E-4</v>
      </c>
      <c r="U468" s="44">
        <v>15.2</v>
      </c>
      <c r="V468" s="44">
        <f>INDEX('Počty dní'!F:J,MATCH(E468,'Počty dní'!H:H,0),4)</f>
        <v>47</v>
      </c>
      <c r="W468" s="115">
        <f t="shared" ref="W468:W474" si="352">V468*U468</f>
        <v>714.4</v>
      </c>
      <c r="X468" s="16"/>
    </row>
    <row r="469" spans="1:24" x14ac:dyDescent="0.3">
      <c r="A469" s="94">
        <v>333</v>
      </c>
      <c r="B469" s="44">
        <v>3133</v>
      </c>
      <c r="C469" s="44" t="s">
        <v>2</v>
      </c>
      <c r="D469" s="89"/>
      <c r="E469" s="67" t="str">
        <f t="shared" si="346"/>
        <v>X</v>
      </c>
      <c r="F469" s="44" t="s">
        <v>95</v>
      </c>
      <c r="G469" s="192">
        <v>5</v>
      </c>
      <c r="H469" s="44" t="str">
        <f t="shared" si="347"/>
        <v>XXX194/5</v>
      </c>
      <c r="I469" s="68" t="s">
        <v>5</v>
      </c>
      <c r="J469" s="68" t="s">
        <v>6</v>
      </c>
      <c r="K469" s="69">
        <v>0.46180555555555558</v>
      </c>
      <c r="L469" s="70">
        <v>0.46527777777777773</v>
      </c>
      <c r="M469" s="45" t="s">
        <v>70</v>
      </c>
      <c r="N469" s="70">
        <v>0.49444444444444446</v>
      </c>
      <c r="O469" s="45" t="s">
        <v>28</v>
      </c>
      <c r="P469" s="44" t="str">
        <f t="shared" si="334"/>
        <v>OK</v>
      </c>
      <c r="Q469" s="71">
        <f t="shared" si="348"/>
        <v>2.916666666666673E-2</v>
      </c>
      <c r="R469" s="71">
        <f t="shared" si="349"/>
        <v>3.4722222222221544E-3</v>
      </c>
      <c r="S469" s="71">
        <f t="shared" si="350"/>
        <v>3.2638888888888884E-2</v>
      </c>
      <c r="T469" s="71">
        <f t="shared" si="351"/>
        <v>0.1388888888888889</v>
      </c>
      <c r="U469" s="44">
        <v>26.1</v>
      </c>
      <c r="V469" s="44">
        <f>INDEX('Počty dní'!F:J,MATCH(E469,'Počty dní'!H:H,0),4)</f>
        <v>47</v>
      </c>
      <c r="W469" s="115">
        <f t="shared" si="352"/>
        <v>1226.7</v>
      </c>
    </row>
    <row r="470" spans="1:24" x14ac:dyDescent="0.3">
      <c r="A470" s="94">
        <v>333</v>
      </c>
      <c r="B470" s="44">
        <v>3133</v>
      </c>
      <c r="C470" s="44" t="s">
        <v>2</v>
      </c>
      <c r="D470" s="89"/>
      <c r="E470" s="67" t="str">
        <f t="shared" si="346"/>
        <v>X</v>
      </c>
      <c r="F470" s="44" t="s">
        <v>95</v>
      </c>
      <c r="G470" s="192">
        <v>8</v>
      </c>
      <c r="H470" s="44" t="str">
        <f t="shared" si="347"/>
        <v>XXX194/8</v>
      </c>
      <c r="I470" s="68" t="s">
        <v>5</v>
      </c>
      <c r="J470" s="68" t="s">
        <v>6</v>
      </c>
      <c r="K470" s="69">
        <v>0.50138888888888888</v>
      </c>
      <c r="L470" s="70">
        <v>0.50347222222222221</v>
      </c>
      <c r="M470" s="45" t="s">
        <v>28</v>
      </c>
      <c r="N470" s="70">
        <v>0.53472222222222221</v>
      </c>
      <c r="O470" s="45" t="s">
        <v>70</v>
      </c>
      <c r="P470" s="44" t="str">
        <f t="shared" si="334"/>
        <v>OK</v>
      </c>
      <c r="Q470" s="71">
        <f t="shared" si="348"/>
        <v>3.125E-2</v>
      </c>
      <c r="R470" s="71">
        <f t="shared" si="349"/>
        <v>2.0833333333333259E-3</v>
      </c>
      <c r="S470" s="71">
        <f t="shared" si="350"/>
        <v>3.3333333333333326E-2</v>
      </c>
      <c r="T470" s="71">
        <f t="shared" si="351"/>
        <v>6.9444444444444198E-3</v>
      </c>
      <c r="U470" s="44">
        <v>26.1</v>
      </c>
      <c r="V470" s="44">
        <f>INDEX('Počty dní'!F:J,MATCH(E470,'Počty dní'!H:H,0),4)</f>
        <v>47</v>
      </c>
      <c r="W470" s="115">
        <f t="shared" si="352"/>
        <v>1226.7</v>
      </c>
    </row>
    <row r="471" spans="1:24" x14ac:dyDescent="0.3">
      <c r="A471" s="94">
        <v>333</v>
      </c>
      <c r="B471" s="44">
        <v>3133</v>
      </c>
      <c r="C471" s="44" t="s">
        <v>2</v>
      </c>
      <c r="D471" s="89"/>
      <c r="E471" s="67" t="str">
        <f t="shared" si="346"/>
        <v>X</v>
      </c>
      <c r="F471" s="44" t="s">
        <v>133</v>
      </c>
      <c r="G471" s="192">
        <v>13</v>
      </c>
      <c r="H471" s="44" t="str">
        <f t="shared" si="347"/>
        <v>XXX221/13</v>
      </c>
      <c r="I471" s="68" t="s">
        <v>5</v>
      </c>
      <c r="J471" s="68" t="s">
        <v>6</v>
      </c>
      <c r="K471" s="69">
        <v>0.60416666666666663</v>
      </c>
      <c r="L471" s="70">
        <v>0.60555555555555551</v>
      </c>
      <c r="M471" s="45" t="s">
        <v>70</v>
      </c>
      <c r="N471" s="70">
        <v>0.62777777777777777</v>
      </c>
      <c r="O471" s="147" t="s">
        <v>134</v>
      </c>
      <c r="P471" s="44" t="str">
        <f t="shared" si="334"/>
        <v>OK</v>
      </c>
      <c r="Q471" s="71">
        <f t="shared" si="348"/>
        <v>2.2222222222222254E-2</v>
      </c>
      <c r="R471" s="71">
        <f t="shared" si="349"/>
        <v>1.388888888888884E-3</v>
      </c>
      <c r="S471" s="71">
        <f t="shared" si="350"/>
        <v>2.3611111111111138E-2</v>
      </c>
      <c r="T471" s="71">
        <f t="shared" si="351"/>
        <v>6.944444444444442E-2</v>
      </c>
      <c r="U471" s="44">
        <v>15.2</v>
      </c>
      <c r="V471" s="44">
        <f>INDEX('Počty dní'!F:J,MATCH(E471,'Počty dní'!H:H,0),4)</f>
        <v>47</v>
      </c>
      <c r="W471" s="115">
        <f t="shared" si="352"/>
        <v>714.4</v>
      </c>
      <c r="X471" s="16"/>
    </row>
    <row r="472" spans="1:24" x14ac:dyDescent="0.3">
      <c r="A472" s="94">
        <v>333</v>
      </c>
      <c r="B472" s="44">
        <v>3133</v>
      </c>
      <c r="C472" s="44" t="s">
        <v>2</v>
      </c>
      <c r="D472" s="89"/>
      <c r="E472" s="67" t="str">
        <f t="shared" si="346"/>
        <v>X</v>
      </c>
      <c r="F472" s="44" t="s">
        <v>133</v>
      </c>
      <c r="G472" s="192">
        <v>16</v>
      </c>
      <c r="H472" s="44" t="str">
        <f t="shared" si="347"/>
        <v>XXX221/16</v>
      </c>
      <c r="I472" s="68" t="s">
        <v>5</v>
      </c>
      <c r="J472" s="68" t="s">
        <v>6</v>
      </c>
      <c r="K472" s="69">
        <v>0.62777777777777777</v>
      </c>
      <c r="L472" s="70">
        <v>0.62847222222222221</v>
      </c>
      <c r="M472" s="147" t="s">
        <v>134</v>
      </c>
      <c r="N472" s="70">
        <v>0.64513888888888882</v>
      </c>
      <c r="O472" s="45" t="s">
        <v>70</v>
      </c>
      <c r="P472" s="44" t="str">
        <f t="shared" si="334"/>
        <v>OK</v>
      </c>
      <c r="Q472" s="71">
        <f t="shared" si="348"/>
        <v>1.6666666666666607E-2</v>
      </c>
      <c r="R472" s="71">
        <f t="shared" si="349"/>
        <v>6.9444444444444198E-4</v>
      </c>
      <c r="S472" s="71">
        <f t="shared" si="350"/>
        <v>1.7361111111111049E-2</v>
      </c>
      <c r="T472" s="71">
        <f t="shared" si="351"/>
        <v>0</v>
      </c>
      <c r="U472" s="44">
        <v>12.2</v>
      </c>
      <c r="V472" s="44">
        <f>INDEX('Počty dní'!F:J,MATCH(E472,'Počty dní'!H:H,0),4)</f>
        <v>47</v>
      </c>
      <c r="W472" s="115">
        <f t="shared" si="352"/>
        <v>573.4</v>
      </c>
      <c r="X472" s="16"/>
    </row>
    <row r="473" spans="1:24" x14ac:dyDescent="0.3">
      <c r="A473" s="94">
        <v>333</v>
      </c>
      <c r="B473" s="44">
        <v>3133</v>
      </c>
      <c r="C473" s="44" t="s">
        <v>2</v>
      </c>
      <c r="D473" s="89"/>
      <c r="E473" s="67" t="str">
        <f t="shared" si="346"/>
        <v>X</v>
      </c>
      <c r="F473" s="44" t="s">
        <v>133</v>
      </c>
      <c r="G473" s="192">
        <v>15</v>
      </c>
      <c r="H473" s="44" t="str">
        <f t="shared" si="347"/>
        <v>XXX221/15</v>
      </c>
      <c r="I473" s="68" t="s">
        <v>5</v>
      </c>
      <c r="J473" s="68" t="s">
        <v>6</v>
      </c>
      <c r="K473" s="69">
        <v>0.64583333333333337</v>
      </c>
      <c r="L473" s="70">
        <v>0.64722222222222225</v>
      </c>
      <c r="M473" s="45" t="s">
        <v>70</v>
      </c>
      <c r="N473" s="70">
        <v>0.66597222222222219</v>
      </c>
      <c r="O473" s="138" t="s">
        <v>135</v>
      </c>
      <c r="P473" s="44" t="str">
        <f t="shared" si="334"/>
        <v>OK</v>
      </c>
      <c r="Q473" s="71">
        <f t="shared" si="348"/>
        <v>1.8749999999999933E-2</v>
      </c>
      <c r="R473" s="71">
        <f t="shared" si="349"/>
        <v>1.388888888888884E-3</v>
      </c>
      <c r="S473" s="71">
        <f t="shared" si="350"/>
        <v>2.0138888888888817E-2</v>
      </c>
      <c r="T473" s="71">
        <f t="shared" si="351"/>
        <v>6.94444444444553E-4</v>
      </c>
      <c r="U473" s="44">
        <v>13</v>
      </c>
      <c r="V473" s="44">
        <f>INDEX('Počty dní'!F:J,MATCH(E473,'Počty dní'!H:H,0),4)</f>
        <v>47</v>
      </c>
      <c r="W473" s="115">
        <f t="shared" si="352"/>
        <v>611</v>
      </c>
      <c r="X473" s="16"/>
    </row>
    <row r="474" spans="1:24" x14ac:dyDescent="0.3">
      <c r="A474" s="94">
        <v>333</v>
      </c>
      <c r="B474" s="44">
        <v>3133</v>
      </c>
      <c r="C474" s="44" t="s">
        <v>2</v>
      </c>
      <c r="D474" s="89"/>
      <c r="E474" s="67" t="str">
        <f t="shared" si="346"/>
        <v>X</v>
      </c>
      <c r="F474" s="44" t="s">
        <v>133</v>
      </c>
      <c r="G474" s="192">
        <v>18</v>
      </c>
      <c r="H474" s="44" t="str">
        <f t="shared" si="347"/>
        <v>XXX221/18</v>
      </c>
      <c r="I474" s="68" t="s">
        <v>5</v>
      </c>
      <c r="J474" s="68" t="s">
        <v>6</v>
      </c>
      <c r="K474" s="69">
        <v>0.66597222222222219</v>
      </c>
      <c r="L474" s="70">
        <v>0.66666666666666663</v>
      </c>
      <c r="M474" s="138" t="s">
        <v>135</v>
      </c>
      <c r="N474" s="70">
        <v>0.68402777777777779</v>
      </c>
      <c r="O474" s="45" t="s">
        <v>70</v>
      </c>
      <c r="P474" s="44" t="str">
        <f t="shared" si="334"/>
        <v>OK</v>
      </c>
      <c r="Q474" s="71">
        <f t="shared" si="348"/>
        <v>1.736111111111116E-2</v>
      </c>
      <c r="R474" s="71">
        <f t="shared" si="349"/>
        <v>6.9444444444444198E-4</v>
      </c>
      <c r="S474" s="71">
        <f t="shared" si="350"/>
        <v>1.8055555555555602E-2</v>
      </c>
      <c r="T474" s="71">
        <f t="shared" si="351"/>
        <v>0</v>
      </c>
      <c r="U474" s="44">
        <v>13</v>
      </c>
      <c r="V474" s="44">
        <f>INDEX('Počty dní'!F:J,MATCH(E474,'Počty dní'!H:H,0),4)</f>
        <v>47</v>
      </c>
      <c r="W474" s="115">
        <f t="shared" si="352"/>
        <v>611</v>
      </c>
      <c r="X474" s="16"/>
    </row>
    <row r="475" spans="1:24" x14ac:dyDescent="0.3">
      <c r="A475" s="94">
        <v>333</v>
      </c>
      <c r="B475" s="44">
        <v>3133</v>
      </c>
      <c r="C475" s="44" t="s">
        <v>2</v>
      </c>
      <c r="D475" s="89"/>
      <c r="E475" s="67" t="str">
        <f t="shared" si="338"/>
        <v>X</v>
      </c>
      <c r="F475" s="44" t="s">
        <v>133</v>
      </c>
      <c r="G475" s="192">
        <v>17</v>
      </c>
      <c r="H475" s="44" t="str">
        <f t="shared" si="339"/>
        <v>XXX221/17</v>
      </c>
      <c r="I475" s="68" t="s">
        <v>5</v>
      </c>
      <c r="J475" s="68" t="s">
        <v>6</v>
      </c>
      <c r="K475" s="69">
        <v>0.6875</v>
      </c>
      <c r="L475" s="70">
        <v>0.68888888888888899</v>
      </c>
      <c r="M475" s="45" t="s">
        <v>70</v>
      </c>
      <c r="N475" s="70">
        <v>0.71111111111111114</v>
      </c>
      <c r="O475" s="147" t="s">
        <v>134</v>
      </c>
      <c r="P475" s="44" t="str">
        <f t="shared" si="334"/>
        <v>OK</v>
      </c>
      <c r="Q475" s="71">
        <f t="shared" si="348"/>
        <v>2.2222222222222143E-2</v>
      </c>
      <c r="R475" s="71">
        <f t="shared" si="349"/>
        <v>1.388888888888995E-3</v>
      </c>
      <c r="S475" s="71">
        <f t="shared" si="350"/>
        <v>2.3611111111111138E-2</v>
      </c>
      <c r="T475" s="71">
        <f t="shared" si="351"/>
        <v>3.4722222222222099E-3</v>
      </c>
      <c r="U475" s="44">
        <v>15.2</v>
      </c>
      <c r="V475" s="44">
        <f>INDEX('Počty dní'!F:J,MATCH(E475,'Počty dní'!H:H,0),4)</f>
        <v>47</v>
      </c>
      <c r="W475" s="115">
        <f t="shared" si="341"/>
        <v>714.4</v>
      </c>
      <c r="X475" s="16"/>
    </row>
    <row r="476" spans="1:24" x14ac:dyDescent="0.3">
      <c r="A476" s="94">
        <v>333</v>
      </c>
      <c r="B476" s="44">
        <v>3133</v>
      </c>
      <c r="C476" s="44" t="s">
        <v>2</v>
      </c>
      <c r="D476" s="89"/>
      <c r="E476" s="67" t="str">
        <f>CONCATENATE(C476,D476)</f>
        <v>X</v>
      </c>
      <c r="F476" s="44" t="s">
        <v>133</v>
      </c>
      <c r="G476" s="192">
        <v>20</v>
      </c>
      <c r="H476" s="44" t="str">
        <f>CONCATENATE(F476,"/",G476)</f>
        <v>XXX221/20</v>
      </c>
      <c r="I476" s="68" t="s">
        <v>5</v>
      </c>
      <c r="J476" s="68" t="s">
        <v>6</v>
      </c>
      <c r="K476" s="69">
        <v>0.71111111111111114</v>
      </c>
      <c r="L476" s="70">
        <v>0.71180555555555547</v>
      </c>
      <c r="M476" s="147" t="s">
        <v>134</v>
      </c>
      <c r="N476" s="70">
        <v>0.7284722222222223</v>
      </c>
      <c r="O476" s="45" t="s">
        <v>70</v>
      </c>
      <c r="P476" s="44" t="str">
        <f t="shared" si="334"/>
        <v>OK</v>
      </c>
      <c r="Q476" s="71">
        <f t="shared" si="348"/>
        <v>1.6666666666666829E-2</v>
      </c>
      <c r="R476" s="71">
        <f t="shared" si="349"/>
        <v>6.9444444444433095E-4</v>
      </c>
      <c r="S476" s="71">
        <f t="shared" si="350"/>
        <v>1.736111111111116E-2</v>
      </c>
      <c r="T476" s="71">
        <f t="shared" si="351"/>
        <v>0</v>
      </c>
      <c r="U476" s="44">
        <v>12.2</v>
      </c>
      <c r="V476" s="44">
        <f>INDEX('Počty dní'!F:J,MATCH(E476,'Počty dní'!H:H,0),4)</f>
        <v>47</v>
      </c>
      <c r="W476" s="115">
        <f>V476*U476</f>
        <v>573.4</v>
      </c>
      <c r="X476" s="16"/>
    </row>
    <row r="477" spans="1:24" ht="15" thickBot="1" x14ac:dyDescent="0.35">
      <c r="A477" s="94">
        <v>333</v>
      </c>
      <c r="B477" s="44">
        <v>3133</v>
      </c>
      <c r="C477" s="44" t="s">
        <v>2</v>
      </c>
      <c r="D477" s="89"/>
      <c r="E477" s="67" t="str">
        <f t="shared" si="338"/>
        <v>X</v>
      </c>
      <c r="F477" s="44" t="s">
        <v>133</v>
      </c>
      <c r="G477" s="192">
        <v>19</v>
      </c>
      <c r="H477" s="44" t="str">
        <f t="shared" si="339"/>
        <v>XXX221/19</v>
      </c>
      <c r="I477" s="68" t="s">
        <v>5</v>
      </c>
      <c r="J477" s="68" t="s">
        <v>6</v>
      </c>
      <c r="K477" s="69">
        <v>0.72916666666666663</v>
      </c>
      <c r="L477" s="70">
        <v>0.73055555555555562</v>
      </c>
      <c r="M477" s="45" t="s">
        <v>70</v>
      </c>
      <c r="N477" s="70">
        <v>0.74930555555555556</v>
      </c>
      <c r="O477" s="138" t="s">
        <v>135</v>
      </c>
      <c r="P477" s="44"/>
      <c r="Q477" s="71">
        <f t="shared" si="348"/>
        <v>1.8749999999999933E-2</v>
      </c>
      <c r="R477" s="71">
        <f t="shared" si="349"/>
        <v>1.388888888888995E-3</v>
      </c>
      <c r="S477" s="71">
        <f t="shared" si="350"/>
        <v>2.0138888888888928E-2</v>
      </c>
      <c r="T477" s="71">
        <f t="shared" si="351"/>
        <v>6.9444444444433095E-4</v>
      </c>
      <c r="U477" s="44">
        <v>13</v>
      </c>
      <c r="V477" s="44">
        <f>INDEX('Počty dní'!F:J,MATCH(E477,'Počty dní'!H:H,0),4)</f>
        <v>47</v>
      </c>
      <c r="W477" s="115">
        <f t="shared" si="341"/>
        <v>611</v>
      </c>
      <c r="X477" s="16"/>
    </row>
    <row r="478" spans="1:24" ht="15" thickBot="1" x14ac:dyDescent="0.35">
      <c r="A478" s="120" t="str">
        <f ca="1">CONCATENATE(INDIRECT("R[-3]C[0]",FALSE),"celkem")</f>
        <v>333celkem</v>
      </c>
      <c r="B478" s="121"/>
      <c r="C478" s="121" t="str">
        <f ca="1">INDIRECT("R[-1]C[12]",FALSE)</f>
        <v>Horní Krupá</v>
      </c>
      <c r="D478" s="122"/>
      <c r="E478" s="121"/>
      <c r="F478" s="122"/>
      <c r="G478" s="121"/>
      <c r="H478" s="123"/>
      <c r="I478" s="132"/>
      <c r="J478" s="133" t="str">
        <f ca="1">INDIRECT("R[-2]C[0]",FALSE)</f>
        <v>V</v>
      </c>
      <c r="K478" s="124"/>
      <c r="L478" s="134"/>
      <c r="M478" s="125"/>
      <c r="N478" s="134"/>
      <c r="O478" s="126"/>
      <c r="P478" s="121"/>
      <c r="Q478" s="127">
        <f>SUM(Q464:Q477)</f>
        <v>0.29513888888888884</v>
      </c>
      <c r="R478" s="127">
        <f>SUM(R464:R477)</f>
        <v>1.736111111111116E-2</v>
      </c>
      <c r="S478" s="127">
        <f>SUM(S464:S477)</f>
        <v>0.3125</v>
      </c>
      <c r="T478" s="127">
        <f>SUM(T464:T477)</f>
        <v>0.25347222222222221</v>
      </c>
      <c r="U478" s="128">
        <f>SUM(U464:U477)</f>
        <v>213.79999999999995</v>
      </c>
      <c r="V478" s="129"/>
      <c r="W478" s="130">
        <f>SUM(W464:W477)</f>
        <v>10048.599999999999</v>
      </c>
      <c r="X478" s="41"/>
    </row>
    <row r="479" spans="1:24" x14ac:dyDescent="0.3">
      <c r="A479" s="16"/>
      <c r="B479" s="16"/>
      <c r="C479" s="16"/>
      <c r="D479" s="16"/>
      <c r="E479" s="16"/>
      <c r="F479" s="16"/>
      <c r="G479" s="16"/>
      <c r="H479" s="16"/>
      <c r="I479" s="16"/>
      <c r="J479" s="16"/>
      <c r="K479" s="16"/>
      <c r="L479" s="16"/>
      <c r="M479" s="16"/>
      <c r="N479" s="16"/>
      <c r="O479" s="16"/>
      <c r="P479" s="16"/>
      <c r="Q479" s="16"/>
      <c r="R479" s="16"/>
      <c r="S479" s="16"/>
      <c r="T479" s="16"/>
      <c r="U479" s="16"/>
      <c r="V479" s="16"/>
      <c r="W479" s="16"/>
      <c r="X479" s="16"/>
    </row>
    <row r="480" spans="1:24" ht="15" thickBot="1" x14ac:dyDescent="0.35">
      <c r="A480" s="16"/>
      <c r="B480" s="16"/>
      <c r="C480" s="16"/>
      <c r="D480" s="16"/>
      <c r="E480" s="16"/>
      <c r="F480" s="16"/>
      <c r="G480" s="16"/>
      <c r="H480" s="16"/>
      <c r="I480" s="16"/>
      <c r="J480" s="16"/>
      <c r="K480" s="16"/>
      <c r="L480" s="16"/>
      <c r="M480" s="16"/>
      <c r="N480" s="16"/>
      <c r="O480" s="16"/>
      <c r="P480" s="16"/>
      <c r="Q480" s="16"/>
      <c r="R480" s="16"/>
      <c r="S480" s="16"/>
      <c r="T480" s="16"/>
      <c r="U480" s="16"/>
      <c r="V480" s="16"/>
      <c r="W480" s="16"/>
      <c r="X480" s="16"/>
    </row>
    <row r="481" spans="1:24" x14ac:dyDescent="0.3">
      <c r="A481" s="93">
        <v>334</v>
      </c>
      <c r="B481" s="42">
        <v>3134</v>
      </c>
      <c r="C481" s="42" t="s">
        <v>2</v>
      </c>
      <c r="D481" s="109"/>
      <c r="E481" s="110" t="str">
        <f t="shared" ref="E481:E486" si="353">CONCATENATE(C481,D481)</f>
        <v>X</v>
      </c>
      <c r="F481" s="42" t="s">
        <v>114</v>
      </c>
      <c r="G481" s="191">
        <v>1</v>
      </c>
      <c r="H481" s="42" t="str">
        <f t="shared" ref="H481:H486" si="354">CONCATENATE(F481,"/",G481)</f>
        <v>XXX212/1</v>
      </c>
      <c r="I481" s="64" t="s">
        <v>5</v>
      </c>
      <c r="J481" s="64" t="s">
        <v>5</v>
      </c>
      <c r="K481" s="111">
        <v>0.1875</v>
      </c>
      <c r="L481" s="112">
        <v>0.18888888888888888</v>
      </c>
      <c r="M481" s="113" t="s">
        <v>70</v>
      </c>
      <c r="N481" s="112">
        <v>0.21249999999999999</v>
      </c>
      <c r="O481" s="154" t="s">
        <v>110</v>
      </c>
      <c r="P481" s="42" t="str">
        <f t="shared" ref="P481:P501" si="355">IF(M482=O481,"OK","POZOR")</f>
        <v>OK</v>
      </c>
      <c r="Q481" s="114">
        <f t="shared" ref="Q481:Q502" si="356">IF(ISNUMBER(G481),N481-L481,IF(F481="přejezd",N481-L481,0))</f>
        <v>2.361111111111111E-2</v>
      </c>
      <c r="R481" s="114">
        <f t="shared" ref="R481:R502" si="357">IF(ISNUMBER(G481),L481-K481,0)</f>
        <v>1.388888888888884E-3</v>
      </c>
      <c r="S481" s="114">
        <f t="shared" ref="S481:S502" si="358">Q481+R481</f>
        <v>2.4999999999999994E-2</v>
      </c>
      <c r="T481" s="114"/>
      <c r="U481" s="42">
        <v>17.7</v>
      </c>
      <c r="V481" s="42">
        <f>INDEX('Počty dní'!F:J,MATCH(E481,'Počty dní'!H:H,0),4)</f>
        <v>47</v>
      </c>
      <c r="W481" s="65">
        <f t="shared" ref="W481:W495" si="359">V481*U481</f>
        <v>831.9</v>
      </c>
      <c r="X481" s="16"/>
    </row>
    <row r="482" spans="1:24" x14ac:dyDescent="0.3">
      <c r="A482" s="94">
        <v>334</v>
      </c>
      <c r="B482" s="44">
        <v>3134</v>
      </c>
      <c r="C482" s="44" t="s">
        <v>2</v>
      </c>
      <c r="D482" s="89"/>
      <c r="E482" s="67" t="str">
        <f t="shared" si="353"/>
        <v>X</v>
      </c>
      <c r="F482" s="44" t="s">
        <v>122</v>
      </c>
      <c r="G482" s="192">
        <v>4</v>
      </c>
      <c r="H482" s="44" t="str">
        <f t="shared" si="354"/>
        <v>XXX161/4</v>
      </c>
      <c r="I482" s="68" t="s">
        <v>5</v>
      </c>
      <c r="J482" s="68" t="s">
        <v>5</v>
      </c>
      <c r="K482" s="69">
        <v>0.25</v>
      </c>
      <c r="L482" s="70">
        <v>0.25069444444444444</v>
      </c>
      <c r="M482" s="138" t="s">
        <v>110</v>
      </c>
      <c r="N482" s="70">
        <v>0.2722222222222222</v>
      </c>
      <c r="O482" s="141" t="s">
        <v>106</v>
      </c>
      <c r="P482" s="44" t="str">
        <f t="shared" si="355"/>
        <v>OK</v>
      </c>
      <c r="Q482" s="71">
        <f t="shared" si="356"/>
        <v>2.1527777777777757E-2</v>
      </c>
      <c r="R482" s="71">
        <f t="shared" si="357"/>
        <v>6.9444444444444198E-4</v>
      </c>
      <c r="S482" s="71">
        <f t="shared" si="358"/>
        <v>2.2222222222222199E-2</v>
      </c>
      <c r="T482" s="71">
        <f t="shared" ref="T482:T502" si="360">K482-N481</f>
        <v>3.7500000000000006E-2</v>
      </c>
      <c r="U482" s="44">
        <v>18.899999999999999</v>
      </c>
      <c r="V482" s="44">
        <f>INDEX('Počty dní'!F:J,MATCH(E482,'Počty dní'!H:H,0),4)</f>
        <v>47</v>
      </c>
      <c r="W482" s="115">
        <f t="shared" si="359"/>
        <v>888.3</v>
      </c>
      <c r="X482" s="16"/>
    </row>
    <row r="483" spans="1:24" x14ac:dyDescent="0.3">
      <c r="A483" s="94">
        <v>334</v>
      </c>
      <c r="B483" s="44">
        <v>3134</v>
      </c>
      <c r="C483" s="44" t="s">
        <v>2</v>
      </c>
      <c r="D483" s="89"/>
      <c r="E483" s="67" t="str">
        <f t="shared" si="353"/>
        <v>X</v>
      </c>
      <c r="F483" s="44" t="s">
        <v>122</v>
      </c>
      <c r="G483" s="192">
        <v>3</v>
      </c>
      <c r="H483" s="44" t="str">
        <f t="shared" si="354"/>
        <v>XXX161/3</v>
      </c>
      <c r="I483" s="68" t="s">
        <v>5</v>
      </c>
      <c r="J483" s="68" t="s">
        <v>5</v>
      </c>
      <c r="K483" s="69">
        <v>0.27916666666666667</v>
      </c>
      <c r="L483" s="70">
        <v>0.28055555555555556</v>
      </c>
      <c r="M483" s="141" t="s">
        <v>106</v>
      </c>
      <c r="N483" s="70">
        <v>0.3034722222222222</v>
      </c>
      <c r="O483" s="138" t="s">
        <v>111</v>
      </c>
      <c r="P483" s="44" t="str">
        <f t="shared" si="355"/>
        <v>OK</v>
      </c>
      <c r="Q483" s="71">
        <f t="shared" si="356"/>
        <v>2.2916666666666641E-2</v>
      </c>
      <c r="R483" s="71">
        <f t="shared" si="357"/>
        <v>1.388888888888884E-3</v>
      </c>
      <c r="S483" s="71">
        <f t="shared" si="358"/>
        <v>2.4305555555555525E-2</v>
      </c>
      <c r="T483" s="71">
        <f t="shared" si="360"/>
        <v>6.9444444444444753E-3</v>
      </c>
      <c r="U483" s="44">
        <v>18.899999999999999</v>
      </c>
      <c r="V483" s="44">
        <f>INDEX('Počty dní'!F:J,MATCH(E483,'Počty dní'!H:H,0),4)</f>
        <v>47</v>
      </c>
      <c r="W483" s="115">
        <f t="shared" si="359"/>
        <v>888.3</v>
      </c>
      <c r="X483" s="16"/>
    </row>
    <row r="484" spans="1:24" x14ac:dyDescent="0.3">
      <c r="A484" s="94">
        <v>334</v>
      </c>
      <c r="B484" s="44">
        <v>3134</v>
      </c>
      <c r="C484" s="44" t="s">
        <v>2</v>
      </c>
      <c r="D484" s="89"/>
      <c r="E484" s="67" t="str">
        <f t="shared" si="353"/>
        <v>X</v>
      </c>
      <c r="F484" s="44" t="s">
        <v>112</v>
      </c>
      <c r="G484" s="192">
        <v>8</v>
      </c>
      <c r="H484" s="44" t="str">
        <f t="shared" si="354"/>
        <v>XXX211/8</v>
      </c>
      <c r="I484" s="68" t="s">
        <v>5</v>
      </c>
      <c r="J484" s="68" t="s">
        <v>5</v>
      </c>
      <c r="K484" s="69">
        <v>0.30416666666666664</v>
      </c>
      <c r="L484" s="70">
        <v>0.30694444444444441</v>
      </c>
      <c r="M484" s="141" t="s">
        <v>111</v>
      </c>
      <c r="N484" s="70">
        <v>0.3263888888888889</v>
      </c>
      <c r="O484" s="138" t="s">
        <v>113</v>
      </c>
      <c r="P484" s="44" t="str">
        <f t="shared" si="355"/>
        <v>OK</v>
      </c>
      <c r="Q484" s="71">
        <f t="shared" si="356"/>
        <v>1.9444444444444486E-2</v>
      </c>
      <c r="R484" s="71">
        <f t="shared" si="357"/>
        <v>2.7777777777777679E-3</v>
      </c>
      <c r="S484" s="71">
        <f t="shared" si="358"/>
        <v>2.2222222222222254E-2</v>
      </c>
      <c r="T484" s="71">
        <f t="shared" si="360"/>
        <v>6.9444444444444198E-4</v>
      </c>
      <c r="U484" s="44">
        <v>14.5</v>
      </c>
      <c r="V484" s="44">
        <f>INDEX('Počty dní'!F:J,MATCH(E484,'Počty dní'!H:H,0),4)</f>
        <v>47</v>
      </c>
      <c r="W484" s="115">
        <f t="shared" si="359"/>
        <v>681.5</v>
      </c>
      <c r="X484" s="16"/>
    </row>
    <row r="485" spans="1:24" x14ac:dyDescent="0.3">
      <c r="A485" s="94">
        <v>334</v>
      </c>
      <c r="B485" s="44">
        <v>3134</v>
      </c>
      <c r="C485" s="44" t="s">
        <v>2</v>
      </c>
      <c r="D485" s="89"/>
      <c r="E485" s="67" t="str">
        <f t="shared" si="353"/>
        <v>X</v>
      </c>
      <c r="F485" s="44" t="s">
        <v>112</v>
      </c>
      <c r="G485" s="192">
        <v>7</v>
      </c>
      <c r="H485" s="44" t="str">
        <f t="shared" si="354"/>
        <v>XXX211/7</v>
      </c>
      <c r="I485" s="68" t="s">
        <v>5</v>
      </c>
      <c r="J485" s="68" t="s">
        <v>5</v>
      </c>
      <c r="K485" s="69">
        <v>0.33749999999999997</v>
      </c>
      <c r="L485" s="70">
        <v>0.33888888888888885</v>
      </c>
      <c r="M485" s="141" t="s">
        <v>113</v>
      </c>
      <c r="N485" s="70">
        <v>0.35833333333333334</v>
      </c>
      <c r="O485" s="138" t="s">
        <v>111</v>
      </c>
      <c r="P485" s="44" t="str">
        <f t="shared" si="355"/>
        <v>OK</v>
      </c>
      <c r="Q485" s="71">
        <f t="shared" si="356"/>
        <v>1.9444444444444486E-2</v>
      </c>
      <c r="R485" s="71">
        <f t="shared" si="357"/>
        <v>1.388888888888884E-3</v>
      </c>
      <c r="S485" s="71">
        <f t="shared" si="358"/>
        <v>2.083333333333337E-2</v>
      </c>
      <c r="T485" s="71">
        <f t="shared" si="360"/>
        <v>1.1111111111111072E-2</v>
      </c>
      <c r="U485" s="44">
        <v>14.5</v>
      </c>
      <c r="V485" s="44">
        <f>INDEX('Počty dní'!F:J,MATCH(E485,'Počty dní'!H:H,0),4)</f>
        <v>47</v>
      </c>
      <c r="W485" s="115">
        <f t="shared" si="359"/>
        <v>681.5</v>
      </c>
      <c r="X485" s="16"/>
    </row>
    <row r="486" spans="1:24" x14ac:dyDescent="0.3">
      <c r="A486" s="94">
        <v>334</v>
      </c>
      <c r="B486" s="44">
        <v>3134</v>
      </c>
      <c r="C486" s="44" t="s">
        <v>2</v>
      </c>
      <c r="D486" s="89"/>
      <c r="E486" s="67" t="str">
        <f t="shared" si="353"/>
        <v>X</v>
      </c>
      <c r="F486" s="44" t="s">
        <v>112</v>
      </c>
      <c r="G486" s="192">
        <v>10</v>
      </c>
      <c r="H486" s="44" t="str">
        <f t="shared" si="354"/>
        <v>XXX211/10</v>
      </c>
      <c r="I486" s="68" t="s">
        <v>5</v>
      </c>
      <c r="J486" s="68" t="s">
        <v>5</v>
      </c>
      <c r="K486" s="69">
        <v>0.38750000000000001</v>
      </c>
      <c r="L486" s="70">
        <v>0.39027777777777778</v>
      </c>
      <c r="M486" s="138" t="s">
        <v>111</v>
      </c>
      <c r="N486" s="70">
        <v>0.40972222222222227</v>
      </c>
      <c r="O486" s="138" t="s">
        <v>113</v>
      </c>
      <c r="P486" s="44" t="str">
        <f t="shared" si="355"/>
        <v>OK</v>
      </c>
      <c r="Q486" s="71">
        <f t="shared" si="356"/>
        <v>1.9444444444444486E-2</v>
      </c>
      <c r="R486" s="71">
        <f t="shared" si="357"/>
        <v>2.7777777777777679E-3</v>
      </c>
      <c r="S486" s="71">
        <f t="shared" si="358"/>
        <v>2.2222222222222254E-2</v>
      </c>
      <c r="T486" s="71">
        <f t="shared" si="360"/>
        <v>2.9166666666666674E-2</v>
      </c>
      <c r="U486" s="44">
        <v>14.5</v>
      </c>
      <c r="V486" s="44">
        <f>INDEX('Počty dní'!F:J,MATCH(E486,'Počty dní'!H:H,0),4)</f>
        <v>47</v>
      </c>
      <c r="W486" s="115">
        <f t="shared" si="359"/>
        <v>681.5</v>
      </c>
      <c r="X486" s="16"/>
    </row>
    <row r="487" spans="1:24" x14ac:dyDescent="0.3">
      <c r="A487" s="94">
        <v>334</v>
      </c>
      <c r="B487" s="44">
        <v>3134</v>
      </c>
      <c r="C487" s="44" t="s">
        <v>2</v>
      </c>
      <c r="D487" s="89"/>
      <c r="E487" s="67" t="str">
        <f t="shared" ref="E487:E491" si="361">CONCATENATE(C487,D487)</f>
        <v>X</v>
      </c>
      <c r="F487" s="44"/>
      <c r="G487" s="192"/>
      <c r="H487" s="44"/>
      <c r="I487" s="68"/>
      <c r="J487" s="68" t="s">
        <v>5</v>
      </c>
      <c r="K487" s="69">
        <v>0.40972222222222227</v>
      </c>
      <c r="L487" s="70">
        <v>0.40972222222222227</v>
      </c>
      <c r="M487" s="138" t="s">
        <v>113</v>
      </c>
      <c r="N487" s="70">
        <v>0.41180555555555554</v>
      </c>
      <c r="O487" s="45" t="s">
        <v>70</v>
      </c>
      <c r="P487" s="44" t="str">
        <f t="shared" si="355"/>
        <v>OK</v>
      </c>
      <c r="Q487" s="71">
        <f t="shared" si="356"/>
        <v>0</v>
      </c>
      <c r="R487" s="71">
        <f t="shared" si="357"/>
        <v>0</v>
      </c>
      <c r="S487" s="71">
        <f t="shared" si="358"/>
        <v>0</v>
      </c>
      <c r="T487" s="71">
        <f t="shared" si="360"/>
        <v>0</v>
      </c>
      <c r="U487" s="44">
        <v>0</v>
      </c>
      <c r="V487" s="44">
        <f>INDEX('Počty dní'!F:J,MATCH(E487,'Počty dní'!H:H,0),4)</f>
        <v>47</v>
      </c>
      <c r="W487" s="115">
        <f t="shared" si="359"/>
        <v>0</v>
      </c>
      <c r="X487" s="16"/>
    </row>
    <row r="488" spans="1:24" x14ac:dyDescent="0.3">
      <c r="A488" s="94">
        <v>334</v>
      </c>
      <c r="B488" s="44">
        <v>3134</v>
      </c>
      <c r="C488" s="44" t="s">
        <v>2</v>
      </c>
      <c r="D488" s="89"/>
      <c r="E488" s="67" t="str">
        <f t="shared" si="361"/>
        <v>X</v>
      </c>
      <c r="F488" s="44" t="s">
        <v>133</v>
      </c>
      <c r="G488" s="192">
        <v>7</v>
      </c>
      <c r="H488" s="44" t="str">
        <f>CONCATENATE(F488,"/",G488)</f>
        <v>XXX221/7</v>
      </c>
      <c r="I488" s="68" t="s">
        <v>5</v>
      </c>
      <c r="J488" s="68" t="s">
        <v>5</v>
      </c>
      <c r="K488" s="69">
        <v>0.42499999999999999</v>
      </c>
      <c r="L488" s="70">
        <v>0.42708333333333331</v>
      </c>
      <c r="M488" s="45" t="s">
        <v>70</v>
      </c>
      <c r="N488" s="70">
        <v>0.4458333333333333</v>
      </c>
      <c r="O488" s="138" t="s">
        <v>135</v>
      </c>
      <c r="P488" s="44" t="str">
        <f t="shared" si="355"/>
        <v>OK</v>
      </c>
      <c r="Q488" s="71">
        <f t="shared" si="356"/>
        <v>1.8749999999999989E-2</v>
      </c>
      <c r="R488" s="71">
        <f t="shared" si="357"/>
        <v>2.0833333333333259E-3</v>
      </c>
      <c r="S488" s="71">
        <f t="shared" si="358"/>
        <v>2.0833333333333315E-2</v>
      </c>
      <c r="T488" s="71">
        <f t="shared" si="360"/>
        <v>1.3194444444444453E-2</v>
      </c>
      <c r="U488" s="44">
        <v>13</v>
      </c>
      <c r="V488" s="44">
        <f>INDEX('Počty dní'!F:J,MATCH(E488,'Počty dní'!H:H,0),4)</f>
        <v>47</v>
      </c>
      <c r="W488" s="115">
        <f t="shared" si="359"/>
        <v>611</v>
      </c>
      <c r="X488" s="16"/>
    </row>
    <row r="489" spans="1:24" x14ac:dyDescent="0.3">
      <c r="A489" s="94">
        <v>334</v>
      </c>
      <c r="B489" s="44">
        <v>3134</v>
      </c>
      <c r="C489" s="44" t="s">
        <v>2</v>
      </c>
      <c r="D489" s="89"/>
      <c r="E489" s="67" t="str">
        <f t="shared" si="361"/>
        <v>X</v>
      </c>
      <c r="F489" s="44" t="s">
        <v>133</v>
      </c>
      <c r="G489" s="192">
        <v>10</v>
      </c>
      <c r="H489" s="44" t="str">
        <f>CONCATENATE(F489,"/",G489)</f>
        <v>XXX221/10</v>
      </c>
      <c r="I489" s="68" t="s">
        <v>5</v>
      </c>
      <c r="J489" s="68" t="s">
        <v>5</v>
      </c>
      <c r="K489" s="69">
        <v>0.47083333333333338</v>
      </c>
      <c r="L489" s="70">
        <v>0.47222222222222227</v>
      </c>
      <c r="M489" s="138" t="s">
        <v>135</v>
      </c>
      <c r="N489" s="70">
        <v>0.48958333333333331</v>
      </c>
      <c r="O489" s="45" t="s">
        <v>70</v>
      </c>
      <c r="P489" s="44" t="str">
        <f t="shared" si="355"/>
        <v>OK</v>
      </c>
      <c r="Q489" s="71">
        <f t="shared" si="356"/>
        <v>1.7361111111111049E-2</v>
      </c>
      <c r="R489" s="71">
        <f t="shared" si="357"/>
        <v>1.388888888888884E-3</v>
      </c>
      <c r="S489" s="71">
        <f t="shared" si="358"/>
        <v>1.8749999999999933E-2</v>
      </c>
      <c r="T489" s="71">
        <f t="shared" si="360"/>
        <v>2.5000000000000078E-2</v>
      </c>
      <c r="U489" s="44">
        <v>13</v>
      </c>
      <c r="V489" s="44">
        <f>INDEX('Počty dní'!F:J,MATCH(E489,'Počty dní'!H:H,0),4)</f>
        <v>47</v>
      </c>
      <c r="W489" s="115">
        <f t="shared" si="359"/>
        <v>611</v>
      </c>
      <c r="X489" s="16"/>
    </row>
    <row r="490" spans="1:24" x14ac:dyDescent="0.3">
      <c r="A490" s="94">
        <v>334</v>
      </c>
      <c r="B490" s="44">
        <v>3134</v>
      </c>
      <c r="C490" s="44" t="s">
        <v>2</v>
      </c>
      <c r="D490" s="89"/>
      <c r="E490" s="67" t="str">
        <f t="shared" si="361"/>
        <v>X</v>
      </c>
      <c r="F490" s="44"/>
      <c r="G490" s="192"/>
      <c r="H490" s="44"/>
      <c r="I490" s="68"/>
      <c r="J490" s="68" t="s">
        <v>5</v>
      </c>
      <c r="K490" s="69">
        <v>0.54236111111111118</v>
      </c>
      <c r="L490" s="70">
        <v>0.54236111111111118</v>
      </c>
      <c r="M490" s="45" t="s">
        <v>70</v>
      </c>
      <c r="N490" s="70">
        <v>0.5444444444444444</v>
      </c>
      <c r="O490" s="138" t="s">
        <v>113</v>
      </c>
      <c r="P490" s="44" t="str">
        <f t="shared" si="355"/>
        <v>OK</v>
      </c>
      <c r="Q490" s="71">
        <f t="shared" si="356"/>
        <v>0</v>
      </c>
      <c r="R490" s="71">
        <f t="shared" si="357"/>
        <v>0</v>
      </c>
      <c r="S490" s="71">
        <f t="shared" si="358"/>
        <v>0</v>
      </c>
      <c r="T490" s="71">
        <f t="shared" si="360"/>
        <v>5.2777777777777868E-2</v>
      </c>
      <c r="U490" s="44">
        <v>0</v>
      </c>
      <c r="V490" s="44">
        <f>INDEX('Počty dní'!F:J,MATCH(E490,'Počty dní'!H:H,0),4)</f>
        <v>47</v>
      </c>
      <c r="W490" s="115">
        <f t="shared" si="359"/>
        <v>0</v>
      </c>
      <c r="X490" s="16"/>
    </row>
    <row r="491" spans="1:24" x14ac:dyDescent="0.3">
      <c r="A491" s="94">
        <v>334</v>
      </c>
      <c r="B491" s="44">
        <v>3134</v>
      </c>
      <c r="C491" s="44" t="s">
        <v>2</v>
      </c>
      <c r="D491" s="89"/>
      <c r="E491" s="67" t="str">
        <f t="shared" si="361"/>
        <v>X</v>
      </c>
      <c r="F491" s="44" t="s">
        <v>112</v>
      </c>
      <c r="G491" s="192">
        <v>11</v>
      </c>
      <c r="H491" s="44" t="str">
        <f>CONCATENATE(F491,"/",G491)</f>
        <v>XXX211/11</v>
      </c>
      <c r="I491" s="68" t="s">
        <v>5</v>
      </c>
      <c r="J491" s="68" t="s">
        <v>5</v>
      </c>
      <c r="K491" s="69">
        <v>0.5444444444444444</v>
      </c>
      <c r="L491" s="70">
        <v>0.54722222222222217</v>
      </c>
      <c r="M491" s="138" t="s">
        <v>113</v>
      </c>
      <c r="N491" s="70">
        <v>0.56805555555555554</v>
      </c>
      <c r="O491" s="138" t="s">
        <v>110</v>
      </c>
      <c r="P491" s="44" t="str">
        <f t="shared" si="355"/>
        <v>OK</v>
      </c>
      <c r="Q491" s="71">
        <f t="shared" si="356"/>
        <v>2.083333333333337E-2</v>
      </c>
      <c r="R491" s="71">
        <f t="shared" si="357"/>
        <v>2.7777777777777679E-3</v>
      </c>
      <c r="S491" s="71">
        <f t="shared" si="358"/>
        <v>2.3611111111111138E-2</v>
      </c>
      <c r="T491" s="71">
        <f t="shared" si="360"/>
        <v>0</v>
      </c>
      <c r="U491" s="44">
        <v>15.4</v>
      </c>
      <c r="V491" s="44">
        <f>INDEX('Počty dní'!F:J,MATCH(E491,'Počty dní'!H:H,0),4)</f>
        <v>47</v>
      </c>
      <c r="W491" s="115">
        <f t="shared" si="359"/>
        <v>723.80000000000007</v>
      </c>
      <c r="X491" s="16"/>
    </row>
    <row r="492" spans="1:24" x14ac:dyDescent="0.3">
      <c r="A492" s="94">
        <v>334</v>
      </c>
      <c r="B492" s="44">
        <v>3134</v>
      </c>
      <c r="C492" s="44" t="s">
        <v>2</v>
      </c>
      <c r="D492" s="89"/>
      <c r="E492" s="67" t="str">
        <f>CONCATENATE(C492,D492)</f>
        <v>X</v>
      </c>
      <c r="F492" s="44" t="s">
        <v>108</v>
      </c>
      <c r="G492" s="192">
        <v>10</v>
      </c>
      <c r="H492" s="44" t="str">
        <f>CONCATENATE(F492,"/",G492)</f>
        <v>XXX223/10</v>
      </c>
      <c r="I492" s="68" t="s">
        <v>5</v>
      </c>
      <c r="J492" s="68" t="s">
        <v>5</v>
      </c>
      <c r="K492" s="69">
        <v>0.57638888888888895</v>
      </c>
      <c r="L492" s="70">
        <v>0.57777777777777783</v>
      </c>
      <c r="M492" s="138" t="s">
        <v>110</v>
      </c>
      <c r="N492" s="70">
        <v>0.60416666666666663</v>
      </c>
      <c r="O492" s="137" t="s">
        <v>103</v>
      </c>
      <c r="P492" s="44" t="str">
        <f t="shared" si="355"/>
        <v>OK</v>
      </c>
      <c r="Q492" s="71">
        <f t="shared" si="356"/>
        <v>2.6388888888888795E-2</v>
      </c>
      <c r="R492" s="71">
        <f t="shared" si="357"/>
        <v>1.388888888888884E-3</v>
      </c>
      <c r="S492" s="71">
        <f t="shared" si="358"/>
        <v>2.7777777777777679E-2</v>
      </c>
      <c r="T492" s="71">
        <f t="shared" si="360"/>
        <v>8.3333333333334147E-3</v>
      </c>
      <c r="U492" s="44">
        <v>19.899999999999999</v>
      </c>
      <c r="V492" s="44">
        <f>INDEX('Počty dní'!F:J,MATCH(E492,'Počty dní'!H:H,0),4)</f>
        <v>47</v>
      </c>
      <c r="W492" s="115">
        <f t="shared" si="359"/>
        <v>935.3</v>
      </c>
      <c r="X492" s="16"/>
    </row>
    <row r="493" spans="1:24" x14ac:dyDescent="0.3">
      <c r="A493" s="94">
        <v>334</v>
      </c>
      <c r="B493" s="44">
        <v>3134</v>
      </c>
      <c r="C493" s="44" t="s">
        <v>2</v>
      </c>
      <c r="D493" s="89"/>
      <c r="E493" s="67" t="str">
        <f>CONCATENATE(C493,D493)</f>
        <v>X</v>
      </c>
      <c r="F493" s="44" t="s">
        <v>108</v>
      </c>
      <c r="G493" s="192">
        <v>13</v>
      </c>
      <c r="H493" s="44" t="str">
        <f>CONCATENATE(F493,"/",G493)</f>
        <v>XXX223/13</v>
      </c>
      <c r="I493" s="68" t="s">
        <v>5</v>
      </c>
      <c r="J493" s="68" t="s">
        <v>5</v>
      </c>
      <c r="K493" s="69">
        <v>0.60486111111111118</v>
      </c>
      <c r="L493" s="70">
        <v>0.60763888888888895</v>
      </c>
      <c r="M493" s="137" t="s">
        <v>103</v>
      </c>
      <c r="N493" s="70">
        <v>0.63472222222222219</v>
      </c>
      <c r="O493" s="138" t="s">
        <v>111</v>
      </c>
      <c r="P493" s="44" t="str">
        <f t="shared" si="355"/>
        <v>OK</v>
      </c>
      <c r="Q493" s="71">
        <f t="shared" si="356"/>
        <v>2.7083333333333237E-2</v>
      </c>
      <c r="R493" s="71">
        <f t="shared" si="357"/>
        <v>2.7777777777777679E-3</v>
      </c>
      <c r="S493" s="71">
        <f t="shared" si="358"/>
        <v>2.9861111111111005E-2</v>
      </c>
      <c r="T493" s="71">
        <f t="shared" si="360"/>
        <v>6.94444444444553E-4</v>
      </c>
      <c r="U493" s="44">
        <v>20.7</v>
      </c>
      <c r="V493" s="44">
        <f>INDEX('Počty dní'!F:J,MATCH(E493,'Počty dní'!H:H,0),4)</f>
        <v>47</v>
      </c>
      <c r="W493" s="115">
        <f t="shared" si="359"/>
        <v>972.9</v>
      </c>
      <c r="X493" s="16"/>
    </row>
    <row r="494" spans="1:24" x14ac:dyDescent="0.3">
      <c r="A494" s="94">
        <v>334</v>
      </c>
      <c r="B494" s="44">
        <v>3134</v>
      </c>
      <c r="C494" s="44" t="s">
        <v>2</v>
      </c>
      <c r="D494" s="89"/>
      <c r="E494" s="67" t="str">
        <f>CONCATENATE(C494,D494)</f>
        <v>X</v>
      </c>
      <c r="F494" s="44" t="s">
        <v>112</v>
      </c>
      <c r="G494" s="192">
        <v>18</v>
      </c>
      <c r="H494" s="44" t="str">
        <f>CONCATENATE(F494,"/",G494)</f>
        <v>XXX211/18</v>
      </c>
      <c r="I494" s="68" t="s">
        <v>5</v>
      </c>
      <c r="J494" s="68" t="s">
        <v>5</v>
      </c>
      <c r="K494" s="69">
        <v>0.68055555555555547</v>
      </c>
      <c r="L494" s="70">
        <v>0.68194444444444446</v>
      </c>
      <c r="M494" s="138" t="s">
        <v>111</v>
      </c>
      <c r="N494" s="70">
        <v>0.70138888888888884</v>
      </c>
      <c r="O494" s="138" t="s">
        <v>113</v>
      </c>
      <c r="P494" s="44" t="str">
        <f t="shared" si="355"/>
        <v>OK</v>
      </c>
      <c r="Q494" s="71">
        <f t="shared" si="356"/>
        <v>1.9444444444444375E-2</v>
      </c>
      <c r="R494" s="71">
        <f t="shared" si="357"/>
        <v>1.388888888888995E-3</v>
      </c>
      <c r="S494" s="71">
        <f t="shared" si="358"/>
        <v>2.083333333333337E-2</v>
      </c>
      <c r="T494" s="71">
        <f t="shared" si="360"/>
        <v>4.5833333333333282E-2</v>
      </c>
      <c r="U494" s="44">
        <v>14.5</v>
      </c>
      <c r="V494" s="44">
        <f>INDEX('Počty dní'!F:J,MATCH(E494,'Počty dní'!H:H,0),4)</f>
        <v>47</v>
      </c>
      <c r="W494" s="115">
        <f t="shared" si="359"/>
        <v>681.5</v>
      </c>
      <c r="X494" s="16"/>
    </row>
    <row r="495" spans="1:24" x14ac:dyDescent="0.3">
      <c r="A495" s="94">
        <v>334</v>
      </c>
      <c r="B495" s="44">
        <v>3134</v>
      </c>
      <c r="C495" s="44" t="s">
        <v>2</v>
      </c>
      <c r="D495" s="89"/>
      <c r="E495" s="67" t="str">
        <f>CONCATENATE(C495,D495)</f>
        <v>X</v>
      </c>
      <c r="F495" s="44" t="s">
        <v>112</v>
      </c>
      <c r="G495" s="192">
        <v>19</v>
      </c>
      <c r="H495" s="44" t="str">
        <f>CONCATENATE(F495,"/",G495)</f>
        <v>XXX211/19</v>
      </c>
      <c r="I495" s="68" t="s">
        <v>5</v>
      </c>
      <c r="J495" s="68" t="s">
        <v>5</v>
      </c>
      <c r="K495" s="69">
        <v>0.71111111111111114</v>
      </c>
      <c r="L495" s="70">
        <v>0.71388888888888891</v>
      </c>
      <c r="M495" s="138" t="s">
        <v>113</v>
      </c>
      <c r="N495" s="70">
        <v>0.73472222222222217</v>
      </c>
      <c r="O495" s="138" t="s">
        <v>110</v>
      </c>
      <c r="P495" s="44" t="str">
        <f t="shared" si="355"/>
        <v>OK</v>
      </c>
      <c r="Q495" s="71">
        <f t="shared" si="356"/>
        <v>2.0833333333333259E-2</v>
      </c>
      <c r="R495" s="71">
        <f t="shared" si="357"/>
        <v>2.7777777777777679E-3</v>
      </c>
      <c r="S495" s="71">
        <f t="shared" si="358"/>
        <v>2.3611111111111027E-2</v>
      </c>
      <c r="T495" s="71">
        <f t="shared" si="360"/>
        <v>9.7222222222222987E-3</v>
      </c>
      <c r="U495" s="44">
        <v>15.4</v>
      </c>
      <c r="V495" s="44">
        <f>INDEX('Počty dní'!F:J,MATCH(E495,'Počty dní'!H:H,0),4)</f>
        <v>47</v>
      </c>
      <c r="W495" s="115">
        <f t="shared" si="359"/>
        <v>723.80000000000007</v>
      </c>
      <c r="X495" s="16"/>
    </row>
    <row r="496" spans="1:24" x14ac:dyDescent="0.3">
      <c r="A496" s="94">
        <v>334</v>
      </c>
      <c r="B496" s="44">
        <v>3134</v>
      </c>
      <c r="C496" s="44" t="s">
        <v>2</v>
      </c>
      <c r="D496" s="89"/>
      <c r="E496" s="67" t="str">
        <f t="shared" ref="E496:E502" si="362">CONCATENATE(C496,D496)</f>
        <v>X</v>
      </c>
      <c r="F496" s="44" t="s">
        <v>114</v>
      </c>
      <c r="G496" s="192">
        <v>18</v>
      </c>
      <c r="H496" s="44" t="str">
        <f t="shared" ref="H496" si="363">CONCATENATE(F496,"/",G496)</f>
        <v>XXX212/18</v>
      </c>
      <c r="I496" s="68" t="s">
        <v>5</v>
      </c>
      <c r="J496" s="68" t="s">
        <v>5</v>
      </c>
      <c r="K496" s="69">
        <v>0.74305555555555547</v>
      </c>
      <c r="L496" s="70">
        <v>0.74444444444444446</v>
      </c>
      <c r="M496" s="138" t="s">
        <v>110</v>
      </c>
      <c r="N496" s="70">
        <v>0.76736111111111116</v>
      </c>
      <c r="O496" s="45" t="s">
        <v>70</v>
      </c>
      <c r="P496" s="44" t="str">
        <f t="shared" si="355"/>
        <v>OK</v>
      </c>
      <c r="Q496" s="71">
        <f t="shared" si="356"/>
        <v>2.2916666666666696E-2</v>
      </c>
      <c r="R496" s="71">
        <f t="shared" si="357"/>
        <v>1.388888888888995E-3</v>
      </c>
      <c r="S496" s="71">
        <f t="shared" si="358"/>
        <v>2.4305555555555691E-2</v>
      </c>
      <c r="T496" s="71">
        <f t="shared" si="360"/>
        <v>8.3333333333333037E-3</v>
      </c>
      <c r="U496" s="44">
        <v>17.7</v>
      </c>
      <c r="V496" s="44">
        <f>INDEX('Počty dní'!F:J,MATCH(E496,'Počty dní'!H:H,0),4)</f>
        <v>47</v>
      </c>
      <c r="W496" s="115">
        <f t="shared" ref="W496" si="364">V496*U496</f>
        <v>831.9</v>
      </c>
      <c r="X496" s="16"/>
    </row>
    <row r="497" spans="1:24" x14ac:dyDescent="0.3">
      <c r="A497" s="94">
        <v>334</v>
      </c>
      <c r="B497" s="44">
        <v>3134</v>
      </c>
      <c r="C497" s="44" t="s">
        <v>2</v>
      </c>
      <c r="D497" s="89"/>
      <c r="E497" s="67" t="str">
        <f t="shared" si="362"/>
        <v>X</v>
      </c>
      <c r="F497" s="44" t="s">
        <v>95</v>
      </c>
      <c r="G497" s="192">
        <v>13</v>
      </c>
      <c r="H497" s="44" t="str">
        <f>CONCATENATE(F497,"/",G497)</f>
        <v>XXX194/13</v>
      </c>
      <c r="I497" s="68" t="s">
        <v>5</v>
      </c>
      <c r="J497" s="68" t="s">
        <v>5</v>
      </c>
      <c r="K497" s="69">
        <v>0.79513888888888884</v>
      </c>
      <c r="L497" s="70">
        <v>0.79861111111111116</v>
      </c>
      <c r="M497" s="45" t="s">
        <v>70</v>
      </c>
      <c r="N497" s="70">
        <v>0.82777777777777783</v>
      </c>
      <c r="O497" s="45" t="s">
        <v>28</v>
      </c>
      <c r="P497" s="44" t="str">
        <f t="shared" si="355"/>
        <v>OK</v>
      </c>
      <c r="Q497" s="71">
        <f t="shared" si="356"/>
        <v>2.9166666666666674E-2</v>
      </c>
      <c r="R497" s="71">
        <f t="shared" si="357"/>
        <v>3.4722222222223209E-3</v>
      </c>
      <c r="S497" s="71">
        <f t="shared" si="358"/>
        <v>3.2638888888888995E-2</v>
      </c>
      <c r="T497" s="71">
        <f t="shared" si="360"/>
        <v>2.7777777777777679E-2</v>
      </c>
      <c r="U497" s="44">
        <v>26.1</v>
      </c>
      <c r="V497" s="44">
        <f>INDEX('Počty dní'!F:J,MATCH(E497,'Počty dní'!H:H,0),4)</f>
        <v>47</v>
      </c>
      <c r="W497" s="115">
        <f>V497*U497</f>
        <v>1226.7</v>
      </c>
    </row>
    <row r="498" spans="1:24" x14ac:dyDescent="0.3">
      <c r="A498" s="94">
        <v>334</v>
      </c>
      <c r="B498" s="44">
        <v>3134</v>
      </c>
      <c r="C498" s="44" t="s">
        <v>2</v>
      </c>
      <c r="D498" s="89"/>
      <c r="E498" s="67" t="str">
        <f t="shared" si="362"/>
        <v>X</v>
      </c>
      <c r="F498" s="44" t="s">
        <v>96</v>
      </c>
      <c r="G498" s="192">
        <v>21</v>
      </c>
      <c r="H498" s="44" t="str">
        <f>CONCATENATE(F498,"/",G498)</f>
        <v>XXX195/21</v>
      </c>
      <c r="I498" s="68" t="s">
        <v>5</v>
      </c>
      <c r="J498" s="68" t="s">
        <v>5</v>
      </c>
      <c r="K498" s="69">
        <v>0.83472222222222225</v>
      </c>
      <c r="L498" s="70">
        <v>0.83680555555555547</v>
      </c>
      <c r="M498" s="45" t="s">
        <v>28</v>
      </c>
      <c r="N498" s="70">
        <v>0.84861111111111109</v>
      </c>
      <c r="O498" s="45" t="s">
        <v>92</v>
      </c>
      <c r="P498" s="44" t="str">
        <f t="shared" si="355"/>
        <v>OK</v>
      </c>
      <c r="Q498" s="71">
        <f t="shared" si="356"/>
        <v>1.1805555555555625E-2</v>
      </c>
      <c r="R498" s="71">
        <f t="shared" si="357"/>
        <v>2.0833333333332149E-3</v>
      </c>
      <c r="S498" s="71">
        <f t="shared" si="358"/>
        <v>1.388888888888884E-2</v>
      </c>
      <c r="T498" s="71">
        <f t="shared" si="360"/>
        <v>6.9444444444444198E-3</v>
      </c>
      <c r="U498" s="44">
        <v>13.4</v>
      </c>
      <c r="V498" s="44">
        <f>INDEX('Počty dní'!F:J,MATCH(E498,'Počty dní'!H:H,0),4)</f>
        <v>47</v>
      </c>
      <c r="W498" s="115">
        <f>V498*U498</f>
        <v>629.80000000000007</v>
      </c>
    </row>
    <row r="499" spans="1:24" x14ac:dyDescent="0.3">
      <c r="A499" s="94">
        <v>334</v>
      </c>
      <c r="B499" s="44">
        <v>3134</v>
      </c>
      <c r="C499" s="44" t="s">
        <v>2</v>
      </c>
      <c r="D499" s="89"/>
      <c r="E499" s="67" t="str">
        <f t="shared" si="362"/>
        <v>X</v>
      </c>
      <c r="F499" s="44" t="s">
        <v>91</v>
      </c>
      <c r="G499" s="192">
        <v>20</v>
      </c>
      <c r="H499" s="44" t="str">
        <f t="shared" ref="H499" si="365">CONCATENATE(F499,"/",G499)</f>
        <v>XXX193/20</v>
      </c>
      <c r="I499" s="68" t="s">
        <v>5</v>
      </c>
      <c r="J499" s="68" t="s">
        <v>5</v>
      </c>
      <c r="K499" s="69">
        <v>0.85</v>
      </c>
      <c r="L499" s="70">
        <v>0.85138888888888886</v>
      </c>
      <c r="M499" s="45" t="s">
        <v>92</v>
      </c>
      <c r="N499" s="70">
        <v>0.86805555555555547</v>
      </c>
      <c r="O499" s="45" t="s">
        <v>70</v>
      </c>
      <c r="P499" s="44" t="str">
        <f t="shared" si="355"/>
        <v>OK</v>
      </c>
      <c r="Q499" s="71">
        <f t="shared" si="356"/>
        <v>1.6666666666666607E-2</v>
      </c>
      <c r="R499" s="71">
        <f t="shared" si="357"/>
        <v>1.388888888888884E-3</v>
      </c>
      <c r="S499" s="71">
        <f t="shared" si="358"/>
        <v>1.8055555555555491E-2</v>
      </c>
      <c r="T499" s="71">
        <f t="shared" si="360"/>
        <v>1.388888888888884E-3</v>
      </c>
      <c r="U499" s="44">
        <v>14.4</v>
      </c>
      <c r="V499" s="44">
        <f>INDEX('Počty dní'!F:J,MATCH(E499,'Počty dní'!H:H,0),4)</f>
        <v>47</v>
      </c>
      <c r="W499" s="115">
        <f t="shared" ref="W499:W500" si="366">V499*U499</f>
        <v>676.80000000000007</v>
      </c>
    </row>
    <row r="500" spans="1:24" x14ac:dyDescent="0.3">
      <c r="A500" s="94">
        <v>334</v>
      </c>
      <c r="B500" s="44">
        <v>3134</v>
      </c>
      <c r="C500" s="44" t="s">
        <v>2</v>
      </c>
      <c r="D500" s="89"/>
      <c r="E500" s="67" t="str">
        <f t="shared" si="362"/>
        <v>X</v>
      </c>
      <c r="F500" s="44" t="s">
        <v>29</v>
      </c>
      <c r="G500" s="192"/>
      <c r="H500" s="44" t="s">
        <v>29</v>
      </c>
      <c r="I500" s="68" t="s">
        <v>5</v>
      </c>
      <c r="J500" s="68" t="s">
        <v>5</v>
      </c>
      <c r="K500" s="69">
        <v>0.87708333333333333</v>
      </c>
      <c r="L500" s="70">
        <v>0.87708333333333333</v>
      </c>
      <c r="M500" s="45" t="s">
        <v>70</v>
      </c>
      <c r="N500" s="70">
        <v>0.87916666666666676</v>
      </c>
      <c r="O500" s="138" t="s">
        <v>113</v>
      </c>
      <c r="P500" s="44" t="str">
        <f t="shared" si="355"/>
        <v>OK</v>
      </c>
      <c r="Q500" s="71">
        <f t="shared" si="356"/>
        <v>2.083333333333437E-3</v>
      </c>
      <c r="R500" s="71">
        <f t="shared" si="357"/>
        <v>0</v>
      </c>
      <c r="S500" s="71">
        <f t="shared" si="358"/>
        <v>2.083333333333437E-3</v>
      </c>
      <c r="T500" s="71">
        <f t="shared" si="360"/>
        <v>9.0277777777778567E-3</v>
      </c>
      <c r="U500" s="44">
        <v>0</v>
      </c>
      <c r="V500" s="44">
        <f>INDEX('Počty dní'!F:J,MATCH(E500,'Počty dní'!H:H,0),4)</f>
        <v>47</v>
      </c>
      <c r="W500" s="115">
        <f t="shared" si="366"/>
        <v>0</v>
      </c>
    </row>
    <row r="501" spans="1:24" x14ac:dyDescent="0.3">
      <c r="A501" s="94">
        <v>334</v>
      </c>
      <c r="B501" s="44">
        <v>3134</v>
      </c>
      <c r="C501" s="44" t="s">
        <v>2</v>
      </c>
      <c r="D501" s="89"/>
      <c r="E501" s="67" t="str">
        <f t="shared" si="362"/>
        <v>X</v>
      </c>
      <c r="F501" s="44" t="s">
        <v>112</v>
      </c>
      <c r="G501" s="192">
        <v>23</v>
      </c>
      <c r="H501" s="44" t="str">
        <f>CONCATENATE(F501,"/",G501)</f>
        <v>XXX211/23</v>
      </c>
      <c r="I501" s="68" t="s">
        <v>5</v>
      </c>
      <c r="J501" s="68" t="s">
        <v>5</v>
      </c>
      <c r="K501" s="69">
        <v>0.87916666666666676</v>
      </c>
      <c r="L501" s="70">
        <v>0.88055555555555554</v>
      </c>
      <c r="M501" s="138" t="s">
        <v>113</v>
      </c>
      <c r="N501" s="70">
        <v>0.90138888888888891</v>
      </c>
      <c r="O501" s="138" t="s">
        <v>110</v>
      </c>
      <c r="P501" s="44" t="str">
        <f t="shared" si="355"/>
        <v>OK</v>
      </c>
      <c r="Q501" s="71">
        <f t="shared" si="356"/>
        <v>2.083333333333337E-2</v>
      </c>
      <c r="R501" s="71">
        <f t="shared" si="357"/>
        <v>1.3888888888887729E-3</v>
      </c>
      <c r="S501" s="71">
        <f t="shared" si="358"/>
        <v>2.2222222222222143E-2</v>
      </c>
      <c r="T501" s="71">
        <f t="shared" si="360"/>
        <v>0</v>
      </c>
      <c r="U501" s="44">
        <v>15.4</v>
      </c>
      <c r="V501" s="44">
        <f>INDEX('Počty dní'!F:J,MATCH(E501,'Počty dní'!H:H,0),4)</f>
        <v>47</v>
      </c>
      <c r="W501" s="115">
        <f>V501*U501</f>
        <v>723.80000000000007</v>
      </c>
      <c r="X501" s="16"/>
    </row>
    <row r="502" spans="1:24" ht="15" thickBot="1" x14ac:dyDescent="0.35">
      <c r="A502" s="94">
        <v>334</v>
      </c>
      <c r="B502" s="44">
        <v>3134</v>
      </c>
      <c r="C502" s="44" t="s">
        <v>2</v>
      </c>
      <c r="D502" s="89"/>
      <c r="E502" s="67" t="str">
        <f t="shared" si="362"/>
        <v>X</v>
      </c>
      <c r="F502" s="44" t="s">
        <v>112</v>
      </c>
      <c r="G502" s="192">
        <v>22</v>
      </c>
      <c r="H502" s="44" t="str">
        <f t="shared" ref="H502" si="367">CONCATENATE(F502,"/",G502)</f>
        <v>XXX211/22</v>
      </c>
      <c r="I502" s="68" t="s">
        <v>5</v>
      </c>
      <c r="J502" s="68" t="s">
        <v>5</v>
      </c>
      <c r="K502" s="69">
        <v>0.92083333333333339</v>
      </c>
      <c r="L502" s="70">
        <v>0.92222222222222217</v>
      </c>
      <c r="M502" s="138" t="s">
        <v>110</v>
      </c>
      <c r="N502" s="70">
        <v>0.94444444444444453</v>
      </c>
      <c r="O502" s="138" t="s">
        <v>113</v>
      </c>
      <c r="P502" s="44"/>
      <c r="Q502" s="71">
        <f t="shared" si="356"/>
        <v>2.2222222222222365E-2</v>
      </c>
      <c r="R502" s="71">
        <f t="shared" si="357"/>
        <v>1.3888888888887729E-3</v>
      </c>
      <c r="S502" s="71">
        <f t="shared" si="358"/>
        <v>2.3611111111111138E-2</v>
      </c>
      <c r="T502" s="71">
        <f t="shared" si="360"/>
        <v>1.9444444444444486E-2</v>
      </c>
      <c r="U502" s="44">
        <v>15.4</v>
      </c>
      <c r="V502" s="44">
        <f>INDEX('Počty dní'!F:J,MATCH(E502,'Počty dní'!H:H,0),4)</f>
        <v>47</v>
      </c>
      <c r="W502" s="115">
        <f t="shared" ref="W502" si="368">V502*U502</f>
        <v>723.80000000000007</v>
      </c>
      <c r="X502" s="16"/>
    </row>
    <row r="503" spans="1:24" ht="15" thickBot="1" x14ac:dyDescent="0.35">
      <c r="A503" s="120" t="str">
        <f ca="1">CONCATENATE(INDIRECT("R[-3]C[0]",FALSE),"celkem")</f>
        <v>334celkem</v>
      </c>
      <c r="B503" s="121"/>
      <c r="C503" s="121" t="str">
        <f ca="1">INDIRECT("R[-1]C[12]",FALSE)</f>
        <v>Havlíčkův Brod,,stavební škola</v>
      </c>
      <c r="D503" s="122"/>
      <c r="E503" s="121"/>
      <c r="F503" s="122"/>
      <c r="G503" s="121"/>
      <c r="H503" s="123"/>
      <c r="I503" s="132"/>
      <c r="J503" s="133" t="str">
        <f ca="1">INDIRECT("R[-2]C[0]",FALSE)</f>
        <v>S</v>
      </c>
      <c r="K503" s="124"/>
      <c r="L503" s="134"/>
      <c r="M503" s="125"/>
      <c r="N503" s="134"/>
      <c r="O503" s="126"/>
      <c r="P503" s="121"/>
      <c r="Q503" s="127">
        <f>SUM(Q481:Q502)</f>
        <v>0.40277777777777779</v>
      </c>
      <c r="R503" s="127">
        <f>SUM(R481:R502)</f>
        <v>3.6111111111110983E-2</v>
      </c>
      <c r="S503" s="127">
        <f>SUM(S481:S502)</f>
        <v>0.43888888888888877</v>
      </c>
      <c r="T503" s="127">
        <f>SUM(T481:T502)</f>
        <v>0.31388888888888922</v>
      </c>
      <c r="U503" s="128">
        <f>SUM(U481:U502)</f>
        <v>313.2999999999999</v>
      </c>
      <c r="V503" s="129"/>
      <c r="W503" s="130">
        <f>SUM(W481:W502)</f>
        <v>14725.099999999997</v>
      </c>
      <c r="X503" s="41"/>
    </row>
    <row r="504" spans="1:24" x14ac:dyDescent="0.3">
      <c r="A504" s="16"/>
      <c r="B504" s="16"/>
      <c r="C504" s="16"/>
      <c r="D504" s="16"/>
      <c r="E504" s="16"/>
      <c r="F504" s="16"/>
      <c r="G504" s="16"/>
      <c r="H504" s="16"/>
      <c r="I504" s="16"/>
      <c r="J504" s="16"/>
      <c r="K504" s="16"/>
      <c r="L504" s="16"/>
      <c r="M504" s="16"/>
      <c r="N504" s="16"/>
      <c r="O504" s="16"/>
      <c r="P504" s="16"/>
      <c r="Q504" s="16"/>
      <c r="R504" s="16"/>
      <c r="S504" s="16"/>
      <c r="T504" s="16"/>
      <c r="U504" s="16"/>
      <c r="V504" s="16"/>
      <c r="W504" s="16"/>
      <c r="X504" s="16"/>
    </row>
    <row r="505" spans="1:24" ht="15" thickBot="1" x14ac:dyDescent="0.35">
      <c r="B505" s="16"/>
      <c r="C505" s="16"/>
      <c r="D505" s="16"/>
      <c r="E505" s="16"/>
      <c r="F505" s="16"/>
      <c r="G505" s="16"/>
      <c r="H505" s="16"/>
      <c r="I505" s="16"/>
      <c r="J505" s="16"/>
      <c r="K505" s="16"/>
      <c r="L505" s="16"/>
      <c r="M505" s="16"/>
      <c r="N505" s="16"/>
      <c r="O505" s="16"/>
      <c r="P505" s="16"/>
      <c r="Q505" s="16"/>
      <c r="R505" s="16"/>
      <c r="S505" s="16"/>
      <c r="T505" s="16"/>
      <c r="U505" s="16"/>
      <c r="V505" s="16"/>
      <c r="W505" s="16"/>
      <c r="X505" s="16"/>
    </row>
    <row r="506" spans="1:24" x14ac:dyDescent="0.3">
      <c r="A506" s="93">
        <v>335</v>
      </c>
      <c r="B506" s="42">
        <v>3135</v>
      </c>
      <c r="C506" s="42" t="s">
        <v>2</v>
      </c>
      <c r="D506" s="109"/>
      <c r="E506" s="110" t="str">
        <f t="shared" ref="E506:E522" si="369">CONCATENATE(C506,D506)</f>
        <v>X</v>
      </c>
      <c r="F506" s="42" t="s">
        <v>91</v>
      </c>
      <c r="G506" s="191">
        <v>1</v>
      </c>
      <c r="H506" s="42" t="str">
        <f t="shared" ref="H506:H522" si="370">CONCATENATE(F506,"/",G506)</f>
        <v>XXX193/1</v>
      </c>
      <c r="I506" s="64" t="s">
        <v>5</v>
      </c>
      <c r="J506" s="64" t="s">
        <v>5</v>
      </c>
      <c r="K506" s="111">
        <v>0.18680555555555556</v>
      </c>
      <c r="L506" s="112">
        <v>0.1875</v>
      </c>
      <c r="M506" s="113" t="s">
        <v>70</v>
      </c>
      <c r="N506" s="112">
        <v>0.20416666666666669</v>
      </c>
      <c r="O506" s="113" t="s">
        <v>92</v>
      </c>
      <c r="P506" s="42" t="str">
        <f t="shared" ref="P506:P525" si="371">IF(M507=O506,"OK","POZOR")</f>
        <v>OK</v>
      </c>
      <c r="Q506" s="114">
        <f t="shared" ref="Q506:Q526" si="372">IF(ISNUMBER(G506),N506-L506,IF(F506="přejezd",N506-L506,0))</f>
        <v>1.6666666666666691E-2</v>
      </c>
      <c r="R506" s="114">
        <f t="shared" ref="R506:R526" si="373">IF(ISNUMBER(G506),L506-K506,0)</f>
        <v>6.9444444444444198E-4</v>
      </c>
      <c r="S506" s="114">
        <f t="shared" ref="S506:S526" si="374">Q506+R506</f>
        <v>1.7361111111111133E-2</v>
      </c>
      <c r="T506" s="114"/>
      <c r="U506" s="42">
        <v>14.4</v>
      </c>
      <c r="V506" s="42">
        <f>INDEX('Počty dní'!F:J,MATCH(E506,'Počty dní'!H:H,0),4)</f>
        <v>47</v>
      </c>
      <c r="W506" s="65">
        <f t="shared" ref="W506:W522" si="375">V506*U506</f>
        <v>676.80000000000007</v>
      </c>
    </row>
    <row r="507" spans="1:24" x14ac:dyDescent="0.3">
      <c r="A507" s="94">
        <v>335</v>
      </c>
      <c r="B507" s="44">
        <v>3135</v>
      </c>
      <c r="C507" s="44" t="s">
        <v>2</v>
      </c>
      <c r="D507" s="89"/>
      <c r="E507" s="67" t="str">
        <f t="shared" si="369"/>
        <v>X</v>
      </c>
      <c r="F507" s="44" t="s">
        <v>96</v>
      </c>
      <c r="G507" s="192">
        <v>4</v>
      </c>
      <c r="H507" s="44" t="str">
        <f t="shared" si="370"/>
        <v>XXX195/4</v>
      </c>
      <c r="I507" s="68" t="s">
        <v>5</v>
      </c>
      <c r="J507" s="68" t="s">
        <v>5</v>
      </c>
      <c r="K507" s="69">
        <v>0.20625000000000002</v>
      </c>
      <c r="L507" s="70">
        <v>0.20694444444444446</v>
      </c>
      <c r="M507" s="45" t="s">
        <v>92</v>
      </c>
      <c r="N507" s="70">
        <v>0.21875</v>
      </c>
      <c r="O507" s="45" t="s">
        <v>28</v>
      </c>
      <c r="P507" s="44" t="str">
        <f t="shared" si="371"/>
        <v>OK</v>
      </c>
      <c r="Q507" s="71">
        <f t="shared" si="372"/>
        <v>1.1805555555555541E-2</v>
      </c>
      <c r="R507" s="71">
        <f t="shared" si="373"/>
        <v>6.9444444444444198E-4</v>
      </c>
      <c r="S507" s="71">
        <f t="shared" si="374"/>
        <v>1.2499999999999983E-2</v>
      </c>
      <c r="T507" s="71">
        <f t="shared" ref="T507:T526" si="376">K507-N506</f>
        <v>2.0833333333333259E-3</v>
      </c>
      <c r="U507" s="44">
        <v>13.4</v>
      </c>
      <c r="V507" s="44">
        <f>INDEX('Počty dní'!F:J,MATCH(E507,'Počty dní'!H:H,0),4)</f>
        <v>47</v>
      </c>
      <c r="W507" s="115">
        <f t="shared" si="375"/>
        <v>629.80000000000007</v>
      </c>
    </row>
    <row r="508" spans="1:24" x14ac:dyDescent="0.3">
      <c r="A508" s="94">
        <v>335</v>
      </c>
      <c r="B508" s="44">
        <v>3135</v>
      </c>
      <c r="C508" s="44" t="s">
        <v>2</v>
      </c>
      <c r="D508" s="89"/>
      <c r="E508" s="67" t="str">
        <f t="shared" si="369"/>
        <v>X</v>
      </c>
      <c r="F508" s="44" t="s">
        <v>96</v>
      </c>
      <c r="G508" s="192">
        <v>1</v>
      </c>
      <c r="H508" s="44" t="str">
        <f t="shared" si="370"/>
        <v>XXX195/1</v>
      </c>
      <c r="I508" s="68" t="s">
        <v>5</v>
      </c>
      <c r="J508" s="68" t="s">
        <v>5</v>
      </c>
      <c r="K508" s="69">
        <v>0.23124999999999998</v>
      </c>
      <c r="L508" s="70">
        <v>0.23263888888888887</v>
      </c>
      <c r="M508" s="45" t="s">
        <v>28</v>
      </c>
      <c r="N508" s="70">
        <v>0.24444444444444446</v>
      </c>
      <c r="O508" s="45" t="s">
        <v>92</v>
      </c>
      <c r="P508" s="44" t="str">
        <f t="shared" si="371"/>
        <v>OK</v>
      </c>
      <c r="Q508" s="71">
        <f t="shared" si="372"/>
        <v>1.1805555555555597E-2</v>
      </c>
      <c r="R508" s="71">
        <f t="shared" si="373"/>
        <v>1.388888888888884E-3</v>
      </c>
      <c r="S508" s="71">
        <f t="shared" si="374"/>
        <v>1.3194444444444481E-2</v>
      </c>
      <c r="T508" s="71">
        <f t="shared" si="376"/>
        <v>1.2499999999999983E-2</v>
      </c>
      <c r="U508" s="44">
        <v>13.4</v>
      </c>
      <c r="V508" s="44">
        <f>INDEX('Počty dní'!F:J,MATCH(E508,'Počty dní'!H:H,0),4)</f>
        <v>47</v>
      </c>
      <c r="W508" s="115">
        <f t="shared" si="375"/>
        <v>629.80000000000007</v>
      </c>
    </row>
    <row r="509" spans="1:24" x14ac:dyDescent="0.3">
      <c r="A509" s="94">
        <v>335</v>
      </c>
      <c r="B509" s="44">
        <v>3135</v>
      </c>
      <c r="C509" s="44" t="s">
        <v>2</v>
      </c>
      <c r="D509" s="89"/>
      <c r="E509" s="67" t="str">
        <f t="shared" si="369"/>
        <v>X</v>
      </c>
      <c r="F509" s="44" t="s">
        <v>91</v>
      </c>
      <c r="G509" s="192">
        <v>3</v>
      </c>
      <c r="H509" s="44" t="str">
        <f t="shared" si="370"/>
        <v>XXX193/3</v>
      </c>
      <c r="I509" s="68" t="s">
        <v>5</v>
      </c>
      <c r="J509" s="68" t="s">
        <v>5</v>
      </c>
      <c r="K509" s="69">
        <v>0.24513888888888888</v>
      </c>
      <c r="L509" s="70">
        <v>0.24583333333333335</v>
      </c>
      <c r="M509" s="45" t="s">
        <v>92</v>
      </c>
      <c r="N509" s="70">
        <v>0.25138888888888888</v>
      </c>
      <c r="O509" s="45" t="s">
        <v>94</v>
      </c>
      <c r="P509" s="44" t="str">
        <f t="shared" si="371"/>
        <v>OK</v>
      </c>
      <c r="Q509" s="71">
        <f t="shared" si="372"/>
        <v>5.5555555555555358E-3</v>
      </c>
      <c r="R509" s="71">
        <f t="shared" si="373"/>
        <v>6.9444444444446973E-4</v>
      </c>
      <c r="S509" s="71">
        <f t="shared" si="374"/>
        <v>6.2500000000000056E-3</v>
      </c>
      <c r="T509" s="71">
        <f t="shared" si="376"/>
        <v>6.9444444444441422E-4</v>
      </c>
      <c r="U509" s="44">
        <v>5.2</v>
      </c>
      <c r="V509" s="44">
        <f>INDEX('Počty dní'!F:J,MATCH(E509,'Počty dní'!H:H,0),4)</f>
        <v>47</v>
      </c>
      <c r="W509" s="115">
        <f t="shared" si="375"/>
        <v>244.4</v>
      </c>
    </row>
    <row r="510" spans="1:24" x14ac:dyDescent="0.3">
      <c r="A510" s="94">
        <v>335</v>
      </c>
      <c r="B510" s="44">
        <v>3135</v>
      </c>
      <c r="C510" s="44" t="s">
        <v>2</v>
      </c>
      <c r="D510" s="89"/>
      <c r="E510" s="67" t="str">
        <f t="shared" si="369"/>
        <v>X</v>
      </c>
      <c r="F510" s="44" t="s">
        <v>91</v>
      </c>
      <c r="G510" s="192">
        <v>6</v>
      </c>
      <c r="H510" s="44" t="str">
        <f t="shared" si="370"/>
        <v>XXX193/6</v>
      </c>
      <c r="I510" s="68" t="s">
        <v>5</v>
      </c>
      <c r="J510" s="68" t="s">
        <v>5</v>
      </c>
      <c r="K510" s="69">
        <v>0.25277777777777777</v>
      </c>
      <c r="L510" s="70">
        <v>0.25416666666666665</v>
      </c>
      <c r="M510" s="45" t="s">
        <v>94</v>
      </c>
      <c r="N510" s="70">
        <v>0.25972222222222224</v>
      </c>
      <c r="O510" s="45" t="s">
        <v>92</v>
      </c>
      <c r="P510" s="44" t="str">
        <f t="shared" si="371"/>
        <v>OK</v>
      </c>
      <c r="Q510" s="71">
        <f t="shared" si="372"/>
        <v>5.5555555555555913E-3</v>
      </c>
      <c r="R510" s="71">
        <f t="shared" si="373"/>
        <v>1.388888888888884E-3</v>
      </c>
      <c r="S510" s="71">
        <f t="shared" si="374"/>
        <v>6.9444444444444753E-3</v>
      </c>
      <c r="T510" s="71">
        <f t="shared" si="376"/>
        <v>1.388888888888884E-3</v>
      </c>
      <c r="U510" s="44">
        <v>5.2</v>
      </c>
      <c r="V510" s="44">
        <f>INDEX('Počty dní'!F:J,MATCH(E510,'Počty dní'!H:H,0),4)</f>
        <v>47</v>
      </c>
      <c r="W510" s="115">
        <f t="shared" si="375"/>
        <v>244.4</v>
      </c>
    </row>
    <row r="511" spans="1:24" x14ac:dyDescent="0.3">
      <c r="A511" s="94">
        <v>335</v>
      </c>
      <c r="B511" s="44">
        <v>3135</v>
      </c>
      <c r="C511" s="44" t="s">
        <v>2</v>
      </c>
      <c r="D511" s="89"/>
      <c r="E511" s="67" t="str">
        <f t="shared" si="369"/>
        <v>X</v>
      </c>
      <c r="F511" s="44" t="s">
        <v>96</v>
      </c>
      <c r="G511" s="192">
        <v>6</v>
      </c>
      <c r="H511" s="44" t="str">
        <f t="shared" si="370"/>
        <v>XXX195/6</v>
      </c>
      <c r="I511" s="68" t="s">
        <v>5</v>
      </c>
      <c r="J511" s="68" t="s">
        <v>5</v>
      </c>
      <c r="K511" s="69">
        <v>0.26111111111111113</v>
      </c>
      <c r="L511" s="70">
        <v>0.26250000000000001</v>
      </c>
      <c r="M511" s="45" t="s">
        <v>92</v>
      </c>
      <c r="N511" s="70">
        <v>0.27430555555555552</v>
      </c>
      <c r="O511" s="45" t="s">
        <v>28</v>
      </c>
      <c r="P511" s="44" t="str">
        <f t="shared" si="371"/>
        <v>OK</v>
      </c>
      <c r="Q511" s="71">
        <f t="shared" si="372"/>
        <v>1.1805555555555514E-2</v>
      </c>
      <c r="R511" s="71">
        <f t="shared" si="373"/>
        <v>1.388888888888884E-3</v>
      </c>
      <c r="S511" s="71">
        <f t="shared" si="374"/>
        <v>1.3194444444444398E-2</v>
      </c>
      <c r="T511" s="71">
        <f t="shared" si="376"/>
        <v>1.388888888888884E-3</v>
      </c>
      <c r="U511" s="44">
        <v>13.4</v>
      </c>
      <c r="V511" s="44">
        <f>INDEX('Počty dní'!F:J,MATCH(E511,'Počty dní'!H:H,0),4)</f>
        <v>47</v>
      </c>
      <c r="W511" s="115">
        <f t="shared" si="375"/>
        <v>629.80000000000007</v>
      </c>
    </row>
    <row r="512" spans="1:24" x14ac:dyDescent="0.3">
      <c r="A512" s="94">
        <v>335</v>
      </c>
      <c r="B512" s="44">
        <v>3135</v>
      </c>
      <c r="C512" s="44" t="s">
        <v>2</v>
      </c>
      <c r="D512" s="89"/>
      <c r="E512" s="67" t="str">
        <f t="shared" si="369"/>
        <v>X</v>
      </c>
      <c r="F512" s="44" t="s">
        <v>82</v>
      </c>
      <c r="G512" s="192">
        <v>7</v>
      </c>
      <c r="H512" s="44" t="str">
        <f t="shared" si="370"/>
        <v>XXX190/7</v>
      </c>
      <c r="I512" s="68" t="s">
        <v>5</v>
      </c>
      <c r="J512" s="68" t="s">
        <v>5</v>
      </c>
      <c r="K512" s="69">
        <v>0.27777777777777779</v>
      </c>
      <c r="L512" s="70">
        <v>0.27916666666666667</v>
      </c>
      <c r="M512" s="45" t="s">
        <v>28</v>
      </c>
      <c r="N512" s="70">
        <v>0.32291666666666669</v>
      </c>
      <c r="O512" s="45" t="s">
        <v>70</v>
      </c>
      <c r="P512" s="44" t="str">
        <f t="shared" si="371"/>
        <v>OK</v>
      </c>
      <c r="Q512" s="71">
        <f t="shared" si="372"/>
        <v>4.3750000000000011E-2</v>
      </c>
      <c r="R512" s="71">
        <f t="shared" si="373"/>
        <v>1.388888888888884E-3</v>
      </c>
      <c r="S512" s="71">
        <f t="shared" si="374"/>
        <v>4.5138888888888895E-2</v>
      </c>
      <c r="T512" s="71">
        <f t="shared" si="376"/>
        <v>3.4722222222222654E-3</v>
      </c>
      <c r="U512" s="44">
        <v>35.1</v>
      </c>
      <c r="V512" s="44">
        <f>INDEX('Počty dní'!F:J,MATCH(E512,'Počty dní'!H:H,0),4)</f>
        <v>47</v>
      </c>
      <c r="W512" s="115">
        <f t="shared" si="375"/>
        <v>1649.7</v>
      </c>
      <c r="X512" s="16"/>
    </row>
    <row r="513" spans="1:24" x14ac:dyDescent="0.3">
      <c r="A513" s="94">
        <v>335</v>
      </c>
      <c r="B513" s="44">
        <v>3135</v>
      </c>
      <c r="C513" s="44" t="s">
        <v>2</v>
      </c>
      <c r="D513" s="89"/>
      <c r="E513" s="67" t="str">
        <f t="shared" si="369"/>
        <v>X</v>
      </c>
      <c r="F513" s="44" t="s">
        <v>91</v>
      </c>
      <c r="G513" s="192">
        <v>9</v>
      </c>
      <c r="H513" s="44" t="str">
        <f t="shared" si="370"/>
        <v>XXX193/9</v>
      </c>
      <c r="I513" s="68" t="s">
        <v>5</v>
      </c>
      <c r="J513" s="68" t="s">
        <v>5</v>
      </c>
      <c r="K513" s="69">
        <v>0.37986111111111115</v>
      </c>
      <c r="L513" s="70">
        <v>0.38194444444444442</v>
      </c>
      <c r="M513" s="45" t="s">
        <v>70</v>
      </c>
      <c r="N513" s="70">
        <v>0.39861111111111108</v>
      </c>
      <c r="O513" s="45" t="s">
        <v>92</v>
      </c>
      <c r="P513" s="44" t="str">
        <f t="shared" si="371"/>
        <v>OK</v>
      </c>
      <c r="Q513" s="71">
        <f t="shared" si="372"/>
        <v>1.6666666666666663E-2</v>
      </c>
      <c r="R513" s="71">
        <f t="shared" si="373"/>
        <v>2.0833333333332704E-3</v>
      </c>
      <c r="S513" s="71">
        <f t="shared" si="374"/>
        <v>1.8749999999999933E-2</v>
      </c>
      <c r="T513" s="71">
        <f t="shared" si="376"/>
        <v>5.6944444444444464E-2</v>
      </c>
      <c r="U513" s="44">
        <v>14.4</v>
      </c>
      <c r="V513" s="44">
        <f>INDEX('Počty dní'!F:J,MATCH(E513,'Počty dní'!H:H,0),4)</f>
        <v>47</v>
      </c>
      <c r="W513" s="115">
        <f t="shared" si="375"/>
        <v>676.80000000000007</v>
      </c>
    </row>
    <row r="514" spans="1:24" x14ac:dyDescent="0.3">
      <c r="A514" s="94">
        <v>335</v>
      </c>
      <c r="B514" s="44">
        <v>3135</v>
      </c>
      <c r="C514" s="44" t="s">
        <v>2</v>
      </c>
      <c r="D514" s="89"/>
      <c r="E514" s="67" t="str">
        <f t="shared" si="369"/>
        <v>X</v>
      </c>
      <c r="F514" s="44" t="s">
        <v>96</v>
      </c>
      <c r="G514" s="192">
        <v>14</v>
      </c>
      <c r="H514" s="44" t="str">
        <f t="shared" si="370"/>
        <v>XXX195/14</v>
      </c>
      <c r="I514" s="68" t="s">
        <v>5</v>
      </c>
      <c r="J514" s="68" t="s">
        <v>5</v>
      </c>
      <c r="K514" s="69">
        <v>0.39930555555555558</v>
      </c>
      <c r="L514" s="70">
        <v>0.40138888888888885</v>
      </c>
      <c r="M514" s="45" t="s">
        <v>92</v>
      </c>
      <c r="N514" s="70">
        <v>0.41319444444444442</v>
      </c>
      <c r="O514" s="45" t="s">
        <v>28</v>
      </c>
      <c r="P514" s="44" t="str">
        <f t="shared" si="371"/>
        <v>OK</v>
      </c>
      <c r="Q514" s="71">
        <f t="shared" si="372"/>
        <v>1.1805555555555569E-2</v>
      </c>
      <c r="R514" s="71">
        <f t="shared" si="373"/>
        <v>2.0833333333332704E-3</v>
      </c>
      <c r="S514" s="71">
        <f t="shared" si="374"/>
        <v>1.388888888888884E-2</v>
      </c>
      <c r="T514" s="71">
        <f t="shared" si="376"/>
        <v>6.9444444444449749E-4</v>
      </c>
      <c r="U514" s="44">
        <v>13.4</v>
      </c>
      <c r="V514" s="44">
        <f>INDEX('Počty dní'!F:J,MATCH(E514,'Počty dní'!H:H,0),4)</f>
        <v>47</v>
      </c>
      <c r="W514" s="115">
        <f t="shared" si="375"/>
        <v>629.80000000000007</v>
      </c>
    </row>
    <row r="515" spans="1:24" x14ac:dyDescent="0.3">
      <c r="A515" s="94">
        <v>335</v>
      </c>
      <c r="B515" s="44">
        <v>3135</v>
      </c>
      <c r="C515" s="44" t="s">
        <v>2</v>
      </c>
      <c r="D515" s="89"/>
      <c r="E515" s="67" t="str">
        <f>CONCATENATE(C515,D515)</f>
        <v>X</v>
      </c>
      <c r="F515" s="44" t="s">
        <v>96</v>
      </c>
      <c r="G515" s="192">
        <v>7</v>
      </c>
      <c r="H515" s="44" t="str">
        <f>CONCATENATE(F515,"/",G515)</f>
        <v>XXX195/7</v>
      </c>
      <c r="I515" s="68" t="s">
        <v>5</v>
      </c>
      <c r="J515" s="68" t="s">
        <v>5</v>
      </c>
      <c r="K515" s="69">
        <v>0.41666666666666669</v>
      </c>
      <c r="L515" s="70">
        <v>0.4201388888888889</v>
      </c>
      <c r="M515" s="45" t="s">
        <v>28</v>
      </c>
      <c r="N515" s="70">
        <v>0.43194444444444446</v>
      </c>
      <c r="O515" s="45" t="s">
        <v>92</v>
      </c>
      <c r="P515" s="44" t="str">
        <f t="shared" si="371"/>
        <v>OK</v>
      </c>
      <c r="Q515" s="71">
        <f t="shared" si="372"/>
        <v>1.1805555555555569E-2</v>
      </c>
      <c r="R515" s="71">
        <f t="shared" si="373"/>
        <v>3.4722222222222099E-3</v>
      </c>
      <c r="S515" s="71">
        <f t="shared" si="374"/>
        <v>1.5277777777777779E-2</v>
      </c>
      <c r="T515" s="71">
        <f t="shared" si="376"/>
        <v>3.4722222222222654E-3</v>
      </c>
      <c r="U515" s="44">
        <v>13.4</v>
      </c>
      <c r="V515" s="44">
        <f>INDEX('Počty dní'!F:J,MATCH(E515,'Počty dní'!H:H,0),4)</f>
        <v>47</v>
      </c>
      <c r="W515" s="115">
        <f>V515*U515</f>
        <v>629.80000000000007</v>
      </c>
    </row>
    <row r="516" spans="1:24" x14ac:dyDescent="0.3">
      <c r="A516" s="94">
        <v>335</v>
      </c>
      <c r="B516" s="44">
        <v>3135</v>
      </c>
      <c r="C516" s="44" t="s">
        <v>2</v>
      </c>
      <c r="D516" s="89"/>
      <c r="E516" s="67" t="str">
        <f t="shared" si="369"/>
        <v>X</v>
      </c>
      <c r="F516" s="44" t="s">
        <v>91</v>
      </c>
      <c r="G516" s="192">
        <v>10</v>
      </c>
      <c r="H516" s="44" t="str">
        <f t="shared" si="370"/>
        <v>XXX193/10</v>
      </c>
      <c r="I516" s="68" t="s">
        <v>5</v>
      </c>
      <c r="J516" s="68" t="s">
        <v>5</v>
      </c>
      <c r="K516" s="69">
        <v>0.43333333333333335</v>
      </c>
      <c r="L516" s="70">
        <v>0.43472222222222223</v>
      </c>
      <c r="M516" s="45" t="s">
        <v>92</v>
      </c>
      <c r="N516" s="70">
        <v>0.4513888888888889</v>
      </c>
      <c r="O516" s="45" t="s">
        <v>70</v>
      </c>
      <c r="P516" s="44" t="str">
        <f t="shared" si="371"/>
        <v>OK</v>
      </c>
      <c r="Q516" s="71">
        <f t="shared" si="372"/>
        <v>1.6666666666666663E-2</v>
      </c>
      <c r="R516" s="71">
        <f t="shared" si="373"/>
        <v>1.388888888888884E-3</v>
      </c>
      <c r="S516" s="71">
        <f t="shared" si="374"/>
        <v>1.8055555555555547E-2</v>
      </c>
      <c r="T516" s="71">
        <f t="shared" si="376"/>
        <v>1.388888888888884E-3</v>
      </c>
      <c r="U516" s="44">
        <v>14.4</v>
      </c>
      <c r="V516" s="44">
        <f>INDEX('Počty dní'!F:J,MATCH(E516,'Počty dní'!H:H,0),4)</f>
        <v>47</v>
      </c>
      <c r="W516" s="115">
        <f t="shared" si="375"/>
        <v>676.80000000000007</v>
      </c>
    </row>
    <row r="517" spans="1:24" x14ac:dyDescent="0.3">
      <c r="A517" s="94">
        <v>335</v>
      </c>
      <c r="B517" s="44">
        <v>3135</v>
      </c>
      <c r="C517" s="44" t="s">
        <v>2</v>
      </c>
      <c r="D517" s="89"/>
      <c r="E517" s="67" t="str">
        <f t="shared" si="369"/>
        <v>X</v>
      </c>
      <c r="F517" s="44" t="s">
        <v>91</v>
      </c>
      <c r="G517" s="192">
        <v>11</v>
      </c>
      <c r="H517" s="44" t="str">
        <f t="shared" si="370"/>
        <v>XXX193/11</v>
      </c>
      <c r="I517" s="68" t="s">
        <v>5</v>
      </c>
      <c r="J517" s="68" t="s">
        <v>5</v>
      </c>
      <c r="K517" s="69">
        <v>0.50486111111111109</v>
      </c>
      <c r="L517" s="70">
        <v>0.50694444444444442</v>
      </c>
      <c r="M517" s="45" t="s">
        <v>70</v>
      </c>
      <c r="N517" s="70">
        <v>0.53472222222222221</v>
      </c>
      <c r="O517" s="45" t="s">
        <v>93</v>
      </c>
      <c r="P517" s="44" t="str">
        <f t="shared" si="371"/>
        <v>OK</v>
      </c>
      <c r="Q517" s="71">
        <f t="shared" si="372"/>
        <v>2.777777777777779E-2</v>
      </c>
      <c r="R517" s="71">
        <f t="shared" si="373"/>
        <v>2.0833333333333259E-3</v>
      </c>
      <c r="S517" s="71">
        <f t="shared" si="374"/>
        <v>2.9861111111111116E-2</v>
      </c>
      <c r="T517" s="71">
        <f t="shared" si="376"/>
        <v>5.3472222222222199E-2</v>
      </c>
      <c r="U517" s="44">
        <v>22.8</v>
      </c>
      <c r="V517" s="44">
        <f>INDEX('Počty dní'!F:J,MATCH(E517,'Počty dní'!H:H,0),4)</f>
        <v>47</v>
      </c>
      <c r="W517" s="115">
        <f t="shared" si="375"/>
        <v>1071.6000000000001</v>
      </c>
    </row>
    <row r="518" spans="1:24" x14ac:dyDescent="0.3">
      <c r="A518" s="94">
        <v>335</v>
      </c>
      <c r="B518" s="44">
        <v>3135</v>
      </c>
      <c r="C518" s="44" t="s">
        <v>2</v>
      </c>
      <c r="D518" s="89"/>
      <c r="E518" s="67" t="str">
        <f t="shared" si="369"/>
        <v>X</v>
      </c>
      <c r="F518" s="44" t="s">
        <v>91</v>
      </c>
      <c r="G518" s="192">
        <v>12</v>
      </c>
      <c r="H518" s="44" t="str">
        <f t="shared" si="370"/>
        <v>XXX193/12</v>
      </c>
      <c r="I518" s="68" t="s">
        <v>5</v>
      </c>
      <c r="J518" s="68" t="s">
        <v>5</v>
      </c>
      <c r="K518" s="69">
        <v>0.54722222222222217</v>
      </c>
      <c r="L518" s="70">
        <v>0.54861111111111105</v>
      </c>
      <c r="M518" s="45" t="s">
        <v>93</v>
      </c>
      <c r="N518" s="70">
        <v>0.57638888888888895</v>
      </c>
      <c r="O518" s="45" t="s">
        <v>70</v>
      </c>
      <c r="P518" s="44" t="str">
        <f t="shared" si="371"/>
        <v>OK</v>
      </c>
      <c r="Q518" s="71">
        <f t="shared" si="372"/>
        <v>2.7777777777777901E-2</v>
      </c>
      <c r="R518" s="71">
        <f t="shared" si="373"/>
        <v>1.388888888888884E-3</v>
      </c>
      <c r="S518" s="71">
        <f t="shared" si="374"/>
        <v>2.9166666666666785E-2</v>
      </c>
      <c r="T518" s="71">
        <f t="shared" si="376"/>
        <v>1.2499999999999956E-2</v>
      </c>
      <c r="U518" s="44">
        <v>22.8</v>
      </c>
      <c r="V518" s="44">
        <f>INDEX('Počty dní'!F:J,MATCH(E518,'Počty dní'!H:H,0),4)</f>
        <v>47</v>
      </c>
      <c r="W518" s="115">
        <f t="shared" si="375"/>
        <v>1071.6000000000001</v>
      </c>
    </row>
    <row r="519" spans="1:24" x14ac:dyDescent="0.3">
      <c r="A519" s="94">
        <v>335</v>
      </c>
      <c r="B519" s="44">
        <v>3135</v>
      </c>
      <c r="C519" s="44" t="s">
        <v>2</v>
      </c>
      <c r="D519" s="89"/>
      <c r="E519" s="67" t="str">
        <f t="shared" si="369"/>
        <v>X</v>
      </c>
      <c r="F519" s="44" t="s">
        <v>82</v>
      </c>
      <c r="G519" s="192">
        <v>16</v>
      </c>
      <c r="H519" s="44" t="str">
        <f t="shared" si="370"/>
        <v>XXX190/16</v>
      </c>
      <c r="I519" s="68" t="s">
        <v>5</v>
      </c>
      <c r="J519" s="68" t="s">
        <v>5</v>
      </c>
      <c r="K519" s="69">
        <v>0.59027777777777779</v>
      </c>
      <c r="L519" s="70">
        <v>0.59375</v>
      </c>
      <c r="M519" s="45" t="s">
        <v>70</v>
      </c>
      <c r="N519" s="70">
        <v>0.63680555555555551</v>
      </c>
      <c r="O519" s="45" t="s">
        <v>28</v>
      </c>
      <c r="P519" s="44" t="str">
        <f t="shared" si="371"/>
        <v>OK</v>
      </c>
      <c r="Q519" s="71">
        <f t="shared" si="372"/>
        <v>4.3055555555555514E-2</v>
      </c>
      <c r="R519" s="71">
        <f t="shared" si="373"/>
        <v>3.4722222222222099E-3</v>
      </c>
      <c r="S519" s="71">
        <f t="shared" si="374"/>
        <v>4.6527777777777724E-2</v>
      </c>
      <c r="T519" s="71">
        <f t="shared" si="376"/>
        <v>1.388888888888884E-2</v>
      </c>
      <c r="U519" s="44">
        <v>35.1</v>
      </c>
      <c r="V519" s="44">
        <f>INDEX('Počty dní'!F:J,MATCH(E519,'Počty dní'!H:H,0),4)</f>
        <v>47</v>
      </c>
      <c r="W519" s="115">
        <f t="shared" si="375"/>
        <v>1649.7</v>
      </c>
    </row>
    <row r="520" spans="1:24" x14ac:dyDescent="0.3">
      <c r="A520" s="94">
        <v>335</v>
      </c>
      <c r="B520" s="44">
        <v>3135</v>
      </c>
      <c r="C520" s="44" t="s">
        <v>2</v>
      </c>
      <c r="D520" s="89"/>
      <c r="E520" s="67" t="str">
        <f t="shared" si="369"/>
        <v>X</v>
      </c>
      <c r="F520" s="44" t="s">
        <v>82</v>
      </c>
      <c r="G520" s="192">
        <v>19</v>
      </c>
      <c r="H520" s="44" t="str">
        <f t="shared" si="370"/>
        <v>XXX190/19</v>
      </c>
      <c r="I520" s="68" t="s">
        <v>5</v>
      </c>
      <c r="J520" s="68" t="s">
        <v>5</v>
      </c>
      <c r="K520" s="69">
        <v>0.65069444444444446</v>
      </c>
      <c r="L520" s="70">
        <v>0.65416666666666667</v>
      </c>
      <c r="M520" s="45" t="s">
        <v>28</v>
      </c>
      <c r="N520" s="70">
        <v>0.69791666666666663</v>
      </c>
      <c r="O520" s="45" t="s">
        <v>70</v>
      </c>
      <c r="P520" s="44" t="str">
        <f t="shared" si="371"/>
        <v>OK</v>
      </c>
      <c r="Q520" s="71">
        <f t="shared" si="372"/>
        <v>4.3749999999999956E-2</v>
      </c>
      <c r="R520" s="71">
        <f t="shared" si="373"/>
        <v>3.4722222222222099E-3</v>
      </c>
      <c r="S520" s="71">
        <f t="shared" si="374"/>
        <v>4.7222222222222165E-2</v>
      </c>
      <c r="T520" s="71">
        <f t="shared" si="376"/>
        <v>1.3888888888888951E-2</v>
      </c>
      <c r="U520" s="44">
        <v>35.1</v>
      </c>
      <c r="V520" s="44">
        <f>INDEX('Počty dní'!F:J,MATCH(E520,'Počty dní'!H:H,0),4)</f>
        <v>47</v>
      </c>
      <c r="W520" s="115">
        <f t="shared" si="375"/>
        <v>1649.7</v>
      </c>
      <c r="X520" s="16"/>
    </row>
    <row r="521" spans="1:24" x14ac:dyDescent="0.3">
      <c r="A521" s="94">
        <v>335</v>
      </c>
      <c r="B521" s="44">
        <v>3135</v>
      </c>
      <c r="C521" s="44" t="s">
        <v>2</v>
      </c>
      <c r="D521" s="89"/>
      <c r="E521" s="67" t="str">
        <f t="shared" si="369"/>
        <v>X</v>
      </c>
      <c r="F521" s="44" t="s">
        <v>95</v>
      </c>
      <c r="G521" s="192">
        <v>11</v>
      </c>
      <c r="H521" s="44" t="str">
        <f t="shared" si="370"/>
        <v>XXX194/11</v>
      </c>
      <c r="I521" s="68" t="s">
        <v>5</v>
      </c>
      <c r="J521" s="68" t="s">
        <v>5</v>
      </c>
      <c r="K521" s="69">
        <v>0.71180555555555547</v>
      </c>
      <c r="L521" s="70">
        <v>0.71527777777777779</v>
      </c>
      <c r="M521" s="45" t="s">
        <v>70</v>
      </c>
      <c r="N521" s="70">
        <v>0.74652777777777779</v>
      </c>
      <c r="O521" s="45" t="s">
        <v>28</v>
      </c>
      <c r="P521" s="44" t="str">
        <f t="shared" si="371"/>
        <v>OK</v>
      </c>
      <c r="Q521" s="71">
        <f t="shared" si="372"/>
        <v>3.125E-2</v>
      </c>
      <c r="R521" s="71">
        <f t="shared" si="373"/>
        <v>3.4722222222223209E-3</v>
      </c>
      <c r="S521" s="71">
        <f t="shared" si="374"/>
        <v>3.4722222222222321E-2</v>
      </c>
      <c r="T521" s="71">
        <f t="shared" si="376"/>
        <v>1.388888888888884E-2</v>
      </c>
      <c r="U521" s="44">
        <v>27</v>
      </c>
      <c r="V521" s="44">
        <f>INDEX('Počty dní'!F:J,MATCH(E521,'Počty dní'!H:H,0),4)</f>
        <v>47</v>
      </c>
      <c r="W521" s="115">
        <f t="shared" si="375"/>
        <v>1269</v>
      </c>
    </row>
    <row r="522" spans="1:24" x14ac:dyDescent="0.3">
      <c r="A522" s="94">
        <v>335</v>
      </c>
      <c r="B522" s="44">
        <v>3135</v>
      </c>
      <c r="C522" s="44" t="s">
        <v>2</v>
      </c>
      <c r="D522" s="89"/>
      <c r="E522" s="67" t="str">
        <f t="shared" si="369"/>
        <v>X</v>
      </c>
      <c r="F522" s="44" t="s">
        <v>95</v>
      </c>
      <c r="G522" s="192">
        <v>14</v>
      </c>
      <c r="H522" s="44" t="str">
        <f t="shared" si="370"/>
        <v>XXX194/14</v>
      </c>
      <c r="I522" s="68" t="s">
        <v>5</v>
      </c>
      <c r="J522" s="68" t="s">
        <v>5</v>
      </c>
      <c r="K522" s="69">
        <v>0.75</v>
      </c>
      <c r="L522" s="70">
        <v>0.75347222222222221</v>
      </c>
      <c r="M522" s="45" t="s">
        <v>28</v>
      </c>
      <c r="N522" s="70">
        <v>0.78472222222222221</v>
      </c>
      <c r="O522" s="45" t="s">
        <v>70</v>
      </c>
      <c r="P522" s="44" t="str">
        <f t="shared" si="371"/>
        <v>OK</v>
      </c>
      <c r="Q522" s="71">
        <f t="shared" si="372"/>
        <v>3.125E-2</v>
      </c>
      <c r="R522" s="71">
        <f t="shared" si="373"/>
        <v>3.4722222222222099E-3</v>
      </c>
      <c r="S522" s="71">
        <f t="shared" si="374"/>
        <v>3.472222222222221E-2</v>
      </c>
      <c r="T522" s="71">
        <f t="shared" si="376"/>
        <v>3.4722222222222099E-3</v>
      </c>
      <c r="U522" s="44">
        <v>27</v>
      </c>
      <c r="V522" s="44">
        <f>INDEX('Počty dní'!F:J,MATCH(E522,'Počty dní'!H:H,0),4)</f>
        <v>47</v>
      </c>
      <c r="W522" s="115">
        <f t="shared" si="375"/>
        <v>1269</v>
      </c>
    </row>
    <row r="523" spans="1:24" x14ac:dyDescent="0.3">
      <c r="A523" s="94">
        <v>335</v>
      </c>
      <c r="B523" s="44">
        <v>3135</v>
      </c>
      <c r="C523" s="44" t="s">
        <v>2</v>
      </c>
      <c r="D523" s="89"/>
      <c r="E523" s="67" t="str">
        <f>CONCATENATE(C523,D523)</f>
        <v>X</v>
      </c>
      <c r="F523" s="44" t="s">
        <v>133</v>
      </c>
      <c r="G523" s="192">
        <v>21</v>
      </c>
      <c r="H523" s="44" t="str">
        <f>CONCATENATE(F523,"/",G523)</f>
        <v>XXX221/21</v>
      </c>
      <c r="I523" s="68" t="s">
        <v>5</v>
      </c>
      <c r="J523" s="68" t="s">
        <v>5</v>
      </c>
      <c r="K523" s="69">
        <v>0.80069444444444438</v>
      </c>
      <c r="L523" s="70">
        <v>0.80208333333333337</v>
      </c>
      <c r="M523" s="45" t="s">
        <v>70</v>
      </c>
      <c r="N523" s="70">
        <v>0.8208333333333333</v>
      </c>
      <c r="O523" s="138" t="s">
        <v>135</v>
      </c>
      <c r="P523" s="44" t="str">
        <f t="shared" si="371"/>
        <v>OK</v>
      </c>
      <c r="Q523" s="71">
        <f t="shared" si="372"/>
        <v>1.8749999999999933E-2</v>
      </c>
      <c r="R523" s="71">
        <f t="shared" si="373"/>
        <v>1.388888888888995E-3</v>
      </c>
      <c r="S523" s="71">
        <f t="shared" si="374"/>
        <v>2.0138888888888928E-2</v>
      </c>
      <c r="T523" s="71">
        <f t="shared" si="376"/>
        <v>1.5972222222222165E-2</v>
      </c>
      <c r="U523" s="44">
        <v>13</v>
      </c>
      <c r="V523" s="44">
        <f>INDEX('Počty dní'!F:J,MATCH(E523,'Počty dní'!H:H,0),4)</f>
        <v>47</v>
      </c>
      <c r="W523" s="115">
        <f>V523*U523</f>
        <v>611</v>
      </c>
      <c r="X523" s="16"/>
    </row>
    <row r="524" spans="1:24" x14ac:dyDescent="0.3">
      <c r="A524" s="94">
        <v>335</v>
      </c>
      <c r="B524" s="44">
        <v>3135</v>
      </c>
      <c r="C524" s="44" t="s">
        <v>2</v>
      </c>
      <c r="D524" s="89"/>
      <c r="E524" s="67" t="str">
        <f>CONCATENATE(C524,D524)</f>
        <v>X</v>
      </c>
      <c r="F524" s="44" t="s">
        <v>133</v>
      </c>
      <c r="G524" s="192">
        <v>22</v>
      </c>
      <c r="H524" s="44" t="str">
        <f>CONCATENATE(F524,"/",G524)</f>
        <v>XXX221/22</v>
      </c>
      <c r="I524" s="68" t="s">
        <v>5</v>
      </c>
      <c r="J524" s="68" t="s">
        <v>5</v>
      </c>
      <c r="K524" s="69">
        <v>0.8222222222222223</v>
      </c>
      <c r="L524" s="70">
        <v>0.82291666666666663</v>
      </c>
      <c r="M524" s="138" t="s">
        <v>135</v>
      </c>
      <c r="N524" s="70">
        <v>0.83611111111111114</v>
      </c>
      <c r="O524" s="45" t="s">
        <v>70</v>
      </c>
      <c r="P524" s="44" t="str">
        <f t="shared" si="371"/>
        <v>OK</v>
      </c>
      <c r="Q524" s="71">
        <f t="shared" si="372"/>
        <v>1.3194444444444509E-2</v>
      </c>
      <c r="R524" s="71">
        <f t="shared" si="373"/>
        <v>6.9444444444433095E-4</v>
      </c>
      <c r="S524" s="71">
        <f t="shared" si="374"/>
        <v>1.388888888888884E-2</v>
      </c>
      <c r="T524" s="71">
        <f t="shared" si="376"/>
        <v>1.388888888888995E-3</v>
      </c>
      <c r="U524" s="44">
        <v>10</v>
      </c>
      <c r="V524" s="44">
        <f>INDEX('Počty dní'!F:J,MATCH(E524,'Počty dní'!H:H,0),4)</f>
        <v>47</v>
      </c>
      <c r="W524" s="115">
        <f>V524*U524</f>
        <v>470</v>
      </c>
      <c r="X524" s="16"/>
    </row>
    <row r="525" spans="1:24" x14ac:dyDescent="0.3">
      <c r="A525" s="94">
        <v>335</v>
      </c>
      <c r="B525" s="44">
        <v>3135</v>
      </c>
      <c r="C525" s="44" t="s">
        <v>2</v>
      </c>
      <c r="D525" s="89"/>
      <c r="E525" s="67" t="str">
        <f>CONCATENATE(C525,D525)</f>
        <v>X</v>
      </c>
      <c r="F525" s="44" t="s">
        <v>95</v>
      </c>
      <c r="G525" s="192">
        <v>15</v>
      </c>
      <c r="H525" s="44" t="str">
        <f>CONCATENATE(F525,"/",G525)</f>
        <v>XXX194/15</v>
      </c>
      <c r="I525" s="68" t="s">
        <v>5</v>
      </c>
      <c r="J525" s="68" t="s">
        <v>5</v>
      </c>
      <c r="K525" s="69">
        <v>0.87847222222222221</v>
      </c>
      <c r="L525" s="70">
        <v>0.88194444444444453</v>
      </c>
      <c r="M525" s="45" t="s">
        <v>70</v>
      </c>
      <c r="N525" s="70">
        <v>0.91319444444444453</v>
      </c>
      <c r="O525" s="45" t="s">
        <v>28</v>
      </c>
      <c r="P525" s="44" t="str">
        <f t="shared" si="371"/>
        <v>OK</v>
      </c>
      <c r="Q525" s="71">
        <f t="shared" si="372"/>
        <v>3.125E-2</v>
      </c>
      <c r="R525" s="71">
        <f t="shared" si="373"/>
        <v>3.4722222222223209E-3</v>
      </c>
      <c r="S525" s="71">
        <f t="shared" si="374"/>
        <v>3.4722222222222321E-2</v>
      </c>
      <c r="T525" s="71">
        <f t="shared" si="376"/>
        <v>4.2361111111111072E-2</v>
      </c>
      <c r="U525" s="44">
        <v>27</v>
      </c>
      <c r="V525" s="44">
        <f>INDEX('Počty dní'!F:J,MATCH(E525,'Počty dní'!H:H,0),4)</f>
        <v>47</v>
      </c>
      <c r="W525" s="115">
        <f>V525*U525</f>
        <v>1269</v>
      </c>
    </row>
    <row r="526" spans="1:24" ht="15" thickBot="1" x14ac:dyDescent="0.35">
      <c r="A526" s="94">
        <v>335</v>
      </c>
      <c r="B526" s="44">
        <v>3135</v>
      </c>
      <c r="C526" s="44" t="s">
        <v>2</v>
      </c>
      <c r="D526" s="89"/>
      <c r="E526" s="67" t="str">
        <f>CONCATENATE(C526,D526)</f>
        <v>X</v>
      </c>
      <c r="F526" s="44" t="s">
        <v>95</v>
      </c>
      <c r="G526" s="192">
        <v>16</v>
      </c>
      <c r="H526" s="44" t="str">
        <f>CONCATENATE(F526,"/",G526)</f>
        <v>XXX194/16</v>
      </c>
      <c r="I526" s="68" t="s">
        <v>5</v>
      </c>
      <c r="J526" s="68" t="s">
        <v>5</v>
      </c>
      <c r="K526" s="69">
        <v>0.91805555555555562</v>
      </c>
      <c r="L526" s="70">
        <v>0.92013888888888884</v>
      </c>
      <c r="M526" s="45" t="s">
        <v>28</v>
      </c>
      <c r="N526" s="70">
        <v>0.95138888888888884</v>
      </c>
      <c r="O526" s="45" t="s">
        <v>70</v>
      </c>
      <c r="P526" s="44"/>
      <c r="Q526" s="71">
        <f t="shared" si="372"/>
        <v>3.125E-2</v>
      </c>
      <c r="R526" s="71">
        <f t="shared" si="373"/>
        <v>2.0833333333332149E-3</v>
      </c>
      <c r="S526" s="71">
        <f t="shared" si="374"/>
        <v>3.3333333333333215E-2</v>
      </c>
      <c r="T526" s="71">
        <f t="shared" si="376"/>
        <v>4.8611111111110938E-3</v>
      </c>
      <c r="U526" s="44">
        <v>27</v>
      </c>
      <c r="V526" s="44">
        <f>INDEX('Počty dní'!F:J,MATCH(E526,'Počty dní'!H:H,0),4)</f>
        <v>47</v>
      </c>
      <c r="W526" s="115">
        <f>V526*U526</f>
        <v>1269</v>
      </c>
    </row>
    <row r="527" spans="1:24" ht="15" thickBot="1" x14ac:dyDescent="0.35">
      <c r="A527" s="120" t="str">
        <f ca="1">CONCATENATE(INDIRECT("R[-3]C[0]",FALSE),"celkem")</f>
        <v>335celkem</v>
      </c>
      <c r="B527" s="121"/>
      <c r="C527" s="121" t="str">
        <f ca="1">INDIRECT("R[-1]C[12]",FALSE)</f>
        <v>Havlíčkův Brod,,dopravní terminál</v>
      </c>
      <c r="D527" s="122"/>
      <c r="E527" s="121"/>
      <c r="F527" s="122"/>
      <c r="G527" s="121"/>
      <c r="H527" s="123"/>
      <c r="I527" s="132"/>
      <c r="J527" s="133" t="str">
        <f ca="1">INDIRECT("R[-2]C[0]",FALSE)</f>
        <v>S</v>
      </c>
      <c r="K527" s="124"/>
      <c r="L527" s="134"/>
      <c r="M527" s="125"/>
      <c r="N527" s="134"/>
      <c r="O527" s="126"/>
      <c r="P527" s="121"/>
      <c r="Q527" s="127">
        <f>SUM(Q506:Q526)</f>
        <v>0.46319444444444458</v>
      </c>
      <c r="R527" s="127">
        <f>SUM(R506:R526)</f>
        <v>4.1666666666666546E-2</v>
      </c>
      <c r="S527" s="127">
        <f>SUM(S506:S526)</f>
        <v>0.50486111111111109</v>
      </c>
      <c r="T527" s="127">
        <f>SUM(T506:T526)</f>
        <v>0.25972222222222219</v>
      </c>
      <c r="U527" s="128">
        <f>SUM(U506:U526)</f>
        <v>402.50000000000006</v>
      </c>
      <c r="V527" s="129"/>
      <c r="W527" s="130">
        <f>SUM(W506:W526)</f>
        <v>18917.500000000004</v>
      </c>
      <c r="X527" s="41"/>
    </row>
    <row r="528" spans="1:24" x14ac:dyDescent="0.3">
      <c r="D528" s="90"/>
      <c r="E528" s="82"/>
      <c r="G528" s="193"/>
      <c r="I528" s="63"/>
      <c r="K528" s="83"/>
      <c r="L528" s="84"/>
      <c r="M528" s="49"/>
      <c r="N528" s="84"/>
      <c r="O528" s="49"/>
      <c r="Q528" s="136"/>
      <c r="R528" s="136"/>
      <c r="S528" s="136"/>
      <c r="T528" s="136"/>
    </row>
    <row r="529" spans="1:24" ht="15" thickBot="1" x14ac:dyDescent="0.35"/>
    <row r="530" spans="1:24" x14ac:dyDescent="0.3">
      <c r="A530" s="42">
        <v>336</v>
      </c>
      <c r="B530" s="42">
        <v>3136</v>
      </c>
      <c r="C530" s="42" t="s">
        <v>2</v>
      </c>
      <c r="D530" s="109"/>
      <c r="E530" s="110" t="str">
        <f t="shared" ref="E530:E541" si="377">CONCATENATE(C530,D530)</f>
        <v>X</v>
      </c>
      <c r="F530" s="42" t="s">
        <v>88</v>
      </c>
      <c r="G530" s="191">
        <v>1</v>
      </c>
      <c r="H530" s="42" t="str">
        <f t="shared" ref="H530:H541" si="378">CONCATENATE(F530,"/",G530)</f>
        <v>XXX192/1</v>
      </c>
      <c r="I530" s="64" t="s">
        <v>5</v>
      </c>
      <c r="J530" s="64" t="s">
        <v>5</v>
      </c>
      <c r="K530" s="111">
        <v>0.19097222222222221</v>
      </c>
      <c r="L530" s="112">
        <v>0.19166666666666665</v>
      </c>
      <c r="M530" s="113" t="s">
        <v>89</v>
      </c>
      <c r="N530" s="112">
        <v>0.20138888888888887</v>
      </c>
      <c r="O530" s="113" t="s">
        <v>90</v>
      </c>
      <c r="P530" s="42" t="str">
        <f t="shared" ref="P530:P540" si="379">IF(M531=O530,"OK","POZOR")</f>
        <v>OK</v>
      </c>
      <c r="Q530" s="114">
        <f t="shared" ref="Q530:Q541" si="380">IF(ISNUMBER(G530),N530-L530,IF(F530="přejezd",N530-L530,0))</f>
        <v>9.7222222222222154E-3</v>
      </c>
      <c r="R530" s="114">
        <f t="shared" ref="R530:R541" si="381">IF(ISNUMBER(G530),L530-K530,0)</f>
        <v>6.9444444444444198E-4</v>
      </c>
      <c r="S530" s="114">
        <f t="shared" ref="S530:S541" si="382">Q530+R530</f>
        <v>1.0416666666666657E-2</v>
      </c>
      <c r="T530" s="114"/>
      <c r="U530" s="42">
        <v>8</v>
      </c>
      <c r="V530" s="42">
        <f>INDEX('Počty dní'!F:J,MATCH(E530,'Počty dní'!H:H,0),4)</f>
        <v>47</v>
      </c>
      <c r="W530" s="65">
        <f t="shared" ref="W530:W541" si="383">V530*U530</f>
        <v>376</v>
      </c>
    </row>
    <row r="531" spans="1:24" x14ac:dyDescent="0.3">
      <c r="A531" s="44">
        <v>336</v>
      </c>
      <c r="B531" s="44">
        <v>3136</v>
      </c>
      <c r="C531" s="44" t="s">
        <v>2</v>
      </c>
      <c r="D531" s="89"/>
      <c r="E531" s="67" t="str">
        <f t="shared" si="377"/>
        <v>X</v>
      </c>
      <c r="F531" s="44" t="s">
        <v>88</v>
      </c>
      <c r="G531" s="192">
        <v>4</v>
      </c>
      <c r="H531" s="44" t="str">
        <f t="shared" si="378"/>
        <v>XXX192/4</v>
      </c>
      <c r="I531" s="68" t="s">
        <v>5</v>
      </c>
      <c r="J531" s="68" t="s">
        <v>5</v>
      </c>
      <c r="K531" s="69">
        <v>0.20972222222222223</v>
      </c>
      <c r="L531" s="70">
        <v>0.21180555555555555</v>
      </c>
      <c r="M531" s="45" t="s">
        <v>90</v>
      </c>
      <c r="N531" s="70">
        <v>0.23958333333333334</v>
      </c>
      <c r="O531" s="45" t="s">
        <v>70</v>
      </c>
      <c r="P531" s="44" t="str">
        <f t="shared" si="379"/>
        <v>OK</v>
      </c>
      <c r="Q531" s="71">
        <f t="shared" si="380"/>
        <v>2.777777777777779E-2</v>
      </c>
      <c r="R531" s="71">
        <f t="shared" si="381"/>
        <v>2.0833333333333259E-3</v>
      </c>
      <c r="S531" s="71">
        <f t="shared" si="382"/>
        <v>2.9861111111111116E-2</v>
      </c>
      <c r="T531" s="71">
        <f t="shared" ref="T531:T541" si="384">K531-N530</f>
        <v>8.3333333333333592E-3</v>
      </c>
      <c r="U531" s="44">
        <v>21.9</v>
      </c>
      <c r="V531" s="44">
        <f>INDEX('Počty dní'!F:J,MATCH(E531,'Počty dní'!H:H,0),4)</f>
        <v>47</v>
      </c>
      <c r="W531" s="115">
        <f t="shared" si="383"/>
        <v>1029.3</v>
      </c>
    </row>
    <row r="532" spans="1:24" x14ac:dyDescent="0.3">
      <c r="A532" s="44">
        <v>336</v>
      </c>
      <c r="B532" s="44">
        <v>3136</v>
      </c>
      <c r="C532" s="44" t="s">
        <v>2</v>
      </c>
      <c r="D532" s="89"/>
      <c r="E532" s="67" t="str">
        <f t="shared" si="377"/>
        <v>X</v>
      </c>
      <c r="F532" s="44" t="s">
        <v>88</v>
      </c>
      <c r="G532" s="192">
        <v>5</v>
      </c>
      <c r="H532" s="44" t="str">
        <f t="shared" si="378"/>
        <v>XXX192/5</v>
      </c>
      <c r="I532" s="68" t="s">
        <v>5</v>
      </c>
      <c r="J532" s="68" t="s">
        <v>5</v>
      </c>
      <c r="K532" s="69">
        <v>0.25694444444444448</v>
      </c>
      <c r="L532" s="70">
        <v>0.2590277777777778</v>
      </c>
      <c r="M532" s="45" t="s">
        <v>70</v>
      </c>
      <c r="N532" s="70">
        <v>0.28819444444444448</v>
      </c>
      <c r="O532" s="45" t="s">
        <v>90</v>
      </c>
      <c r="P532" s="44" t="str">
        <f t="shared" si="379"/>
        <v>OK</v>
      </c>
      <c r="Q532" s="71">
        <f t="shared" si="380"/>
        <v>2.9166666666666674E-2</v>
      </c>
      <c r="R532" s="71">
        <f t="shared" si="381"/>
        <v>2.0833333333333259E-3</v>
      </c>
      <c r="S532" s="71">
        <f t="shared" si="382"/>
        <v>3.125E-2</v>
      </c>
      <c r="T532" s="71">
        <f t="shared" si="384"/>
        <v>1.7361111111111133E-2</v>
      </c>
      <c r="U532" s="44">
        <v>21.9</v>
      </c>
      <c r="V532" s="44">
        <f>INDEX('Počty dní'!F:J,MATCH(E532,'Počty dní'!H:H,0),4)</f>
        <v>47</v>
      </c>
      <c r="W532" s="115">
        <f t="shared" si="383"/>
        <v>1029.3</v>
      </c>
    </row>
    <row r="533" spans="1:24" x14ac:dyDescent="0.3">
      <c r="A533" s="44">
        <v>336</v>
      </c>
      <c r="B533" s="44">
        <v>3136</v>
      </c>
      <c r="C533" s="44" t="s">
        <v>2</v>
      </c>
      <c r="D533" s="89"/>
      <c r="E533" s="67" t="str">
        <f t="shared" si="377"/>
        <v>X</v>
      </c>
      <c r="F533" s="44" t="s">
        <v>88</v>
      </c>
      <c r="G533" s="192">
        <v>8</v>
      </c>
      <c r="H533" s="44" t="str">
        <f t="shared" si="378"/>
        <v>XXX192/8</v>
      </c>
      <c r="I533" s="68" t="s">
        <v>5</v>
      </c>
      <c r="J533" s="68" t="s">
        <v>5</v>
      </c>
      <c r="K533" s="69">
        <v>0.29305555555555557</v>
      </c>
      <c r="L533" s="70">
        <v>0.2951388888888889</v>
      </c>
      <c r="M533" s="45" t="s">
        <v>90</v>
      </c>
      <c r="N533" s="70">
        <v>0.32291666666666669</v>
      </c>
      <c r="O533" s="45" t="s">
        <v>70</v>
      </c>
      <c r="P533" s="44" t="str">
        <f t="shared" si="379"/>
        <v>OK</v>
      </c>
      <c r="Q533" s="71">
        <f t="shared" si="380"/>
        <v>2.777777777777779E-2</v>
      </c>
      <c r="R533" s="71">
        <f t="shared" si="381"/>
        <v>2.0833333333333259E-3</v>
      </c>
      <c r="S533" s="71">
        <f t="shared" si="382"/>
        <v>2.9861111111111116E-2</v>
      </c>
      <c r="T533" s="71">
        <f t="shared" si="384"/>
        <v>4.8611111111110938E-3</v>
      </c>
      <c r="U533" s="44">
        <v>21.9</v>
      </c>
      <c r="V533" s="44">
        <f>INDEX('Počty dní'!F:J,MATCH(E533,'Počty dní'!H:H,0),4)</f>
        <v>47</v>
      </c>
      <c r="W533" s="115">
        <f t="shared" si="383"/>
        <v>1029.3</v>
      </c>
    </row>
    <row r="534" spans="1:24" x14ac:dyDescent="0.3">
      <c r="A534" s="44">
        <v>336</v>
      </c>
      <c r="B534" s="44">
        <v>3136</v>
      </c>
      <c r="C534" s="44" t="s">
        <v>2</v>
      </c>
      <c r="D534" s="89"/>
      <c r="E534" s="67" t="str">
        <f t="shared" si="377"/>
        <v>X</v>
      </c>
      <c r="F534" s="44" t="s">
        <v>88</v>
      </c>
      <c r="G534" s="192">
        <v>9</v>
      </c>
      <c r="H534" s="44" t="str">
        <f t="shared" si="378"/>
        <v>XXX192/9</v>
      </c>
      <c r="I534" s="68" t="s">
        <v>5</v>
      </c>
      <c r="J534" s="68" t="s">
        <v>5</v>
      </c>
      <c r="K534" s="69">
        <v>0.50694444444444442</v>
      </c>
      <c r="L534" s="70">
        <v>0.50902777777777775</v>
      </c>
      <c r="M534" s="45" t="s">
        <v>70</v>
      </c>
      <c r="N534" s="70">
        <v>0.53819444444444442</v>
      </c>
      <c r="O534" s="45" t="s">
        <v>90</v>
      </c>
      <c r="P534" s="44" t="str">
        <f t="shared" si="379"/>
        <v>OK</v>
      </c>
      <c r="Q534" s="71">
        <f t="shared" si="380"/>
        <v>2.9166666666666674E-2</v>
      </c>
      <c r="R534" s="71">
        <f t="shared" si="381"/>
        <v>2.0833333333333259E-3</v>
      </c>
      <c r="S534" s="71">
        <f t="shared" si="382"/>
        <v>3.125E-2</v>
      </c>
      <c r="T534" s="71">
        <f t="shared" si="384"/>
        <v>0.18402777777777773</v>
      </c>
      <c r="U534" s="44">
        <v>21.9</v>
      </c>
      <c r="V534" s="44">
        <f>INDEX('Počty dní'!F:J,MATCH(E534,'Počty dní'!H:H,0),4)</f>
        <v>47</v>
      </c>
      <c r="W534" s="115">
        <f t="shared" si="383"/>
        <v>1029.3</v>
      </c>
    </row>
    <row r="535" spans="1:24" x14ac:dyDescent="0.3">
      <c r="A535" s="44">
        <v>336</v>
      </c>
      <c r="B535" s="44">
        <v>3136</v>
      </c>
      <c r="C535" s="44" t="s">
        <v>2</v>
      </c>
      <c r="D535" s="89"/>
      <c r="E535" s="67" t="str">
        <f t="shared" si="377"/>
        <v>X</v>
      </c>
      <c r="F535" s="44" t="s">
        <v>88</v>
      </c>
      <c r="G535" s="192">
        <v>12</v>
      </c>
      <c r="H535" s="44" t="str">
        <f t="shared" si="378"/>
        <v>XXX192/12</v>
      </c>
      <c r="I535" s="68" t="s">
        <v>5</v>
      </c>
      <c r="J535" s="68" t="s">
        <v>5</v>
      </c>
      <c r="K535" s="69">
        <v>0.54305555555555551</v>
      </c>
      <c r="L535" s="70">
        <v>0.54513888888888895</v>
      </c>
      <c r="M535" s="45" t="s">
        <v>90</v>
      </c>
      <c r="N535" s="70">
        <v>0.57291666666666663</v>
      </c>
      <c r="O535" s="45" t="s">
        <v>70</v>
      </c>
      <c r="P535" s="44" t="str">
        <f t="shared" si="379"/>
        <v>OK</v>
      </c>
      <c r="Q535" s="71">
        <f t="shared" si="380"/>
        <v>2.7777777777777679E-2</v>
      </c>
      <c r="R535" s="71">
        <f t="shared" si="381"/>
        <v>2.083333333333437E-3</v>
      </c>
      <c r="S535" s="71">
        <f t="shared" si="382"/>
        <v>2.9861111111111116E-2</v>
      </c>
      <c r="T535" s="71">
        <f t="shared" si="384"/>
        <v>4.8611111111110938E-3</v>
      </c>
      <c r="U535" s="44">
        <v>21.9</v>
      </c>
      <c r="V535" s="44">
        <f>INDEX('Počty dní'!F:J,MATCH(E535,'Počty dní'!H:H,0),4)</f>
        <v>47</v>
      </c>
      <c r="W535" s="115">
        <f t="shared" si="383"/>
        <v>1029.3</v>
      </c>
    </row>
    <row r="536" spans="1:24" x14ac:dyDescent="0.3">
      <c r="A536" s="44">
        <v>336</v>
      </c>
      <c r="B536" s="44">
        <v>3136</v>
      </c>
      <c r="C536" s="44" t="s">
        <v>2</v>
      </c>
      <c r="D536" s="89"/>
      <c r="E536" s="67" t="str">
        <f t="shared" si="377"/>
        <v>X</v>
      </c>
      <c r="F536" s="44" t="s">
        <v>88</v>
      </c>
      <c r="G536" s="192">
        <v>13</v>
      </c>
      <c r="H536" s="44" t="str">
        <f t="shared" si="378"/>
        <v>XXX192/13</v>
      </c>
      <c r="I536" s="68" t="s">
        <v>5</v>
      </c>
      <c r="J536" s="68" t="s">
        <v>5</v>
      </c>
      <c r="K536" s="69">
        <v>0.59027777777777779</v>
      </c>
      <c r="L536" s="70">
        <v>0.59236111111111112</v>
      </c>
      <c r="M536" s="45" t="s">
        <v>70</v>
      </c>
      <c r="N536" s="70">
        <v>0.62152777777777779</v>
      </c>
      <c r="O536" s="45" t="s">
        <v>90</v>
      </c>
      <c r="P536" s="44" t="str">
        <f t="shared" si="379"/>
        <v>OK</v>
      </c>
      <c r="Q536" s="71">
        <f t="shared" si="380"/>
        <v>2.9166666666666674E-2</v>
      </c>
      <c r="R536" s="71">
        <f t="shared" si="381"/>
        <v>2.0833333333333259E-3</v>
      </c>
      <c r="S536" s="71">
        <f t="shared" si="382"/>
        <v>3.125E-2</v>
      </c>
      <c r="T536" s="71">
        <f t="shared" si="384"/>
        <v>1.736111111111116E-2</v>
      </c>
      <c r="U536" s="44">
        <v>21.9</v>
      </c>
      <c r="V536" s="44">
        <f>INDEX('Počty dní'!F:J,MATCH(E536,'Počty dní'!H:H,0),4)</f>
        <v>47</v>
      </c>
      <c r="W536" s="115">
        <f t="shared" si="383"/>
        <v>1029.3</v>
      </c>
    </row>
    <row r="537" spans="1:24" x14ac:dyDescent="0.3">
      <c r="A537" s="44">
        <v>336</v>
      </c>
      <c r="B537" s="44">
        <v>3136</v>
      </c>
      <c r="C537" s="44" t="s">
        <v>2</v>
      </c>
      <c r="D537" s="89"/>
      <c r="E537" s="67" t="str">
        <f t="shared" si="377"/>
        <v>X</v>
      </c>
      <c r="F537" s="44" t="s">
        <v>88</v>
      </c>
      <c r="G537" s="192">
        <v>16</v>
      </c>
      <c r="H537" s="44" t="str">
        <f t="shared" si="378"/>
        <v>XXX192/16</v>
      </c>
      <c r="I537" s="68" t="s">
        <v>5</v>
      </c>
      <c r="J537" s="68" t="s">
        <v>5</v>
      </c>
      <c r="K537" s="69">
        <v>0.62638888888888888</v>
      </c>
      <c r="L537" s="70">
        <v>0.62847222222222221</v>
      </c>
      <c r="M537" s="45" t="s">
        <v>90</v>
      </c>
      <c r="N537" s="70">
        <v>0.65625</v>
      </c>
      <c r="O537" s="45" t="s">
        <v>70</v>
      </c>
      <c r="P537" s="44" t="str">
        <f t="shared" si="379"/>
        <v>OK</v>
      </c>
      <c r="Q537" s="71">
        <f t="shared" si="380"/>
        <v>2.777777777777779E-2</v>
      </c>
      <c r="R537" s="71">
        <f t="shared" si="381"/>
        <v>2.0833333333333259E-3</v>
      </c>
      <c r="S537" s="71">
        <f t="shared" si="382"/>
        <v>2.9861111111111116E-2</v>
      </c>
      <c r="T537" s="71">
        <f t="shared" si="384"/>
        <v>4.8611111111110938E-3</v>
      </c>
      <c r="U537" s="44">
        <v>21.9</v>
      </c>
      <c r="V537" s="44">
        <f>INDEX('Počty dní'!F:J,MATCH(E537,'Počty dní'!H:H,0),4)</f>
        <v>47</v>
      </c>
      <c r="W537" s="115">
        <f t="shared" si="383"/>
        <v>1029.3</v>
      </c>
    </row>
    <row r="538" spans="1:24" x14ac:dyDescent="0.3">
      <c r="A538" s="44">
        <v>336</v>
      </c>
      <c r="B538" s="44">
        <v>3136</v>
      </c>
      <c r="C538" s="44" t="s">
        <v>2</v>
      </c>
      <c r="D538" s="89"/>
      <c r="E538" s="67" t="str">
        <f t="shared" si="377"/>
        <v>X</v>
      </c>
      <c r="F538" s="44" t="s">
        <v>88</v>
      </c>
      <c r="G538" s="192">
        <v>17</v>
      </c>
      <c r="H538" s="44" t="str">
        <f t="shared" si="378"/>
        <v>XXX192/17</v>
      </c>
      <c r="I538" s="68" t="s">
        <v>5</v>
      </c>
      <c r="J538" s="68" t="s">
        <v>5</v>
      </c>
      <c r="K538" s="69">
        <v>0.67361111111111116</v>
      </c>
      <c r="L538" s="70">
        <v>0.67569444444444438</v>
      </c>
      <c r="M538" s="45" t="s">
        <v>70</v>
      </c>
      <c r="N538" s="70">
        <v>0.70486111111111116</v>
      </c>
      <c r="O538" s="45" t="s">
        <v>90</v>
      </c>
      <c r="P538" s="44" t="str">
        <f t="shared" si="379"/>
        <v>OK</v>
      </c>
      <c r="Q538" s="71">
        <f t="shared" si="380"/>
        <v>2.9166666666666785E-2</v>
      </c>
      <c r="R538" s="71">
        <f t="shared" si="381"/>
        <v>2.0833333333332149E-3</v>
      </c>
      <c r="S538" s="71">
        <f t="shared" si="382"/>
        <v>3.125E-2</v>
      </c>
      <c r="T538" s="71">
        <f t="shared" si="384"/>
        <v>1.736111111111116E-2</v>
      </c>
      <c r="U538" s="44">
        <v>21.9</v>
      </c>
      <c r="V538" s="44">
        <f>INDEX('Počty dní'!F:J,MATCH(E538,'Počty dní'!H:H,0),4)</f>
        <v>47</v>
      </c>
      <c r="W538" s="115">
        <f t="shared" si="383"/>
        <v>1029.3</v>
      </c>
    </row>
    <row r="539" spans="1:24" x14ac:dyDescent="0.3">
      <c r="A539" s="44">
        <v>336</v>
      </c>
      <c r="B539" s="44">
        <v>3136</v>
      </c>
      <c r="C539" s="44" t="s">
        <v>2</v>
      </c>
      <c r="D539" s="89"/>
      <c r="E539" s="67" t="str">
        <f t="shared" si="377"/>
        <v>X</v>
      </c>
      <c r="F539" s="44" t="s">
        <v>88</v>
      </c>
      <c r="G539" s="192">
        <v>20</v>
      </c>
      <c r="H539" s="44" t="str">
        <f t="shared" si="378"/>
        <v>XXX192/20</v>
      </c>
      <c r="I539" s="68" t="s">
        <v>5</v>
      </c>
      <c r="J539" s="68" t="s">
        <v>5</v>
      </c>
      <c r="K539" s="69">
        <v>0.70972222222222225</v>
      </c>
      <c r="L539" s="70">
        <v>0.71180555555555547</v>
      </c>
      <c r="M539" s="45" t="s">
        <v>90</v>
      </c>
      <c r="N539" s="70">
        <v>0.73958333333333337</v>
      </c>
      <c r="O539" s="45" t="s">
        <v>70</v>
      </c>
      <c r="P539" s="44" t="str">
        <f t="shared" si="379"/>
        <v>OK</v>
      </c>
      <c r="Q539" s="71">
        <f t="shared" si="380"/>
        <v>2.7777777777777901E-2</v>
      </c>
      <c r="R539" s="71">
        <f t="shared" si="381"/>
        <v>2.0833333333332149E-3</v>
      </c>
      <c r="S539" s="71">
        <f t="shared" si="382"/>
        <v>2.9861111111111116E-2</v>
      </c>
      <c r="T539" s="71">
        <f t="shared" si="384"/>
        <v>4.8611111111110938E-3</v>
      </c>
      <c r="U539" s="44">
        <v>21.9</v>
      </c>
      <c r="V539" s="44">
        <f>INDEX('Počty dní'!F:J,MATCH(E539,'Počty dní'!H:H,0),4)</f>
        <v>47</v>
      </c>
      <c r="W539" s="115">
        <f t="shared" si="383"/>
        <v>1029.3</v>
      </c>
    </row>
    <row r="540" spans="1:24" x14ac:dyDescent="0.3">
      <c r="A540" s="44">
        <v>336</v>
      </c>
      <c r="B540" s="44">
        <v>3136</v>
      </c>
      <c r="C540" s="44" t="s">
        <v>2</v>
      </c>
      <c r="D540" s="89"/>
      <c r="E540" s="67" t="str">
        <f t="shared" si="377"/>
        <v>X</v>
      </c>
      <c r="F540" s="44" t="s">
        <v>88</v>
      </c>
      <c r="G540" s="192">
        <v>19</v>
      </c>
      <c r="H540" s="44" t="str">
        <f t="shared" si="378"/>
        <v>XXX192/19</v>
      </c>
      <c r="I540" s="68" t="s">
        <v>5</v>
      </c>
      <c r="J540" s="68" t="s">
        <v>5</v>
      </c>
      <c r="K540" s="69">
        <v>0.75694444444444453</v>
      </c>
      <c r="L540" s="70">
        <v>0.75902777777777775</v>
      </c>
      <c r="M540" s="45" t="s">
        <v>70</v>
      </c>
      <c r="N540" s="70">
        <v>0.78819444444444453</v>
      </c>
      <c r="O540" s="45" t="s">
        <v>90</v>
      </c>
      <c r="P540" s="44" t="str">
        <f t="shared" si="379"/>
        <v>OK</v>
      </c>
      <c r="Q540" s="71">
        <f t="shared" si="380"/>
        <v>2.9166666666666785E-2</v>
      </c>
      <c r="R540" s="71">
        <f t="shared" si="381"/>
        <v>2.0833333333332149E-3</v>
      </c>
      <c r="S540" s="71">
        <f t="shared" si="382"/>
        <v>3.125E-2</v>
      </c>
      <c r="T540" s="71">
        <f t="shared" si="384"/>
        <v>1.736111111111116E-2</v>
      </c>
      <c r="U540" s="44">
        <v>21.9</v>
      </c>
      <c r="V540" s="44">
        <f>INDEX('Počty dní'!F:J,MATCH(E540,'Počty dní'!H:H,0),4)</f>
        <v>47</v>
      </c>
      <c r="W540" s="115">
        <f t="shared" si="383"/>
        <v>1029.3</v>
      </c>
    </row>
    <row r="541" spans="1:24" ht="15" thickBot="1" x14ac:dyDescent="0.35">
      <c r="A541" s="46">
        <v>336</v>
      </c>
      <c r="B541" s="46">
        <v>3136</v>
      </c>
      <c r="C541" s="46" t="s">
        <v>2</v>
      </c>
      <c r="D541" s="116"/>
      <c r="E541" s="117" t="str">
        <f t="shared" si="377"/>
        <v>X</v>
      </c>
      <c r="F541" s="46" t="s">
        <v>88</v>
      </c>
      <c r="G541" s="196">
        <v>22</v>
      </c>
      <c r="H541" s="46" t="str">
        <f t="shared" si="378"/>
        <v>XXX192/22</v>
      </c>
      <c r="I541" s="72" t="s">
        <v>5</v>
      </c>
      <c r="J541" s="72" t="s">
        <v>5</v>
      </c>
      <c r="K541" s="73">
        <v>0.79305555555555562</v>
      </c>
      <c r="L541" s="74">
        <v>0.79513888888888884</v>
      </c>
      <c r="M541" s="47" t="s">
        <v>90</v>
      </c>
      <c r="N541" s="74">
        <v>0.80486111111111114</v>
      </c>
      <c r="O541" s="47" t="s">
        <v>89</v>
      </c>
      <c r="P541" s="46"/>
      <c r="Q541" s="118">
        <f t="shared" si="380"/>
        <v>9.7222222222222987E-3</v>
      </c>
      <c r="R541" s="118">
        <f t="shared" si="381"/>
        <v>2.0833333333332149E-3</v>
      </c>
      <c r="S541" s="118">
        <f t="shared" si="382"/>
        <v>1.1805555555555514E-2</v>
      </c>
      <c r="T541" s="118">
        <f t="shared" si="384"/>
        <v>4.8611111111110938E-3</v>
      </c>
      <c r="U541" s="46">
        <v>8</v>
      </c>
      <c r="V541" s="46">
        <f>INDEX('Počty dní'!F:J,MATCH(E541,'Počty dní'!H:H,0),4)</f>
        <v>47</v>
      </c>
      <c r="W541" s="119">
        <f t="shared" si="383"/>
        <v>376</v>
      </c>
    </row>
    <row r="542" spans="1:24" ht="15" thickBot="1" x14ac:dyDescent="0.35">
      <c r="A542" s="120" t="str">
        <f ca="1">CONCATENATE(INDIRECT("R[-3]C[0]",FALSE),"celkem")</f>
        <v>336celkem</v>
      </c>
      <c r="B542" s="121"/>
      <c r="C542" s="121" t="str">
        <f ca="1">INDIRECT("R[-1]C[12]",FALSE)</f>
        <v>Herálec,,křiž.</v>
      </c>
      <c r="D542" s="122"/>
      <c r="E542" s="121"/>
      <c r="F542" s="122"/>
      <c r="G542" s="121"/>
      <c r="H542" s="123"/>
      <c r="I542" s="132"/>
      <c r="J542" s="133" t="str">
        <f ca="1">INDIRECT("R[-2]C[0]",FALSE)</f>
        <v>S</v>
      </c>
      <c r="K542" s="124"/>
      <c r="L542" s="134"/>
      <c r="M542" s="125"/>
      <c r="N542" s="134"/>
      <c r="O542" s="126"/>
      <c r="P542" s="121"/>
      <c r="Q542" s="127">
        <f>SUM(Q530:Q541)</f>
        <v>0.30416666666666703</v>
      </c>
      <c r="R542" s="127">
        <f t="shared" ref="R542:T542" si="385">SUM(R530:R541)</f>
        <v>2.3611111111110694E-2</v>
      </c>
      <c r="S542" s="127">
        <f t="shared" si="385"/>
        <v>0.32777777777777772</v>
      </c>
      <c r="T542" s="127">
        <f t="shared" si="385"/>
        <v>0.2861111111111112</v>
      </c>
      <c r="U542" s="128">
        <f>SUM(U530:U541)</f>
        <v>235.00000000000003</v>
      </c>
      <c r="V542" s="129"/>
      <c r="W542" s="130">
        <f>SUM(W530:W541)</f>
        <v>11044.999999999998</v>
      </c>
      <c r="X542" s="41"/>
    </row>
    <row r="543" spans="1:24" x14ac:dyDescent="0.3">
      <c r="B543"/>
      <c r="C543"/>
      <c r="D543"/>
      <c r="E543"/>
      <c r="F543"/>
      <c r="G543"/>
      <c r="H543"/>
      <c r="I543"/>
      <c r="J543"/>
      <c r="K543"/>
      <c r="L543"/>
      <c r="M543"/>
      <c r="N543"/>
      <c r="O543"/>
      <c r="P543"/>
      <c r="Q543"/>
      <c r="R543"/>
      <c r="S543"/>
      <c r="T543"/>
      <c r="U543"/>
      <c r="V543"/>
      <c r="W543"/>
    </row>
    <row r="544" spans="1:24" ht="15" thickBot="1" x14ac:dyDescent="0.35"/>
    <row r="545" spans="1:24" x14ac:dyDescent="0.3">
      <c r="A545" s="93">
        <v>338</v>
      </c>
      <c r="B545" s="42">
        <v>3138</v>
      </c>
      <c r="C545" s="42" t="s">
        <v>2</v>
      </c>
      <c r="D545" s="109"/>
      <c r="E545" s="110" t="str">
        <f t="shared" ref="E545:E573" si="386">CONCATENATE(C545,D545)</f>
        <v>X</v>
      </c>
      <c r="F545" s="42" t="s">
        <v>82</v>
      </c>
      <c r="G545" s="191">
        <v>1</v>
      </c>
      <c r="H545" s="42" t="str">
        <f t="shared" ref="H545:H573" si="387">CONCATENATE(F545,"/",G545)</f>
        <v>XXX190/1</v>
      </c>
      <c r="I545" s="64" t="s">
        <v>5</v>
      </c>
      <c r="J545" s="64" t="s">
        <v>5</v>
      </c>
      <c r="K545" s="111">
        <v>0.17986111111111111</v>
      </c>
      <c r="L545" s="112">
        <v>0.18055555555555555</v>
      </c>
      <c r="M545" s="113" t="s">
        <v>83</v>
      </c>
      <c r="N545" s="112">
        <v>0.20138888888888887</v>
      </c>
      <c r="O545" s="113" t="s">
        <v>70</v>
      </c>
      <c r="P545" s="42" t="str">
        <f t="shared" ref="P545:P556" si="388">IF(M546=O545,"OK","POZOR")</f>
        <v>OK</v>
      </c>
      <c r="Q545" s="114">
        <f t="shared" ref="Q545:Q557" si="389">IF(ISNUMBER(G545),N545-L545,IF(F545="přejezd",N545-L545,0))</f>
        <v>2.0833333333333315E-2</v>
      </c>
      <c r="R545" s="114">
        <f t="shared" ref="R545:R557" si="390">IF(ISNUMBER(G545),L545-K545,0)</f>
        <v>6.9444444444444198E-4</v>
      </c>
      <c r="S545" s="114">
        <f t="shared" ref="S545:S557" si="391">Q545+R545</f>
        <v>2.1527777777777757E-2</v>
      </c>
      <c r="T545" s="114"/>
      <c r="U545" s="42">
        <v>17.100000000000001</v>
      </c>
      <c r="V545" s="42">
        <f>INDEX('Počty dní'!F:J,MATCH(E545,'Počty dní'!H:H,0),4)</f>
        <v>47</v>
      </c>
      <c r="W545" s="65">
        <f t="shared" ref="W545:W573" si="392">V545*U545</f>
        <v>803.7</v>
      </c>
      <c r="X545" s="16"/>
    </row>
    <row r="546" spans="1:24" x14ac:dyDescent="0.3">
      <c r="A546" s="94">
        <v>338</v>
      </c>
      <c r="B546" s="44">
        <v>3138</v>
      </c>
      <c r="C546" s="44" t="s">
        <v>2</v>
      </c>
      <c r="D546" s="89"/>
      <c r="E546" s="67" t="str">
        <f t="shared" si="386"/>
        <v>X</v>
      </c>
      <c r="F546" s="44" t="s">
        <v>95</v>
      </c>
      <c r="G546" s="192">
        <v>1</v>
      </c>
      <c r="H546" s="44" t="str">
        <f t="shared" si="387"/>
        <v>XXX194/1</v>
      </c>
      <c r="I546" s="68" t="s">
        <v>5</v>
      </c>
      <c r="J546" s="68" t="s">
        <v>5</v>
      </c>
      <c r="K546" s="69">
        <v>0.21180555555555555</v>
      </c>
      <c r="L546" s="70">
        <v>0.21527777777777779</v>
      </c>
      <c r="M546" s="45" t="s">
        <v>70</v>
      </c>
      <c r="N546" s="70">
        <v>0.24652777777777779</v>
      </c>
      <c r="O546" s="45" t="s">
        <v>28</v>
      </c>
      <c r="P546" s="44" t="str">
        <f t="shared" si="388"/>
        <v>OK</v>
      </c>
      <c r="Q546" s="71">
        <f t="shared" si="389"/>
        <v>3.125E-2</v>
      </c>
      <c r="R546" s="71">
        <f t="shared" si="390"/>
        <v>3.4722222222222376E-3</v>
      </c>
      <c r="S546" s="71">
        <f t="shared" si="391"/>
        <v>3.4722222222222238E-2</v>
      </c>
      <c r="T546" s="71">
        <f t="shared" ref="T546:T557" si="393">K546-N545</f>
        <v>1.0416666666666685E-2</v>
      </c>
      <c r="U546" s="44">
        <v>27</v>
      </c>
      <c r="V546" s="44">
        <f>INDEX('Počty dní'!F:J,MATCH(E546,'Počty dní'!H:H,0),4)</f>
        <v>47</v>
      </c>
      <c r="W546" s="115">
        <f t="shared" si="392"/>
        <v>1269</v>
      </c>
    </row>
    <row r="547" spans="1:24" x14ac:dyDescent="0.3">
      <c r="A547" s="94">
        <v>338</v>
      </c>
      <c r="B547" s="44">
        <v>3138</v>
      </c>
      <c r="C547" s="44" t="s">
        <v>2</v>
      </c>
      <c r="D547" s="89"/>
      <c r="E547" s="67" t="str">
        <f t="shared" si="386"/>
        <v>X</v>
      </c>
      <c r="F547" s="44" t="s">
        <v>95</v>
      </c>
      <c r="G547" s="192">
        <v>4</v>
      </c>
      <c r="H547" s="44" t="str">
        <f t="shared" si="387"/>
        <v>XXX194/4</v>
      </c>
      <c r="I547" s="68" t="s">
        <v>5</v>
      </c>
      <c r="J547" s="68" t="s">
        <v>5</v>
      </c>
      <c r="K547" s="69">
        <v>0.25138888888888888</v>
      </c>
      <c r="L547" s="70">
        <v>0.25347222222222221</v>
      </c>
      <c r="M547" s="45" t="s">
        <v>28</v>
      </c>
      <c r="N547" s="70">
        <v>0.28472222222222221</v>
      </c>
      <c r="O547" s="45" t="s">
        <v>70</v>
      </c>
      <c r="P547" s="44" t="str">
        <f t="shared" si="388"/>
        <v>OK</v>
      </c>
      <c r="Q547" s="71">
        <f t="shared" si="389"/>
        <v>3.125E-2</v>
      </c>
      <c r="R547" s="71">
        <f t="shared" si="390"/>
        <v>2.0833333333333259E-3</v>
      </c>
      <c r="S547" s="71">
        <f t="shared" si="391"/>
        <v>3.3333333333333326E-2</v>
      </c>
      <c r="T547" s="71">
        <f t="shared" si="393"/>
        <v>4.8611111111110938E-3</v>
      </c>
      <c r="U547" s="44">
        <v>27</v>
      </c>
      <c r="V547" s="44">
        <f>INDEX('Počty dní'!F:J,MATCH(E547,'Počty dní'!H:H,0),4)</f>
        <v>47</v>
      </c>
      <c r="W547" s="115">
        <f t="shared" si="392"/>
        <v>1269</v>
      </c>
    </row>
    <row r="548" spans="1:24" x14ac:dyDescent="0.3">
      <c r="A548" s="94">
        <v>338</v>
      </c>
      <c r="B548" s="44">
        <v>3138</v>
      </c>
      <c r="C548" s="44" t="s">
        <v>2</v>
      </c>
      <c r="D548" s="89"/>
      <c r="E548" s="67" t="str">
        <f t="shared" si="386"/>
        <v>X</v>
      </c>
      <c r="F548" s="44" t="s">
        <v>86</v>
      </c>
      <c r="G548" s="192">
        <v>3</v>
      </c>
      <c r="H548" s="44" t="str">
        <f t="shared" si="387"/>
        <v>XXX191/3</v>
      </c>
      <c r="I548" s="68" t="s">
        <v>5</v>
      </c>
      <c r="J548" s="68" t="s">
        <v>5</v>
      </c>
      <c r="K548" s="69">
        <v>0.29375000000000001</v>
      </c>
      <c r="L548" s="70">
        <v>0.2951388888888889</v>
      </c>
      <c r="M548" s="45" t="s">
        <v>70</v>
      </c>
      <c r="N548" s="70">
        <v>0.31111111111111112</v>
      </c>
      <c r="O548" s="45" t="s">
        <v>85</v>
      </c>
      <c r="P548" s="44" t="str">
        <f t="shared" si="388"/>
        <v>OK</v>
      </c>
      <c r="Q548" s="71">
        <f t="shared" si="389"/>
        <v>1.5972222222222221E-2</v>
      </c>
      <c r="R548" s="71">
        <f t="shared" si="390"/>
        <v>1.388888888888884E-3</v>
      </c>
      <c r="S548" s="71">
        <f t="shared" si="391"/>
        <v>1.7361111111111105E-2</v>
      </c>
      <c r="T548" s="71">
        <f t="shared" si="393"/>
        <v>9.0277777777778012E-3</v>
      </c>
      <c r="U548" s="44">
        <v>12.1</v>
      </c>
      <c r="V548" s="44">
        <f>INDEX('Počty dní'!F:J,MATCH(E548,'Počty dní'!H:H,0),4)</f>
        <v>47</v>
      </c>
      <c r="W548" s="115">
        <f t="shared" si="392"/>
        <v>568.69999999999993</v>
      </c>
    </row>
    <row r="549" spans="1:24" x14ac:dyDescent="0.3">
      <c r="A549" s="94">
        <v>338</v>
      </c>
      <c r="B549" s="44">
        <v>3138</v>
      </c>
      <c r="C549" s="44" t="s">
        <v>2</v>
      </c>
      <c r="D549" s="89"/>
      <c r="E549" s="67" t="str">
        <f t="shared" si="386"/>
        <v>X</v>
      </c>
      <c r="F549" s="44" t="s">
        <v>82</v>
      </c>
      <c r="G549" s="192">
        <v>8</v>
      </c>
      <c r="H549" s="44" t="str">
        <f t="shared" si="387"/>
        <v>XXX190/8</v>
      </c>
      <c r="I549" s="68" t="s">
        <v>5</v>
      </c>
      <c r="J549" s="68" t="s">
        <v>5</v>
      </c>
      <c r="K549" s="69">
        <v>0.31111111111111112</v>
      </c>
      <c r="L549" s="70">
        <v>0.31180555555555556</v>
      </c>
      <c r="M549" s="45" t="s">
        <v>85</v>
      </c>
      <c r="N549" s="70">
        <v>0.34513888888888888</v>
      </c>
      <c r="O549" s="45" t="s">
        <v>28</v>
      </c>
      <c r="P549" s="44" t="str">
        <f t="shared" si="388"/>
        <v>OK</v>
      </c>
      <c r="Q549" s="71">
        <f t="shared" si="389"/>
        <v>3.3333333333333326E-2</v>
      </c>
      <c r="R549" s="71">
        <f t="shared" si="390"/>
        <v>6.9444444444444198E-4</v>
      </c>
      <c r="S549" s="71">
        <f t="shared" si="391"/>
        <v>3.4027777777777768E-2</v>
      </c>
      <c r="T549" s="71">
        <f t="shared" si="393"/>
        <v>0</v>
      </c>
      <c r="U549" s="44">
        <v>26.8</v>
      </c>
      <c r="V549" s="44">
        <f>INDEX('Počty dní'!F:J,MATCH(E549,'Počty dní'!H:H,0),4)</f>
        <v>47</v>
      </c>
      <c r="W549" s="115">
        <f t="shared" si="392"/>
        <v>1259.6000000000001</v>
      </c>
      <c r="X549" s="16"/>
    </row>
    <row r="550" spans="1:24" x14ac:dyDescent="0.3">
      <c r="A550" s="94">
        <v>338</v>
      </c>
      <c r="B550" s="44">
        <v>3138</v>
      </c>
      <c r="C550" s="44" t="s">
        <v>2</v>
      </c>
      <c r="D550" s="89"/>
      <c r="E550" s="67" t="str">
        <f t="shared" si="386"/>
        <v>X</v>
      </c>
      <c r="F550" s="44" t="s">
        <v>82</v>
      </c>
      <c r="G550" s="192">
        <v>11</v>
      </c>
      <c r="H550" s="44" t="str">
        <f t="shared" si="387"/>
        <v>XXX190/11</v>
      </c>
      <c r="I550" s="68" t="s">
        <v>5</v>
      </c>
      <c r="J550" s="68" t="s">
        <v>5</v>
      </c>
      <c r="K550" s="69">
        <v>0.44444444444444442</v>
      </c>
      <c r="L550" s="70">
        <v>0.4458333333333333</v>
      </c>
      <c r="M550" s="45" t="s">
        <v>28</v>
      </c>
      <c r="N550" s="70">
        <v>0.48958333333333331</v>
      </c>
      <c r="O550" s="45" t="s">
        <v>70</v>
      </c>
      <c r="P550" s="44" t="str">
        <f t="shared" si="388"/>
        <v>OK</v>
      </c>
      <c r="Q550" s="71">
        <f t="shared" si="389"/>
        <v>4.3750000000000011E-2</v>
      </c>
      <c r="R550" s="71">
        <f t="shared" si="390"/>
        <v>1.388888888888884E-3</v>
      </c>
      <c r="S550" s="71">
        <f t="shared" si="391"/>
        <v>4.5138888888888895E-2</v>
      </c>
      <c r="T550" s="71">
        <f t="shared" si="393"/>
        <v>9.9305555555555536E-2</v>
      </c>
      <c r="U550" s="44">
        <v>35.1</v>
      </c>
      <c r="V550" s="44">
        <f>INDEX('Počty dní'!F:J,MATCH(E550,'Počty dní'!H:H,0),4)</f>
        <v>47</v>
      </c>
      <c r="W550" s="115">
        <f t="shared" si="392"/>
        <v>1649.7</v>
      </c>
      <c r="X550" s="16"/>
    </row>
    <row r="551" spans="1:24" x14ac:dyDescent="0.3">
      <c r="A551" s="94">
        <v>338</v>
      </c>
      <c r="B551" s="44">
        <v>3138</v>
      </c>
      <c r="C551" s="44" t="s">
        <v>2</v>
      </c>
      <c r="D551" s="89"/>
      <c r="E551" s="67" t="str">
        <f t="shared" si="386"/>
        <v>X</v>
      </c>
      <c r="F551" s="44" t="s">
        <v>82</v>
      </c>
      <c r="G551" s="192">
        <v>12</v>
      </c>
      <c r="H551" s="44" t="str">
        <f t="shared" si="387"/>
        <v>XXX190/12</v>
      </c>
      <c r="I551" s="68" t="s">
        <v>5</v>
      </c>
      <c r="J551" s="68" t="s">
        <v>5</v>
      </c>
      <c r="K551" s="69">
        <v>0.50902777777777775</v>
      </c>
      <c r="L551" s="70">
        <v>0.51041666666666663</v>
      </c>
      <c r="M551" s="45" t="s">
        <v>70</v>
      </c>
      <c r="N551" s="70">
        <v>0.55347222222222225</v>
      </c>
      <c r="O551" s="45" t="s">
        <v>28</v>
      </c>
      <c r="P551" s="44" t="str">
        <f t="shared" si="388"/>
        <v>OK</v>
      </c>
      <c r="Q551" s="71">
        <f t="shared" si="389"/>
        <v>4.3055555555555625E-2</v>
      </c>
      <c r="R551" s="71">
        <f t="shared" si="390"/>
        <v>1.388888888888884E-3</v>
      </c>
      <c r="S551" s="71">
        <f t="shared" si="391"/>
        <v>4.4444444444444509E-2</v>
      </c>
      <c r="T551" s="71">
        <f t="shared" si="393"/>
        <v>1.9444444444444431E-2</v>
      </c>
      <c r="U551" s="44">
        <v>35.1</v>
      </c>
      <c r="V551" s="44">
        <f>INDEX('Počty dní'!F:J,MATCH(E551,'Počty dní'!H:H,0),4)</f>
        <v>47</v>
      </c>
      <c r="W551" s="115">
        <f t="shared" si="392"/>
        <v>1649.7</v>
      </c>
    </row>
    <row r="552" spans="1:24" x14ac:dyDescent="0.3">
      <c r="A552" s="94">
        <v>338</v>
      </c>
      <c r="B552" s="44">
        <v>3138</v>
      </c>
      <c r="C552" s="44" t="s">
        <v>2</v>
      </c>
      <c r="D552" s="89"/>
      <c r="E552" s="67" t="str">
        <f t="shared" si="386"/>
        <v>X</v>
      </c>
      <c r="F552" s="44" t="s">
        <v>82</v>
      </c>
      <c r="G552" s="192">
        <v>15</v>
      </c>
      <c r="H552" s="44" t="str">
        <f t="shared" si="387"/>
        <v>XXX190/15</v>
      </c>
      <c r="I552" s="68" t="s">
        <v>5</v>
      </c>
      <c r="J552" s="68" t="s">
        <v>5</v>
      </c>
      <c r="K552" s="69">
        <v>0.56736111111111109</v>
      </c>
      <c r="L552" s="70">
        <v>0.5708333333333333</v>
      </c>
      <c r="M552" s="45" t="s">
        <v>28</v>
      </c>
      <c r="N552" s="70">
        <v>0.61458333333333337</v>
      </c>
      <c r="O552" s="45" t="s">
        <v>70</v>
      </c>
      <c r="P552" s="44" t="str">
        <f t="shared" si="388"/>
        <v>OK</v>
      </c>
      <c r="Q552" s="71">
        <f t="shared" si="389"/>
        <v>4.3750000000000067E-2</v>
      </c>
      <c r="R552" s="71">
        <f t="shared" si="390"/>
        <v>3.4722222222222099E-3</v>
      </c>
      <c r="S552" s="71">
        <f t="shared" si="391"/>
        <v>4.7222222222222276E-2</v>
      </c>
      <c r="T552" s="71">
        <f t="shared" si="393"/>
        <v>1.388888888888884E-2</v>
      </c>
      <c r="U552" s="44">
        <v>35.1</v>
      </c>
      <c r="V552" s="44">
        <f>INDEX('Počty dní'!F:J,MATCH(E552,'Počty dní'!H:H,0),4)</f>
        <v>47</v>
      </c>
      <c r="W552" s="115">
        <f t="shared" si="392"/>
        <v>1649.7</v>
      </c>
      <c r="X552" s="16"/>
    </row>
    <row r="553" spans="1:24" x14ac:dyDescent="0.3">
      <c r="A553" s="94">
        <v>338</v>
      </c>
      <c r="B553" s="44">
        <v>3138</v>
      </c>
      <c r="C553" s="44" t="s">
        <v>2</v>
      </c>
      <c r="D553" s="89"/>
      <c r="E553" s="67" t="str">
        <f t="shared" si="386"/>
        <v>X</v>
      </c>
      <c r="F553" s="44" t="s">
        <v>82</v>
      </c>
      <c r="G553" s="192">
        <v>18</v>
      </c>
      <c r="H553" s="44" t="str">
        <f t="shared" si="387"/>
        <v>XXX190/18</v>
      </c>
      <c r="I553" s="68" t="s">
        <v>5</v>
      </c>
      <c r="J553" s="68" t="s">
        <v>5</v>
      </c>
      <c r="K553" s="69">
        <v>0.63194444444444442</v>
      </c>
      <c r="L553" s="70">
        <v>0.63541666666666663</v>
      </c>
      <c r="M553" s="45" t="s">
        <v>70</v>
      </c>
      <c r="N553" s="70">
        <v>0.67847222222222225</v>
      </c>
      <c r="O553" s="45" t="s">
        <v>28</v>
      </c>
      <c r="P553" s="44" t="str">
        <f t="shared" si="388"/>
        <v>OK</v>
      </c>
      <c r="Q553" s="71">
        <f t="shared" si="389"/>
        <v>4.3055555555555625E-2</v>
      </c>
      <c r="R553" s="71">
        <f t="shared" si="390"/>
        <v>3.4722222222222099E-3</v>
      </c>
      <c r="S553" s="71">
        <f t="shared" si="391"/>
        <v>4.6527777777777835E-2</v>
      </c>
      <c r="T553" s="71">
        <f t="shared" si="393"/>
        <v>1.7361111111111049E-2</v>
      </c>
      <c r="U553" s="44">
        <v>35.1</v>
      </c>
      <c r="V553" s="44">
        <f>INDEX('Počty dní'!F:J,MATCH(E553,'Počty dní'!H:H,0),4)</f>
        <v>47</v>
      </c>
      <c r="W553" s="115">
        <f t="shared" si="392"/>
        <v>1649.7</v>
      </c>
    </row>
    <row r="554" spans="1:24" x14ac:dyDescent="0.3">
      <c r="A554" s="94">
        <v>338</v>
      </c>
      <c r="B554" s="44">
        <v>3138</v>
      </c>
      <c r="C554" s="44" t="s">
        <v>2</v>
      </c>
      <c r="D554" s="89"/>
      <c r="E554" s="67" t="str">
        <f t="shared" si="386"/>
        <v>X</v>
      </c>
      <c r="F554" s="44" t="s">
        <v>82</v>
      </c>
      <c r="G554" s="192">
        <v>21</v>
      </c>
      <c r="H554" s="44" t="str">
        <f t="shared" si="387"/>
        <v>XXX190/21</v>
      </c>
      <c r="I554" s="68" t="s">
        <v>5</v>
      </c>
      <c r="J554" s="68" t="s">
        <v>5</v>
      </c>
      <c r="K554" s="69">
        <v>0.69236111111111109</v>
      </c>
      <c r="L554" s="70">
        <v>0.6958333333333333</v>
      </c>
      <c r="M554" s="45" t="s">
        <v>28</v>
      </c>
      <c r="N554" s="70">
        <v>0.73958333333333337</v>
      </c>
      <c r="O554" s="45" t="s">
        <v>70</v>
      </c>
      <c r="P554" s="44" t="str">
        <f t="shared" si="388"/>
        <v>OK</v>
      </c>
      <c r="Q554" s="71">
        <f t="shared" si="389"/>
        <v>4.3750000000000067E-2</v>
      </c>
      <c r="R554" s="71">
        <f t="shared" si="390"/>
        <v>3.4722222222222099E-3</v>
      </c>
      <c r="S554" s="71">
        <f t="shared" si="391"/>
        <v>4.7222222222222276E-2</v>
      </c>
      <c r="T554" s="71">
        <f t="shared" si="393"/>
        <v>1.388888888888884E-2</v>
      </c>
      <c r="U554" s="44">
        <v>35.1</v>
      </c>
      <c r="V554" s="44">
        <f>INDEX('Počty dní'!F:J,MATCH(E554,'Počty dní'!H:H,0),4)</f>
        <v>47</v>
      </c>
      <c r="W554" s="115">
        <f t="shared" si="392"/>
        <v>1649.7</v>
      </c>
      <c r="X554" s="16"/>
    </row>
    <row r="555" spans="1:24" x14ac:dyDescent="0.3">
      <c r="A555" s="94">
        <v>338</v>
      </c>
      <c r="B555" s="44">
        <v>3138</v>
      </c>
      <c r="C555" s="44" t="s">
        <v>2</v>
      </c>
      <c r="D555" s="89"/>
      <c r="E555" s="67" t="str">
        <f t="shared" si="386"/>
        <v>X</v>
      </c>
      <c r="F555" s="44" t="s">
        <v>82</v>
      </c>
      <c r="G555" s="192">
        <v>24</v>
      </c>
      <c r="H555" s="44" t="str">
        <f t="shared" si="387"/>
        <v>XXX190/24</v>
      </c>
      <c r="I555" s="68" t="s">
        <v>5</v>
      </c>
      <c r="J555" s="68" t="s">
        <v>5</v>
      </c>
      <c r="K555" s="69">
        <v>0.80069444444444438</v>
      </c>
      <c r="L555" s="70">
        <v>0.80208333333333337</v>
      </c>
      <c r="M555" s="45" t="s">
        <v>70</v>
      </c>
      <c r="N555" s="70">
        <v>0.84513888888888899</v>
      </c>
      <c r="O555" s="45" t="s">
        <v>28</v>
      </c>
      <c r="P555" s="44" t="str">
        <f t="shared" si="388"/>
        <v>OK</v>
      </c>
      <c r="Q555" s="71">
        <f t="shared" si="389"/>
        <v>4.3055555555555625E-2</v>
      </c>
      <c r="R555" s="71">
        <f t="shared" si="390"/>
        <v>1.388888888888995E-3</v>
      </c>
      <c r="S555" s="71">
        <f t="shared" si="391"/>
        <v>4.444444444444462E-2</v>
      </c>
      <c r="T555" s="71">
        <f t="shared" si="393"/>
        <v>6.1111111111111005E-2</v>
      </c>
      <c r="U555" s="44">
        <v>35.1</v>
      </c>
      <c r="V555" s="44">
        <f>INDEX('Počty dní'!F:J,MATCH(E555,'Počty dní'!H:H,0),4)</f>
        <v>47</v>
      </c>
      <c r="W555" s="115">
        <f t="shared" si="392"/>
        <v>1649.7</v>
      </c>
    </row>
    <row r="556" spans="1:24" x14ac:dyDescent="0.3">
      <c r="A556" s="94">
        <v>338</v>
      </c>
      <c r="B556" s="44">
        <v>3138</v>
      </c>
      <c r="C556" s="44" t="s">
        <v>2</v>
      </c>
      <c r="D556" s="89"/>
      <c r="E556" s="67" t="str">
        <f t="shared" si="386"/>
        <v>X</v>
      </c>
      <c r="F556" s="44" t="s">
        <v>82</v>
      </c>
      <c r="G556" s="192">
        <v>25</v>
      </c>
      <c r="H556" s="44" t="str">
        <f t="shared" si="387"/>
        <v>XXX190/25</v>
      </c>
      <c r="I556" s="68" t="s">
        <v>5</v>
      </c>
      <c r="J556" s="68" t="s">
        <v>5</v>
      </c>
      <c r="K556" s="69">
        <v>0.86111111111111116</v>
      </c>
      <c r="L556" s="70">
        <v>0.86249999999999993</v>
      </c>
      <c r="M556" s="45" t="s">
        <v>28</v>
      </c>
      <c r="N556" s="70">
        <v>0.90625</v>
      </c>
      <c r="O556" s="45" t="s">
        <v>70</v>
      </c>
      <c r="P556" s="44" t="str">
        <f t="shared" si="388"/>
        <v>OK</v>
      </c>
      <c r="Q556" s="71">
        <f t="shared" si="389"/>
        <v>4.3750000000000067E-2</v>
      </c>
      <c r="R556" s="71">
        <f t="shared" si="390"/>
        <v>1.3888888888887729E-3</v>
      </c>
      <c r="S556" s="71">
        <f t="shared" si="391"/>
        <v>4.513888888888884E-2</v>
      </c>
      <c r="T556" s="71">
        <f t="shared" si="393"/>
        <v>1.5972222222222165E-2</v>
      </c>
      <c r="U556" s="44">
        <v>35.1</v>
      </c>
      <c r="V556" s="44">
        <f>INDEX('Počty dní'!F:J,MATCH(E556,'Počty dní'!H:H,0),4)</f>
        <v>47</v>
      </c>
      <c r="W556" s="115">
        <f t="shared" si="392"/>
        <v>1649.7</v>
      </c>
      <c r="X556" s="16"/>
    </row>
    <row r="557" spans="1:24" ht="15" thickBot="1" x14ac:dyDescent="0.35">
      <c r="A557" s="157">
        <v>338</v>
      </c>
      <c r="B557" s="44">
        <v>3138</v>
      </c>
      <c r="C557" s="44" t="s">
        <v>2</v>
      </c>
      <c r="D557" s="89"/>
      <c r="E557" s="67" t="str">
        <f t="shared" si="386"/>
        <v>X</v>
      </c>
      <c r="F557" s="44" t="s">
        <v>82</v>
      </c>
      <c r="G557" s="192">
        <v>26</v>
      </c>
      <c r="H557" s="44" t="str">
        <f t="shared" si="387"/>
        <v>XXX190/26</v>
      </c>
      <c r="I557" s="68" t="s">
        <v>5</v>
      </c>
      <c r="J557" s="68" t="s">
        <v>5</v>
      </c>
      <c r="K557" s="69">
        <v>0.92569444444444438</v>
      </c>
      <c r="L557" s="70">
        <v>0.92708333333333337</v>
      </c>
      <c r="M557" s="45" t="s">
        <v>70</v>
      </c>
      <c r="N557" s="70">
        <v>0.94791666666666663</v>
      </c>
      <c r="O557" s="45" t="s">
        <v>83</v>
      </c>
      <c r="P557" s="44"/>
      <c r="Q557" s="71">
        <f t="shared" si="389"/>
        <v>2.0833333333333259E-2</v>
      </c>
      <c r="R557" s="71">
        <f t="shared" si="390"/>
        <v>1.388888888888995E-3</v>
      </c>
      <c r="S557" s="71">
        <f t="shared" si="391"/>
        <v>2.2222222222222254E-2</v>
      </c>
      <c r="T557" s="71">
        <f t="shared" si="393"/>
        <v>1.9444444444444375E-2</v>
      </c>
      <c r="U557" s="44">
        <v>17.100000000000001</v>
      </c>
      <c r="V557" s="44">
        <f>INDEX('Počty dní'!F:J,MATCH(E557,'Počty dní'!H:H,0),4)</f>
        <v>47</v>
      </c>
      <c r="W557" s="115">
        <f t="shared" si="392"/>
        <v>803.7</v>
      </c>
    </row>
    <row r="558" spans="1:24" ht="15" thickBot="1" x14ac:dyDescent="0.35">
      <c r="A558" s="120" t="str">
        <f ca="1">CONCATENATE(INDIRECT("R[-3]C[0]",FALSE),"celkem")</f>
        <v>338celkem</v>
      </c>
      <c r="B558" s="121"/>
      <c r="C558" s="121" t="str">
        <f ca="1">INDIRECT("R[-1]C[12]",FALSE)</f>
        <v>Úsobí,,nám.</v>
      </c>
      <c r="D558" s="122"/>
      <c r="E558" s="121"/>
      <c r="F558" s="122"/>
      <c r="G558" s="121"/>
      <c r="H558" s="123"/>
      <c r="I558" s="132"/>
      <c r="J558" s="133" t="str">
        <f ca="1">INDIRECT("R[-2]C[0]",FALSE)</f>
        <v>S</v>
      </c>
      <c r="K558" s="124"/>
      <c r="L558" s="134"/>
      <c r="M558" s="125"/>
      <c r="N558" s="134"/>
      <c r="O558" s="126"/>
      <c r="P558" s="121"/>
      <c r="Q558" s="127">
        <f>SUM(Q545:Q557)</f>
        <v>0.45763888888888921</v>
      </c>
      <c r="R558" s="127">
        <f t="shared" ref="R558:T558" si="394">SUM(R545:R557)</f>
        <v>2.5694444444444492E-2</v>
      </c>
      <c r="S558" s="127">
        <f t="shared" si="394"/>
        <v>0.48333333333333373</v>
      </c>
      <c r="T558" s="127">
        <f t="shared" si="394"/>
        <v>0.28472222222222182</v>
      </c>
      <c r="U558" s="128">
        <f>SUM(U545:U557)</f>
        <v>372.80000000000007</v>
      </c>
      <c r="V558" s="129"/>
      <c r="W558" s="130">
        <f>SUM(W545:W557)</f>
        <v>17521.600000000002</v>
      </c>
      <c r="X558" s="41"/>
    </row>
    <row r="559" spans="1:24" x14ac:dyDescent="0.3">
      <c r="B559" s="16"/>
      <c r="C559" s="16"/>
      <c r="D559" s="16"/>
      <c r="E559" s="16"/>
      <c r="F559" s="16"/>
      <c r="G559" s="16"/>
      <c r="H559" s="16"/>
      <c r="I559" s="16"/>
      <c r="J559" s="16"/>
      <c r="K559" s="16"/>
      <c r="L559" s="16"/>
      <c r="M559" s="16"/>
      <c r="N559" s="16"/>
      <c r="O559" s="16"/>
      <c r="P559" s="16"/>
      <c r="Q559" s="16"/>
      <c r="R559" s="16"/>
      <c r="S559" s="16"/>
      <c r="T559" s="16"/>
      <c r="U559" s="16"/>
      <c r="V559" s="16"/>
      <c r="W559" s="16"/>
      <c r="X559" s="16"/>
    </row>
    <row r="560" spans="1:24" ht="15" thickBot="1" x14ac:dyDescent="0.35">
      <c r="B560" s="16"/>
      <c r="C560" s="16"/>
      <c r="D560" s="16"/>
      <c r="E560" s="16"/>
      <c r="F560" s="16"/>
      <c r="G560" s="16"/>
      <c r="H560" s="16"/>
      <c r="I560" s="16"/>
      <c r="J560" s="16"/>
      <c r="K560" s="16"/>
      <c r="L560" s="16"/>
      <c r="M560" s="16"/>
      <c r="N560" s="16"/>
      <c r="O560" s="16"/>
      <c r="P560" s="16"/>
      <c r="Q560" s="16"/>
      <c r="R560" s="16"/>
      <c r="S560" s="16"/>
      <c r="T560" s="16"/>
      <c r="U560" s="16"/>
      <c r="V560" s="16"/>
      <c r="W560" s="16"/>
      <c r="X560" s="16"/>
    </row>
    <row r="561" spans="1:24" x14ac:dyDescent="0.3">
      <c r="A561" s="93">
        <v>339</v>
      </c>
      <c r="B561" s="42">
        <v>3139</v>
      </c>
      <c r="C561" s="42" t="s">
        <v>2</v>
      </c>
      <c r="D561" s="109"/>
      <c r="E561" s="110" t="str">
        <f>CONCATENATE(C561,D561)</f>
        <v>X</v>
      </c>
      <c r="F561" s="42" t="s">
        <v>88</v>
      </c>
      <c r="G561" s="191">
        <v>2</v>
      </c>
      <c r="H561" s="42" t="str">
        <f>CONCATENATE(F561,"/",G561)</f>
        <v>XXX192/2</v>
      </c>
      <c r="I561" s="64" t="s">
        <v>5</v>
      </c>
      <c r="J561" s="64" t="s">
        <v>6</v>
      </c>
      <c r="K561" s="111">
        <v>0.18472222222222223</v>
      </c>
      <c r="L561" s="112">
        <v>0.18541666666666667</v>
      </c>
      <c r="M561" s="113" t="s">
        <v>89</v>
      </c>
      <c r="N561" s="112">
        <v>0.20138888888888887</v>
      </c>
      <c r="O561" s="113" t="s">
        <v>70</v>
      </c>
      <c r="P561" s="42" t="str">
        <f t="shared" ref="P561:P572" si="395">IF(M562=O561,"OK","POZOR")</f>
        <v>OK</v>
      </c>
      <c r="Q561" s="114">
        <f t="shared" ref="Q561:Q573" si="396">IF(ISNUMBER(G561),N561-L561,IF(F561="přejezd",N561-L561,0))</f>
        <v>1.5972222222222193E-2</v>
      </c>
      <c r="R561" s="114">
        <f t="shared" ref="R561:R573" si="397">IF(ISNUMBER(G561),L561-K561,0)</f>
        <v>6.9444444444444198E-4</v>
      </c>
      <c r="S561" s="114">
        <f t="shared" ref="S561:S573" si="398">Q561+R561</f>
        <v>1.6666666666666635E-2</v>
      </c>
      <c r="T561" s="114"/>
      <c r="U561" s="42">
        <v>13.9</v>
      </c>
      <c r="V561" s="42">
        <f>INDEX('Počty dní'!F:J,MATCH(E561,'Počty dní'!H:H,0),4)</f>
        <v>47</v>
      </c>
      <c r="W561" s="65">
        <f>V561*U561</f>
        <v>653.30000000000007</v>
      </c>
    </row>
    <row r="562" spans="1:24" x14ac:dyDescent="0.3">
      <c r="A562" s="94">
        <v>339</v>
      </c>
      <c r="B562" s="44">
        <v>3139</v>
      </c>
      <c r="C562" s="44" t="s">
        <v>2</v>
      </c>
      <c r="D562" s="89">
        <v>45</v>
      </c>
      <c r="E562" s="67" t="str">
        <f t="shared" ref="E562" si="399">CONCATENATE(C562,D562)</f>
        <v>X45</v>
      </c>
      <c r="F562" s="44" t="s">
        <v>29</v>
      </c>
      <c r="G562" s="192"/>
      <c r="H562" s="44" t="str">
        <f t="shared" si="387"/>
        <v>přejezd/</v>
      </c>
      <c r="I562" s="68"/>
      <c r="J562" s="68" t="s">
        <v>6</v>
      </c>
      <c r="K562" s="69">
        <v>0.20277777777777781</v>
      </c>
      <c r="L562" s="70">
        <v>0.20277777777777781</v>
      </c>
      <c r="M562" s="45" t="s">
        <v>70</v>
      </c>
      <c r="N562" s="70">
        <v>0.21666666666666667</v>
      </c>
      <c r="O562" s="45" t="s">
        <v>83</v>
      </c>
      <c r="P562" s="44" t="str">
        <f t="shared" si="395"/>
        <v>OK</v>
      </c>
      <c r="Q562" s="71">
        <f t="shared" si="396"/>
        <v>1.3888888888888867E-2</v>
      </c>
      <c r="R562" s="71">
        <f t="shared" si="397"/>
        <v>0</v>
      </c>
      <c r="S562" s="71">
        <f t="shared" si="398"/>
        <v>1.3888888888888867E-2</v>
      </c>
      <c r="T562" s="71">
        <f t="shared" ref="T562:T573" si="400">K562-N561</f>
        <v>1.3888888888889395E-3</v>
      </c>
      <c r="U562" s="44">
        <v>0</v>
      </c>
      <c r="V562" s="44">
        <f>INDEX('Počty dní'!F:J,MATCH(E562,'Počty dní'!H:H,0),4)</f>
        <v>47</v>
      </c>
      <c r="W562" s="115">
        <f t="shared" si="392"/>
        <v>0</v>
      </c>
    </row>
    <row r="563" spans="1:24" x14ac:dyDescent="0.3">
      <c r="A563" s="94">
        <v>339</v>
      </c>
      <c r="B563" s="44">
        <v>3139</v>
      </c>
      <c r="C563" s="44" t="s">
        <v>2</v>
      </c>
      <c r="D563" s="89"/>
      <c r="E563" s="67" t="str">
        <f t="shared" si="386"/>
        <v>X</v>
      </c>
      <c r="F563" s="44" t="s">
        <v>82</v>
      </c>
      <c r="G563" s="192">
        <v>3</v>
      </c>
      <c r="H563" s="44" t="str">
        <f t="shared" si="387"/>
        <v>XXX190/3</v>
      </c>
      <c r="I563" s="68" t="s">
        <v>5</v>
      </c>
      <c r="J563" s="68" t="s">
        <v>6</v>
      </c>
      <c r="K563" s="69">
        <v>0.21805555555555556</v>
      </c>
      <c r="L563" s="70">
        <v>0.21875</v>
      </c>
      <c r="M563" s="45" t="s">
        <v>83</v>
      </c>
      <c r="N563" s="70">
        <v>0.23958333333333334</v>
      </c>
      <c r="O563" s="45" t="s">
        <v>70</v>
      </c>
      <c r="P563" s="44" t="str">
        <f t="shared" si="395"/>
        <v>OK</v>
      </c>
      <c r="Q563" s="71">
        <f t="shared" si="396"/>
        <v>2.0833333333333343E-2</v>
      </c>
      <c r="R563" s="71">
        <f t="shared" si="397"/>
        <v>6.9444444444444198E-4</v>
      </c>
      <c r="S563" s="71">
        <f t="shared" si="398"/>
        <v>2.1527777777777785E-2</v>
      </c>
      <c r="T563" s="71">
        <f t="shared" si="400"/>
        <v>1.388888888888884E-3</v>
      </c>
      <c r="U563" s="44">
        <v>17.100000000000001</v>
      </c>
      <c r="V563" s="44">
        <f>INDEX('Počty dní'!F:J,MATCH(E563,'Počty dní'!H:H,0),4)</f>
        <v>47</v>
      </c>
      <c r="W563" s="115">
        <f t="shared" si="392"/>
        <v>803.7</v>
      </c>
      <c r="X563" s="16"/>
    </row>
    <row r="564" spans="1:24" x14ac:dyDescent="0.3">
      <c r="A564" s="94">
        <v>339</v>
      </c>
      <c r="B564" s="44">
        <v>3139</v>
      </c>
      <c r="C564" s="44" t="s">
        <v>2</v>
      </c>
      <c r="D564" s="89"/>
      <c r="E564" s="67" t="str">
        <f t="shared" ref="E564:E572" si="401">CONCATENATE(C564,D564)</f>
        <v>X</v>
      </c>
      <c r="F564" s="44" t="s">
        <v>95</v>
      </c>
      <c r="G564" s="192">
        <v>3</v>
      </c>
      <c r="H564" s="44" t="str">
        <f t="shared" si="387"/>
        <v>XXX194/3</v>
      </c>
      <c r="I564" s="68" t="s">
        <v>6</v>
      </c>
      <c r="J564" s="68" t="s">
        <v>6</v>
      </c>
      <c r="K564" s="69">
        <v>0.25347222222222221</v>
      </c>
      <c r="L564" s="70">
        <v>0.25694444444444448</v>
      </c>
      <c r="M564" s="45" t="s">
        <v>70</v>
      </c>
      <c r="N564" s="70">
        <v>0.28611111111111115</v>
      </c>
      <c r="O564" s="45" t="s">
        <v>28</v>
      </c>
      <c r="P564" s="44" t="str">
        <f t="shared" si="395"/>
        <v>OK</v>
      </c>
      <c r="Q564" s="71">
        <f t="shared" si="396"/>
        <v>2.9166666666666674E-2</v>
      </c>
      <c r="R564" s="71">
        <f t="shared" si="397"/>
        <v>3.4722222222222654E-3</v>
      </c>
      <c r="S564" s="71">
        <f t="shared" si="398"/>
        <v>3.2638888888888939E-2</v>
      </c>
      <c r="T564" s="71">
        <f t="shared" si="400"/>
        <v>1.3888888888888867E-2</v>
      </c>
      <c r="U564" s="44">
        <v>26.1</v>
      </c>
      <c r="V564" s="44">
        <f>INDEX('Počty dní'!F:J,MATCH(E564,'Počty dní'!H:H,0),4)</f>
        <v>47</v>
      </c>
      <c r="W564" s="115">
        <f t="shared" si="392"/>
        <v>1226.7</v>
      </c>
    </row>
    <row r="565" spans="1:24" x14ac:dyDescent="0.3">
      <c r="A565" s="94">
        <v>339</v>
      </c>
      <c r="B565" s="44">
        <v>3139</v>
      </c>
      <c r="C565" s="44" t="s">
        <v>2</v>
      </c>
      <c r="D565" s="89"/>
      <c r="E565" s="67" t="str">
        <f t="shared" si="401"/>
        <v>X</v>
      </c>
      <c r="F565" s="44" t="s">
        <v>96</v>
      </c>
      <c r="G565" s="192">
        <v>5</v>
      </c>
      <c r="H565" s="44" t="str">
        <f t="shared" si="387"/>
        <v>XXX195/5</v>
      </c>
      <c r="I565" s="68" t="s">
        <v>5</v>
      </c>
      <c r="J565" s="68" t="s">
        <v>6</v>
      </c>
      <c r="K565" s="69">
        <v>0.28680555555555554</v>
      </c>
      <c r="L565" s="70">
        <v>0.28750000000000003</v>
      </c>
      <c r="M565" s="45" t="s">
        <v>28</v>
      </c>
      <c r="N565" s="70">
        <v>0.29930555555555555</v>
      </c>
      <c r="O565" s="45" t="s">
        <v>92</v>
      </c>
      <c r="P565" s="44" t="str">
        <f t="shared" si="395"/>
        <v>OK</v>
      </c>
      <c r="Q565" s="71">
        <f t="shared" si="396"/>
        <v>1.1805555555555514E-2</v>
      </c>
      <c r="R565" s="71">
        <f t="shared" si="397"/>
        <v>6.9444444444449749E-4</v>
      </c>
      <c r="S565" s="71">
        <f t="shared" si="398"/>
        <v>1.2500000000000011E-2</v>
      </c>
      <c r="T565" s="71">
        <f t="shared" si="400"/>
        <v>6.9444444444438647E-4</v>
      </c>
      <c r="U565" s="44">
        <v>13.4</v>
      </c>
      <c r="V565" s="44">
        <f>INDEX('Počty dní'!F:J,MATCH(E565,'Počty dní'!H:H,0),4)</f>
        <v>47</v>
      </c>
      <c r="W565" s="115">
        <f t="shared" si="392"/>
        <v>629.80000000000007</v>
      </c>
    </row>
    <row r="566" spans="1:24" x14ac:dyDescent="0.3">
      <c r="A566" s="94">
        <v>339</v>
      </c>
      <c r="B566" s="44">
        <v>3139</v>
      </c>
      <c r="C566" s="44" t="s">
        <v>2</v>
      </c>
      <c r="D566" s="89"/>
      <c r="E566" s="67" t="str">
        <f t="shared" si="401"/>
        <v>X</v>
      </c>
      <c r="F566" s="44" t="s">
        <v>96</v>
      </c>
      <c r="G566" s="192">
        <v>12</v>
      </c>
      <c r="H566" s="44" t="str">
        <f t="shared" si="387"/>
        <v>XXX195/12</v>
      </c>
      <c r="I566" s="68" t="s">
        <v>5</v>
      </c>
      <c r="J566" s="68" t="s">
        <v>6</v>
      </c>
      <c r="K566" s="69">
        <v>0.34375</v>
      </c>
      <c r="L566" s="70">
        <v>0.34583333333333338</v>
      </c>
      <c r="M566" s="45" t="s">
        <v>92</v>
      </c>
      <c r="N566" s="70">
        <v>0.3576388888888889</v>
      </c>
      <c r="O566" s="45" t="s">
        <v>28</v>
      </c>
      <c r="P566" s="44" t="str">
        <f t="shared" si="395"/>
        <v>OK</v>
      </c>
      <c r="Q566" s="71">
        <f t="shared" si="396"/>
        <v>1.1805555555555514E-2</v>
      </c>
      <c r="R566" s="71">
        <f t="shared" si="397"/>
        <v>2.0833333333333814E-3</v>
      </c>
      <c r="S566" s="71">
        <f t="shared" si="398"/>
        <v>1.3888888888888895E-2</v>
      </c>
      <c r="T566" s="71">
        <f t="shared" si="400"/>
        <v>4.4444444444444453E-2</v>
      </c>
      <c r="U566" s="44">
        <v>13.4</v>
      </c>
      <c r="V566" s="44">
        <f>INDEX('Počty dní'!F:J,MATCH(E566,'Počty dní'!H:H,0),4)</f>
        <v>47</v>
      </c>
      <c r="W566" s="115">
        <f t="shared" si="392"/>
        <v>629.80000000000007</v>
      </c>
    </row>
    <row r="567" spans="1:24" x14ac:dyDescent="0.3">
      <c r="A567" s="94">
        <v>339</v>
      </c>
      <c r="B567" s="44">
        <v>3139</v>
      </c>
      <c r="C567" s="44" t="s">
        <v>2</v>
      </c>
      <c r="D567" s="89"/>
      <c r="E567" s="67" t="str">
        <f t="shared" si="401"/>
        <v>X</v>
      </c>
      <c r="F567" s="44" t="s">
        <v>82</v>
      </c>
      <c r="G567" s="192">
        <v>9</v>
      </c>
      <c r="H567" s="44" t="str">
        <f t="shared" si="387"/>
        <v>XXX190/9</v>
      </c>
      <c r="I567" s="68" t="s">
        <v>5</v>
      </c>
      <c r="J567" s="68" t="s">
        <v>6</v>
      </c>
      <c r="K567" s="69">
        <v>0.3611111111111111</v>
      </c>
      <c r="L567" s="70">
        <v>0.36249999999999999</v>
      </c>
      <c r="M567" s="45" t="s">
        <v>28</v>
      </c>
      <c r="N567" s="70">
        <v>0.40625</v>
      </c>
      <c r="O567" s="45" t="s">
        <v>70</v>
      </c>
      <c r="P567" s="44" t="str">
        <f t="shared" si="395"/>
        <v>OK</v>
      </c>
      <c r="Q567" s="71">
        <f t="shared" si="396"/>
        <v>4.3750000000000011E-2</v>
      </c>
      <c r="R567" s="71">
        <f t="shared" si="397"/>
        <v>1.388888888888884E-3</v>
      </c>
      <c r="S567" s="71">
        <f t="shared" si="398"/>
        <v>4.5138888888888895E-2</v>
      </c>
      <c r="T567" s="71">
        <f t="shared" si="400"/>
        <v>3.4722222222222099E-3</v>
      </c>
      <c r="U567" s="44">
        <v>35.1</v>
      </c>
      <c r="V567" s="44">
        <f>INDEX('Počty dní'!F:J,MATCH(E567,'Počty dní'!H:H,0),4)</f>
        <v>47</v>
      </c>
      <c r="W567" s="115">
        <f t="shared" si="392"/>
        <v>1649.7</v>
      </c>
      <c r="X567" s="16"/>
    </row>
    <row r="568" spans="1:24" x14ac:dyDescent="0.3">
      <c r="A568" s="94">
        <v>339</v>
      </c>
      <c r="B568" s="44">
        <v>3139</v>
      </c>
      <c r="C568" s="44" t="s">
        <v>2</v>
      </c>
      <c r="D568" s="89"/>
      <c r="E568" s="67" t="str">
        <f t="shared" si="401"/>
        <v>X</v>
      </c>
      <c r="F568" s="44" t="s">
        <v>82</v>
      </c>
      <c r="G568" s="192">
        <v>10</v>
      </c>
      <c r="H568" s="44" t="str">
        <f t="shared" si="387"/>
        <v>XXX190/10</v>
      </c>
      <c r="I568" s="68" t="s">
        <v>5</v>
      </c>
      <c r="J568" s="68" t="s">
        <v>6</v>
      </c>
      <c r="K568" s="69">
        <v>0.42569444444444443</v>
      </c>
      <c r="L568" s="70">
        <v>0.42708333333333331</v>
      </c>
      <c r="M568" s="45" t="s">
        <v>70</v>
      </c>
      <c r="N568" s="70">
        <v>0.47013888888888888</v>
      </c>
      <c r="O568" s="45" t="s">
        <v>28</v>
      </c>
      <c r="P568" s="44" t="str">
        <f t="shared" si="395"/>
        <v>OK</v>
      </c>
      <c r="Q568" s="71">
        <f t="shared" si="396"/>
        <v>4.3055555555555569E-2</v>
      </c>
      <c r="R568" s="71">
        <f t="shared" si="397"/>
        <v>1.388888888888884E-3</v>
      </c>
      <c r="S568" s="71">
        <f t="shared" si="398"/>
        <v>4.4444444444444453E-2</v>
      </c>
      <c r="T568" s="71">
        <f t="shared" si="400"/>
        <v>1.9444444444444431E-2</v>
      </c>
      <c r="U568" s="44">
        <v>35.1</v>
      </c>
      <c r="V568" s="44">
        <f>INDEX('Počty dní'!F:J,MATCH(E568,'Počty dní'!H:H,0),4)</f>
        <v>47</v>
      </c>
      <c r="W568" s="115">
        <f t="shared" si="392"/>
        <v>1649.7</v>
      </c>
    </row>
    <row r="569" spans="1:24" x14ac:dyDescent="0.3">
      <c r="A569" s="94">
        <v>339</v>
      </c>
      <c r="B569" s="44">
        <v>3139</v>
      </c>
      <c r="C569" s="44" t="s">
        <v>2</v>
      </c>
      <c r="D569" s="89"/>
      <c r="E569" s="67" t="str">
        <f t="shared" si="401"/>
        <v>X</v>
      </c>
      <c r="F569" s="44" t="s">
        <v>96</v>
      </c>
      <c r="G569" s="192">
        <v>9</v>
      </c>
      <c r="H569" s="44" t="str">
        <f t="shared" si="387"/>
        <v>XXX195/9</v>
      </c>
      <c r="I569" s="68" t="s">
        <v>6</v>
      </c>
      <c r="J569" s="68" t="s">
        <v>6</v>
      </c>
      <c r="K569" s="69">
        <v>0.5625</v>
      </c>
      <c r="L569" s="70">
        <v>0.56597222222222221</v>
      </c>
      <c r="M569" s="45" t="s">
        <v>28</v>
      </c>
      <c r="N569" s="70">
        <v>0.57777777777777783</v>
      </c>
      <c r="O569" s="45" t="s">
        <v>92</v>
      </c>
      <c r="P569" s="44" t="str">
        <f t="shared" si="395"/>
        <v>OK</v>
      </c>
      <c r="Q569" s="71">
        <f t="shared" si="396"/>
        <v>1.1805555555555625E-2</v>
      </c>
      <c r="R569" s="71">
        <f t="shared" si="397"/>
        <v>3.4722222222222099E-3</v>
      </c>
      <c r="S569" s="71">
        <f t="shared" si="398"/>
        <v>1.5277777777777835E-2</v>
      </c>
      <c r="T569" s="71">
        <f t="shared" si="400"/>
        <v>9.2361111111111116E-2</v>
      </c>
      <c r="U569" s="44">
        <v>13.4</v>
      </c>
      <c r="V569" s="44">
        <f>INDEX('Počty dní'!F:J,MATCH(E569,'Počty dní'!H:H,0),4)</f>
        <v>47</v>
      </c>
      <c r="W569" s="115">
        <f t="shared" si="392"/>
        <v>629.80000000000007</v>
      </c>
    </row>
    <row r="570" spans="1:24" x14ac:dyDescent="0.3">
      <c r="A570" s="94">
        <v>339</v>
      </c>
      <c r="B570" s="44">
        <v>3139</v>
      </c>
      <c r="C570" s="44" t="s">
        <v>2</v>
      </c>
      <c r="D570" s="89"/>
      <c r="E570" s="67" t="str">
        <f t="shared" si="401"/>
        <v>X</v>
      </c>
      <c r="F570" s="44" t="s">
        <v>96</v>
      </c>
      <c r="G570" s="192">
        <v>16</v>
      </c>
      <c r="H570" s="44" t="str">
        <f t="shared" si="387"/>
        <v>XXX195/16</v>
      </c>
      <c r="I570" s="68" t="s">
        <v>5</v>
      </c>
      <c r="J570" s="68" t="s">
        <v>6</v>
      </c>
      <c r="K570" s="69">
        <v>0.58750000000000002</v>
      </c>
      <c r="L570" s="70">
        <v>0.58888888888888891</v>
      </c>
      <c r="M570" s="45" t="s">
        <v>92</v>
      </c>
      <c r="N570" s="70">
        <v>0.60069444444444442</v>
      </c>
      <c r="O570" s="45" t="s">
        <v>28</v>
      </c>
      <c r="P570" s="44" t="str">
        <f t="shared" si="395"/>
        <v>OK</v>
      </c>
      <c r="Q570" s="71">
        <f t="shared" si="396"/>
        <v>1.1805555555555514E-2</v>
      </c>
      <c r="R570" s="71">
        <f t="shared" si="397"/>
        <v>1.388888888888884E-3</v>
      </c>
      <c r="S570" s="71">
        <f t="shared" si="398"/>
        <v>1.3194444444444398E-2</v>
      </c>
      <c r="T570" s="71">
        <f t="shared" si="400"/>
        <v>9.7222222222221877E-3</v>
      </c>
      <c r="U570" s="44">
        <v>13.4</v>
      </c>
      <c r="V570" s="44">
        <f>INDEX('Počty dní'!F:J,MATCH(E570,'Počty dní'!H:H,0),4)</f>
        <v>47</v>
      </c>
      <c r="W570" s="115">
        <f t="shared" si="392"/>
        <v>629.80000000000007</v>
      </c>
    </row>
    <row r="571" spans="1:24" x14ac:dyDescent="0.3">
      <c r="A571" s="94">
        <v>339</v>
      </c>
      <c r="B571" s="44">
        <v>3139</v>
      </c>
      <c r="C571" s="44" t="s">
        <v>2</v>
      </c>
      <c r="D571" s="89"/>
      <c r="E571" s="67" t="str">
        <f t="shared" si="401"/>
        <v>X</v>
      </c>
      <c r="F571" s="44" t="s">
        <v>82</v>
      </c>
      <c r="G571" s="192">
        <v>17</v>
      </c>
      <c r="H571" s="44" t="str">
        <f t="shared" si="387"/>
        <v>XXX190/17</v>
      </c>
      <c r="I571" s="68" t="s">
        <v>6</v>
      </c>
      <c r="J571" s="68" t="s">
        <v>6</v>
      </c>
      <c r="K571" s="69">
        <v>0.60902777777777783</v>
      </c>
      <c r="L571" s="70">
        <v>0.61249999999999993</v>
      </c>
      <c r="M571" s="45" t="s">
        <v>28</v>
      </c>
      <c r="N571" s="70">
        <v>0.64444444444444449</v>
      </c>
      <c r="O571" s="45" t="s">
        <v>84</v>
      </c>
      <c r="P571" s="44" t="str">
        <f t="shared" si="395"/>
        <v>OK</v>
      </c>
      <c r="Q571" s="71">
        <f t="shared" si="396"/>
        <v>3.1944444444444553E-2</v>
      </c>
      <c r="R571" s="71">
        <f t="shared" si="397"/>
        <v>3.4722222222220989E-3</v>
      </c>
      <c r="S571" s="71">
        <f t="shared" si="398"/>
        <v>3.5416666666666652E-2</v>
      </c>
      <c r="T571" s="71">
        <f t="shared" si="400"/>
        <v>8.3333333333334147E-3</v>
      </c>
      <c r="U571" s="44">
        <v>26.3</v>
      </c>
      <c r="V571" s="44">
        <f>INDEX('Počty dní'!F:J,MATCH(E571,'Počty dní'!H:H,0),4)</f>
        <v>47</v>
      </c>
      <c r="W571" s="115">
        <f t="shared" si="392"/>
        <v>1236.1000000000001</v>
      </c>
      <c r="X571" s="16"/>
    </row>
    <row r="572" spans="1:24" x14ac:dyDescent="0.3">
      <c r="A572" s="94">
        <v>339</v>
      </c>
      <c r="B572" s="44">
        <v>3139</v>
      </c>
      <c r="C572" s="44" t="s">
        <v>2</v>
      </c>
      <c r="D572" s="89">
        <v>45</v>
      </c>
      <c r="E572" s="67" t="str">
        <f t="shared" si="401"/>
        <v>X45</v>
      </c>
      <c r="F572" s="44" t="s">
        <v>29</v>
      </c>
      <c r="G572" s="192"/>
      <c r="H572" s="44" t="str">
        <f t="shared" si="387"/>
        <v>přejezd/</v>
      </c>
      <c r="I572" s="68"/>
      <c r="J572" s="68" t="s">
        <v>6</v>
      </c>
      <c r="K572" s="69">
        <v>0.64444444444444449</v>
      </c>
      <c r="L572" s="70">
        <v>0.64444444444444449</v>
      </c>
      <c r="M572" s="45" t="s">
        <v>84</v>
      </c>
      <c r="N572" s="70">
        <v>0.64583333333333337</v>
      </c>
      <c r="O572" s="45" t="s">
        <v>85</v>
      </c>
      <c r="P572" s="44" t="str">
        <f t="shared" si="395"/>
        <v>OK</v>
      </c>
      <c r="Q572" s="71">
        <f t="shared" si="396"/>
        <v>1.388888888888884E-3</v>
      </c>
      <c r="R572" s="71">
        <f t="shared" si="397"/>
        <v>0</v>
      </c>
      <c r="S572" s="71">
        <f t="shared" si="398"/>
        <v>1.388888888888884E-3</v>
      </c>
      <c r="T572" s="71">
        <f t="shared" si="400"/>
        <v>0</v>
      </c>
      <c r="U572" s="44">
        <v>0</v>
      </c>
      <c r="V572" s="44">
        <f>INDEX('Počty dní'!F:J,MATCH(E572,'Počty dní'!H:H,0),4)</f>
        <v>47</v>
      </c>
      <c r="W572" s="115">
        <f t="shared" si="392"/>
        <v>0</v>
      </c>
      <c r="X572" s="16"/>
    </row>
    <row r="573" spans="1:24" ht="15" thickBot="1" x14ac:dyDescent="0.35">
      <c r="A573" s="94">
        <v>339</v>
      </c>
      <c r="B573" s="44">
        <v>3139</v>
      </c>
      <c r="C573" s="44" t="s">
        <v>2</v>
      </c>
      <c r="D573" s="89"/>
      <c r="E573" s="67" t="str">
        <f t="shared" si="386"/>
        <v>X</v>
      </c>
      <c r="F573" s="44" t="s">
        <v>86</v>
      </c>
      <c r="G573" s="192">
        <v>11</v>
      </c>
      <c r="H573" s="44" t="str">
        <f t="shared" si="387"/>
        <v>XXX191/11</v>
      </c>
      <c r="I573" s="68" t="s">
        <v>5</v>
      </c>
      <c r="J573" s="68" t="s">
        <v>6</v>
      </c>
      <c r="K573" s="69">
        <v>0.68611111111111101</v>
      </c>
      <c r="L573" s="70">
        <v>0.6875</v>
      </c>
      <c r="M573" s="45" t="s">
        <v>85</v>
      </c>
      <c r="N573" s="70">
        <v>0.69652777777777775</v>
      </c>
      <c r="O573" s="45" t="s">
        <v>83</v>
      </c>
      <c r="P573" s="44"/>
      <c r="Q573" s="71">
        <f t="shared" si="396"/>
        <v>9.0277777777777457E-3</v>
      </c>
      <c r="R573" s="71">
        <f t="shared" si="397"/>
        <v>1.388888888888995E-3</v>
      </c>
      <c r="S573" s="71">
        <f t="shared" si="398"/>
        <v>1.0416666666666741E-2</v>
      </c>
      <c r="T573" s="71">
        <f t="shared" si="400"/>
        <v>4.0277777777777635E-2</v>
      </c>
      <c r="U573" s="44">
        <v>6.5</v>
      </c>
      <c r="V573" s="44">
        <f>INDEX('Počty dní'!F:J,MATCH(E573,'Počty dní'!H:H,0),4)</f>
        <v>47</v>
      </c>
      <c r="W573" s="115">
        <f t="shared" si="392"/>
        <v>305.5</v>
      </c>
    </row>
    <row r="574" spans="1:24" ht="15" thickBot="1" x14ac:dyDescent="0.35">
      <c r="A574" s="120" t="str">
        <f ca="1">CONCATENATE(INDIRECT("R[-3]C[0]",FALSE),"celkem")</f>
        <v>339celkem</v>
      </c>
      <c r="B574" s="121"/>
      <c r="C574" s="121" t="str">
        <f ca="1">INDIRECT("R[-1]C[12]",FALSE)</f>
        <v>Úsobí,,nám.</v>
      </c>
      <c r="D574" s="122"/>
      <c r="E574" s="121"/>
      <c r="F574" s="122"/>
      <c r="G574" s="121"/>
      <c r="H574" s="123"/>
      <c r="I574" s="132"/>
      <c r="J574" s="133" t="str">
        <f ca="1">INDIRECT("R[-2]C[0]",FALSE)</f>
        <v>V</v>
      </c>
      <c r="K574" s="124"/>
      <c r="L574" s="134"/>
      <c r="M574" s="125"/>
      <c r="N574" s="134"/>
      <c r="O574" s="126"/>
      <c r="P574" s="121"/>
      <c r="Q574" s="127">
        <f>SUM(Q561:Q573)</f>
        <v>0.25624999999999998</v>
      </c>
      <c r="R574" s="127">
        <f t="shared" ref="R574:T574" si="402">SUM(R561:R573)</f>
        <v>2.0138888888888984E-2</v>
      </c>
      <c r="S574" s="127">
        <f t="shared" si="402"/>
        <v>0.27638888888888902</v>
      </c>
      <c r="T574" s="127">
        <f t="shared" si="402"/>
        <v>0.23541666666666652</v>
      </c>
      <c r="U574" s="128">
        <f>SUM(U561:U573)</f>
        <v>213.70000000000002</v>
      </c>
      <c r="V574" s="129"/>
      <c r="W574" s="130">
        <f>SUM(W561:W573)</f>
        <v>10043.9</v>
      </c>
      <c r="X574" s="41"/>
    </row>
    <row r="575" spans="1:24" x14ac:dyDescent="0.3">
      <c r="D575" s="90"/>
      <c r="E575" s="82"/>
      <c r="G575" s="193"/>
      <c r="I575" s="63"/>
      <c r="K575" s="83"/>
      <c r="L575" s="84"/>
      <c r="M575" s="49"/>
      <c r="N575" s="84"/>
      <c r="O575" s="49"/>
      <c r="Q575" s="136"/>
      <c r="R575" s="136"/>
      <c r="S575" s="136"/>
      <c r="T575" s="136"/>
    </row>
    <row r="576" spans="1:24" ht="15" thickBot="1" x14ac:dyDescent="0.35">
      <c r="B576"/>
      <c r="C576"/>
      <c r="D576"/>
      <c r="E576"/>
      <c r="F576"/>
      <c r="G576"/>
      <c r="H576"/>
      <c r="I576"/>
      <c r="J576"/>
      <c r="K576"/>
      <c r="L576"/>
      <c r="M576"/>
      <c r="N576"/>
      <c r="O576"/>
      <c r="P576"/>
      <c r="Q576"/>
      <c r="R576"/>
      <c r="S576"/>
      <c r="T576"/>
      <c r="U576"/>
      <c r="V576"/>
      <c r="W576"/>
    </row>
    <row r="577" spans="1:24" x14ac:dyDescent="0.3">
      <c r="A577" s="93">
        <v>340</v>
      </c>
      <c r="B577" s="42">
        <v>3140</v>
      </c>
      <c r="C577" s="42" t="s">
        <v>2</v>
      </c>
      <c r="D577" s="109"/>
      <c r="E577" s="110" t="str">
        <f>CONCATENATE(C577,D577)</f>
        <v>X</v>
      </c>
      <c r="F577" s="42" t="s">
        <v>86</v>
      </c>
      <c r="G577" s="191">
        <v>2</v>
      </c>
      <c r="H577" s="42" t="str">
        <f>CONCATENATE(F577,"/",G577)</f>
        <v>XXX191/2</v>
      </c>
      <c r="I577" s="64" t="s">
        <v>5</v>
      </c>
      <c r="J577" s="64" t="s">
        <v>6</v>
      </c>
      <c r="K577" s="111">
        <v>0.21875</v>
      </c>
      <c r="L577" s="112">
        <v>0.21944444444444444</v>
      </c>
      <c r="M577" s="113" t="s">
        <v>83</v>
      </c>
      <c r="N577" s="112">
        <v>0.22708333333333333</v>
      </c>
      <c r="O577" s="113" t="s">
        <v>84</v>
      </c>
      <c r="P577" s="42" t="str">
        <f t="shared" ref="P577:P585" si="403">IF(M578=O577,"OK","POZOR")</f>
        <v>OK</v>
      </c>
      <c r="Q577" s="114">
        <f t="shared" ref="Q577:Q586" si="404">IF(ISNUMBER(G577),N577-L577,IF(F577="přejezd",N577-L577,0))</f>
        <v>7.6388888888888895E-3</v>
      </c>
      <c r="R577" s="114">
        <f t="shared" ref="R577:R586" si="405">IF(ISNUMBER(G577),L577-K577,0)</f>
        <v>6.9444444444444198E-4</v>
      </c>
      <c r="S577" s="114">
        <f t="shared" ref="S577:S586" si="406">Q577+R577</f>
        <v>8.3333333333333315E-3</v>
      </c>
      <c r="T577" s="114"/>
      <c r="U577" s="42">
        <v>6</v>
      </c>
      <c r="V577" s="42">
        <f>INDEX('Počty dní'!F:J,MATCH(E577,'Počty dní'!H:H,0),4)</f>
        <v>47</v>
      </c>
      <c r="W577" s="65">
        <f>V577*U577</f>
        <v>282</v>
      </c>
    </row>
    <row r="578" spans="1:24" x14ac:dyDescent="0.3">
      <c r="A578" s="94">
        <v>340</v>
      </c>
      <c r="B578" s="44">
        <v>3140</v>
      </c>
      <c r="C578" s="44" t="s">
        <v>2</v>
      </c>
      <c r="D578" s="89"/>
      <c r="E578" s="67" t="str">
        <f t="shared" ref="E578" si="407">CONCATENATE(C578,D578)</f>
        <v>X</v>
      </c>
      <c r="F578" s="44" t="s">
        <v>86</v>
      </c>
      <c r="G578" s="192">
        <v>1</v>
      </c>
      <c r="H578" s="44" t="str">
        <f t="shared" ref="H578" si="408">CONCATENATE(F578,"/",G578)</f>
        <v>XXX191/1</v>
      </c>
      <c r="I578" s="68" t="s">
        <v>5</v>
      </c>
      <c r="J578" s="68" t="s">
        <v>6</v>
      </c>
      <c r="K578" s="69">
        <v>0.27083333333333331</v>
      </c>
      <c r="L578" s="70">
        <v>0.2722222222222222</v>
      </c>
      <c r="M578" s="45" t="s">
        <v>84</v>
      </c>
      <c r="N578" s="70">
        <v>0.28958333333333336</v>
      </c>
      <c r="O578" s="45" t="s">
        <v>87</v>
      </c>
      <c r="P578" s="44" t="str">
        <f t="shared" si="403"/>
        <v>OK</v>
      </c>
      <c r="Q578" s="71">
        <f t="shared" si="404"/>
        <v>1.736111111111116E-2</v>
      </c>
      <c r="R578" s="71">
        <f t="shared" si="405"/>
        <v>1.388888888888884E-3</v>
      </c>
      <c r="S578" s="71">
        <f t="shared" si="406"/>
        <v>1.8750000000000044E-2</v>
      </c>
      <c r="T578" s="71">
        <f t="shared" ref="T578:T586" si="409">K578-N577</f>
        <v>4.3749999999999983E-2</v>
      </c>
      <c r="U578" s="44">
        <v>11.8</v>
      </c>
      <c r="V578" s="44">
        <f>INDEX('Počty dní'!F:J,MATCH(E578,'Počty dní'!H:H,0),4)</f>
        <v>47</v>
      </c>
      <c r="W578" s="115">
        <f t="shared" ref="W578" si="410">V578*U578</f>
        <v>554.6</v>
      </c>
    </row>
    <row r="579" spans="1:24" x14ac:dyDescent="0.3">
      <c r="A579" s="94">
        <v>340</v>
      </c>
      <c r="B579" s="44">
        <v>3140</v>
      </c>
      <c r="C579" s="44" t="s">
        <v>2</v>
      </c>
      <c r="D579" s="89"/>
      <c r="E579" s="67" t="str">
        <f>CONCATENATE(C579,D579)</f>
        <v>X</v>
      </c>
      <c r="F579" s="44" t="s">
        <v>86</v>
      </c>
      <c r="G579" s="192">
        <v>4</v>
      </c>
      <c r="H579" s="44" t="str">
        <f>CONCATENATE(F579,"/",G579)</f>
        <v>XXX191/4</v>
      </c>
      <c r="I579" s="68" t="s">
        <v>6</v>
      </c>
      <c r="J579" s="68" t="s">
        <v>6</v>
      </c>
      <c r="K579" s="69">
        <v>0.28958333333333336</v>
      </c>
      <c r="L579" s="70">
        <v>0.29166666666666669</v>
      </c>
      <c r="M579" s="45" t="s">
        <v>87</v>
      </c>
      <c r="N579" s="70">
        <v>0.3263888888888889</v>
      </c>
      <c r="O579" s="45" t="s">
        <v>70</v>
      </c>
      <c r="P579" s="44" t="str">
        <f t="shared" si="403"/>
        <v>OK</v>
      </c>
      <c r="Q579" s="71">
        <f t="shared" si="404"/>
        <v>3.472222222222221E-2</v>
      </c>
      <c r="R579" s="71">
        <f t="shared" si="405"/>
        <v>2.0833333333333259E-3</v>
      </c>
      <c r="S579" s="71">
        <f t="shared" si="406"/>
        <v>3.6805555555555536E-2</v>
      </c>
      <c r="T579" s="71">
        <f t="shared" si="409"/>
        <v>0</v>
      </c>
      <c r="U579" s="44">
        <v>24.4</v>
      </c>
      <c r="V579" s="44">
        <f>INDEX('Počty dní'!F:J,MATCH(E579,'Počty dní'!H:H,0),4)</f>
        <v>47</v>
      </c>
      <c r="W579" s="115">
        <f>V579*U579</f>
        <v>1146.8</v>
      </c>
    </row>
    <row r="580" spans="1:24" x14ac:dyDescent="0.3">
      <c r="A580" s="94">
        <v>340</v>
      </c>
      <c r="B580" s="44">
        <v>3140</v>
      </c>
      <c r="C580" s="44" t="s">
        <v>2</v>
      </c>
      <c r="D580" s="89"/>
      <c r="E580" s="67" t="str">
        <f>CONCATENATE(C580,D580)</f>
        <v>X</v>
      </c>
      <c r="F580" s="44" t="s">
        <v>88</v>
      </c>
      <c r="G580" s="192">
        <v>7</v>
      </c>
      <c r="H580" s="44" t="str">
        <f>CONCATENATE(F580,"/",G580)</f>
        <v>XXX192/7</v>
      </c>
      <c r="I580" s="68" t="s">
        <v>5</v>
      </c>
      <c r="J580" s="68" t="s">
        <v>6</v>
      </c>
      <c r="K580" s="69">
        <v>0.34027777777777773</v>
      </c>
      <c r="L580" s="70">
        <v>0.34236111111111112</v>
      </c>
      <c r="M580" s="45" t="s">
        <v>70</v>
      </c>
      <c r="N580" s="70">
        <v>0.37152777777777773</v>
      </c>
      <c r="O580" s="45" t="s">
        <v>90</v>
      </c>
      <c r="P580" s="44" t="str">
        <f t="shared" si="403"/>
        <v>OK</v>
      </c>
      <c r="Q580" s="71">
        <f t="shared" si="404"/>
        <v>2.9166666666666619E-2</v>
      </c>
      <c r="R580" s="71">
        <f t="shared" si="405"/>
        <v>2.0833333333333814E-3</v>
      </c>
      <c r="S580" s="71">
        <f t="shared" si="406"/>
        <v>3.125E-2</v>
      </c>
      <c r="T580" s="71">
        <f t="shared" si="409"/>
        <v>1.388888888888884E-2</v>
      </c>
      <c r="U580" s="44">
        <v>21.9</v>
      </c>
      <c r="V580" s="44">
        <f>INDEX('Počty dní'!F:J,MATCH(E580,'Počty dní'!H:H,0),4)</f>
        <v>47</v>
      </c>
      <c r="W580" s="115">
        <f>V580*U580</f>
        <v>1029.3</v>
      </c>
    </row>
    <row r="581" spans="1:24" x14ac:dyDescent="0.3">
      <c r="A581" s="94">
        <v>340</v>
      </c>
      <c r="B581" s="44">
        <v>3140</v>
      </c>
      <c r="C581" s="44" t="s">
        <v>2</v>
      </c>
      <c r="D581" s="89"/>
      <c r="E581" s="67" t="str">
        <f>CONCATENATE(C581,D581)</f>
        <v>X</v>
      </c>
      <c r="F581" s="44" t="s">
        <v>88</v>
      </c>
      <c r="G581" s="192">
        <v>10</v>
      </c>
      <c r="H581" s="44" t="str">
        <f>CONCATENATE(F581,"/",G581)</f>
        <v>XXX192/10</v>
      </c>
      <c r="I581" s="68" t="s">
        <v>5</v>
      </c>
      <c r="J581" s="68" t="s">
        <v>6</v>
      </c>
      <c r="K581" s="69">
        <v>0.37638888888888888</v>
      </c>
      <c r="L581" s="70">
        <v>0.37847222222222227</v>
      </c>
      <c r="M581" s="45" t="s">
        <v>90</v>
      </c>
      <c r="N581" s="70">
        <v>0.40625</v>
      </c>
      <c r="O581" s="45" t="s">
        <v>70</v>
      </c>
      <c r="P581" s="44" t="str">
        <f t="shared" si="403"/>
        <v>OK</v>
      </c>
      <c r="Q581" s="71">
        <f t="shared" si="404"/>
        <v>2.7777777777777735E-2</v>
      </c>
      <c r="R581" s="71">
        <f t="shared" si="405"/>
        <v>2.0833333333333814E-3</v>
      </c>
      <c r="S581" s="71">
        <f t="shared" si="406"/>
        <v>2.9861111111111116E-2</v>
      </c>
      <c r="T581" s="71">
        <f t="shared" si="409"/>
        <v>4.8611111111111494E-3</v>
      </c>
      <c r="U581" s="44">
        <v>21.9</v>
      </c>
      <c r="V581" s="44">
        <f>INDEX('Počty dní'!F:J,MATCH(E581,'Počty dní'!H:H,0),4)</f>
        <v>47</v>
      </c>
      <c r="W581" s="115">
        <f>V581*U581</f>
        <v>1029.3</v>
      </c>
    </row>
    <row r="582" spans="1:24" x14ac:dyDescent="0.3">
      <c r="A582" s="94">
        <v>340</v>
      </c>
      <c r="B582" s="44">
        <v>3140</v>
      </c>
      <c r="C582" s="44" t="s">
        <v>2</v>
      </c>
      <c r="D582" s="89"/>
      <c r="E582" s="67" t="str">
        <f t="shared" ref="E582:E584" si="411">CONCATENATE(C582,D582)</f>
        <v>X</v>
      </c>
      <c r="F582" s="44" t="s">
        <v>95</v>
      </c>
      <c r="G582" s="192">
        <v>7</v>
      </c>
      <c r="H582" s="44" t="str">
        <f t="shared" ref="H582:H584" si="412">CONCATENATE(F582,"/",G582)</f>
        <v>XXX194/7</v>
      </c>
      <c r="I582" s="68" t="s">
        <v>5</v>
      </c>
      <c r="J582" s="68" t="s">
        <v>6</v>
      </c>
      <c r="K582" s="69">
        <v>0.54513888888888895</v>
      </c>
      <c r="L582" s="70">
        <v>0.54861111111111105</v>
      </c>
      <c r="M582" s="45" t="s">
        <v>70</v>
      </c>
      <c r="N582" s="70">
        <v>0.57986111111111105</v>
      </c>
      <c r="O582" s="45" t="s">
        <v>28</v>
      </c>
      <c r="P582" s="44" t="str">
        <f t="shared" si="403"/>
        <v>OK</v>
      </c>
      <c r="Q582" s="71">
        <f t="shared" si="404"/>
        <v>3.125E-2</v>
      </c>
      <c r="R582" s="71">
        <f t="shared" si="405"/>
        <v>3.4722222222220989E-3</v>
      </c>
      <c r="S582" s="71">
        <f t="shared" si="406"/>
        <v>3.4722222222222099E-2</v>
      </c>
      <c r="T582" s="71">
        <f t="shared" si="409"/>
        <v>0.13888888888888895</v>
      </c>
      <c r="U582" s="44">
        <v>27</v>
      </c>
      <c r="V582" s="44">
        <f>INDEX('Počty dní'!F:J,MATCH(E582,'Počty dní'!H:H,0),4)</f>
        <v>47</v>
      </c>
      <c r="W582" s="115">
        <f t="shared" ref="W582:W584" si="413">V582*U582</f>
        <v>1269</v>
      </c>
    </row>
    <row r="583" spans="1:24" x14ac:dyDescent="0.3">
      <c r="A583" s="94">
        <v>340</v>
      </c>
      <c r="B583" s="44">
        <v>3140</v>
      </c>
      <c r="C583" s="44" t="s">
        <v>2</v>
      </c>
      <c r="D583" s="89"/>
      <c r="E583" s="67" t="str">
        <f>CONCATENATE(C583,D583)</f>
        <v>X</v>
      </c>
      <c r="F583" s="44" t="s">
        <v>95</v>
      </c>
      <c r="G583" s="192">
        <v>10</v>
      </c>
      <c r="H583" s="44" t="str">
        <f>CONCATENATE(F583,"/",G583)</f>
        <v>XXX194/10</v>
      </c>
      <c r="I583" s="68" t="s">
        <v>6</v>
      </c>
      <c r="J583" s="68" t="s">
        <v>6</v>
      </c>
      <c r="K583" s="69">
        <v>0.58333333333333337</v>
      </c>
      <c r="L583" s="70">
        <v>0.58680555555555558</v>
      </c>
      <c r="M583" s="45" t="s">
        <v>28</v>
      </c>
      <c r="N583" s="70">
        <v>0.61805555555555558</v>
      </c>
      <c r="O583" s="45" t="s">
        <v>70</v>
      </c>
      <c r="P583" s="44" t="str">
        <f t="shared" si="403"/>
        <v>OK</v>
      </c>
      <c r="Q583" s="71">
        <f t="shared" si="404"/>
        <v>3.125E-2</v>
      </c>
      <c r="R583" s="71">
        <f t="shared" si="405"/>
        <v>3.4722222222222099E-3</v>
      </c>
      <c r="S583" s="71">
        <f t="shared" si="406"/>
        <v>3.472222222222221E-2</v>
      </c>
      <c r="T583" s="71">
        <f t="shared" si="409"/>
        <v>3.4722222222223209E-3</v>
      </c>
      <c r="U583" s="44">
        <v>27</v>
      </c>
      <c r="V583" s="44">
        <f>INDEX('Počty dní'!F:J,MATCH(E583,'Počty dní'!H:H,0),4)</f>
        <v>47</v>
      </c>
      <c r="W583" s="115">
        <f>V583*U583</f>
        <v>1269</v>
      </c>
    </row>
    <row r="584" spans="1:24" x14ac:dyDescent="0.3">
      <c r="A584" s="94">
        <v>340</v>
      </c>
      <c r="B584" s="44">
        <v>3140</v>
      </c>
      <c r="C584" s="44" t="s">
        <v>2</v>
      </c>
      <c r="D584" s="89"/>
      <c r="E584" s="67" t="str">
        <f t="shared" si="411"/>
        <v>X</v>
      </c>
      <c r="F584" s="44" t="s">
        <v>95</v>
      </c>
      <c r="G584" s="192">
        <v>9</v>
      </c>
      <c r="H584" s="44" t="str">
        <f t="shared" si="412"/>
        <v>XXX194/9</v>
      </c>
      <c r="I584" s="68" t="s">
        <v>6</v>
      </c>
      <c r="J584" s="68" t="s">
        <v>6</v>
      </c>
      <c r="K584" s="69">
        <v>0.62847222222222221</v>
      </c>
      <c r="L584" s="70">
        <v>0.63194444444444442</v>
      </c>
      <c r="M584" s="45" t="s">
        <v>70</v>
      </c>
      <c r="N584" s="70">
        <v>0.66111111111111109</v>
      </c>
      <c r="O584" s="45" t="s">
        <v>28</v>
      </c>
      <c r="P584" s="44" t="str">
        <f t="shared" si="403"/>
        <v>OK</v>
      </c>
      <c r="Q584" s="71">
        <f t="shared" si="404"/>
        <v>2.9166666666666674E-2</v>
      </c>
      <c r="R584" s="71">
        <f t="shared" si="405"/>
        <v>3.4722222222222099E-3</v>
      </c>
      <c r="S584" s="71">
        <f t="shared" si="406"/>
        <v>3.2638888888888884E-2</v>
      </c>
      <c r="T584" s="71">
        <f t="shared" si="409"/>
        <v>1.041666666666663E-2</v>
      </c>
      <c r="U584" s="44">
        <v>26.1</v>
      </c>
      <c r="V584" s="44">
        <f>INDEX('Počty dní'!F:J,MATCH(E584,'Počty dní'!H:H,0),4)</f>
        <v>47</v>
      </c>
      <c r="W584" s="115">
        <f t="shared" si="413"/>
        <v>1226.7</v>
      </c>
    </row>
    <row r="585" spans="1:24" x14ac:dyDescent="0.3">
      <c r="A585" s="94">
        <v>340</v>
      </c>
      <c r="B585" s="44">
        <v>3140</v>
      </c>
      <c r="C585" s="44" t="s">
        <v>2</v>
      </c>
      <c r="D585" s="89"/>
      <c r="E585" s="67" t="str">
        <f>CONCATENATE(C585,D585)</f>
        <v>X</v>
      </c>
      <c r="F585" s="44" t="s">
        <v>95</v>
      </c>
      <c r="G585" s="192">
        <v>12</v>
      </c>
      <c r="H585" s="44" t="str">
        <f>CONCATENATE(F585,"/",G585)</f>
        <v>XXX194/12</v>
      </c>
      <c r="I585" s="68" t="s">
        <v>6</v>
      </c>
      <c r="J585" s="68" t="s">
        <v>6</v>
      </c>
      <c r="K585" s="69">
        <v>0.66666666666666663</v>
      </c>
      <c r="L585" s="70">
        <v>0.67013888888888884</v>
      </c>
      <c r="M585" s="45" t="s">
        <v>28</v>
      </c>
      <c r="N585" s="70">
        <v>0.70138888888888884</v>
      </c>
      <c r="O585" s="45" t="s">
        <v>70</v>
      </c>
      <c r="P585" s="44" t="str">
        <f t="shared" si="403"/>
        <v>OK</v>
      </c>
      <c r="Q585" s="71">
        <f t="shared" si="404"/>
        <v>3.125E-2</v>
      </c>
      <c r="R585" s="71">
        <f t="shared" si="405"/>
        <v>3.4722222222222099E-3</v>
      </c>
      <c r="S585" s="71">
        <f t="shared" si="406"/>
        <v>3.472222222222221E-2</v>
      </c>
      <c r="T585" s="71">
        <f t="shared" si="409"/>
        <v>5.5555555555555358E-3</v>
      </c>
      <c r="U585" s="44">
        <v>26.1</v>
      </c>
      <c r="V585" s="44">
        <f>INDEX('Počty dní'!F:J,MATCH(E585,'Počty dní'!H:H,0),4)</f>
        <v>47</v>
      </c>
      <c r="W585" s="115">
        <f>V585*U585</f>
        <v>1226.7</v>
      </c>
    </row>
    <row r="586" spans="1:24" ht="15" thickBot="1" x14ac:dyDescent="0.35">
      <c r="A586" s="94">
        <v>340</v>
      </c>
      <c r="B586" s="44">
        <v>3140</v>
      </c>
      <c r="C586" s="44" t="s">
        <v>2</v>
      </c>
      <c r="D586" s="89"/>
      <c r="E586" s="67" t="str">
        <f>CONCATENATE(C586,D586)</f>
        <v>X</v>
      </c>
      <c r="F586" s="44" t="s">
        <v>82</v>
      </c>
      <c r="G586" s="192">
        <v>22</v>
      </c>
      <c r="H586" s="44" t="str">
        <f>CONCATENATE(F586,"/",G586)</f>
        <v>XXX190/22</v>
      </c>
      <c r="I586" s="68" t="s">
        <v>5</v>
      </c>
      <c r="J586" s="68" t="s">
        <v>6</v>
      </c>
      <c r="K586" s="69">
        <v>0.71736111111111101</v>
      </c>
      <c r="L586" s="70">
        <v>0.71875</v>
      </c>
      <c r="M586" s="45" t="s">
        <v>70</v>
      </c>
      <c r="N586" s="70">
        <v>0.73958333333333337</v>
      </c>
      <c r="O586" s="45" t="s">
        <v>83</v>
      </c>
      <c r="P586" s="44"/>
      <c r="Q586" s="71">
        <f t="shared" si="404"/>
        <v>2.083333333333337E-2</v>
      </c>
      <c r="R586" s="71">
        <f t="shared" si="405"/>
        <v>1.388888888888995E-3</v>
      </c>
      <c r="S586" s="71">
        <f t="shared" si="406"/>
        <v>2.2222222222222365E-2</v>
      </c>
      <c r="T586" s="71">
        <f t="shared" si="409"/>
        <v>1.5972222222222165E-2</v>
      </c>
      <c r="U586" s="44">
        <v>17.100000000000001</v>
      </c>
      <c r="V586" s="44">
        <f>INDEX('Počty dní'!F:J,MATCH(E586,'Počty dní'!H:H,0),4)</f>
        <v>47</v>
      </c>
      <c r="W586" s="115">
        <f>V586*U586</f>
        <v>803.7</v>
      </c>
    </row>
    <row r="587" spans="1:24" ht="15" thickBot="1" x14ac:dyDescent="0.35">
      <c r="A587" s="120" t="str">
        <f ca="1">CONCATENATE(INDIRECT("R[-3]C[0]",FALSE),"celkem")</f>
        <v>340celkem</v>
      </c>
      <c r="B587" s="121"/>
      <c r="C587" s="121" t="str">
        <f ca="1">INDIRECT("R[-1]C[12]",FALSE)</f>
        <v>Úsobí,,nám.</v>
      </c>
      <c r="D587" s="122"/>
      <c r="E587" s="121"/>
      <c r="F587" s="122"/>
      <c r="G587" s="121"/>
      <c r="H587" s="123"/>
      <c r="I587" s="132"/>
      <c r="J587" s="133" t="str">
        <f ca="1">INDIRECT("R[-2]C[0]",FALSE)</f>
        <v>V</v>
      </c>
      <c r="K587" s="124"/>
      <c r="L587" s="134"/>
      <c r="M587" s="125"/>
      <c r="N587" s="134"/>
      <c r="O587" s="126"/>
      <c r="P587" s="121"/>
      <c r="Q587" s="127">
        <f>SUM(Q577:Q586)</f>
        <v>0.26041666666666663</v>
      </c>
      <c r="R587" s="127">
        <f t="shared" ref="R587:T587" si="414">SUM(R577:R586)</f>
        <v>2.3611111111111138E-2</v>
      </c>
      <c r="S587" s="127">
        <f t="shared" si="414"/>
        <v>0.28402777777777777</v>
      </c>
      <c r="T587" s="127">
        <f t="shared" si="414"/>
        <v>0.23680555555555557</v>
      </c>
      <c r="U587" s="128">
        <f>SUM(U577:U586)</f>
        <v>209.29999999999998</v>
      </c>
      <c r="V587" s="129"/>
      <c r="W587" s="130">
        <f>SUM(W577:W586)</f>
        <v>9837.1</v>
      </c>
      <c r="X587" s="41"/>
    </row>
    <row r="589" spans="1:24" ht="15" thickBot="1" x14ac:dyDescent="0.35">
      <c r="B589" s="16"/>
      <c r="C589" s="16"/>
      <c r="D589" s="16"/>
      <c r="E589" s="16"/>
      <c r="F589" s="16"/>
      <c r="G589" s="16"/>
      <c r="H589" s="16"/>
      <c r="I589" s="16"/>
      <c r="J589" s="16"/>
      <c r="K589" s="16"/>
      <c r="L589" s="16"/>
      <c r="M589" s="16"/>
      <c r="N589" s="16"/>
      <c r="O589" s="16"/>
      <c r="P589" s="16"/>
      <c r="Q589" s="16"/>
      <c r="R589" s="16"/>
      <c r="S589" s="16"/>
      <c r="T589" s="16"/>
      <c r="U589" s="16"/>
      <c r="V589" s="16"/>
      <c r="W589" s="16"/>
      <c r="X589" s="16"/>
    </row>
    <row r="590" spans="1:24" x14ac:dyDescent="0.3">
      <c r="A590" s="93">
        <v>341</v>
      </c>
      <c r="B590" s="42">
        <v>3141</v>
      </c>
      <c r="C590" s="42" t="s">
        <v>2</v>
      </c>
      <c r="D590" s="109"/>
      <c r="E590" s="110" t="str">
        <f t="shared" ref="E590:E598" si="415">CONCATENATE(C590,D590)</f>
        <v>X</v>
      </c>
      <c r="F590" s="42" t="s">
        <v>82</v>
      </c>
      <c r="G590" s="191">
        <v>2</v>
      </c>
      <c r="H590" s="42" t="str">
        <f t="shared" ref="H590:H598" si="416">CONCATENATE(F590,"/",G590)</f>
        <v>XXX190/2</v>
      </c>
      <c r="I590" s="64" t="s">
        <v>5</v>
      </c>
      <c r="J590" s="64" t="s">
        <v>6</v>
      </c>
      <c r="K590" s="111">
        <v>0.1875</v>
      </c>
      <c r="L590" s="112">
        <v>0.18819444444444444</v>
      </c>
      <c r="M590" s="113" t="s">
        <v>84</v>
      </c>
      <c r="N590" s="112">
        <v>0.22013888888888888</v>
      </c>
      <c r="O590" s="113" t="s">
        <v>28</v>
      </c>
      <c r="P590" s="42" t="str">
        <f t="shared" ref="P590:P600" si="417">IF(M591=O590,"OK","POZOR")</f>
        <v>OK</v>
      </c>
      <c r="Q590" s="114">
        <f t="shared" ref="Q590:Q601" si="418">IF(ISNUMBER(G590),N590-L590,IF(F590="přejezd",N590-L590,0))</f>
        <v>3.1944444444444442E-2</v>
      </c>
      <c r="R590" s="114">
        <f t="shared" ref="R590:R601" si="419">IF(ISNUMBER(G590),L590-K590,0)</f>
        <v>6.9444444444444198E-4</v>
      </c>
      <c r="S590" s="114">
        <f t="shared" ref="S590:S601" si="420">Q590+R590</f>
        <v>3.2638888888888884E-2</v>
      </c>
      <c r="T590" s="114"/>
      <c r="U590" s="42">
        <v>26.3</v>
      </c>
      <c r="V590" s="42">
        <f>INDEX('Počty dní'!F:J,MATCH(E590,'Počty dní'!H:H,0),4)</f>
        <v>47</v>
      </c>
      <c r="W590" s="65">
        <f t="shared" ref="W590:W598" si="421">V590*U590</f>
        <v>1236.1000000000001</v>
      </c>
      <c r="X590" s="16"/>
    </row>
    <row r="591" spans="1:24" x14ac:dyDescent="0.3">
      <c r="A591" s="94">
        <v>341</v>
      </c>
      <c r="B591" s="44">
        <v>3141</v>
      </c>
      <c r="C591" s="44" t="s">
        <v>2</v>
      </c>
      <c r="D591" s="89"/>
      <c r="E591" s="67" t="str">
        <f t="shared" si="415"/>
        <v>X</v>
      </c>
      <c r="F591" s="44" t="s">
        <v>82</v>
      </c>
      <c r="G591" s="192">
        <v>5</v>
      </c>
      <c r="H591" s="44" t="str">
        <f t="shared" si="416"/>
        <v>XXX190/5</v>
      </c>
      <c r="I591" s="68" t="s">
        <v>5</v>
      </c>
      <c r="J591" s="68" t="s">
        <v>6</v>
      </c>
      <c r="K591" s="69">
        <v>0.23611111111111113</v>
      </c>
      <c r="L591" s="70">
        <v>0.23750000000000002</v>
      </c>
      <c r="M591" s="45" t="s">
        <v>28</v>
      </c>
      <c r="N591" s="70">
        <v>0.28125</v>
      </c>
      <c r="O591" s="45" t="s">
        <v>70</v>
      </c>
      <c r="P591" s="44" t="str">
        <f t="shared" si="417"/>
        <v>OK</v>
      </c>
      <c r="Q591" s="71">
        <f t="shared" si="418"/>
        <v>4.3749999999999983E-2</v>
      </c>
      <c r="R591" s="71">
        <f t="shared" si="419"/>
        <v>1.388888888888884E-3</v>
      </c>
      <c r="S591" s="71">
        <f t="shared" si="420"/>
        <v>4.5138888888888867E-2</v>
      </c>
      <c r="T591" s="71">
        <f t="shared" ref="T591:T601" si="422">K591-N590</f>
        <v>1.5972222222222249E-2</v>
      </c>
      <c r="U591" s="44">
        <v>35.1</v>
      </c>
      <c r="V591" s="44">
        <f>INDEX('Počty dní'!F:J,MATCH(E591,'Počty dní'!H:H,0),4)</f>
        <v>47</v>
      </c>
      <c r="W591" s="115">
        <f t="shared" si="421"/>
        <v>1649.7</v>
      </c>
      <c r="X591" s="16"/>
    </row>
    <row r="592" spans="1:24" x14ac:dyDescent="0.3">
      <c r="A592" s="94">
        <v>341</v>
      </c>
      <c r="B592" s="44">
        <v>3141</v>
      </c>
      <c r="C592" s="44" t="s">
        <v>2</v>
      </c>
      <c r="D592" s="89"/>
      <c r="E592" s="67" t="str">
        <f t="shared" si="415"/>
        <v>X</v>
      </c>
      <c r="F592" s="44" t="s">
        <v>91</v>
      </c>
      <c r="G592" s="192">
        <v>7</v>
      </c>
      <c r="H592" s="44" t="str">
        <f t="shared" si="416"/>
        <v>XXX193/7</v>
      </c>
      <c r="I592" s="68" t="s">
        <v>5</v>
      </c>
      <c r="J592" s="68" t="s">
        <v>6</v>
      </c>
      <c r="K592" s="69">
        <v>0.28263888888888888</v>
      </c>
      <c r="L592" s="70">
        <v>0.28472222222222221</v>
      </c>
      <c r="M592" s="45" t="s">
        <v>70</v>
      </c>
      <c r="N592" s="70">
        <v>0.30138888888888887</v>
      </c>
      <c r="O592" s="45" t="s">
        <v>92</v>
      </c>
      <c r="P592" s="44" t="str">
        <f t="shared" si="417"/>
        <v>OK</v>
      </c>
      <c r="Q592" s="71">
        <f t="shared" si="418"/>
        <v>1.6666666666666663E-2</v>
      </c>
      <c r="R592" s="71">
        <f t="shared" si="419"/>
        <v>2.0833333333333259E-3</v>
      </c>
      <c r="S592" s="71">
        <f t="shared" si="420"/>
        <v>1.8749999999999989E-2</v>
      </c>
      <c r="T592" s="71">
        <f t="shared" si="422"/>
        <v>1.388888888888884E-3</v>
      </c>
      <c r="U592" s="44">
        <v>14.4</v>
      </c>
      <c r="V592" s="44">
        <f>INDEX('Počty dní'!F:J,MATCH(E592,'Počty dní'!H:H,0),4)</f>
        <v>47</v>
      </c>
      <c r="W592" s="115">
        <f t="shared" si="421"/>
        <v>676.80000000000007</v>
      </c>
    </row>
    <row r="593" spans="1:24" x14ac:dyDescent="0.3">
      <c r="A593" s="94">
        <v>341</v>
      </c>
      <c r="B593" s="44">
        <v>3141</v>
      </c>
      <c r="C593" s="44" t="s">
        <v>2</v>
      </c>
      <c r="D593" s="89"/>
      <c r="E593" s="67" t="str">
        <f t="shared" si="415"/>
        <v>X</v>
      </c>
      <c r="F593" s="44" t="s">
        <v>96</v>
      </c>
      <c r="G593" s="192">
        <v>10</v>
      </c>
      <c r="H593" s="44" t="str">
        <f t="shared" si="416"/>
        <v>XXX195/10</v>
      </c>
      <c r="I593" s="68" t="s">
        <v>6</v>
      </c>
      <c r="J593" s="68" t="s">
        <v>6</v>
      </c>
      <c r="K593" s="69">
        <v>0.30208333333333331</v>
      </c>
      <c r="L593" s="70">
        <v>0.30416666666666664</v>
      </c>
      <c r="M593" s="45" t="s">
        <v>92</v>
      </c>
      <c r="N593" s="70">
        <v>0.31597222222222221</v>
      </c>
      <c r="O593" s="45" t="s">
        <v>28</v>
      </c>
      <c r="P593" s="44" t="str">
        <f t="shared" si="417"/>
        <v>OK</v>
      </c>
      <c r="Q593" s="71">
        <f t="shared" si="418"/>
        <v>1.1805555555555569E-2</v>
      </c>
      <c r="R593" s="71">
        <f t="shared" si="419"/>
        <v>2.0833333333333259E-3</v>
      </c>
      <c r="S593" s="71">
        <f t="shared" si="420"/>
        <v>1.3888888888888895E-2</v>
      </c>
      <c r="T593" s="71">
        <f t="shared" si="422"/>
        <v>6.9444444444444198E-4</v>
      </c>
      <c r="U593" s="44">
        <v>13.4</v>
      </c>
      <c r="V593" s="44">
        <f>INDEX('Počty dní'!F:J,MATCH(E593,'Počty dní'!H:H,0),4)</f>
        <v>47</v>
      </c>
      <c r="W593" s="115">
        <f t="shared" si="421"/>
        <v>629.80000000000007</v>
      </c>
    </row>
    <row r="594" spans="1:24" x14ac:dyDescent="0.3">
      <c r="A594" s="94">
        <v>341</v>
      </c>
      <c r="B594" s="44">
        <v>3141</v>
      </c>
      <c r="C594" s="44" t="s">
        <v>2</v>
      </c>
      <c r="D594" s="89"/>
      <c r="E594" s="67" t="str">
        <f t="shared" si="415"/>
        <v>X</v>
      </c>
      <c r="F594" s="44" t="s">
        <v>82</v>
      </c>
      <c r="G594" s="192">
        <v>13</v>
      </c>
      <c r="H594" s="44" t="str">
        <f t="shared" si="416"/>
        <v>XXX190/13</v>
      </c>
      <c r="I594" s="68" t="s">
        <v>5</v>
      </c>
      <c r="J594" s="68" t="s">
        <v>6</v>
      </c>
      <c r="K594" s="69">
        <v>0.52777777777777779</v>
      </c>
      <c r="L594" s="70">
        <v>0.52916666666666667</v>
      </c>
      <c r="M594" s="45" t="s">
        <v>28</v>
      </c>
      <c r="N594" s="70">
        <v>0.56111111111111112</v>
      </c>
      <c r="O594" s="45" t="s">
        <v>84</v>
      </c>
      <c r="P594" s="44" t="str">
        <f t="shared" si="417"/>
        <v>OK</v>
      </c>
      <c r="Q594" s="71">
        <f t="shared" si="418"/>
        <v>3.1944444444444442E-2</v>
      </c>
      <c r="R594" s="71">
        <f t="shared" si="419"/>
        <v>1.388888888888884E-3</v>
      </c>
      <c r="S594" s="71">
        <f t="shared" si="420"/>
        <v>3.3333333333333326E-2</v>
      </c>
      <c r="T594" s="71">
        <f t="shared" si="422"/>
        <v>0.21180555555555558</v>
      </c>
      <c r="U594" s="44">
        <v>26.3</v>
      </c>
      <c r="V594" s="44">
        <f>INDEX('Počty dní'!F:J,MATCH(E594,'Počty dní'!H:H,0),4)</f>
        <v>47</v>
      </c>
      <c r="W594" s="115">
        <f t="shared" si="421"/>
        <v>1236.1000000000001</v>
      </c>
      <c r="X594" s="16"/>
    </row>
    <row r="595" spans="1:24" x14ac:dyDescent="0.3">
      <c r="A595" s="94">
        <v>341</v>
      </c>
      <c r="B595" s="44">
        <v>3141</v>
      </c>
      <c r="C595" s="44" t="s">
        <v>2</v>
      </c>
      <c r="D595" s="89">
        <v>45</v>
      </c>
      <c r="E595" s="67" t="str">
        <f t="shared" ref="E595" si="423">CONCATENATE(C595,D595)</f>
        <v>X45</v>
      </c>
      <c r="F595" s="44" t="s">
        <v>29</v>
      </c>
      <c r="G595" s="192"/>
      <c r="H595" s="44" t="str">
        <f t="shared" ref="H595" si="424">CONCATENATE(F595,"/",G595)</f>
        <v>přejezd/</v>
      </c>
      <c r="I595" s="68"/>
      <c r="J595" s="68" t="s">
        <v>6</v>
      </c>
      <c r="K595" s="69">
        <v>0.56111111111111112</v>
      </c>
      <c r="L595" s="70">
        <v>0.56111111111111112</v>
      </c>
      <c r="M595" s="45" t="s">
        <v>84</v>
      </c>
      <c r="N595" s="70">
        <v>0.5625</v>
      </c>
      <c r="O595" s="45" t="s">
        <v>85</v>
      </c>
      <c r="P595" s="44" t="str">
        <f t="shared" si="417"/>
        <v>OK</v>
      </c>
      <c r="Q595" s="71">
        <f t="shared" si="418"/>
        <v>1.388888888888884E-3</v>
      </c>
      <c r="R595" s="71">
        <f t="shared" si="419"/>
        <v>0</v>
      </c>
      <c r="S595" s="71">
        <f t="shared" si="420"/>
        <v>1.388888888888884E-3</v>
      </c>
      <c r="T595" s="71">
        <f t="shared" si="422"/>
        <v>0</v>
      </c>
      <c r="U595" s="44">
        <v>26.3</v>
      </c>
      <c r="V595" s="44">
        <f>INDEX('Počty dní'!F:J,MATCH(E595,'Počty dní'!H:H,0),4)</f>
        <v>47</v>
      </c>
      <c r="W595" s="115">
        <f t="shared" ref="W595" si="425">V595*U595</f>
        <v>1236.1000000000001</v>
      </c>
      <c r="X595" s="16"/>
    </row>
    <row r="596" spans="1:24" x14ac:dyDescent="0.3">
      <c r="A596" s="94">
        <v>341</v>
      </c>
      <c r="B596" s="44">
        <v>3141</v>
      </c>
      <c r="C596" s="44" t="s">
        <v>2</v>
      </c>
      <c r="D596" s="89"/>
      <c r="E596" s="67" t="str">
        <f t="shared" si="415"/>
        <v>X</v>
      </c>
      <c r="F596" s="44" t="s">
        <v>86</v>
      </c>
      <c r="G596" s="192">
        <v>9</v>
      </c>
      <c r="H596" s="44" t="str">
        <f t="shared" si="416"/>
        <v>XXX191/9</v>
      </c>
      <c r="I596" s="68" t="s">
        <v>5</v>
      </c>
      <c r="J596" s="68" t="s">
        <v>6</v>
      </c>
      <c r="K596" s="69">
        <v>0.60277777777777775</v>
      </c>
      <c r="L596" s="70">
        <v>0.60416666666666663</v>
      </c>
      <c r="M596" s="45" t="s">
        <v>85</v>
      </c>
      <c r="N596" s="70">
        <v>0.62291666666666667</v>
      </c>
      <c r="O596" s="45" t="s">
        <v>87</v>
      </c>
      <c r="P596" s="44" t="str">
        <f t="shared" si="417"/>
        <v>OK</v>
      </c>
      <c r="Q596" s="71">
        <f t="shared" si="418"/>
        <v>1.8750000000000044E-2</v>
      </c>
      <c r="R596" s="71">
        <f t="shared" si="419"/>
        <v>1.388888888888884E-3</v>
      </c>
      <c r="S596" s="71">
        <f t="shared" si="420"/>
        <v>2.0138888888888928E-2</v>
      </c>
      <c r="T596" s="71">
        <f t="shared" si="422"/>
        <v>4.0277777777777746E-2</v>
      </c>
      <c r="U596" s="44">
        <v>13.3</v>
      </c>
      <c r="V596" s="44">
        <f>INDEX('Počty dní'!F:J,MATCH(E596,'Počty dní'!H:H,0),4)</f>
        <v>47</v>
      </c>
      <c r="W596" s="115">
        <f t="shared" si="421"/>
        <v>625.1</v>
      </c>
    </row>
    <row r="597" spans="1:24" x14ac:dyDescent="0.3">
      <c r="A597" s="94">
        <v>341</v>
      </c>
      <c r="B597" s="44">
        <v>3141</v>
      </c>
      <c r="C597" s="44" t="s">
        <v>2</v>
      </c>
      <c r="D597" s="89"/>
      <c r="E597" s="67" t="str">
        <f t="shared" si="415"/>
        <v>X</v>
      </c>
      <c r="F597" s="44" t="s">
        <v>86</v>
      </c>
      <c r="G597" s="192">
        <v>8</v>
      </c>
      <c r="H597" s="44" t="str">
        <f t="shared" si="416"/>
        <v>XXX191/8</v>
      </c>
      <c r="I597" s="68" t="s">
        <v>5</v>
      </c>
      <c r="J597" s="68" t="s">
        <v>6</v>
      </c>
      <c r="K597" s="69">
        <v>0.62291666666666667</v>
      </c>
      <c r="L597" s="70">
        <v>0.625</v>
      </c>
      <c r="M597" s="45" t="s">
        <v>87</v>
      </c>
      <c r="N597" s="70">
        <v>0.65972222222222221</v>
      </c>
      <c r="O597" s="45" t="s">
        <v>70</v>
      </c>
      <c r="P597" s="44" t="str">
        <f t="shared" si="417"/>
        <v>OK</v>
      </c>
      <c r="Q597" s="71">
        <f t="shared" si="418"/>
        <v>3.472222222222221E-2</v>
      </c>
      <c r="R597" s="71">
        <f t="shared" si="419"/>
        <v>2.0833333333333259E-3</v>
      </c>
      <c r="S597" s="71">
        <f t="shared" si="420"/>
        <v>3.6805555555555536E-2</v>
      </c>
      <c r="T597" s="71">
        <f t="shared" si="422"/>
        <v>0</v>
      </c>
      <c r="U597" s="44">
        <v>24.4</v>
      </c>
      <c r="V597" s="44">
        <f>INDEX('Počty dní'!F:J,MATCH(E597,'Počty dní'!H:H,0),4)</f>
        <v>47</v>
      </c>
      <c r="W597" s="115">
        <f t="shared" si="421"/>
        <v>1146.8</v>
      </c>
    </row>
    <row r="598" spans="1:24" x14ac:dyDescent="0.3">
      <c r="A598" s="94">
        <v>341</v>
      </c>
      <c r="B598" s="44">
        <v>3141</v>
      </c>
      <c r="C598" s="44" t="s">
        <v>2</v>
      </c>
      <c r="D598" s="89"/>
      <c r="E598" s="67" t="str">
        <f t="shared" si="415"/>
        <v>X</v>
      </c>
      <c r="F598" s="44" t="s">
        <v>82</v>
      </c>
      <c r="G598" s="192">
        <v>20</v>
      </c>
      <c r="H598" s="44" t="str">
        <f t="shared" si="416"/>
        <v>XXX190/20</v>
      </c>
      <c r="I598" s="68" t="s">
        <v>5</v>
      </c>
      <c r="J598" s="68" t="s">
        <v>6</v>
      </c>
      <c r="K598" s="69">
        <v>0.67569444444444438</v>
      </c>
      <c r="L598" s="70">
        <v>0.67708333333333337</v>
      </c>
      <c r="M598" s="45" t="s">
        <v>70</v>
      </c>
      <c r="N598" s="70">
        <v>0.72013888888888899</v>
      </c>
      <c r="O598" s="45" t="s">
        <v>28</v>
      </c>
      <c r="P598" s="44" t="str">
        <f t="shared" si="417"/>
        <v>OK</v>
      </c>
      <c r="Q598" s="71">
        <f t="shared" si="418"/>
        <v>4.3055555555555625E-2</v>
      </c>
      <c r="R598" s="71">
        <f t="shared" si="419"/>
        <v>1.388888888888995E-3</v>
      </c>
      <c r="S598" s="71">
        <f t="shared" si="420"/>
        <v>4.444444444444462E-2</v>
      </c>
      <c r="T598" s="71">
        <f t="shared" si="422"/>
        <v>1.5972222222222165E-2</v>
      </c>
      <c r="U598" s="44">
        <v>35.1</v>
      </c>
      <c r="V598" s="44">
        <f>INDEX('Počty dní'!F:J,MATCH(E598,'Počty dní'!H:H,0),4)</f>
        <v>47</v>
      </c>
      <c r="W598" s="115">
        <f t="shared" si="421"/>
        <v>1649.7</v>
      </c>
    </row>
    <row r="599" spans="1:24" x14ac:dyDescent="0.3">
      <c r="A599" s="94">
        <v>341</v>
      </c>
      <c r="B599" s="44">
        <v>3141</v>
      </c>
      <c r="C599" s="44" t="s">
        <v>2</v>
      </c>
      <c r="D599" s="89"/>
      <c r="E599" s="67" t="str">
        <f>CONCATENATE(C599,D599)</f>
        <v>X</v>
      </c>
      <c r="F599" s="44" t="s">
        <v>96</v>
      </c>
      <c r="G599" s="192">
        <v>17</v>
      </c>
      <c r="H599" s="44" t="str">
        <f>CONCATENATE(F599,"/",G599)</f>
        <v>XXX195/17</v>
      </c>
      <c r="I599" s="68" t="s">
        <v>5</v>
      </c>
      <c r="J599" s="68" t="s">
        <v>6</v>
      </c>
      <c r="K599" s="69">
        <v>0.72916666666666663</v>
      </c>
      <c r="L599" s="70">
        <v>0.73263888888888884</v>
      </c>
      <c r="M599" s="45" t="s">
        <v>28</v>
      </c>
      <c r="N599" s="70">
        <v>0.74444444444444446</v>
      </c>
      <c r="O599" s="45" t="s">
        <v>92</v>
      </c>
      <c r="P599" s="44" t="str">
        <f t="shared" si="417"/>
        <v>OK</v>
      </c>
      <c r="Q599" s="71">
        <f t="shared" si="418"/>
        <v>1.1805555555555625E-2</v>
      </c>
      <c r="R599" s="71">
        <f t="shared" si="419"/>
        <v>3.4722222222222099E-3</v>
      </c>
      <c r="S599" s="71">
        <f t="shared" si="420"/>
        <v>1.5277777777777835E-2</v>
      </c>
      <c r="T599" s="71">
        <f t="shared" si="422"/>
        <v>9.0277777777776347E-3</v>
      </c>
      <c r="U599" s="44">
        <v>13.4</v>
      </c>
      <c r="V599" s="44">
        <f>INDEX('Počty dní'!F:J,MATCH(E599,'Počty dní'!H:H,0),4)</f>
        <v>47</v>
      </c>
      <c r="W599" s="115">
        <f>V599*U599</f>
        <v>629.80000000000007</v>
      </c>
    </row>
    <row r="600" spans="1:24" x14ac:dyDescent="0.3">
      <c r="A600" s="94">
        <v>341</v>
      </c>
      <c r="B600" s="44">
        <v>3141</v>
      </c>
      <c r="C600" s="44" t="s">
        <v>2</v>
      </c>
      <c r="D600" s="89"/>
      <c r="E600" s="67" t="str">
        <f>CONCATENATE(C600,D600)</f>
        <v>X</v>
      </c>
      <c r="F600" s="44" t="s">
        <v>96</v>
      </c>
      <c r="G600" s="192">
        <v>24</v>
      </c>
      <c r="H600" s="44" t="str">
        <f>CONCATENATE(F600,"/",G600)</f>
        <v>XXX195/24</v>
      </c>
      <c r="I600" s="68" t="s">
        <v>5</v>
      </c>
      <c r="J600" s="68" t="s">
        <v>6</v>
      </c>
      <c r="K600" s="69">
        <v>0.75416666666666676</v>
      </c>
      <c r="L600" s="70">
        <v>0.75555555555555554</v>
      </c>
      <c r="M600" s="45" t="s">
        <v>92</v>
      </c>
      <c r="N600" s="70">
        <v>0.76736111111111116</v>
      </c>
      <c r="O600" s="45" t="s">
        <v>28</v>
      </c>
      <c r="P600" s="44" t="str">
        <f t="shared" si="417"/>
        <v>OK</v>
      </c>
      <c r="Q600" s="71">
        <f t="shared" si="418"/>
        <v>1.1805555555555625E-2</v>
      </c>
      <c r="R600" s="71">
        <f t="shared" si="419"/>
        <v>1.3888888888887729E-3</v>
      </c>
      <c r="S600" s="71">
        <f t="shared" si="420"/>
        <v>1.3194444444444398E-2</v>
      </c>
      <c r="T600" s="71">
        <f t="shared" si="422"/>
        <v>9.7222222222222987E-3</v>
      </c>
      <c r="U600" s="44">
        <v>13.4</v>
      </c>
      <c r="V600" s="44">
        <f>INDEX('Počty dní'!F:J,MATCH(E600,'Počty dní'!H:H,0),4)</f>
        <v>47</v>
      </c>
      <c r="W600" s="115">
        <f>V600*U600</f>
        <v>629.80000000000007</v>
      </c>
    </row>
    <row r="601" spans="1:24" ht="15" thickBot="1" x14ac:dyDescent="0.35">
      <c r="A601" s="94">
        <v>341</v>
      </c>
      <c r="B601" s="44">
        <v>3141</v>
      </c>
      <c r="C601" s="44" t="s">
        <v>2</v>
      </c>
      <c r="D601" s="89"/>
      <c r="E601" s="67" t="str">
        <f>CONCATENATE(C601,D601)</f>
        <v>X</v>
      </c>
      <c r="F601" s="44" t="s">
        <v>82</v>
      </c>
      <c r="G601" s="192">
        <v>23</v>
      </c>
      <c r="H601" s="44" t="str">
        <f>CONCATENATE(F601,"/",G601)</f>
        <v>XXX190/23</v>
      </c>
      <c r="I601" s="68" t="s">
        <v>5</v>
      </c>
      <c r="J601" s="68" t="s">
        <v>6</v>
      </c>
      <c r="K601" s="69">
        <v>0.77777777777777779</v>
      </c>
      <c r="L601" s="70">
        <v>0.77916666666666667</v>
      </c>
      <c r="M601" s="45" t="s">
        <v>28</v>
      </c>
      <c r="N601" s="70">
        <v>0.81111111111111101</v>
      </c>
      <c r="O601" s="45" t="s">
        <v>84</v>
      </c>
      <c r="P601" s="44"/>
      <c r="Q601" s="71">
        <f t="shared" si="418"/>
        <v>3.1944444444444331E-2</v>
      </c>
      <c r="R601" s="71">
        <f t="shared" si="419"/>
        <v>1.388888888888884E-3</v>
      </c>
      <c r="S601" s="71">
        <f t="shared" si="420"/>
        <v>3.3333333333333215E-2</v>
      </c>
      <c r="T601" s="71">
        <f t="shared" si="422"/>
        <v>1.041666666666663E-2</v>
      </c>
      <c r="U601" s="44">
        <v>26.3</v>
      </c>
      <c r="V601" s="44">
        <f>INDEX('Počty dní'!F:J,MATCH(E601,'Počty dní'!H:H,0),4)</f>
        <v>47</v>
      </c>
      <c r="W601" s="115">
        <f>V601*U601</f>
        <v>1236.1000000000001</v>
      </c>
      <c r="X601" s="16"/>
    </row>
    <row r="602" spans="1:24" ht="15" thickBot="1" x14ac:dyDescent="0.35">
      <c r="A602" s="120" t="str">
        <f ca="1">CONCATENATE(INDIRECT("R[-3]C[0]",FALSE),"celkem")</f>
        <v>341celkem</v>
      </c>
      <c r="B602" s="121"/>
      <c r="C602" s="121" t="str">
        <f ca="1">INDIRECT("R[-1]C[12]",FALSE)</f>
        <v>Lípa</v>
      </c>
      <c r="D602" s="122"/>
      <c r="E602" s="121"/>
      <c r="F602" s="122"/>
      <c r="G602" s="121"/>
      <c r="H602" s="123"/>
      <c r="I602" s="132"/>
      <c r="J602" s="133" t="str">
        <f ca="1">INDIRECT("R[-2]C[0]",FALSE)</f>
        <v>V</v>
      </c>
      <c r="K602" s="124"/>
      <c r="L602" s="134"/>
      <c r="M602" s="125"/>
      <c r="N602" s="134"/>
      <c r="O602" s="126"/>
      <c r="P602" s="121"/>
      <c r="Q602" s="127">
        <f>SUM(Q590:Q601)</f>
        <v>0.28958333333333341</v>
      </c>
      <c r="R602" s="127">
        <f>SUM(R590:R601)</f>
        <v>1.8749999999999933E-2</v>
      </c>
      <c r="S602" s="127">
        <f>SUM(S590:S601)</f>
        <v>0.30833333333333335</v>
      </c>
      <c r="T602" s="127">
        <f>SUM(T590:T601)</f>
        <v>0.31527777777777766</v>
      </c>
      <c r="U602" s="128">
        <f>SUM(U590:U601)</f>
        <v>267.70000000000005</v>
      </c>
      <c r="V602" s="129"/>
      <c r="W602" s="130">
        <f>SUM(W590:W601)</f>
        <v>12581.900000000001</v>
      </c>
      <c r="X602" s="41"/>
    </row>
    <row r="603" spans="1:24" x14ac:dyDescent="0.3">
      <c r="D603" s="90"/>
      <c r="E603" s="82"/>
      <c r="G603" s="193"/>
      <c r="I603" s="63"/>
      <c r="K603" s="83"/>
      <c r="L603" s="84"/>
      <c r="M603" s="49"/>
      <c r="N603" s="84"/>
      <c r="O603" s="49"/>
      <c r="Q603" s="136"/>
      <c r="R603" s="136"/>
      <c r="S603" s="136"/>
      <c r="T603" s="136"/>
      <c r="X603" s="16"/>
    </row>
    <row r="604" spans="1:24" ht="15" thickBot="1" x14ac:dyDescent="0.35"/>
    <row r="605" spans="1:24" x14ac:dyDescent="0.3">
      <c r="A605" s="93">
        <v>342</v>
      </c>
      <c r="B605" s="42">
        <v>3142</v>
      </c>
      <c r="C605" s="42" t="s">
        <v>2</v>
      </c>
      <c r="D605" s="109"/>
      <c r="E605" s="110" t="str">
        <f t="shared" ref="E605:E619" si="426">CONCATENATE(C605,D605)</f>
        <v>X</v>
      </c>
      <c r="F605" s="42" t="s">
        <v>91</v>
      </c>
      <c r="G605" s="191">
        <v>2</v>
      </c>
      <c r="H605" s="42" t="str">
        <f t="shared" ref="H605:H619" si="427">CONCATENATE(F605,"/",G605)</f>
        <v>XXX193/2</v>
      </c>
      <c r="I605" s="64" t="s">
        <v>5</v>
      </c>
      <c r="J605" s="64" t="s">
        <v>6</v>
      </c>
      <c r="K605" s="111">
        <v>0.18402777777777779</v>
      </c>
      <c r="L605" s="112">
        <v>0.18472222222222223</v>
      </c>
      <c r="M605" s="113" t="s">
        <v>92</v>
      </c>
      <c r="N605" s="112">
        <v>0.20138888888888887</v>
      </c>
      <c r="O605" s="113" t="s">
        <v>70</v>
      </c>
      <c r="P605" s="42" t="str">
        <f t="shared" ref="P605:P617" si="428">IF(M606=O605,"OK","POZOR")</f>
        <v>OK</v>
      </c>
      <c r="Q605" s="114">
        <f t="shared" ref="Q605:Q619" si="429">IF(ISNUMBER(G605),N605-L605,IF(F605="přejezd",N605-L605,0))</f>
        <v>1.6666666666666635E-2</v>
      </c>
      <c r="R605" s="114">
        <f t="shared" ref="R605:R619" si="430">IF(ISNUMBER(G605),L605-K605,0)</f>
        <v>6.9444444444444198E-4</v>
      </c>
      <c r="S605" s="114">
        <f t="shared" ref="S605:S619" si="431">Q605+R605</f>
        <v>1.7361111111111077E-2</v>
      </c>
      <c r="T605" s="114"/>
      <c r="U605" s="42">
        <v>14.4</v>
      </c>
      <c r="V605" s="42">
        <f>INDEX('Počty dní'!F:J,MATCH(E605,'Počty dní'!H:H,0),4)</f>
        <v>47</v>
      </c>
      <c r="W605" s="65">
        <f t="shared" ref="W605:W619" si="432">V605*U605</f>
        <v>676.80000000000007</v>
      </c>
    </row>
    <row r="606" spans="1:24" x14ac:dyDescent="0.3">
      <c r="A606" s="94">
        <v>342</v>
      </c>
      <c r="B606" s="44">
        <v>3142</v>
      </c>
      <c r="C606" s="44" t="s">
        <v>2</v>
      </c>
      <c r="D606" s="89"/>
      <c r="E606" s="67" t="str">
        <f t="shared" si="426"/>
        <v>X</v>
      </c>
      <c r="F606" s="44" t="s">
        <v>29</v>
      </c>
      <c r="G606" s="192"/>
      <c r="H606" s="44" t="str">
        <f t="shared" si="427"/>
        <v>přejezd/</v>
      </c>
      <c r="I606" s="68"/>
      <c r="J606" s="68" t="s">
        <v>6</v>
      </c>
      <c r="K606" s="69">
        <v>0.20208333333333331</v>
      </c>
      <c r="L606" s="70">
        <v>0.20208333333333331</v>
      </c>
      <c r="M606" s="45" t="s">
        <v>70</v>
      </c>
      <c r="N606" s="70">
        <v>0.21249999999999999</v>
      </c>
      <c r="O606" s="45" t="s">
        <v>93</v>
      </c>
      <c r="P606" s="44" t="str">
        <f t="shared" si="428"/>
        <v>OK</v>
      </c>
      <c r="Q606" s="71">
        <f t="shared" si="429"/>
        <v>1.0416666666666685E-2</v>
      </c>
      <c r="R606" s="71">
        <f t="shared" si="430"/>
        <v>0</v>
      </c>
      <c r="S606" s="71">
        <f t="shared" si="431"/>
        <v>1.0416666666666685E-2</v>
      </c>
      <c r="T606" s="71">
        <f t="shared" ref="T606:T619" si="433">K606-N605</f>
        <v>6.9444444444444198E-4</v>
      </c>
      <c r="U606" s="44">
        <v>0</v>
      </c>
      <c r="V606" s="44">
        <f>INDEX('Počty dní'!F:J,MATCH(E606,'Počty dní'!H:H,0),4)</f>
        <v>47</v>
      </c>
      <c r="W606" s="115">
        <f t="shared" si="432"/>
        <v>0</v>
      </c>
    </row>
    <row r="607" spans="1:24" x14ac:dyDescent="0.3">
      <c r="A607" s="94">
        <v>342</v>
      </c>
      <c r="B607" s="44">
        <v>3142</v>
      </c>
      <c r="C607" s="44" t="s">
        <v>2</v>
      </c>
      <c r="D607" s="89"/>
      <c r="E607" s="67" t="str">
        <f t="shared" si="426"/>
        <v>X</v>
      </c>
      <c r="F607" s="44" t="s">
        <v>91</v>
      </c>
      <c r="G607" s="192">
        <v>4</v>
      </c>
      <c r="H607" s="44" t="str">
        <f t="shared" si="427"/>
        <v>XXX193/4</v>
      </c>
      <c r="I607" s="68" t="s">
        <v>5</v>
      </c>
      <c r="J607" s="68" t="s">
        <v>6</v>
      </c>
      <c r="K607" s="69">
        <v>0.21388888888888891</v>
      </c>
      <c r="L607" s="70">
        <v>0.21527777777777779</v>
      </c>
      <c r="M607" s="45" t="s">
        <v>93</v>
      </c>
      <c r="N607" s="70">
        <v>0.24305555555555555</v>
      </c>
      <c r="O607" s="45" t="s">
        <v>70</v>
      </c>
      <c r="P607" s="44" t="str">
        <f t="shared" si="428"/>
        <v>OK</v>
      </c>
      <c r="Q607" s="71">
        <f t="shared" si="429"/>
        <v>2.7777777777777762E-2</v>
      </c>
      <c r="R607" s="71">
        <f t="shared" si="430"/>
        <v>1.388888888888884E-3</v>
      </c>
      <c r="S607" s="71">
        <f t="shared" si="431"/>
        <v>2.9166666666666646E-2</v>
      </c>
      <c r="T607" s="71">
        <f t="shared" si="433"/>
        <v>1.3888888888889117E-3</v>
      </c>
      <c r="U607" s="44">
        <v>22.8</v>
      </c>
      <c r="V607" s="44">
        <f>INDEX('Počty dní'!F:J,MATCH(E607,'Počty dní'!H:H,0),4)</f>
        <v>47</v>
      </c>
      <c r="W607" s="115">
        <f t="shared" si="432"/>
        <v>1071.6000000000001</v>
      </c>
    </row>
    <row r="608" spans="1:24" x14ac:dyDescent="0.3">
      <c r="A608" s="94">
        <v>342</v>
      </c>
      <c r="B608" s="44">
        <v>3142</v>
      </c>
      <c r="C608" s="44" t="s">
        <v>2</v>
      </c>
      <c r="D608" s="89"/>
      <c r="E608" s="67" t="str">
        <f t="shared" si="426"/>
        <v>X</v>
      </c>
      <c r="F608" s="44" t="s">
        <v>82</v>
      </c>
      <c r="G608" s="192">
        <v>6</v>
      </c>
      <c r="H608" s="44" t="str">
        <f t="shared" si="427"/>
        <v>XXX190/6</v>
      </c>
      <c r="I608" s="68" t="s">
        <v>6</v>
      </c>
      <c r="J608" s="68" t="s">
        <v>6</v>
      </c>
      <c r="K608" s="69">
        <v>0.2590277777777778</v>
      </c>
      <c r="L608" s="70">
        <v>0.26041666666666669</v>
      </c>
      <c r="M608" s="45" t="s">
        <v>70</v>
      </c>
      <c r="N608" s="70">
        <v>0.3034722222222222</v>
      </c>
      <c r="O608" s="45" t="s">
        <v>28</v>
      </c>
      <c r="P608" s="44" t="str">
        <f t="shared" si="428"/>
        <v>OK</v>
      </c>
      <c r="Q608" s="71">
        <f t="shared" si="429"/>
        <v>4.3055555555555514E-2</v>
      </c>
      <c r="R608" s="71">
        <f t="shared" si="430"/>
        <v>1.388888888888884E-3</v>
      </c>
      <c r="S608" s="71">
        <f t="shared" si="431"/>
        <v>4.4444444444444398E-2</v>
      </c>
      <c r="T608" s="71">
        <f t="shared" si="433"/>
        <v>1.5972222222222249E-2</v>
      </c>
      <c r="U608" s="44">
        <v>35.1</v>
      </c>
      <c r="V608" s="44">
        <f>INDEX('Počty dní'!F:J,MATCH(E608,'Počty dní'!H:H,0),4)</f>
        <v>47</v>
      </c>
      <c r="W608" s="115">
        <f t="shared" si="432"/>
        <v>1649.7</v>
      </c>
      <c r="X608" s="16"/>
    </row>
    <row r="609" spans="1:24" x14ac:dyDescent="0.3">
      <c r="A609" s="94">
        <v>342</v>
      </c>
      <c r="B609" s="44">
        <v>3142</v>
      </c>
      <c r="C609" s="44" t="s">
        <v>2</v>
      </c>
      <c r="D609" s="89"/>
      <c r="E609" s="67" t="str">
        <f t="shared" si="426"/>
        <v>X</v>
      </c>
      <c r="F609" s="44" t="s">
        <v>95</v>
      </c>
      <c r="G609" s="192">
        <v>6</v>
      </c>
      <c r="H609" s="44" t="str">
        <f t="shared" si="427"/>
        <v>XXX194/6</v>
      </c>
      <c r="I609" s="68" t="s">
        <v>5</v>
      </c>
      <c r="J609" s="68" t="s">
        <v>6</v>
      </c>
      <c r="K609" s="69">
        <v>0.3347222222222222</v>
      </c>
      <c r="L609" s="70">
        <v>0.33680555555555558</v>
      </c>
      <c r="M609" s="45" t="s">
        <v>28</v>
      </c>
      <c r="N609" s="70">
        <v>0.36805555555555558</v>
      </c>
      <c r="O609" s="45" t="s">
        <v>70</v>
      </c>
      <c r="P609" s="44" t="str">
        <f t="shared" si="428"/>
        <v>OK</v>
      </c>
      <c r="Q609" s="71">
        <f t="shared" si="429"/>
        <v>3.125E-2</v>
      </c>
      <c r="R609" s="71">
        <f t="shared" si="430"/>
        <v>2.0833333333333814E-3</v>
      </c>
      <c r="S609" s="71">
        <f t="shared" si="431"/>
        <v>3.3333333333333381E-2</v>
      </c>
      <c r="T609" s="71">
        <f t="shared" si="433"/>
        <v>3.125E-2</v>
      </c>
      <c r="U609" s="44">
        <v>26.1</v>
      </c>
      <c r="V609" s="44">
        <f>INDEX('Počty dní'!F:J,MATCH(E609,'Počty dní'!H:H,0),4)</f>
        <v>47</v>
      </c>
      <c r="W609" s="115">
        <f t="shared" si="432"/>
        <v>1226.7</v>
      </c>
    </row>
    <row r="610" spans="1:24" x14ac:dyDescent="0.3">
      <c r="A610" s="94">
        <v>342</v>
      </c>
      <c r="B610" s="44">
        <v>3142</v>
      </c>
      <c r="C610" s="44" t="s">
        <v>2</v>
      </c>
      <c r="D610" s="89"/>
      <c r="E610" s="67" t="str">
        <f t="shared" si="426"/>
        <v>X</v>
      </c>
      <c r="F610" s="44" t="s">
        <v>82</v>
      </c>
      <c r="G610" s="192">
        <v>14</v>
      </c>
      <c r="H610" s="44" t="str">
        <f t="shared" si="427"/>
        <v>XXX190/14</v>
      </c>
      <c r="I610" s="68" t="s">
        <v>5</v>
      </c>
      <c r="J610" s="68" t="s">
        <v>6</v>
      </c>
      <c r="K610" s="69">
        <v>0.55069444444444449</v>
      </c>
      <c r="L610" s="70">
        <v>0.55208333333333337</v>
      </c>
      <c r="M610" s="45" t="s">
        <v>70</v>
      </c>
      <c r="N610" s="70">
        <v>0.59513888888888888</v>
      </c>
      <c r="O610" s="45" t="s">
        <v>28</v>
      </c>
      <c r="P610" s="44" t="str">
        <f t="shared" si="428"/>
        <v>OK</v>
      </c>
      <c r="Q610" s="71">
        <f t="shared" si="429"/>
        <v>4.3055555555555514E-2</v>
      </c>
      <c r="R610" s="71">
        <f t="shared" si="430"/>
        <v>1.388888888888884E-3</v>
      </c>
      <c r="S610" s="71">
        <f t="shared" si="431"/>
        <v>4.4444444444444398E-2</v>
      </c>
      <c r="T610" s="71">
        <f t="shared" si="433"/>
        <v>0.18263888888888891</v>
      </c>
      <c r="U610" s="44">
        <v>35.1</v>
      </c>
      <c r="V610" s="44">
        <f>INDEX('Počty dní'!F:J,MATCH(E610,'Počty dní'!H:H,0),4)</f>
        <v>47</v>
      </c>
      <c r="W610" s="115">
        <f t="shared" si="432"/>
        <v>1649.7</v>
      </c>
    </row>
    <row r="611" spans="1:24" x14ac:dyDescent="0.3">
      <c r="A611" s="94">
        <v>342</v>
      </c>
      <c r="B611" s="44">
        <v>3142</v>
      </c>
      <c r="C611" s="44" t="s">
        <v>2</v>
      </c>
      <c r="D611" s="89"/>
      <c r="E611" s="67" t="str">
        <f t="shared" si="426"/>
        <v>X</v>
      </c>
      <c r="F611" s="44" t="s">
        <v>96</v>
      </c>
      <c r="G611" s="192">
        <v>11</v>
      </c>
      <c r="H611" s="44" t="str">
        <f t="shared" si="427"/>
        <v>XXX195/11</v>
      </c>
      <c r="I611" s="68" t="s">
        <v>6</v>
      </c>
      <c r="J611" s="68" t="s">
        <v>6</v>
      </c>
      <c r="K611" s="69">
        <v>0.60416666666666663</v>
      </c>
      <c r="L611" s="70">
        <v>0.60763888888888895</v>
      </c>
      <c r="M611" s="45" t="s">
        <v>28</v>
      </c>
      <c r="N611" s="70">
        <v>0.62430555555555556</v>
      </c>
      <c r="O611" s="45" t="s">
        <v>97</v>
      </c>
      <c r="P611" s="44" t="str">
        <f t="shared" si="428"/>
        <v>OK</v>
      </c>
      <c r="Q611" s="71">
        <f t="shared" si="429"/>
        <v>1.6666666666666607E-2</v>
      </c>
      <c r="R611" s="71">
        <f t="shared" si="430"/>
        <v>3.4722222222223209E-3</v>
      </c>
      <c r="S611" s="71">
        <f t="shared" si="431"/>
        <v>2.0138888888888928E-2</v>
      </c>
      <c r="T611" s="71">
        <f t="shared" si="433"/>
        <v>9.0277777777777457E-3</v>
      </c>
      <c r="U611" s="44">
        <v>17.8</v>
      </c>
      <c r="V611" s="44">
        <f>INDEX('Počty dní'!F:J,MATCH(E611,'Počty dní'!H:H,0),4)</f>
        <v>47</v>
      </c>
      <c r="W611" s="115">
        <f t="shared" si="432"/>
        <v>836.6</v>
      </c>
    </row>
    <row r="612" spans="1:24" x14ac:dyDescent="0.3">
      <c r="A612" s="94">
        <v>342</v>
      </c>
      <c r="B612" s="44">
        <v>3142</v>
      </c>
      <c r="C612" s="44" t="s">
        <v>2</v>
      </c>
      <c r="D612" s="89"/>
      <c r="E612" s="67" t="str">
        <f t="shared" si="426"/>
        <v>X</v>
      </c>
      <c r="F612" s="44" t="s">
        <v>96</v>
      </c>
      <c r="G612" s="192">
        <v>18</v>
      </c>
      <c r="H612" s="44" t="str">
        <f t="shared" si="427"/>
        <v>XXX195/18</v>
      </c>
      <c r="I612" s="68" t="s">
        <v>5</v>
      </c>
      <c r="J612" s="68" t="s">
        <v>6</v>
      </c>
      <c r="K612" s="69">
        <v>0.625</v>
      </c>
      <c r="L612" s="70">
        <v>0.62569444444444444</v>
      </c>
      <c r="M612" s="45" t="s">
        <v>97</v>
      </c>
      <c r="N612" s="70">
        <v>0.64236111111111105</v>
      </c>
      <c r="O612" s="45" t="s">
        <v>28</v>
      </c>
      <c r="P612" s="44" t="str">
        <f t="shared" si="428"/>
        <v>OK</v>
      </c>
      <c r="Q612" s="71">
        <f t="shared" si="429"/>
        <v>1.6666666666666607E-2</v>
      </c>
      <c r="R612" s="71">
        <f t="shared" si="430"/>
        <v>6.9444444444444198E-4</v>
      </c>
      <c r="S612" s="71">
        <f t="shared" si="431"/>
        <v>1.7361111111111049E-2</v>
      </c>
      <c r="T612" s="71">
        <f t="shared" si="433"/>
        <v>6.9444444444444198E-4</v>
      </c>
      <c r="U612" s="44">
        <v>17.8</v>
      </c>
      <c r="V612" s="44">
        <f>INDEX('Počty dní'!F:J,MATCH(E612,'Počty dní'!H:H,0),4)</f>
        <v>47</v>
      </c>
      <c r="W612" s="115">
        <f t="shared" si="432"/>
        <v>836.6</v>
      </c>
    </row>
    <row r="613" spans="1:24" x14ac:dyDescent="0.3">
      <c r="A613" s="94">
        <v>342</v>
      </c>
      <c r="B613" s="44">
        <v>3142</v>
      </c>
      <c r="C613" s="44" t="s">
        <v>2</v>
      </c>
      <c r="D613" s="89"/>
      <c r="E613" s="67" t="str">
        <f t="shared" si="426"/>
        <v>X</v>
      </c>
      <c r="F613" s="44" t="s">
        <v>96</v>
      </c>
      <c r="G613" s="192">
        <v>13</v>
      </c>
      <c r="H613" s="44" t="str">
        <f t="shared" si="427"/>
        <v>XXX195/13</v>
      </c>
      <c r="I613" s="68" t="s">
        <v>6</v>
      </c>
      <c r="J613" s="68" t="s">
        <v>6</v>
      </c>
      <c r="K613" s="69">
        <v>0.64583333333333337</v>
      </c>
      <c r="L613" s="70">
        <v>0.64930555555555558</v>
      </c>
      <c r="M613" s="45" t="s">
        <v>28</v>
      </c>
      <c r="N613" s="70">
        <v>0.66111111111111109</v>
      </c>
      <c r="O613" s="45" t="s">
        <v>92</v>
      </c>
      <c r="P613" s="44" t="str">
        <f t="shared" si="428"/>
        <v>OK</v>
      </c>
      <c r="Q613" s="71">
        <f t="shared" si="429"/>
        <v>1.1805555555555514E-2</v>
      </c>
      <c r="R613" s="71">
        <f t="shared" si="430"/>
        <v>3.4722222222222099E-3</v>
      </c>
      <c r="S613" s="71">
        <f t="shared" si="431"/>
        <v>1.5277777777777724E-2</v>
      </c>
      <c r="T613" s="71">
        <f t="shared" si="433"/>
        <v>3.4722222222223209E-3</v>
      </c>
      <c r="U613" s="44">
        <v>13.4</v>
      </c>
      <c r="V613" s="44">
        <f>INDEX('Počty dní'!F:J,MATCH(E613,'Počty dní'!H:H,0),4)</f>
        <v>47</v>
      </c>
      <c r="W613" s="115">
        <f t="shared" si="432"/>
        <v>629.80000000000007</v>
      </c>
    </row>
    <row r="614" spans="1:24" x14ac:dyDescent="0.3">
      <c r="A614" s="94">
        <v>342</v>
      </c>
      <c r="B614" s="44">
        <v>3142</v>
      </c>
      <c r="C614" s="44" t="s">
        <v>2</v>
      </c>
      <c r="D614" s="89"/>
      <c r="E614" s="67" t="str">
        <f t="shared" si="426"/>
        <v>X</v>
      </c>
      <c r="F614" s="44" t="s">
        <v>91</v>
      </c>
      <c r="G614" s="192">
        <v>15</v>
      </c>
      <c r="H614" s="44" t="str">
        <f t="shared" si="427"/>
        <v>XXX193/15</v>
      </c>
      <c r="I614" s="68" t="s">
        <v>5</v>
      </c>
      <c r="J614" s="68" t="s">
        <v>6</v>
      </c>
      <c r="K614" s="69">
        <v>0.66111111111111109</v>
      </c>
      <c r="L614" s="70">
        <v>0.66111111111111109</v>
      </c>
      <c r="M614" s="45" t="s">
        <v>92</v>
      </c>
      <c r="N614" s="70">
        <v>0.66666666666666663</v>
      </c>
      <c r="O614" s="45" t="s">
        <v>98</v>
      </c>
      <c r="P614" s="44" t="str">
        <f t="shared" si="428"/>
        <v>OK</v>
      </c>
      <c r="Q614" s="71">
        <f t="shared" si="429"/>
        <v>5.5555555555555358E-3</v>
      </c>
      <c r="R614" s="71">
        <f t="shared" si="430"/>
        <v>0</v>
      </c>
      <c r="S614" s="71">
        <f t="shared" si="431"/>
        <v>5.5555555555555358E-3</v>
      </c>
      <c r="T614" s="71">
        <f t="shared" si="433"/>
        <v>0</v>
      </c>
      <c r="U614" s="44">
        <v>5.2</v>
      </c>
      <c r="V614" s="44">
        <f>INDEX('Počty dní'!F:J,MATCH(E614,'Počty dní'!H:H,0),4)</f>
        <v>47</v>
      </c>
      <c r="W614" s="115">
        <f t="shared" si="432"/>
        <v>244.4</v>
      </c>
    </row>
    <row r="615" spans="1:24" x14ac:dyDescent="0.3">
      <c r="A615" s="94">
        <v>342</v>
      </c>
      <c r="B615" s="44">
        <v>3142</v>
      </c>
      <c r="C615" s="44" t="s">
        <v>2</v>
      </c>
      <c r="D615" s="89"/>
      <c r="E615" s="67" t="str">
        <f t="shared" si="426"/>
        <v>X</v>
      </c>
      <c r="F615" s="44" t="s">
        <v>91</v>
      </c>
      <c r="G615" s="192">
        <v>16</v>
      </c>
      <c r="H615" s="44" t="str">
        <f t="shared" si="427"/>
        <v>XXX193/16</v>
      </c>
      <c r="I615" s="68" t="s">
        <v>5</v>
      </c>
      <c r="J615" s="68" t="s">
        <v>6</v>
      </c>
      <c r="K615" s="69">
        <v>0.66666666666666663</v>
      </c>
      <c r="L615" s="70">
        <v>0.66666666666666663</v>
      </c>
      <c r="M615" s="45" t="s">
        <v>98</v>
      </c>
      <c r="N615" s="70">
        <v>0.67222222222222217</v>
      </c>
      <c r="O615" s="45" t="s">
        <v>92</v>
      </c>
      <c r="P615" s="44" t="str">
        <f t="shared" si="428"/>
        <v>OK</v>
      </c>
      <c r="Q615" s="71">
        <f t="shared" si="429"/>
        <v>5.5555555555555358E-3</v>
      </c>
      <c r="R615" s="71">
        <f t="shared" si="430"/>
        <v>0</v>
      </c>
      <c r="S615" s="71">
        <f t="shared" si="431"/>
        <v>5.5555555555555358E-3</v>
      </c>
      <c r="T615" s="71">
        <f t="shared" si="433"/>
        <v>0</v>
      </c>
      <c r="U615" s="44">
        <v>5.2</v>
      </c>
      <c r="V615" s="44">
        <f>INDEX('Počty dní'!F:J,MATCH(E615,'Počty dní'!H:H,0),4)</f>
        <v>47</v>
      </c>
      <c r="W615" s="115">
        <f t="shared" si="432"/>
        <v>244.4</v>
      </c>
    </row>
    <row r="616" spans="1:24" x14ac:dyDescent="0.3">
      <c r="A616" s="94">
        <v>342</v>
      </c>
      <c r="B616" s="44">
        <v>3142</v>
      </c>
      <c r="C616" s="44" t="s">
        <v>2</v>
      </c>
      <c r="D616" s="89"/>
      <c r="E616" s="67" t="str">
        <f t="shared" si="426"/>
        <v>X</v>
      </c>
      <c r="F616" s="44" t="s">
        <v>96</v>
      </c>
      <c r="G616" s="192">
        <v>20</v>
      </c>
      <c r="H616" s="44" t="str">
        <f t="shared" si="427"/>
        <v>XXX195/20</v>
      </c>
      <c r="I616" s="68" t="s">
        <v>5</v>
      </c>
      <c r="J616" s="68" t="s">
        <v>6</v>
      </c>
      <c r="K616" s="69">
        <v>0.67222222222222217</v>
      </c>
      <c r="L616" s="70">
        <v>0.67222222222222217</v>
      </c>
      <c r="M616" s="45" t="s">
        <v>92</v>
      </c>
      <c r="N616" s="70">
        <v>0.68402777777777779</v>
      </c>
      <c r="O616" s="45" t="s">
        <v>28</v>
      </c>
      <c r="P616" s="44" t="str">
        <f t="shared" si="428"/>
        <v>OK</v>
      </c>
      <c r="Q616" s="71">
        <f t="shared" si="429"/>
        <v>1.1805555555555625E-2</v>
      </c>
      <c r="R616" s="71">
        <f t="shared" si="430"/>
        <v>0</v>
      </c>
      <c r="S616" s="71">
        <f t="shared" si="431"/>
        <v>1.1805555555555625E-2</v>
      </c>
      <c r="T616" s="71">
        <f t="shared" si="433"/>
        <v>0</v>
      </c>
      <c r="U616" s="44">
        <v>13.4</v>
      </c>
      <c r="V616" s="44">
        <f>INDEX('Počty dní'!F:J,MATCH(E616,'Počty dní'!H:H,0),4)</f>
        <v>47</v>
      </c>
      <c r="W616" s="115">
        <f t="shared" si="432"/>
        <v>629.80000000000007</v>
      </c>
    </row>
    <row r="617" spans="1:24" x14ac:dyDescent="0.3">
      <c r="A617" s="94">
        <v>342</v>
      </c>
      <c r="B617" s="44">
        <v>3142</v>
      </c>
      <c r="C617" s="44" t="s">
        <v>2</v>
      </c>
      <c r="D617" s="89"/>
      <c r="E617" s="67" t="str">
        <f t="shared" si="426"/>
        <v>X</v>
      </c>
      <c r="F617" s="44" t="s">
        <v>96</v>
      </c>
      <c r="G617" s="192">
        <v>15</v>
      </c>
      <c r="H617" s="44" t="str">
        <f t="shared" si="427"/>
        <v>XXX195/15</v>
      </c>
      <c r="I617" s="68" t="s">
        <v>5</v>
      </c>
      <c r="J617" s="68" t="s">
        <v>6</v>
      </c>
      <c r="K617" s="69">
        <v>0.6875</v>
      </c>
      <c r="L617" s="70">
        <v>0.69097222222222221</v>
      </c>
      <c r="M617" s="45" t="s">
        <v>28</v>
      </c>
      <c r="N617" s="70">
        <v>0.70763888888888893</v>
      </c>
      <c r="O617" s="45" t="s">
        <v>97</v>
      </c>
      <c r="P617" s="44" t="str">
        <f t="shared" si="428"/>
        <v>OK</v>
      </c>
      <c r="Q617" s="71">
        <f t="shared" si="429"/>
        <v>1.6666666666666718E-2</v>
      </c>
      <c r="R617" s="71">
        <f t="shared" si="430"/>
        <v>3.4722222222222099E-3</v>
      </c>
      <c r="S617" s="71">
        <f t="shared" si="431"/>
        <v>2.0138888888888928E-2</v>
      </c>
      <c r="T617" s="71">
        <f t="shared" si="433"/>
        <v>3.4722222222222099E-3</v>
      </c>
      <c r="U617" s="44">
        <v>17.8</v>
      </c>
      <c r="V617" s="44">
        <f>INDEX('Počty dní'!F:J,MATCH(E617,'Počty dní'!H:H,0),4)</f>
        <v>47</v>
      </c>
      <c r="W617" s="115">
        <f t="shared" si="432"/>
        <v>836.6</v>
      </c>
    </row>
    <row r="618" spans="1:24" x14ac:dyDescent="0.3">
      <c r="A618" s="94">
        <v>342</v>
      </c>
      <c r="B618" s="44">
        <v>3142</v>
      </c>
      <c r="C618" s="44" t="s">
        <v>2</v>
      </c>
      <c r="D618" s="89"/>
      <c r="E618" s="67" t="str">
        <f t="shared" si="426"/>
        <v>X</v>
      </c>
      <c r="F618" s="44" t="s">
        <v>96</v>
      </c>
      <c r="G618" s="192">
        <v>22</v>
      </c>
      <c r="H618" s="44" t="str">
        <f t="shared" si="427"/>
        <v>XXX195/22</v>
      </c>
      <c r="I618" s="68" t="s">
        <v>5</v>
      </c>
      <c r="J618" s="68" t="s">
        <v>6</v>
      </c>
      <c r="K618" s="69">
        <v>0.70833333333333337</v>
      </c>
      <c r="L618" s="70">
        <v>0.7090277777777777</v>
      </c>
      <c r="M618" s="45" t="s">
        <v>97</v>
      </c>
      <c r="N618" s="70">
        <v>0.72569444444444453</v>
      </c>
      <c r="O618" s="45" t="s">
        <v>28</v>
      </c>
      <c r="P618" s="44" t="str">
        <f>IF(M599=O618,"OK","POZOR")</f>
        <v>OK</v>
      </c>
      <c r="Q618" s="71">
        <f t="shared" si="429"/>
        <v>1.6666666666666829E-2</v>
      </c>
      <c r="R618" s="71">
        <f t="shared" si="430"/>
        <v>6.9444444444433095E-4</v>
      </c>
      <c r="S618" s="71">
        <f t="shared" si="431"/>
        <v>1.736111111111116E-2</v>
      </c>
      <c r="T618" s="71">
        <f t="shared" si="433"/>
        <v>6.9444444444444198E-4</v>
      </c>
      <c r="U618" s="44">
        <v>17.8</v>
      </c>
      <c r="V618" s="44">
        <f>INDEX('Počty dní'!F:J,MATCH(E618,'Počty dní'!H:H,0),4)</f>
        <v>47</v>
      </c>
      <c r="W618" s="115">
        <f t="shared" si="432"/>
        <v>836.6</v>
      </c>
    </row>
    <row r="619" spans="1:24" ht="15" thickBot="1" x14ac:dyDescent="0.35">
      <c r="A619" s="94">
        <v>342</v>
      </c>
      <c r="B619" s="44">
        <v>3142</v>
      </c>
      <c r="C619" s="44" t="s">
        <v>2</v>
      </c>
      <c r="D619" s="89"/>
      <c r="E619" s="67" t="str">
        <f t="shared" si="426"/>
        <v>X</v>
      </c>
      <c r="F619" s="44" t="s">
        <v>96</v>
      </c>
      <c r="G619" s="192">
        <v>19</v>
      </c>
      <c r="H619" s="44" t="str">
        <f t="shared" si="427"/>
        <v>XXX195/19</v>
      </c>
      <c r="I619" s="68" t="s">
        <v>5</v>
      </c>
      <c r="J619" s="68" t="s">
        <v>6</v>
      </c>
      <c r="K619" s="69">
        <v>0.77083333333333337</v>
      </c>
      <c r="L619" s="70">
        <v>0.77430555555555547</v>
      </c>
      <c r="M619" s="45" t="s">
        <v>28</v>
      </c>
      <c r="N619" s="70">
        <v>0.78611111111111109</v>
      </c>
      <c r="O619" s="45" t="s">
        <v>92</v>
      </c>
      <c r="P619" s="44"/>
      <c r="Q619" s="71">
        <f t="shared" si="429"/>
        <v>1.1805555555555625E-2</v>
      </c>
      <c r="R619" s="71">
        <f t="shared" si="430"/>
        <v>3.4722222222220989E-3</v>
      </c>
      <c r="S619" s="71">
        <f t="shared" si="431"/>
        <v>1.5277777777777724E-2</v>
      </c>
      <c r="T619" s="71">
        <f t="shared" si="433"/>
        <v>4.513888888888884E-2</v>
      </c>
      <c r="U619" s="44">
        <v>13.4</v>
      </c>
      <c r="V619" s="44">
        <f>INDEX('Počty dní'!F:J,MATCH(E619,'Počty dní'!H:H,0),4)</f>
        <v>47</v>
      </c>
      <c r="W619" s="115">
        <f t="shared" si="432"/>
        <v>629.80000000000007</v>
      </c>
    </row>
    <row r="620" spans="1:24" ht="15" thickBot="1" x14ac:dyDescent="0.35">
      <c r="A620" s="120" t="str">
        <f ca="1">CONCATENATE(INDIRECT("R[-3]C[0]",FALSE),"celkem")</f>
        <v>342celkem</v>
      </c>
      <c r="B620" s="121"/>
      <c r="C620" s="121" t="str">
        <f ca="1">INDIRECT("R[-1]C[12]",FALSE)</f>
        <v>Štoky,,nám.</v>
      </c>
      <c r="D620" s="122"/>
      <c r="E620" s="121"/>
      <c r="F620" s="122"/>
      <c r="G620" s="121"/>
      <c r="H620" s="123"/>
      <c r="I620" s="132"/>
      <c r="J620" s="133" t="str">
        <f ca="1">INDIRECT("R[-2]C[0]",FALSE)</f>
        <v>V</v>
      </c>
      <c r="K620" s="124"/>
      <c r="L620" s="134"/>
      <c r="M620" s="125"/>
      <c r="N620" s="134"/>
      <c r="O620" s="126"/>
      <c r="P620" s="121"/>
      <c r="Q620" s="127">
        <f>SUM(Q605:Q619)</f>
        <v>0.28541666666666671</v>
      </c>
      <c r="R620" s="127">
        <f>SUM(R605:R619)</f>
        <v>2.2222222222222088E-2</v>
      </c>
      <c r="S620" s="127">
        <f>SUM(S605:S619)</f>
        <v>0.3076388888888888</v>
      </c>
      <c r="T620" s="127">
        <f>SUM(T605:T619)</f>
        <v>0.29444444444444451</v>
      </c>
      <c r="U620" s="128">
        <f>SUM(U605:U619)</f>
        <v>255.30000000000004</v>
      </c>
      <c r="V620" s="129"/>
      <c r="W620" s="130">
        <f>SUM(W605:W619)</f>
        <v>11999.099999999999</v>
      </c>
      <c r="X620" s="41"/>
    </row>
    <row r="621" spans="1:24" x14ac:dyDescent="0.3">
      <c r="B621"/>
      <c r="C621"/>
      <c r="D621"/>
      <c r="E621"/>
      <c r="F621"/>
      <c r="G621"/>
      <c r="H621"/>
      <c r="I621"/>
      <c r="J621"/>
      <c r="K621"/>
      <c r="L621"/>
      <c r="M621"/>
      <c r="N621"/>
      <c r="O621"/>
      <c r="P621"/>
      <c r="Q621"/>
      <c r="R621"/>
      <c r="S621"/>
      <c r="T621"/>
      <c r="U621"/>
      <c r="V621"/>
      <c r="W621"/>
    </row>
    <row r="622" spans="1:24" ht="15" thickBot="1" x14ac:dyDescent="0.35"/>
    <row r="623" spans="1:24" x14ac:dyDescent="0.3">
      <c r="A623" s="93">
        <v>343</v>
      </c>
      <c r="B623" s="42">
        <v>3143</v>
      </c>
      <c r="C623" s="42" t="s">
        <v>2</v>
      </c>
      <c r="D623" s="109"/>
      <c r="E623" s="110" t="str">
        <f t="shared" ref="E623" si="434">CONCATENATE(C623,D623)</f>
        <v>X</v>
      </c>
      <c r="F623" s="42" t="s">
        <v>29</v>
      </c>
      <c r="G623" s="191">
        <v>2</v>
      </c>
      <c r="H623" s="42" t="str">
        <f t="shared" ref="H623" si="435">CONCATENATE(F623,"/",G623)</f>
        <v>přejezd/2</v>
      </c>
      <c r="I623" s="64"/>
      <c r="J623" s="64" t="s">
        <v>6</v>
      </c>
      <c r="K623" s="111">
        <v>0.17777777777777778</v>
      </c>
      <c r="L623" s="112">
        <v>0.17777777777777778</v>
      </c>
      <c r="M623" s="113" t="s">
        <v>92</v>
      </c>
      <c r="N623" s="112">
        <v>0.18194444444444444</v>
      </c>
      <c r="O623" s="113" t="s">
        <v>97</v>
      </c>
      <c r="P623" s="42" t="str">
        <f t="shared" ref="P623" si="436">IF(M624=O623,"OK","POZOR")</f>
        <v>OK</v>
      </c>
      <c r="Q623" s="114">
        <f t="shared" ref="Q623:Q633" si="437">IF(ISNUMBER(G623),N623-L623,IF(F623="přejezd",N623-L623,0))</f>
        <v>4.1666666666666519E-3</v>
      </c>
      <c r="R623" s="114">
        <f t="shared" ref="R623:R633" si="438">IF(ISNUMBER(G623),L623-K623,0)</f>
        <v>0</v>
      </c>
      <c r="S623" s="114">
        <f t="shared" ref="S623:S633" si="439">Q623+R623</f>
        <v>4.1666666666666519E-3</v>
      </c>
      <c r="T623" s="114"/>
      <c r="U623" s="42">
        <v>0</v>
      </c>
      <c r="V623" s="42">
        <f>INDEX('Počty dní'!F:J,MATCH(E623,'Počty dní'!H:H,0),4)</f>
        <v>47</v>
      </c>
      <c r="W623" s="65">
        <f t="shared" ref="W623" si="440">V623*U623</f>
        <v>0</v>
      </c>
    </row>
    <row r="624" spans="1:24" x14ac:dyDescent="0.3">
      <c r="A624" s="94">
        <v>343</v>
      </c>
      <c r="B624" s="44">
        <v>3143</v>
      </c>
      <c r="C624" s="44" t="s">
        <v>2</v>
      </c>
      <c r="D624" s="89"/>
      <c r="E624" s="67" t="str">
        <f t="shared" ref="E624:E638" si="441">CONCATENATE(C624,D624)</f>
        <v>X</v>
      </c>
      <c r="F624" s="44" t="s">
        <v>96</v>
      </c>
      <c r="G624" s="192">
        <v>2</v>
      </c>
      <c r="H624" s="44" t="str">
        <f t="shared" ref="H624:H638" si="442">CONCATENATE(F624,"/",G624)</f>
        <v>XXX195/2</v>
      </c>
      <c r="I624" s="68" t="s">
        <v>5</v>
      </c>
      <c r="J624" s="68" t="s">
        <v>6</v>
      </c>
      <c r="K624" s="69">
        <v>0.18263888888888891</v>
      </c>
      <c r="L624" s="70">
        <v>0.18333333333333335</v>
      </c>
      <c r="M624" s="45" t="s">
        <v>97</v>
      </c>
      <c r="N624" s="70">
        <v>0.1875</v>
      </c>
      <c r="O624" s="45" t="s">
        <v>92</v>
      </c>
      <c r="P624" s="44" t="str">
        <f t="shared" ref="P624:P637" si="443">IF(M625=O624,"OK","POZOR")</f>
        <v>OK</v>
      </c>
      <c r="Q624" s="71">
        <f t="shared" si="437"/>
        <v>4.1666666666666519E-3</v>
      </c>
      <c r="R624" s="71">
        <f t="shared" si="438"/>
        <v>6.9444444444444198E-4</v>
      </c>
      <c r="S624" s="71">
        <f t="shared" si="439"/>
        <v>4.8611111111110938E-3</v>
      </c>
      <c r="T624" s="71">
        <f t="shared" ref="T624:T633" si="444">K624-N623</f>
        <v>6.9444444444446973E-4</v>
      </c>
      <c r="U624" s="44">
        <v>4.4000000000000004</v>
      </c>
      <c r="V624" s="44">
        <f>INDEX('Počty dní'!F:J,MATCH(E624,'Počty dní'!H:H,0),4)</f>
        <v>47</v>
      </c>
      <c r="W624" s="115">
        <f t="shared" ref="W624:W638" si="445">V624*U624</f>
        <v>206.8</v>
      </c>
    </row>
    <row r="625" spans="1:24" x14ac:dyDescent="0.3">
      <c r="A625" s="94">
        <v>343</v>
      </c>
      <c r="B625" s="44">
        <v>3143</v>
      </c>
      <c r="C625" s="44" t="s">
        <v>2</v>
      </c>
      <c r="D625" s="89"/>
      <c r="E625" s="67" t="str">
        <f t="shared" si="441"/>
        <v>X</v>
      </c>
      <c r="F625" s="44" t="s">
        <v>95</v>
      </c>
      <c r="G625" s="192">
        <v>2</v>
      </c>
      <c r="H625" s="44" t="str">
        <f t="shared" si="442"/>
        <v>XXX194/2</v>
      </c>
      <c r="I625" s="68" t="s">
        <v>5</v>
      </c>
      <c r="J625" s="68" t="s">
        <v>6</v>
      </c>
      <c r="K625" s="69">
        <v>0.18888888888888888</v>
      </c>
      <c r="L625" s="70">
        <v>0.18958333333333333</v>
      </c>
      <c r="M625" s="45" t="s">
        <v>92</v>
      </c>
      <c r="N625" s="70">
        <v>0.20138888888888887</v>
      </c>
      <c r="O625" s="45" t="s">
        <v>70</v>
      </c>
      <c r="P625" s="44" t="str">
        <f t="shared" si="443"/>
        <v>OK</v>
      </c>
      <c r="Q625" s="71">
        <f t="shared" si="437"/>
        <v>1.1805555555555541E-2</v>
      </c>
      <c r="R625" s="71">
        <f t="shared" si="438"/>
        <v>6.9444444444444198E-4</v>
      </c>
      <c r="S625" s="71">
        <f t="shared" si="439"/>
        <v>1.2499999999999983E-2</v>
      </c>
      <c r="T625" s="71">
        <f t="shared" si="444"/>
        <v>1.388888888888884E-3</v>
      </c>
      <c r="U625" s="44">
        <v>12.4</v>
      </c>
      <c r="V625" s="44">
        <f>INDEX('Počty dní'!F:J,MATCH(E625,'Počty dní'!H:H,0),4)</f>
        <v>47</v>
      </c>
      <c r="W625" s="115">
        <f t="shared" si="445"/>
        <v>582.80000000000007</v>
      </c>
    </row>
    <row r="626" spans="1:24" x14ac:dyDescent="0.3">
      <c r="A626" s="94">
        <v>343</v>
      </c>
      <c r="B626" s="44">
        <v>3143</v>
      </c>
      <c r="C626" s="44" t="s">
        <v>2</v>
      </c>
      <c r="D626" s="89"/>
      <c r="E626" s="67" t="str">
        <f t="shared" si="441"/>
        <v>X</v>
      </c>
      <c r="F626" s="44" t="s">
        <v>82</v>
      </c>
      <c r="G626" s="192">
        <v>4</v>
      </c>
      <c r="H626" s="44" t="str">
        <f t="shared" si="442"/>
        <v>XXX190/4</v>
      </c>
      <c r="I626" s="68" t="s">
        <v>5</v>
      </c>
      <c r="J626" s="68" t="s">
        <v>6</v>
      </c>
      <c r="K626" s="69">
        <v>0.21736111111111112</v>
      </c>
      <c r="L626" s="70">
        <v>0.21875</v>
      </c>
      <c r="M626" s="45" t="s">
        <v>70</v>
      </c>
      <c r="N626" s="70">
        <v>0.26180555555555557</v>
      </c>
      <c r="O626" s="45" t="s">
        <v>28</v>
      </c>
      <c r="P626" s="44" t="str">
        <f t="shared" si="443"/>
        <v>OK</v>
      </c>
      <c r="Q626" s="71">
        <f t="shared" si="437"/>
        <v>4.3055555555555569E-2</v>
      </c>
      <c r="R626" s="71">
        <f t="shared" si="438"/>
        <v>1.388888888888884E-3</v>
      </c>
      <c r="S626" s="71">
        <f t="shared" si="439"/>
        <v>4.4444444444444453E-2</v>
      </c>
      <c r="T626" s="71">
        <f t="shared" si="444"/>
        <v>1.5972222222222249E-2</v>
      </c>
      <c r="U626" s="44">
        <v>35.1</v>
      </c>
      <c r="V626" s="44">
        <f>INDEX('Počty dní'!F:J,MATCH(E626,'Počty dní'!H:H,0),4)</f>
        <v>47</v>
      </c>
      <c r="W626" s="115">
        <f t="shared" si="445"/>
        <v>1649.7</v>
      </c>
      <c r="X626" s="16"/>
    </row>
    <row r="627" spans="1:24" x14ac:dyDescent="0.3">
      <c r="A627" s="94">
        <v>343</v>
      </c>
      <c r="B627" s="44">
        <v>3143</v>
      </c>
      <c r="C627" s="44" t="s">
        <v>2</v>
      </c>
      <c r="D627" s="89"/>
      <c r="E627" s="67" t="str">
        <f t="shared" si="441"/>
        <v>X</v>
      </c>
      <c r="F627" s="44" t="s">
        <v>96</v>
      </c>
      <c r="G627" s="192">
        <v>3</v>
      </c>
      <c r="H627" s="44" t="str">
        <f t="shared" si="442"/>
        <v>XXX195/3</v>
      </c>
      <c r="I627" s="68" t="s">
        <v>5</v>
      </c>
      <c r="J627" s="68" t="s">
        <v>6</v>
      </c>
      <c r="K627" s="69">
        <v>0.26250000000000001</v>
      </c>
      <c r="L627" s="70">
        <v>0.2638888888888889</v>
      </c>
      <c r="M627" s="45" t="s">
        <v>28</v>
      </c>
      <c r="N627" s="70">
        <v>0.28055555555555556</v>
      </c>
      <c r="O627" s="45" t="s">
        <v>97</v>
      </c>
      <c r="P627" s="44" t="str">
        <f t="shared" si="443"/>
        <v>OK</v>
      </c>
      <c r="Q627" s="71">
        <f t="shared" si="437"/>
        <v>1.6666666666666663E-2</v>
      </c>
      <c r="R627" s="71">
        <f t="shared" si="438"/>
        <v>1.388888888888884E-3</v>
      </c>
      <c r="S627" s="71">
        <f t="shared" si="439"/>
        <v>1.8055555555555547E-2</v>
      </c>
      <c r="T627" s="71">
        <f t="shared" si="444"/>
        <v>6.9444444444444198E-4</v>
      </c>
      <c r="U627" s="44">
        <v>17.8</v>
      </c>
      <c r="V627" s="44">
        <f>INDEX('Počty dní'!F:J,MATCH(E627,'Počty dní'!H:H,0),4)</f>
        <v>47</v>
      </c>
      <c r="W627" s="115">
        <f t="shared" si="445"/>
        <v>836.6</v>
      </c>
    </row>
    <row r="628" spans="1:24" x14ac:dyDescent="0.3">
      <c r="A628" s="94">
        <v>343</v>
      </c>
      <c r="B628" s="44">
        <v>3143</v>
      </c>
      <c r="C628" s="44" t="s">
        <v>2</v>
      </c>
      <c r="D628" s="89"/>
      <c r="E628" s="67" t="str">
        <f t="shared" si="441"/>
        <v>X</v>
      </c>
      <c r="F628" s="44" t="s">
        <v>96</v>
      </c>
      <c r="G628" s="192">
        <v>8</v>
      </c>
      <c r="H628" s="44" t="str">
        <f t="shared" si="442"/>
        <v>XXX195/8</v>
      </c>
      <c r="I628" s="68" t="s">
        <v>5</v>
      </c>
      <c r="J628" s="68" t="s">
        <v>6</v>
      </c>
      <c r="K628" s="69">
        <v>0.28055555555555556</v>
      </c>
      <c r="L628" s="70">
        <v>0.28125</v>
      </c>
      <c r="M628" s="45" t="s">
        <v>97</v>
      </c>
      <c r="N628" s="70">
        <v>0.28541666666666665</v>
      </c>
      <c r="O628" s="45" t="s">
        <v>92</v>
      </c>
      <c r="P628" s="44" t="str">
        <f t="shared" si="443"/>
        <v>OK</v>
      </c>
      <c r="Q628" s="71">
        <f t="shared" si="437"/>
        <v>4.1666666666666519E-3</v>
      </c>
      <c r="R628" s="71">
        <f t="shared" si="438"/>
        <v>6.9444444444444198E-4</v>
      </c>
      <c r="S628" s="71">
        <f t="shared" si="439"/>
        <v>4.8611111111110938E-3</v>
      </c>
      <c r="T628" s="71">
        <f t="shared" si="444"/>
        <v>0</v>
      </c>
      <c r="U628" s="44">
        <v>4.4000000000000004</v>
      </c>
      <c r="V628" s="44">
        <f>INDEX('Počty dní'!F:J,MATCH(E628,'Počty dní'!H:H,0),4)</f>
        <v>47</v>
      </c>
      <c r="W628" s="115">
        <f t="shared" si="445"/>
        <v>206.8</v>
      </c>
    </row>
    <row r="629" spans="1:24" x14ac:dyDescent="0.3">
      <c r="A629" s="94">
        <v>343</v>
      </c>
      <c r="B629" s="44">
        <v>3143</v>
      </c>
      <c r="C629" s="44" t="s">
        <v>2</v>
      </c>
      <c r="D629" s="89"/>
      <c r="E629" s="67" t="str">
        <f t="shared" si="441"/>
        <v>X</v>
      </c>
      <c r="F629" s="44" t="s">
        <v>91</v>
      </c>
      <c r="G629" s="192">
        <v>5</v>
      </c>
      <c r="H629" s="44" t="str">
        <f t="shared" si="442"/>
        <v>XXX193/5</v>
      </c>
      <c r="I629" s="68" t="s">
        <v>5</v>
      </c>
      <c r="J629" s="68" t="s">
        <v>6</v>
      </c>
      <c r="K629" s="69">
        <v>0.28541666666666665</v>
      </c>
      <c r="L629" s="70">
        <v>0.28611111111111115</v>
      </c>
      <c r="M629" s="45" t="s">
        <v>92</v>
      </c>
      <c r="N629" s="70">
        <v>0.29583333333333334</v>
      </c>
      <c r="O629" s="45" t="s">
        <v>93</v>
      </c>
      <c r="P629" s="44" t="str">
        <f t="shared" si="443"/>
        <v>OK</v>
      </c>
      <c r="Q629" s="71">
        <f t="shared" si="437"/>
        <v>9.7222222222221877E-3</v>
      </c>
      <c r="R629" s="71">
        <f t="shared" si="438"/>
        <v>6.9444444444449749E-4</v>
      </c>
      <c r="S629" s="71">
        <f t="shared" si="439"/>
        <v>1.0416666666666685E-2</v>
      </c>
      <c r="T629" s="71">
        <f t="shared" si="444"/>
        <v>0</v>
      </c>
      <c r="U629" s="44">
        <v>8.4</v>
      </c>
      <c r="V629" s="44">
        <f>INDEX('Počty dní'!F:J,MATCH(E629,'Počty dní'!H:H,0),4)</f>
        <v>47</v>
      </c>
      <c r="W629" s="115">
        <f t="shared" si="445"/>
        <v>394.8</v>
      </c>
    </row>
    <row r="630" spans="1:24" x14ac:dyDescent="0.3">
      <c r="A630" s="94">
        <v>343</v>
      </c>
      <c r="B630" s="44">
        <v>3143</v>
      </c>
      <c r="C630" s="44" t="s">
        <v>2</v>
      </c>
      <c r="D630" s="89"/>
      <c r="E630" s="67" t="str">
        <f t="shared" si="441"/>
        <v>X</v>
      </c>
      <c r="F630" s="44" t="s">
        <v>91</v>
      </c>
      <c r="G630" s="192">
        <v>8</v>
      </c>
      <c r="H630" s="44" t="str">
        <f t="shared" si="442"/>
        <v>XXX193/8</v>
      </c>
      <c r="I630" s="68" t="s">
        <v>6</v>
      </c>
      <c r="J630" s="68" t="s">
        <v>6</v>
      </c>
      <c r="K630" s="69">
        <v>0.29583333333333334</v>
      </c>
      <c r="L630" s="70">
        <v>0.29652777777777778</v>
      </c>
      <c r="M630" s="45" t="s">
        <v>93</v>
      </c>
      <c r="N630" s="70">
        <v>0.3263888888888889</v>
      </c>
      <c r="O630" s="45" t="s">
        <v>70</v>
      </c>
      <c r="P630" s="44" t="str">
        <f t="shared" si="443"/>
        <v>OK</v>
      </c>
      <c r="Q630" s="71">
        <f t="shared" si="437"/>
        <v>2.9861111111111116E-2</v>
      </c>
      <c r="R630" s="71">
        <f t="shared" si="438"/>
        <v>6.9444444444444198E-4</v>
      </c>
      <c r="S630" s="71">
        <f t="shared" si="439"/>
        <v>3.0555555555555558E-2</v>
      </c>
      <c r="T630" s="71">
        <f t="shared" si="444"/>
        <v>0</v>
      </c>
      <c r="U630" s="44">
        <v>22.8</v>
      </c>
      <c r="V630" s="44">
        <f>INDEX('Počty dní'!F:J,MATCH(E630,'Počty dní'!H:H,0),4)</f>
        <v>47</v>
      </c>
      <c r="W630" s="115">
        <f t="shared" si="445"/>
        <v>1071.6000000000001</v>
      </c>
    </row>
    <row r="631" spans="1:24" x14ac:dyDescent="0.3">
      <c r="A631" s="94">
        <v>343</v>
      </c>
      <c r="B631" s="44">
        <v>3143</v>
      </c>
      <c r="C631" s="44" t="s">
        <v>2</v>
      </c>
      <c r="D631" s="89"/>
      <c r="E631" s="67" t="str">
        <f t="shared" si="441"/>
        <v>X</v>
      </c>
      <c r="F631" s="44" t="s">
        <v>86</v>
      </c>
      <c r="G631" s="192">
        <v>5</v>
      </c>
      <c r="H631" s="44" t="str">
        <f t="shared" si="442"/>
        <v>XXX191/5</v>
      </c>
      <c r="I631" s="68" t="s">
        <v>5</v>
      </c>
      <c r="J631" s="68" t="s">
        <v>6</v>
      </c>
      <c r="K631" s="69">
        <v>0.46736111111111112</v>
      </c>
      <c r="L631" s="70">
        <v>0.46875</v>
      </c>
      <c r="M631" s="45" t="s">
        <v>70</v>
      </c>
      <c r="N631" s="70">
        <v>0.48472222222222222</v>
      </c>
      <c r="O631" s="45" t="s">
        <v>85</v>
      </c>
      <c r="P631" s="44" t="str">
        <f t="shared" si="443"/>
        <v>OK</v>
      </c>
      <c r="Q631" s="71">
        <f t="shared" si="437"/>
        <v>1.5972222222222221E-2</v>
      </c>
      <c r="R631" s="71">
        <f t="shared" si="438"/>
        <v>1.388888888888884E-3</v>
      </c>
      <c r="S631" s="71">
        <f t="shared" si="439"/>
        <v>1.7361111111111105E-2</v>
      </c>
      <c r="T631" s="71">
        <f t="shared" si="444"/>
        <v>0.14097222222222222</v>
      </c>
      <c r="U631" s="44">
        <v>12.1</v>
      </c>
      <c r="V631" s="44">
        <f>INDEX('Počty dní'!F:J,MATCH(E631,'Počty dní'!H:H,0),4)</f>
        <v>47</v>
      </c>
      <c r="W631" s="115">
        <f t="shared" si="445"/>
        <v>568.69999999999993</v>
      </c>
    </row>
    <row r="632" spans="1:24" x14ac:dyDescent="0.3">
      <c r="A632" s="94">
        <v>343</v>
      </c>
      <c r="B632" s="44">
        <v>3143</v>
      </c>
      <c r="C632" s="44" t="s">
        <v>2</v>
      </c>
      <c r="D632" s="89"/>
      <c r="E632" s="67" t="str">
        <f t="shared" si="441"/>
        <v>X</v>
      </c>
      <c r="F632" s="44" t="s">
        <v>86</v>
      </c>
      <c r="G632" s="192">
        <v>7</v>
      </c>
      <c r="H632" s="44" t="str">
        <f t="shared" si="442"/>
        <v>XXX191/7</v>
      </c>
      <c r="I632" s="68" t="s">
        <v>6</v>
      </c>
      <c r="J632" s="68" t="s">
        <v>6</v>
      </c>
      <c r="K632" s="69">
        <v>0.51944444444444449</v>
      </c>
      <c r="L632" s="70">
        <v>0.52083333333333337</v>
      </c>
      <c r="M632" s="45" t="s">
        <v>85</v>
      </c>
      <c r="N632" s="70">
        <v>0.5395833333333333</v>
      </c>
      <c r="O632" s="45" t="s">
        <v>87</v>
      </c>
      <c r="P632" s="44" t="str">
        <f t="shared" si="443"/>
        <v>OK</v>
      </c>
      <c r="Q632" s="71">
        <f t="shared" si="437"/>
        <v>1.8749999999999933E-2</v>
      </c>
      <c r="R632" s="71">
        <f t="shared" si="438"/>
        <v>1.388888888888884E-3</v>
      </c>
      <c r="S632" s="71">
        <f t="shared" si="439"/>
        <v>2.0138888888888817E-2</v>
      </c>
      <c r="T632" s="71">
        <f t="shared" si="444"/>
        <v>3.4722222222222265E-2</v>
      </c>
      <c r="U632" s="44">
        <v>13.3</v>
      </c>
      <c r="V632" s="44">
        <f>INDEX('Počty dní'!F:J,MATCH(E632,'Počty dní'!H:H,0),4)</f>
        <v>47</v>
      </c>
      <c r="W632" s="115">
        <f t="shared" si="445"/>
        <v>625.1</v>
      </c>
    </row>
    <row r="633" spans="1:24" x14ac:dyDescent="0.3">
      <c r="A633" s="94">
        <v>343</v>
      </c>
      <c r="B633" s="44">
        <v>3143</v>
      </c>
      <c r="C633" s="44" t="s">
        <v>2</v>
      </c>
      <c r="D633" s="89"/>
      <c r="E633" s="67" t="str">
        <f t="shared" si="441"/>
        <v>X</v>
      </c>
      <c r="F633" s="44" t="s">
        <v>86</v>
      </c>
      <c r="G633" s="192">
        <v>6</v>
      </c>
      <c r="H633" s="44" t="str">
        <f t="shared" si="442"/>
        <v>XXX191/6</v>
      </c>
      <c r="I633" s="68" t="s">
        <v>5</v>
      </c>
      <c r="J633" s="68" t="s">
        <v>6</v>
      </c>
      <c r="K633" s="69">
        <v>0.5395833333333333</v>
      </c>
      <c r="L633" s="70">
        <v>0.54166666666666663</v>
      </c>
      <c r="M633" s="45" t="s">
        <v>87</v>
      </c>
      <c r="N633" s="70">
        <v>0.57638888888888895</v>
      </c>
      <c r="O633" s="45" t="s">
        <v>70</v>
      </c>
      <c r="P633" s="44" t="str">
        <f t="shared" si="443"/>
        <v>OK</v>
      </c>
      <c r="Q633" s="71">
        <f t="shared" si="437"/>
        <v>3.4722222222222321E-2</v>
      </c>
      <c r="R633" s="71">
        <f t="shared" si="438"/>
        <v>2.0833333333333259E-3</v>
      </c>
      <c r="S633" s="71">
        <f t="shared" si="439"/>
        <v>3.6805555555555647E-2</v>
      </c>
      <c r="T633" s="71">
        <f t="shared" si="444"/>
        <v>0</v>
      </c>
      <c r="U633" s="44">
        <v>24.4</v>
      </c>
      <c r="V633" s="44">
        <f>INDEX('Počty dní'!F:J,MATCH(E633,'Počty dní'!H:H,0),4)</f>
        <v>47</v>
      </c>
      <c r="W633" s="115">
        <f t="shared" si="445"/>
        <v>1146.8</v>
      </c>
    </row>
    <row r="634" spans="1:24" x14ac:dyDescent="0.3">
      <c r="A634" s="94">
        <v>343</v>
      </c>
      <c r="B634" s="44">
        <v>3143</v>
      </c>
      <c r="C634" s="44" t="s">
        <v>2</v>
      </c>
      <c r="D634" s="89"/>
      <c r="E634" s="67" t="str">
        <f t="shared" si="441"/>
        <v>X</v>
      </c>
      <c r="F634" s="44" t="s">
        <v>91</v>
      </c>
      <c r="G634" s="192">
        <v>13</v>
      </c>
      <c r="H634" s="44" t="str">
        <f t="shared" si="442"/>
        <v>XXX193/13</v>
      </c>
      <c r="I634" s="68" t="s">
        <v>6</v>
      </c>
      <c r="J634" s="68" t="s">
        <v>6</v>
      </c>
      <c r="K634" s="69">
        <v>0.58819444444444446</v>
      </c>
      <c r="L634" s="70">
        <v>0.59027777777777779</v>
      </c>
      <c r="M634" s="45" t="s">
        <v>70</v>
      </c>
      <c r="N634" s="70">
        <v>0.61805555555555558</v>
      </c>
      <c r="O634" s="45" t="s">
        <v>93</v>
      </c>
      <c r="P634" s="44" t="str">
        <f t="shared" si="443"/>
        <v>OK</v>
      </c>
      <c r="Q634" s="71">
        <f t="shared" ref="Q634" si="446">IF(ISNUMBER(G634),N634-L634,IF(F634="přejezd",N634-L634,0))</f>
        <v>2.777777777777779E-2</v>
      </c>
      <c r="R634" s="71">
        <f t="shared" ref="R634" si="447">IF(ISNUMBER(G634),L634-K634,0)</f>
        <v>2.0833333333333259E-3</v>
      </c>
      <c r="S634" s="71">
        <f t="shared" ref="S634" si="448">Q634+R634</f>
        <v>2.9861111111111116E-2</v>
      </c>
      <c r="T634" s="71">
        <f t="shared" ref="T634" si="449">K634-N633</f>
        <v>1.1805555555555514E-2</v>
      </c>
      <c r="U634" s="44">
        <v>22.8</v>
      </c>
      <c r="V634" s="44">
        <f>INDEX('Počty dní'!F:J,MATCH(E634,'Počty dní'!H:H,0),4)</f>
        <v>47</v>
      </c>
      <c r="W634" s="115">
        <f t="shared" si="445"/>
        <v>1071.6000000000001</v>
      </c>
    </row>
    <row r="635" spans="1:24" x14ac:dyDescent="0.3">
      <c r="A635" s="94">
        <v>343</v>
      </c>
      <c r="B635" s="44">
        <v>3143</v>
      </c>
      <c r="C635" s="44" t="s">
        <v>2</v>
      </c>
      <c r="D635" s="89"/>
      <c r="E635" s="67" t="str">
        <f t="shared" si="441"/>
        <v>X</v>
      </c>
      <c r="F635" s="44" t="s">
        <v>91</v>
      </c>
      <c r="G635" s="192">
        <v>14</v>
      </c>
      <c r="H635" s="44" t="str">
        <f t="shared" si="442"/>
        <v>XXX193/14</v>
      </c>
      <c r="I635" s="68" t="s">
        <v>5</v>
      </c>
      <c r="J635" s="68" t="s">
        <v>6</v>
      </c>
      <c r="K635" s="69">
        <v>0.63055555555555554</v>
      </c>
      <c r="L635" s="70">
        <v>0.63194444444444442</v>
      </c>
      <c r="M635" s="45" t="s">
        <v>93</v>
      </c>
      <c r="N635" s="70">
        <v>0.65972222222222221</v>
      </c>
      <c r="O635" s="45" t="s">
        <v>70</v>
      </c>
      <c r="P635" s="44" t="str">
        <f t="shared" si="443"/>
        <v>OK</v>
      </c>
      <c r="Q635" s="71">
        <f t="shared" ref="Q635:Q638" si="450">IF(ISNUMBER(G635),N635-L635,IF(F635="přejezd",N635-L635,0))</f>
        <v>2.777777777777779E-2</v>
      </c>
      <c r="R635" s="71">
        <f t="shared" ref="R635:R638" si="451">IF(ISNUMBER(G635),L635-K635,0)</f>
        <v>1.388888888888884E-3</v>
      </c>
      <c r="S635" s="71">
        <f t="shared" ref="S635:S638" si="452">Q635+R635</f>
        <v>2.9166666666666674E-2</v>
      </c>
      <c r="T635" s="71">
        <f t="shared" ref="T635:T638" si="453">K635-N634</f>
        <v>1.2499999999999956E-2</v>
      </c>
      <c r="U635" s="44">
        <v>22.8</v>
      </c>
      <c r="V635" s="44">
        <f>INDEX('Počty dní'!F:J,MATCH(E635,'Počty dní'!H:H,0),4)</f>
        <v>47</v>
      </c>
      <c r="W635" s="115">
        <f t="shared" si="445"/>
        <v>1071.6000000000001</v>
      </c>
    </row>
    <row r="636" spans="1:24" x14ac:dyDescent="0.3">
      <c r="A636" s="94">
        <v>343</v>
      </c>
      <c r="B636" s="44">
        <v>3143</v>
      </c>
      <c r="C636" s="44" t="s">
        <v>2</v>
      </c>
      <c r="D636" s="89"/>
      <c r="E636" s="67" t="str">
        <f t="shared" si="441"/>
        <v>X</v>
      </c>
      <c r="F636" s="44" t="s">
        <v>91</v>
      </c>
      <c r="G636" s="192">
        <v>17</v>
      </c>
      <c r="H636" s="44" t="str">
        <f t="shared" si="442"/>
        <v>XXX193/17</v>
      </c>
      <c r="I636" s="68" t="s">
        <v>5</v>
      </c>
      <c r="J636" s="68" t="s">
        <v>6</v>
      </c>
      <c r="K636" s="69">
        <v>0.67152777777777783</v>
      </c>
      <c r="L636" s="70">
        <v>0.67361111111111116</v>
      </c>
      <c r="M636" s="45" t="s">
        <v>70</v>
      </c>
      <c r="N636" s="70">
        <v>0.70138888888888884</v>
      </c>
      <c r="O636" s="45" t="s">
        <v>93</v>
      </c>
      <c r="P636" s="44" t="str">
        <f t="shared" si="443"/>
        <v>OK</v>
      </c>
      <c r="Q636" s="71">
        <f t="shared" si="450"/>
        <v>2.7777777777777679E-2</v>
      </c>
      <c r="R636" s="71">
        <f t="shared" si="451"/>
        <v>2.0833333333333259E-3</v>
      </c>
      <c r="S636" s="71">
        <f t="shared" si="452"/>
        <v>2.9861111111111005E-2</v>
      </c>
      <c r="T636" s="71">
        <f t="shared" si="453"/>
        <v>1.1805555555555625E-2</v>
      </c>
      <c r="U636" s="44">
        <v>22.8</v>
      </c>
      <c r="V636" s="44">
        <f>INDEX('Počty dní'!F:J,MATCH(E636,'Počty dní'!H:H,0),4)</f>
        <v>47</v>
      </c>
      <c r="W636" s="115">
        <f t="shared" si="445"/>
        <v>1071.6000000000001</v>
      </c>
    </row>
    <row r="637" spans="1:24" x14ac:dyDescent="0.3">
      <c r="A637" s="94">
        <v>343</v>
      </c>
      <c r="B637" s="44">
        <v>3143</v>
      </c>
      <c r="C637" s="44" t="s">
        <v>2</v>
      </c>
      <c r="D637" s="89"/>
      <c r="E637" s="67" t="str">
        <f t="shared" si="441"/>
        <v>X</v>
      </c>
      <c r="F637" s="44" t="s">
        <v>91</v>
      </c>
      <c r="G637" s="192">
        <v>18</v>
      </c>
      <c r="H637" s="44" t="str">
        <f t="shared" si="442"/>
        <v>XXX193/18</v>
      </c>
      <c r="I637" s="68" t="s">
        <v>5</v>
      </c>
      <c r="J637" s="68" t="s">
        <v>6</v>
      </c>
      <c r="K637" s="69">
        <v>0.71388888888888891</v>
      </c>
      <c r="L637" s="70">
        <v>0.71527777777777779</v>
      </c>
      <c r="M637" s="45" t="s">
        <v>93</v>
      </c>
      <c r="N637" s="70">
        <v>0.74305555555555547</v>
      </c>
      <c r="O637" s="45" t="s">
        <v>70</v>
      </c>
      <c r="P637" s="44" t="str">
        <f t="shared" si="443"/>
        <v>OK</v>
      </c>
      <c r="Q637" s="71">
        <f t="shared" si="450"/>
        <v>2.7777777777777679E-2</v>
      </c>
      <c r="R637" s="71">
        <f t="shared" si="451"/>
        <v>1.388888888888884E-3</v>
      </c>
      <c r="S637" s="71">
        <f t="shared" si="452"/>
        <v>2.9166666666666563E-2</v>
      </c>
      <c r="T637" s="71">
        <f t="shared" si="453"/>
        <v>1.2500000000000067E-2</v>
      </c>
      <c r="U637" s="44">
        <v>22.8</v>
      </c>
      <c r="V637" s="44">
        <f>INDEX('Počty dní'!F:J,MATCH(E637,'Počty dní'!H:H,0),4)</f>
        <v>47</v>
      </c>
      <c r="W637" s="115">
        <f t="shared" si="445"/>
        <v>1071.6000000000001</v>
      </c>
    </row>
    <row r="638" spans="1:24" ht="15" thickBot="1" x14ac:dyDescent="0.35">
      <c r="A638" s="95">
        <v>343</v>
      </c>
      <c r="B638" s="46">
        <v>3143</v>
      </c>
      <c r="C638" s="46" t="s">
        <v>2</v>
      </c>
      <c r="D638" s="116"/>
      <c r="E638" s="117" t="str">
        <f t="shared" si="441"/>
        <v>X</v>
      </c>
      <c r="F638" s="46" t="s">
        <v>91</v>
      </c>
      <c r="G638" s="196">
        <v>19</v>
      </c>
      <c r="H638" s="46" t="str">
        <f t="shared" si="442"/>
        <v>XXX193/19</v>
      </c>
      <c r="I638" s="72" t="s">
        <v>5</v>
      </c>
      <c r="J638" s="72" t="s">
        <v>6</v>
      </c>
      <c r="K638" s="73">
        <v>0.75486111111111109</v>
      </c>
      <c r="L638" s="74">
        <v>0.75694444444444453</v>
      </c>
      <c r="M638" s="47" t="s">
        <v>70</v>
      </c>
      <c r="N638" s="74">
        <v>0.77361111111111114</v>
      </c>
      <c r="O638" s="47" t="s">
        <v>92</v>
      </c>
      <c r="P638" s="46"/>
      <c r="Q638" s="118">
        <f t="shared" si="450"/>
        <v>1.6666666666666607E-2</v>
      </c>
      <c r="R638" s="118">
        <f t="shared" si="451"/>
        <v>2.083333333333437E-3</v>
      </c>
      <c r="S638" s="118">
        <f t="shared" si="452"/>
        <v>1.8750000000000044E-2</v>
      </c>
      <c r="T638" s="118">
        <f t="shared" si="453"/>
        <v>1.1805555555555625E-2</v>
      </c>
      <c r="U638" s="46">
        <v>14.4</v>
      </c>
      <c r="V638" s="46">
        <f>INDEX('Počty dní'!F:J,MATCH(E638,'Počty dní'!H:H,0),4)</f>
        <v>47</v>
      </c>
      <c r="W638" s="119">
        <f t="shared" si="445"/>
        <v>676.80000000000007</v>
      </c>
    </row>
    <row r="639" spans="1:24" ht="15" thickBot="1" x14ac:dyDescent="0.35">
      <c r="A639" s="120" t="str">
        <f ca="1">CONCATENATE(INDIRECT("R[-3]C[0]",FALSE),"celkem")</f>
        <v>343celkem</v>
      </c>
      <c r="B639" s="121"/>
      <c r="C639" s="121" t="str">
        <f ca="1">INDIRECT("R[-1]C[12]",FALSE)</f>
        <v>Štoky,,nám.</v>
      </c>
      <c r="D639" s="122"/>
      <c r="E639" s="121"/>
      <c r="F639" s="122"/>
      <c r="G639" s="121"/>
      <c r="H639" s="123"/>
      <c r="I639" s="132"/>
      <c r="J639" s="133" t="str">
        <f ca="1">INDIRECT("R[-2]C[0]",FALSE)</f>
        <v>V</v>
      </c>
      <c r="K639" s="124"/>
      <c r="L639" s="134"/>
      <c r="M639" s="125"/>
      <c r="N639" s="134"/>
      <c r="O639" s="126"/>
      <c r="P639" s="121"/>
      <c r="Q639" s="127">
        <f>SUM(Q624:Q638)</f>
        <v>0.31666666666666643</v>
      </c>
      <c r="R639" s="127">
        <f t="shared" ref="R639:T639" si="454">SUM(R624:R638)</f>
        <v>2.0138888888888984E-2</v>
      </c>
      <c r="S639" s="127">
        <f t="shared" si="454"/>
        <v>0.33680555555555536</v>
      </c>
      <c r="T639" s="127">
        <f t="shared" si="454"/>
        <v>0.25486111111111132</v>
      </c>
      <c r="U639" s="128">
        <f>SUM(U623:U638)</f>
        <v>260.70000000000005</v>
      </c>
      <c r="V639" s="129"/>
      <c r="W639" s="130">
        <f>SUM(W623:W638)</f>
        <v>12252.900000000001</v>
      </c>
      <c r="X639" s="41"/>
    </row>
    <row r="642" spans="1:24" ht="15" thickBot="1" x14ac:dyDescent="0.35">
      <c r="A642"/>
      <c r="B642"/>
      <c r="C642"/>
      <c r="D642"/>
      <c r="E642"/>
      <c r="F642"/>
      <c r="G642"/>
      <c r="H642"/>
      <c r="I642"/>
      <c r="J642"/>
      <c r="K642"/>
      <c r="L642"/>
      <c r="M642"/>
      <c r="N642"/>
      <c r="O642"/>
      <c r="P642"/>
      <c r="Q642"/>
      <c r="R642"/>
      <c r="S642"/>
      <c r="T642"/>
      <c r="U642"/>
      <c r="V642"/>
      <c r="W642"/>
    </row>
    <row r="643" spans="1:24" x14ac:dyDescent="0.3">
      <c r="A643" s="93">
        <v>344</v>
      </c>
      <c r="B643" s="42">
        <v>3144</v>
      </c>
      <c r="C643" s="42" t="s">
        <v>2</v>
      </c>
      <c r="D643" s="109"/>
      <c r="E643" s="110" t="str">
        <f>CONCATENATE(C643,D643)</f>
        <v>X</v>
      </c>
      <c r="F643" s="42" t="s">
        <v>141</v>
      </c>
      <c r="G643" s="191">
        <v>2</v>
      </c>
      <c r="H643" s="42" t="str">
        <f>CONCATENATE(F643,"/",G643)</f>
        <v>XXX241/2</v>
      </c>
      <c r="I643" s="64" t="s">
        <v>5</v>
      </c>
      <c r="J643" s="64" t="s">
        <v>6</v>
      </c>
      <c r="K643" s="111">
        <v>0.16944444444444443</v>
      </c>
      <c r="L643" s="112">
        <v>0.17083333333333331</v>
      </c>
      <c r="M643" s="168" t="s">
        <v>144</v>
      </c>
      <c r="N643" s="112">
        <v>0.20138888888888887</v>
      </c>
      <c r="O643" s="113" t="s">
        <v>70</v>
      </c>
      <c r="P643" s="42" t="str">
        <f t="shared" ref="P643:P649" si="455">IF(M644=O643,"OK","POZOR")</f>
        <v>OK</v>
      </c>
      <c r="Q643" s="114">
        <f t="shared" ref="Q643:Q656" si="456">IF(ISNUMBER(G643),N643-L643,IF(F643="přejezd",N643-L643,0))</f>
        <v>3.0555555555555558E-2</v>
      </c>
      <c r="R643" s="114">
        <f t="shared" ref="R643:R656" si="457">IF(ISNUMBER(G643),L643-K643,0)</f>
        <v>1.388888888888884E-3</v>
      </c>
      <c r="S643" s="114">
        <f t="shared" ref="S643:S656" si="458">Q643+R643</f>
        <v>3.1944444444444442E-2</v>
      </c>
      <c r="T643" s="114"/>
      <c r="U643" s="42">
        <v>23.4</v>
      </c>
      <c r="V643" s="42">
        <f>INDEX('Počty dní'!F:J,MATCH(E643,'Počty dní'!H:H,0),4)</f>
        <v>47</v>
      </c>
      <c r="W643" s="65">
        <f>V643*U643</f>
        <v>1099.8</v>
      </c>
    </row>
    <row r="644" spans="1:24" x14ac:dyDescent="0.3">
      <c r="A644" s="94">
        <v>344</v>
      </c>
      <c r="B644" s="44">
        <v>3144</v>
      </c>
      <c r="C644" s="44" t="s">
        <v>2</v>
      </c>
      <c r="D644" s="89"/>
      <c r="E644" s="67" t="str">
        <f t="shared" ref="E644:E669" si="459">CONCATENATE(C644,D644)</f>
        <v>X</v>
      </c>
      <c r="F644" s="44" t="s">
        <v>141</v>
      </c>
      <c r="G644" s="192">
        <v>3</v>
      </c>
      <c r="H644" s="44" t="str">
        <f t="shared" ref="H644:H669" si="460">CONCATENATE(F644,"/",G644)</f>
        <v>XXX241/3</v>
      </c>
      <c r="I644" s="68" t="s">
        <v>5</v>
      </c>
      <c r="J644" s="68" t="s">
        <v>6</v>
      </c>
      <c r="K644" s="69">
        <v>0.21736111111111112</v>
      </c>
      <c r="L644" s="70">
        <v>0.21875</v>
      </c>
      <c r="M644" s="45" t="s">
        <v>70</v>
      </c>
      <c r="N644" s="70">
        <v>0.24583333333333335</v>
      </c>
      <c r="O644" s="164" t="s">
        <v>144</v>
      </c>
      <c r="P644" s="44" t="str">
        <f t="shared" si="455"/>
        <v>OK</v>
      </c>
      <c r="Q644" s="71">
        <f t="shared" ref="Q644:Q649" si="461">IF(ISNUMBER(G644),N644-L644,IF(F644="přejezd",N644-L644,0))</f>
        <v>2.7083333333333348E-2</v>
      </c>
      <c r="R644" s="71">
        <f t="shared" ref="R644:R649" si="462">IF(ISNUMBER(G644),L644-K644,0)</f>
        <v>1.388888888888884E-3</v>
      </c>
      <c r="S644" s="71">
        <f t="shared" ref="S644:S649" si="463">Q644+R644</f>
        <v>2.8472222222222232E-2</v>
      </c>
      <c r="T644" s="71">
        <f t="shared" ref="T644:T654" si="464">K644-N643</f>
        <v>1.5972222222222249E-2</v>
      </c>
      <c r="U644" s="44">
        <v>19.399999999999999</v>
      </c>
      <c r="V644" s="44">
        <f>INDEX('Počty dní'!F:J,MATCH(E644,'Počty dní'!H:H,0),4)</f>
        <v>47</v>
      </c>
      <c r="W644" s="115">
        <f t="shared" ref="W644:W669" si="465">V644*U644</f>
        <v>911.8</v>
      </c>
    </row>
    <row r="645" spans="1:24" x14ac:dyDescent="0.3">
      <c r="A645" s="94">
        <v>344</v>
      </c>
      <c r="B645" s="44">
        <v>3144</v>
      </c>
      <c r="C645" s="44" t="s">
        <v>2</v>
      </c>
      <c r="D645" s="89"/>
      <c r="E645" s="67" t="str">
        <f t="shared" ref="E645:E650" si="466">CONCATENATE(C645,D645)</f>
        <v>X</v>
      </c>
      <c r="F645" s="44" t="s">
        <v>141</v>
      </c>
      <c r="G645" s="192">
        <v>6</v>
      </c>
      <c r="H645" s="44" t="str">
        <f t="shared" ref="H645:H650" si="467">CONCATENATE(F645,"/",G645)</f>
        <v>XXX241/6</v>
      </c>
      <c r="I645" s="68" t="s">
        <v>5</v>
      </c>
      <c r="J645" s="68" t="s">
        <v>6</v>
      </c>
      <c r="K645" s="69">
        <v>0.25277777777777777</v>
      </c>
      <c r="L645" s="70">
        <v>0.25416666666666665</v>
      </c>
      <c r="M645" s="164" t="s">
        <v>144</v>
      </c>
      <c r="N645" s="70">
        <v>0.28125</v>
      </c>
      <c r="O645" s="45" t="s">
        <v>70</v>
      </c>
      <c r="P645" s="44" t="str">
        <f t="shared" si="455"/>
        <v>OK</v>
      </c>
      <c r="Q645" s="71">
        <f t="shared" si="461"/>
        <v>2.7083333333333348E-2</v>
      </c>
      <c r="R645" s="71">
        <f t="shared" si="462"/>
        <v>1.388888888888884E-3</v>
      </c>
      <c r="S645" s="71">
        <f t="shared" si="463"/>
        <v>2.8472222222222232E-2</v>
      </c>
      <c r="T645" s="71">
        <f t="shared" si="464"/>
        <v>6.9444444444444198E-3</v>
      </c>
      <c r="U645" s="44">
        <v>19.399999999999999</v>
      </c>
      <c r="V645" s="44">
        <f>INDEX('Počty dní'!F:J,MATCH(E645,'Počty dní'!H:H,0),4)</f>
        <v>47</v>
      </c>
      <c r="W645" s="115">
        <f t="shared" ref="W645:W650" si="468">V645*U645</f>
        <v>911.8</v>
      </c>
    </row>
    <row r="646" spans="1:24" x14ac:dyDescent="0.3">
      <c r="A646" s="94">
        <v>344</v>
      </c>
      <c r="B646" s="44">
        <v>3144</v>
      </c>
      <c r="C646" s="44" t="s">
        <v>2</v>
      </c>
      <c r="D646" s="89"/>
      <c r="E646" s="67" t="str">
        <f>CONCATENATE(C646,D646)</f>
        <v>X</v>
      </c>
      <c r="F646" s="44" t="s">
        <v>78</v>
      </c>
      <c r="G646" s="192">
        <v>7</v>
      </c>
      <c r="H646" s="44" t="str">
        <f>CONCATENATE(F646,"/",G646)</f>
        <v>XXX225/7</v>
      </c>
      <c r="I646" s="68" t="s">
        <v>5</v>
      </c>
      <c r="J646" s="68" t="s">
        <v>6</v>
      </c>
      <c r="K646" s="69">
        <v>0.34027777777777773</v>
      </c>
      <c r="L646" s="70">
        <v>0.3430555555555555</v>
      </c>
      <c r="M646" s="45" t="s">
        <v>70</v>
      </c>
      <c r="N646" s="70">
        <v>0.36736111111111108</v>
      </c>
      <c r="O646" s="45" t="s">
        <v>65</v>
      </c>
      <c r="P646" s="44" t="str">
        <f t="shared" si="455"/>
        <v>OK</v>
      </c>
      <c r="Q646" s="71">
        <f t="shared" si="461"/>
        <v>2.430555555555558E-2</v>
      </c>
      <c r="R646" s="71">
        <f t="shared" si="462"/>
        <v>2.7777777777777679E-3</v>
      </c>
      <c r="S646" s="71">
        <f t="shared" si="463"/>
        <v>2.7083333333333348E-2</v>
      </c>
      <c r="T646" s="71">
        <f t="shared" si="464"/>
        <v>5.9027777777777735E-2</v>
      </c>
      <c r="U646" s="44">
        <v>22</v>
      </c>
      <c r="V646" s="44">
        <f>INDEX('Počty dní'!F:J,MATCH(E646,'Počty dní'!H:H,0),4)</f>
        <v>47</v>
      </c>
      <c r="W646" s="115">
        <f>V646*U646</f>
        <v>1034</v>
      </c>
      <c r="X646" s="16"/>
    </row>
    <row r="647" spans="1:24" x14ac:dyDescent="0.3">
      <c r="A647" s="94">
        <v>344</v>
      </c>
      <c r="B647" s="44">
        <v>3144</v>
      </c>
      <c r="C647" s="44" t="s">
        <v>2</v>
      </c>
      <c r="D647" s="89"/>
      <c r="E647" s="67" t="str">
        <f>CONCATENATE(C647,D647)</f>
        <v>X</v>
      </c>
      <c r="F647" s="44" t="s">
        <v>78</v>
      </c>
      <c r="G647" s="192">
        <v>12</v>
      </c>
      <c r="H647" s="44" t="str">
        <f>CONCATENATE(F647,"/",G647)</f>
        <v>XXX225/12</v>
      </c>
      <c r="I647" s="68" t="s">
        <v>5</v>
      </c>
      <c r="J647" s="68" t="s">
        <v>6</v>
      </c>
      <c r="K647" s="69">
        <v>0.38125000000000003</v>
      </c>
      <c r="L647" s="70">
        <v>0.38263888888888892</v>
      </c>
      <c r="M647" s="45" t="s">
        <v>65</v>
      </c>
      <c r="N647" s="70">
        <v>0.40625</v>
      </c>
      <c r="O647" s="45" t="s">
        <v>70</v>
      </c>
      <c r="P647" s="44" t="str">
        <f t="shared" si="455"/>
        <v>OK</v>
      </c>
      <c r="Q647" s="71">
        <f t="shared" si="461"/>
        <v>2.3611111111111083E-2</v>
      </c>
      <c r="R647" s="71">
        <f t="shared" si="462"/>
        <v>1.388888888888884E-3</v>
      </c>
      <c r="S647" s="71">
        <f t="shared" si="463"/>
        <v>2.4999999999999967E-2</v>
      </c>
      <c r="T647" s="71">
        <f t="shared" si="464"/>
        <v>1.3888888888888951E-2</v>
      </c>
      <c r="U647" s="44">
        <v>22</v>
      </c>
      <c r="V647" s="44">
        <f>INDEX('Počty dní'!F:J,MATCH(E647,'Počty dní'!H:H,0),4)</f>
        <v>47</v>
      </c>
      <c r="W647" s="115">
        <f>V647*U647</f>
        <v>1034</v>
      </c>
      <c r="X647" s="16"/>
    </row>
    <row r="648" spans="1:24" x14ac:dyDescent="0.3">
      <c r="A648" s="94">
        <v>344</v>
      </c>
      <c r="B648" s="44">
        <v>3144</v>
      </c>
      <c r="C648" s="44" t="s">
        <v>2</v>
      </c>
      <c r="D648" s="89"/>
      <c r="E648" s="67" t="str">
        <f t="shared" si="466"/>
        <v>X</v>
      </c>
      <c r="F648" s="44" t="s">
        <v>141</v>
      </c>
      <c r="G648" s="192">
        <v>9</v>
      </c>
      <c r="H648" s="44" t="str">
        <f t="shared" si="467"/>
        <v>XXX241/9</v>
      </c>
      <c r="I648" s="68" t="s">
        <v>5</v>
      </c>
      <c r="J648" s="68" t="s">
        <v>6</v>
      </c>
      <c r="K648" s="69">
        <v>0.42499999999999999</v>
      </c>
      <c r="L648" s="70">
        <v>0.42708333333333331</v>
      </c>
      <c r="M648" s="45" t="s">
        <v>70</v>
      </c>
      <c r="N648" s="70">
        <v>0.45416666666666666</v>
      </c>
      <c r="O648" s="164" t="s">
        <v>144</v>
      </c>
      <c r="P648" s="44" t="str">
        <f t="shared" si="455"/>
        <v>OK</v>
      </c>
      <c r="Q648" s="71">
        <f t="shared" si="461"/>
        <v>2.7083333333333348E-2</v>
      </c>
      <c r="R648" s="71">
        <f t="shared" si="462"/>
        <v>2.0833333333333259E-3</v>
      </c>
      <c r="S648" s="71">
        <f t="shared" si="463"/>
        <v>2.9166666666666674E-2</v>
      </c>
      <c r="T648" s="71">
        <f t="shared" si="464"/>
        <v>1.8749999999999989E-2</v>
      </c>
      <c r="U648" s="44">
        <v>19.399999999999999</v>
      </c>
      <c r="V648" s="44">
        <f>INDEX('Počty dní'!F:J,MATCH(E648,'Počty dní'!H:H,0),4)</f>
        <v>47</v>
      </c>
      <c r="W648" s="115">
        <f t="shared" si="468"/>
        <v>911.8</v>
      </c>
    </row>
    <row r="649" spans="1:24" x14ac:dyDescent="0.3">
      <c r="A649" s="94">
        <v>344</v>
      </c>
      <c r="B649" s="44">
        <v>3144</v>
      </c>
      <c r="C649" s="44" t="s">
        <v>2</v>
      </c>
      <c r="D649" s="89"/>
      <c r="E649" s="67" t="str">
        <f t="shared" si="466"/>
        <v>X</v>
      </c>
      <c r="F649" s="44" t="s">
        <v>141</v>
      </c>
      <c r="G649" s="192">
        <v>12</v>
      </c>
      <c r="H649" s="44" t="str">
        <f t="shared" si="467"/>
        <v>XXX241/12</v>
      </c>
      <c r="I649" s="68" t="s">
        <v>5</v>
      </c>
      <c r="J649" s="68" t="s">
        <v>6</v>
      </c>
      <c r="K649" s="69">
        <v>0.50277777777777777</v>
      </c>
      <c r="L649" s="70">
        <v>0.50416666666666665</v>
      </c>
      <c r="M649" s="164" t="s">
        <v>144</v>
      </c>
      <c r="N649" s="70">
        <v>0.53125</v>
      </c>
      <c r="O649" s="45" t="s">
        <v>70</v>
      </c>
      <c r="P649" s="44" t="str">
        <f t="shared" si="455"/>
        <v>OK</v>
      </c>
      <c r="Q649" s="71">
        <f t="shared" si="461"/>
        <v>2.7083333333333348E-2</v>
      </c>
      <c r="R649" s="71">
        <f t="shared" si="462"/>
        <v>1.388888888888884E-3</v>
      </c>
      <c r="S649" s="71">
        <f t="shared" si="463"/>
        <v>2.8472222222222232E-2</v>
      </c>
      <c r="T649" s="71">
        <f t="shared" si="464"/>
        <v>4.8611111111111105E-2</v>
      </c>
      <c r="U649" s="44">
        <v>19.399999999999999</v>
      </c>
      <c r="V649" s="44">
        <f>INDEX('Počty dní'!F:J,MATCH(E649,'Počty dní'!H:H,0),4)</f>
        <v>47</v>
      </c>
      <c r="W649" s="115">
        <f t="shared" si="468"/>
        <v>911.8</v>
      </c>
    </row>
    <row r="650" spans="1:24" x14ac:dyDescent="0.3">
      <c r="A650" s="94">
        <v>344</v>
      </c>
      <c r="B650" s="44">
        <v>3144</v>
      </c>
      <c r="C650" s="44" t="s">
        <v>2</v>
      </c>
      <c r="D650" s="89"/>
      <c r="E650" s="67" t="str">
        <f t="shared" si="466"/>
        <v>X</v>
      </c>
      <c r="F650" s="44" t="s">
        <v>153</v>
      </c>
      <c r="G650" s="192">
        <v>18</v>
      </c>
      <c r="H650" s="44" t="str">
        <f t="shared" si="467"/>
        <v>XXX240/18</v>
      </c>
      <c r="I650" s="68" t="s">
        <v>6</v>
      </c>
      <c r="J650" s="68" t="s">
        <v>6</v>
      </c>
      <c r="K650" s="69">
        <v>0.62916666666666665</v>
      </c>
      <c r="L650" s="70">
        <v>0.63194444444444442</v>
      </c>
      <c r="M650" s="142" t="s">
        <v>70</v>
      </c>
      <c r="N650" s="70">
        <v>0.65486111111111112</v>
      </c>
      <c r="O650" s="162" t="s">
        <v>152</v>
      </c>
      <c r="P650" s="44" t="str">
        <f t="shared" ref="P650" si="469">IF(M651=O650,"OK","POZOR")</f>
        <v>OK</v>
      </c>
      <c r="Q650" s="71">
        <f t="shared" si="456"/>
        <v>2.2916666666666696E-2</v>
      </c>
      <c r="R650" s="71">
        <f t="shared" si="457"/>
        <v>2.7777777777777679E-3</v>
      </c>
      <c r="S650" s="71">
        <f t="shared" si="458"/>
        <v>2.5694444444444464E-2</v>
      </c>
      <c r="T650" s="71">
        <f t="shared" si="464"/>
        <v>9.7916666666666652E-2</v>
      </c>
      <c r="U650" s="44">
        <v>19.2</v>
      </c>
      <c r="V650" s="44">
        <f>INDEX('Počty dní'!F:J,MATCH(E650,'Počty dní'!H:H,0),4)</f>
        <v>47</v>
      </c>
      <c r="W650" s="115">
        <f t="shared" si="468"/>
        <v>902.4</v>
      </c>
    </row>
    <row r="651" spans="1:24" x14ac:dyDescent="0.3">
      <c r="A651" s="94">
        <v>344</v>
      </c>
      <c r="B651" s="44">
        <v>3144</v>
      </c>
      <c r="C651" s="44" t="s">
        <v>2</v>
      </c>
      <c r="D651" s="89"/>
      <c r="E651" s="67" t="str">
        <f t="shared" ref="E651:E652" si="470">CONCATENATE(C651,D651)</f>
        <v>X</v>
      </c>
      <c r="F651" s="44" t="s">
        <v>154</v>
      </c>
      <c r="G651" s="192">
        <v>16</v>
      </c>
      <c r="H651" s="44" t="str">
        <f t="shared" ref="H651" si="471">CONCATENATE(F651,"/",G651)</f>
        <v>XXX245/16</v>
      </c>
      <c r="I651" s="68" t="s">
        <v>6</v>
      </c>
      <c r="J651" s="68" t="s">
        <v>6</v>
      </c>
      <c r="K651" s="69">
        <v>0.65486111111111112</v>
      </c>
      <c r="L651" s="70">
        <v>0.65555555555555556</v>
      </c>
      <c r="M651" s="162" t="s">
        <v>152</v>
      </c>
      <c r="N651" s="70">
        <v>0.67222222222222217</v>
      </c>
      <c r="O651" s="142" t="s">
        <v>155</v>
      </c>
      <c r="P651" s="44" t="str">
        <f t="shared" ref="P651:P653" si="472">IF(M652=O651,"OK","POZOR")</f>
        <v>OK</v>
      </c>
      <c r="Q651" s="71">
        <f t="shared" ref="Q651:Q653" si="473">IF(ISNUMBER(G651),N651-L651,IF(F651="přejezd",N651-L651,0))</f>
        <v>1.6666666666666607E-2</v>
      </c>
      <c r="R651" s="71">
        <f t="shared" ref="R651:R653" si="474">IF(ISNUMBER(G651),L651-K651,0)</f>
        <v>6.9444444444444198E-4</v>
      </c>
      <c r="S651" s="71">
        <f t="shared" ref="S651:S653" si="475">Q651+R651</f>
        <v>1.7361111111111049E-2</v>
      </c>
      <c r="T651" s="71">
        <f t="shared" si="464"/>
        <v>0</v>
      </c>
      <c r="U651" s="44">
        <v>13.7</v>
      </c>
      <c r="V651" s="44">
        <f>INDEX('Počty dní'!F:J,MATCH(E651,'Počty dní'!H:H,0),4)</f>
        <v>47</v>
      </c>
      <c r="W651" s="115">
        <f t="shared" ref="W651:W652" si="476">V651*U651</f>
        <v>643.9</v>
      </c>
    </row>
    <row r="652" spans="1:24" x14ac:dyDescent="0.3">
      <c r="A652" s="94">
        <v>344</v>
      </c>
      <c r="B652" s="44">
        <v>3144</v>
      </c>
      <c r="C652" s="44" t="s">
        <v>2</v>
      </c>
      <c r="D652" s="89"/>
      <c r="E652" s="67" t="str">
        <f t="shared" si="470"/>
        <v>X</v>
      </c>
      <c r="F652" s="44" t="s">
        <v>29</v>
      </c>
      <c r="G652" s="192"/>
      <c r="H652" s="44" t="s">
        <v>29</v>
      </c>
      <c r="I652" s="68"/>
      <c r="J652" s="68" t="s">
        <v>6</v>
      </c>
      <c r="K652" s="69">
        <v>0.68402777777777779</v>
      </c>
      <c r="L652" s="70">
        <v>0.68402777777777779</v>
      </c>
      <c r="M652" s="142" t="s">
        <v>155</v>
      </c>
      <c r="N652" s="70">
        <v>0.68611111111111101</v>
      </c>
      <c r="O652" s="162" t="s">
        <v>145</v>
      </c>
      <c r="P652" s="44" t="str">
        <f t="shared" si="472"/>
        <v>OK</v>
      </c>
      <c r="Q652" s="71">
        <f t="shared" si="473"/>
        <v>2.0833333333332149E-3</v>
      </c>
      <c r="R652" s="71">
        <f t="shared" si="474"/>
        <v>0</v>
      </c>
      <c r="S652" s="71">
        <f t="shared" si="475"/>
        <v>2.0833333333332149E-3</v>
      </c>
      <c r="T652" s="71">
        <f t="shared" si="464"/>
        <v>1.1805555555555625E-2</v>
      </c>
      <c r="U652" s="44">
        <v>0</v>
      </c>
      <c r="V652" s="44">
        <f>INDEX('Počty dní'!F:J,MATCH(E652,'Počty dní'!H:H,0),4)</f>
        <v>47</v>
      </c>
      <c r="W652" s="115">
        <f t="shared" si="476"/>
        <v>0</v>
      </c>
    </row>
    <row r="653" spans="1:24" x14ac:dyDescent="0.3">
      <c r="A653" s="94">
        <v>344</v>
      </c>
      <c r="B653" s="44">
        <v>3144</v>
      </c>
      <c r="C653" s="44" t="s">
        <v>2</v>
      </c>
      <c r="D653" s="89"/>
      <c r="E653" s="67" t="str">
        <f>CONCATENATE(C653,D653)</f>
        <v>X</v>
      </c>
      <c r="F653" s="44" t="s">
        <v>141</v>
      </c>
      <c r="G653" s="192">
        <v>22</v>
      </c>
      <c r="H653" s="44" t="str">
        <f>CONCATENATE(F653,"/",G653)</f>
        <v>XXX241/22</v>
      </c>
      <c r="I653" s="68" t="s">
        <v>5</v>
      </c>
      <c r="J653" s="68" t="s">
        <v>6</v>
      </c>
      <c r="K653" s="69">
        <v>0.68611111111111101</v>
      </c>
      <c r="L653" s="70">
        <v>0.68888888888888899</v>
      </c>
      <c r="M653" s="162" t="s">
        <v>145</v>
      </c>
      <c r="N653" s="70">
        <v>0.73958333333333337</v>
      </c>
      <c r="O653" s="45" t="s">
        <v>70</v>
      </c>
      <c r="P653" s="44" t="str">
        <f t="shared" si="472"/>
        <v>OK</v>
      </c>
      <c r="Q653" s="71">
        <f t="shared" si="473"/>
        <v>5.0694444444444375E-2</v>
      </c>
      <c r="R653" s="71">
        <f t="shared" si="474"/>
        <v>2.77777777777799E-3</v>
      </c>
      <c r="S653" s="71">
        <f t="shared" si="475"/>
        <v>5.3472222222222365E-2</v>
      </c>
      <c r="T653" s="71">
        <f t="shared" si="464"/>
        <v>0</v>
      </c>
      <c r="U653" s="44">
        <v>37.299999999999997</v>
      </c>
      <c r="V653" s="44">
        <f>INDEX('Počty dní'!F:J,MATCH(E653,'Počty dní'!H:H,0),4)</f>
        <v>47</v>
      </c>
      <c r="W653" s="115">
        <f>V653*U653</f>
        <v>1753.1</v>
      </c>
    </row>
    <row r="654" spans="1:24" x14ac:dyDescent="0.3">
      <c r="A654" s="94">
        <v>344</v>
      </c>
      <c r="B654" s="44">
        <v>3144</v>
      </c>
      <c r="C654" s="44" t="s">
        <v>2</v>
      </c>
      <c r="D654" s="89"/>
      <c r="E654" s="67" t="str">
        <f>CONCATENATE(C654,D654)</f>
        <v>X</v>
      </c>
      <c r="F654" s="44" t="s">
        <v>141</v>
      </c>
      <c r="G654" s="192">
        <v>23</v>
      </c>
      <c r="H654" s="44" t="str">
        <f>CONCATENATE(F654,"/",G654)</f>
        <v>XXX241/23</v>
      </c>
      <c r="I654" s="68" t="s">
        <v>5</v>
      </c>
      <c r="J654" s="68" t="s">
        <v>6</v>
      </c>
      <c r="K654" s="69">
        <v>0.79999999999999993</v>
      </c>
      <c r="L654" s="70">
        <v>0.80208333333333337</v>
      </c>
      <c r="M654" s="45" t="s">
        <v>70</v>
      </c>
      <c r="N654" s="70">
        <v>0.82916666666666661</v>
      </c>
      <c r="O654" s="164" t="s">
        <v>144</v>
      </c>
      <c r="P654" s="44" t="str">
        <f t="shared" ref="P654:P655" si="477">IF(M655=O654,"OK","POZOR")</f>
        <v>OK</v>
      </c>
      <c r="Q654" s="71">
        <f t="shared" si="456"/>
        <v>2.7083333333333237E-2</v>
      </c>
      <c r="R654" s="71">
        <f t="shared" si="457"/>
        <v>2.083333333333437E-3</v>
      </c>
      <c r="S654" s="71">
        <f t="shared" si="458"/>
        <v>2.9166666666666674E-2</v>
      </c>
      <c r="T654" s="71">
        <f t="shared" si="464"/>
        <v>6.0416666666666563E-2</v>
      </c>
      <c r="U654" s="44">
        <v>19.399999999999999</v>
      </c>
      <c r="V654" s="44">
        <f>INDEX('Počty dní'!F:J,MATCH(E654,'Počty dní'!H:H,0),4)</f>
        <v>47</v>
      </c>
      <c r="W654" s="115">
        <f>V654*U654</f>
        <v>911.8</v>
      </c>
    </row>
    <row r="655" spans="1:24" x14ac:dyDescent="0.3">
      <c r="A655" s="94">
        <v>344</v>
      </c>
      <c r="B655" s="44">
        <v>3144</v>
      </c>
      <c r="C655" s="44" t="s">
        <v>2</v>
      </c>
      <c r="D655" s="89"/>
      <c r="E655" s="67" t="str">
        <f>CONCATENATE(C655,D655)</f>
        <v>X</v>
      </c>
      <c r="F655" s="44" t="s">
        <v>141</v>
      </c>
      <c r="G655" s="192">
        <v>26</v>
      </c>
      <c r="H655" s="44" t="str">
        <f>CONCATENATE(F655,"/",G655)</f>
        <v>XXX241/26</v>
      </c>
      <c r="I655" s="68" t="s">
        <v>5</v>
      </c>
      <c r="J655" s="68" t="s">
        <v>6</v>
      </c>
      <c r="K655" s="69">
        <v>0.83611111111111114</v>
      </c>
      <c r="L655" s="70">
        <v>0.83750000000000002</v>
      </c>
      <c r="M655" s="164" t="s">
        <v>144</v>
      </c>
      <c r="N655" s="70">
        <v>0.86458333333333337</v>
      </c>
      <c r="O655" s="45" t="s">
        <v>70</v>
      </c>
      <c r="P655" s="44" t="str">
        <f t="shared" si="477"/>
        <v>OK</v>
      </c>
      <c r="Q655" s="71">
        <f t="shared" ref="Q655" si="478">IF(ISNUMBER(G655),N655-L655,IF(F655="přejezd",N655-L655,0))</f>
        <v>2.7083333333333348E-2</v>
      </c>
      <c r="R655" s="71">
        <f t="shared" ref="R655" si="479">IF(ISNUMBER(G655),L655-K655,0)</f>
        <v>1.388888888888884E-3</v>
      </c>
      <c r="S655" s="71">
        <f t="shared" ref="S655" si="480">Q655+R655</f>
        <v>2.8472222222222232E-2</v>
      </c>
      <c r="T655" s="71">
        <f t="shared" ref="T655" si="481">K655-N654</f>
        <v>6.9444444444445308E-3</v>
      </c>
      <c r="U655" s="44">
        <v>19.399999999999999</v>
      </c>
      <c r="V655" s="44">
        <f>INDEX('Počty dní'!F:J,MATCH(E655,'Počty dní'!H:H,0),4)</f>
        <v>47</v>
      </c>
      <c r="W655" s="115">
        <f>V655*U655</f>
        <v>911.8</v>
      </c>
    </row>
    <row r="656" spans="1:24" ht="15" thickBot="1" x14ac:dyDescent="0.35">
      <c r="A656" s="94">
        <v>344</v>
      </c>
      <c r="B656" s="44">
        <v>3144</v>
      </c>
      <c r="C656" s="44" t="s">
        <v>2</v>
      </c>
      <c r="D656" s="89"/>
      <c r="E656" s="67" t="str">
        <f>CONCATENATE(C656,D656)</f>
        <v>X</v>
      </c>
      <c r="F656" s="44" t="s">
        <v>141</v>
      </c>
      <c r="G656" s="192">
        <v>25</v>
      </c>
      <c r="H656" s="44" t="str">
        <f>CONCATENATE(F656,"/",G656)</f>
        <v>XXX241/25</v>
      </c>
      <c r="I656" s="68" t="s">
        <v>5</v>
      </c>
      <c r="J656" s="68" t="s">
        <v>6</v>
      </c>
      <c r="K656" s="69">
        <v>0.92499999999999993</v>
      </c>
      <c r="L656" s="70">
        <v>0.92708333333333337</v>
      </c>
      <c r="M656" s="45" t="s">
        <v>70</v>
      </c>
      <c r="N656" s="70">
        <v>0.95416666666666661</v>
      </c>
      <c r="O656" s="159" t="s">
        <v>144</v>
      </c>
      <c r="P656" s="46"/>
      <c r="Q656" s="71">
        <f t="shared" si="456"/>
        <v>2.7083333333333237E-2</v>
      </c>
      <c r="R656" s="71">
        <f t="shared" si="457"/>
        <v>2.083333333333437E-3</v>
      </c>
      <c r="S656" s="71">
        <f t="shared" si="458"/>
        <v>2.9166666666666674E-2</v>
      </c>
      <c r="T656" s="71">
        <f t="shared" ref="T656" si="482">K656-N655</f>
        <v>6.0416666666666563E-2</v>
      </c>
      <c r="U656" s="44">
        <v>19.399999999999999</v>
      </c>
      <c r="V656" s="44">
        <f>INDEX('Počty dní'!F:J,MATCH(E656,'Počty dní'!H:H,0),4)</f>
        <v>47</v>
      </c>
      <c r="W656" s="115">
        <f>V656*U656</f>
        <v>911.8</v>
      </c>
    </row>
    <row r="657" spans="1:24" ht="15" thickBot="1" x14ac:dyDescent="0.35">
      <c r="A657" s="120" t="str">
        <f ca="1">CONCATENATE(INDIRECT("R[-3]C[0]",FALSE),"celkem")</f>
        <v>344celkem</v>
      </c>
      <c r="B657" s="121"/>
      <c r="C657" s="121" t="str">
        <f ca="1">INDIRECT("R[-1]C[12]",FALSE)</f>
        <v>Dolní Město,,pošta</v>
      </c>
      <c r="D657" s="122"/>
      <c r="E657" s="121"/>
      <c r="F657" s="122"/>
      <c r="G657" s="121"/>
      <c r="H657" s="123"/>
      <c r="I657" s="132"/>
      <c r="J657" s="133" t="str">
        <f ca="1">INDIRECT("R[-2]C[0]",FALSE)</f>
        <v>V</v>
      </c>
      <c r="K657" s="124"/>
      <c r="L657" s="134"/>
      <c r="M657" s="125"/>
      <c r="N657" s="134"/>
      <c r="O657" s="126"/>
      <c r="P657" s="121"/>
      <c r="Q657" s="127">
        <f>SUM(Q643:Q656)</f>
        <v>0.36041666666666633</v>
      </c>
      <c r="R657" s="127">
        <f>SUM(R643:R656)</f>
        <v>2.3611111111111471E-2</v>
      </c>
      <c r="S657" s="127">
        <f>SUM(S643:S656)</f>
        <v>0.3840277777777778</v>
      </c>
      <c r="T657" s="127">
        <f>SUM(T643:T656)</f>
        <v>0.40069444444444435</v>
      </c>
      <c r="U657" s="128">
        <f>SUM(U643:U656)</f>
        <v>273.39999999999998</v>
      </c>
      <c r="V657" s="129"/>
      <c r="W657" s="130">
        <f>SUM(W643:W656)</f>
        <v>12849.799999999997</v>
      </c>
      <c r="X657" s="41"/>
    </row>
    <row r="658" spans="1:24" x14ac:dyDescent="0.3">
      <c r="A658" s="75"/>
      <c r="D658" s="51"/>
      <c r="F658" s="51"/>
      <c r="H658" s="76"/>
      <c r="I658" s="149"/>
      <c r="J658" s="150"/>
      <c r="K658" s="79"/>
      <c r="L658" s="151"/>
      <c r="M658" s="52"/>
      <c r="N658" s="151"/>
      <c r="O658" s="48"/>
      <c r="Q658" s="152"/>
      <c r="R658" s="152"/>
      <c r="S658" s="152"/>
      <c r="T658" s="152"/>
      <c r="U658" s="79"/>
      <c r="W658" s="79"/>
      <c r="X658" s="41"/>
    </row>
    <row r="659" spans="1:24" ht="15" thickBot="1" x14ac:dyDescent="0.35">
      <c r="A659"/>
      <c r="B659"/>
      <c r="C659"/>
      <c r="D659"/>
      <c r="E659"/>
      <c r="F659"/>
      <c r="G659"/>
      <c r="H659"/>
      <c r="I659"/>
      <c r="J659"/>
      <c r="K659"/>
      <c r="L659"/>
      <c r="M659"/>
      <c r="N659"/>
      <c r="O659"/>
      <c r="P659"/>
      <c r="Q659"/>
      <c r="R659"/>
      <c r="S659"/>
      <c r="T659"/>
      <c r="U659"/>
      <c r="V659"/>
      <c r="W659"/>
    </row>
    <row r="660" spans="1:24" x14ac:dyDescent="0.3">
      <c r="A660" s="93">
        <v>345</v>
      </c>
      <c r="B660" s="42">
        <v>3145</v>
      </c>
      <c r="C660" s="42" t="s">
        <v>2</v>
      </c>
      <c r="D660" s="109"/>
      <c r="E660" s="110" t="str">
        <f>CONCATENATE(C660,D660)</f>
        <v>X</v>
      </c>
      <c r="F660" s="42" t="s">
        <v>141</v>
      </c>
      <c r="G660" s="191">
        <v>4</v>
      </c>
      <c r="H660" s="42" t="str">
        <f>CONCATENATE(F660,"/",G660)</f>
        <v>XXX241/4</v>
      </c>
      <c r="I660" s="64" t="s">
        <v>5</v>
      </c>
      <c r="J660" s="64" t="s">
        <v>6</v>
      </c>
      <c r="K660" s="111">
        <v>0.21111111111111111</v>
      </c>
      <c r="L660" s="112">
        <v>0.21249999999999999</v>
      </c>
      <c r="M660" s="168" t="s">
        <v>144</v>
      </c>
      <c r="N660" s="112">
        <v>0.23958333333333334</v>
      </c>
      <c r="O660" s="113" t="s">
        <v>70</v>
      </c>
      <c r="P660" s="42" t="str">
        <f t="shared" ref="P660:P668" si="483">IF(M661=O660,"OK","POZOR")</f>
        <v>OK</v>
      </c>
      <c r="Q660" s="114">
        <f t="shared" ref="Q660:Q669" si="484">IF(ISNUMBER(G660),N660-L660,IF(F660="přejezd",N660-L660,0))</f>
        <v>2.7083333333333348E-2</v>
      </c>
      <c r="R660" s="114">
        <f t="shared" ref="R660:R669" si="485">IF(ISNUMBER(G660),L660-K660,0)</f>
        <v>1.388888888888884E-3</v>
      </c>
      <c r="S660" s="114">
        <f t="shared" ref="S660:S669" si="486">Q660+R660</f>
        <v>2.8472222222222232E-2</v>
      </c>
      <c r="T660" s="114"/>
      <c r="U660" s="42">
        <v>19.399999999999999</v>
      </c>
      <c r="V660" s="42">
        <f>INDEX('Počty dní'!F:J,MATCH(E660,'Počty dní'!H:H,0),4)</f>
        <v>47</v>
      </c>
      <c r="W660" s="65">
        <f>V660*U660</f>
        <v>911.8</v>
      </c>
    </row>
    <row r="661" spans="1:24" x14ac:dyDescent="0.3">
      <c r="A661" s="94">
        <v>345</v>
      </c>
      <c r="B661" s="44">
        <v>3145</v>
      </c>
      <c r="C661" s="44" t="s">
        <v>2</v>
      </c>
      <c r="D661" s="89"/>
      <c r="E661" s="67" t="str">
        <f t="shared" si="459"/>
        <v>X</v>
      </c>
      <c r="F661" s="44" t="s">
        <v>141</v>
      </c>
      <c r="G661" s="192">
        <v>5</v>
      </c>
      <c r="H661" s="44" t="str">
        <f t="shared" si="460"/>
        <v>XXX241/5</v>
      </c>
      <c r="I661" s="68" t="s">
        <v>6</v>
      </c>
      <c r="J661" s="68" t="s">
        <v>6</v>
      </c>
      <c r="K661" s="69">
        <v>0.26944444444444443</v>
      </c>
      <c r="L661" s="70">
        <v>0.27083333333333331</v>
      </c>
      <c r="M661" s="45" t="s">
        <v>70</v>
      </c>
      <c r="N661" s="70">
        <v>0.3215277777777778</v>
      </c>
      <c r="O661" s="162" t="s">
        <v>145</v>
      </c>
      <c r="P661" s="44" t="str">
        <f t="shared" si="483"/>
        <v>OK</v>
      </c>
      <c r="Q661" s="71">
        <f t="shared" si="484"/>
        <v>5.0694444444444486E-2</v>
      </c>
      <c r="R661" s="71">
        <f t="shared" si="485"/>
        <v>1.388888888888884E-3</v>
      </c>
      <c r="S661" s="71">
        <f t="shared" si="486"/>
        <v>5.208333333333337E-2</v>
      </c>
      <c r="T661" s="71">
        <f t="shared" ref="T661:T669" si="487">K661-N660</f>
        <v>2.9861111111111088E-2</v>
      </c>
      <c r="U661" s="44">
        <v>37.299999999999997</v>
      </c>
      <c r="V661" s="44">
        <f>INDEX('Počty dní'!F:J,MATCH(E661,'Počty dní'!H:H,0),4)</f>
        <v>47</v>
      </c>
      <c r="W661" s="115">
        <f t="shared" si="465"/>
        <v>1753.1</v>
      </c>
    </row>
    <row r="662" spans="1:24" x14ac:dyDescent="0.3">
      <c r="A662" s="94">
        <v>345</v>
      </c>
      <c r="B662" s="44">
        <v>3145</v>
      </c>
      <c r="C662" s="44" t="s">
        <v>2</v>
      </c>
      <c r="D662" s="89"/>
      <c r="E662" s="67" t="str">
        <f t="shared" si="459"/>
        <v>X</v>
      </c>
      <c r="F662" s="44" t="s">
        <v>141</v>
      </c>
      <c r="G662" s="192">
        <v>10</v>
      </c>
      <c r="H662" s="44" t="str">
        <f t="shared" si="460"/>
        <v>XXX241/10</v>
      </c>
      <c r="I662" s="68" t="s">
        <v>5</v>
      </c>
      <c r="J662" s="68" t="s">
        <v>6</v>
      </c>
      <c r="K662" s="69">
        <v>0.3527777777777778</v>
      </c>
      <c r="L662" s="70">
        <v>0.35555555555555557</v>
      </c>
      <c r="M662" s="162" t="s">
        <v>145</v>
      </c>
      <c r="N662" s="70">
        <v>0.40625</v>
      </c>
      <c r="O662" s="45" t="s">
        <v>70</v>
      </c>
      <c r="P662" s="44" t="str">
        <f>IF(M663=O662,"OK","POZOR")</f>
        <v>OK</v>
      </c>
      <c r="Q662" s="71">
        <f t="shared" si="484"/>
        <v>5.0694444444444431E-2</v>
      </c>
      <c r="R662" s="71">
        <f t="shared" si="485"/>
        <v>2.7777777777777679E-3</v>
      </c>
      <c r="S662" s="71">
        <f t="shared" si="486"/>
        <v>5.3472222222222199E-2</v>
      </c>
      <c r="T662" s="71">
        <f t="shared" si="487"/>
        <v>3.125E-2</v>
      </c>
      <c r="U662" s="44">
        <v>37.299999999999997</v>
      </c>
      <c r="V662" s="44">
        <f>INDEX('Počty dní'!F:J,MATCH(E662,'Počty dní'!H:H,0),4)</f>
        <v>47</v>
      </c>
      <c r="W662" s="115">
        <f t="shared" si="465"/>
        <v>1753.1</v>
      </c>
    </row>
    <row r="663" spans="1:24" x14ac:dyDescent="0.3">
      <c r="A663" s="94">
        <v>345</v>
      </c>
      <c r="B663" s="44">
        <v>3145</v>
      </c>
      <c r="C663" s="44" t="s">
        <v>2</v>
      </c>
      <c r="D663" s="89"/>
      <c r="E663" s="67" t="str">
        <f t="shared" si="459"/>
        <v>X</v>
      </c>
      <c r="F663" s="44" t="s">
        <v>153</v>
      </c>
      <c r="G663" s="192">
        <v>12</v>
      </c>
      <c r="H663" s="44" t="str">
        <f t="shared" si="460"/>
        <v>XXX240/12</v>
      </c>
      <c r="I663" s="68" t="s">
        <v>5</v>
      </c>
      <c r="J663" s="68" t="s">
        <v>6</v>
      </c>
      <c r="K663" s="69">
        <v>0.50416666666666665</v>
      </c>
      <c r="L663" s="70">
        <v>0.50694444444444442</v>
      </c>
      <c r="M663" s="142" t="s">
        <v>70</v>
      </c>
      <c r="N663" s="70">
        <v>0.53194444444444444</v>
      </c>
      <c r="O663" s="142" t="s">
        <v>151</v>
      </c>
      <c r="P663" s="44" t="str">
        <f t="shared" si="483"/>
        <v>OK</v>
      </c>
      <c r="Q663" s="71">
        <f t="shared" si="484"/>
        <v>2.5000000000000022E-2</v>
      </c>
      <c r="R663" s="71">
        <f t="shared" si="485"/>
        <v>2.7777777777777679E-3</v>
      </c>
      <c r="S663" s="71">
        <f t="shared" si="486"/>
        <v>2.777777777777779E-2</v>
      </c>
      <c r="T663" s="71">
        <f>K663-N662</f>
        <v>9.7916666666666652E-2</v>
      </c>
      <c r="U663" s="44">
        <v>20.399999999999999</v>
      </c>
      <c r="V663" s="44">
        <f>INDEX('Počty dní'!F:J,MATCH(E663,'Počty dní'!H:H,0),4)</f>
        <v>47</v>
      </c>
      <c r="W663" s="115">
        <f t="shared" si="465"/>
        <v>958.8</v>
      </c>
    </row>
    <row r="664" spans="1:24" x14ac:dyDescent="0.3">
      <c r="A664" s="94">
        <v>345</v>
      </c>
      <c r="B664" s="44">
        <v>3145</v>
      </c>
      <c r="C664" s="44" t="s">
        <v>2</v>
      </c>
      <c r="D664" s="89"/>
      <c r="E664" s="67" t="str">
        <f t="shared" si="459"/>
        <v>X</v>
      </c>
      <c r="F664" s="44" t="s">
        <v>156</v>
      </c>
      <c r="G664" s="192">
        <v>5</v>
      </c>
      <c r="H664" s="44" t="str">
        <f t="shared" si="460"/>
        <v>XXX232/5</v>
      </c>
      <c r="I664" s="68" t="s">
        <v>5</v>
      </c>
      <c r="J664" s="68" t="s">
        <v>6</v>
      </c>
      <c r="K664" s="69">
        <v>0.53333333333333333</v>
      </c>
      <c r="L664" s="70">
        <v>0.53472222222222221</v>
      </c>
      <c r="M664" s="162" t="s">
        <v>151</v>
      </c>
      <c r="N664" s="70">
        <v>0.55625000000000002</v>
      </c>
      <c r="O664" s="165" t="s">
        <v>158</v>
      </c>
      <c r="P664" s="44" t="str">
        <f t="shared" si="483"/>
        <v>OK</v>
      </c>
      <c r="Q664" s="71">
        <f t="shared" si="484"/>
        <v>2.1527777777777812E-2</v>
      </c>
      <c r="R664" s="71">
        <f t="shared" si="485"/>
        <v>1.388888888888884E-3</v>
      </c>
      <c r="S664" s="71">
        <f t="shared" si="486"/>
        <v>2.2916666666666696E-2</v>
      </c>
      <c r="T664" s="71">
        <f t="shared" si="487"/>
        <v>1.388888888888884E-3</v>
      </c>
      <c r="U664" s="44">
        <v>17.600000000000001</v>
      </c>
      <c r="V664" s="44">
        <f>INDEX('Počty dní'!F:J,MATCH(E664,'Počty dní'!H:H,0),4)</f>
        <v>47</v>
      </c>
      <c r="W664" s="115">
        <f t="shared" si="465"/>
        <v>827.2</v>
      </c>
    </row>
    <row r="665" spans="1:24" x14ac:dyDescent="0.3">
      <c r="A665" s="94">
        <v>345</v>
      </c>
      <c r="B665" s="44">
        <v>3145</v>
      </c>
      <c r="C665" s="44" t="s">
        <v>2</v>
      </c>
      <c r="D665" s="89"/>
      <c r="E665" s="67" t="str">
        <f t="shared" si="459"/>
        <v>X</v>
      </c>
      <c r="F665" s="44" t="s">
        <v>156</v>
      </c>
      <c r="G665" s="192">
        <v>8</v>
      </c>
      <c r="H665" s="44" t="str">
        <f t="shared" si="460"/>
        <v>XXX232/8</v>
      </c>
      <c r="I665" s="68" t="s">
        <v>5</v>
      </c>
      <c r="J665" s="68" t="s">
        <v>6</v>
      </c>
      <c r="K665" s="69">
        <v>0.56458333333333333</v>
      </c>
      <c r="L665" s="70">
        <v>0.56597222222222221</v>
      </c>
      <c r="M665" s="165" t="s">
        <v>158</v>
      </c>
      <c r="N665" s="70">
        <v>0.58819444444444446</v>
      </c>
      <c r="O665" s="162" t="s">
        <v>151</v>
      </c>
      <c r="P665" s="44" t="str">
        <f t="shared" si="483"/>
        <v>OK</v>
      </c>
      <c r="Q665" s="71">
        <f t="shared" si="484"/>
        <v>2.2222222222222254E-2</v>
      </c>
      <c r="R665" s="71">
        <f t="shared" si="485"/>
        <v>1.388888888888884E-3</v>
      </c>
      <c r="S665" s="71">
        <f t="shared" si="486"/>
        <v>2.3611111111111138E-2</v>
      </c>
      <c r="T665" s="71">
        <f t="shared" si="487"/>
        <v>8.3333333333333037E-3</v>
      </c>
      <c r="U665" s="44">
        <v>17.600000000000001</v>
      </c>
      <c r="V665" s="44">
        <f>INDEX('Počty dní'!F:J,MATCH(E665,'Počty dní'!H:H,0),4)</f>
        <v>47</v>
      </c>
      <c r="W665" s="115">
        <f t="shared" si="465"/>
        <v>827.2</v>
      </c>
    </row>
    <row r="666" spans="1:24" x14ac:dyDescent="0.3">
      <c r="A666" s="94">
        <v>345</v>
      </c>
      <c r="B666" s="44">
        <v>3145</v>
      </c>
      <c r="C666" s="44" t="s">
        <v>2</v>
      </c>
      <c r="D666" s="89"/>
      <c r="E666" s="67" t="str">
        <f t="shared" si="459"/>
        <v>X</v>
      </c>
      <c r="F666" s="44" t="s">
        <v>153</v>
      </c>
      <c r="G666" s="192">
        <v>17</v>
      </c>
      <c r="H666" s="44" t="str">
        <f t="shared" si="460"/>
        <v>XXX240/17</v>
      </c>
      <c r="I666" s="68" t="s">
        <v>6</v>
      </c>
      <c r="J666" s="68" t="s">
        <v>6</v>
      </c>
      <c r="K666" s="69">
        <v>0.59097222222222223</v>
      </c>
      <c r="L666" s="70">
        <v>0.59236111111111112</v>
      </c>
      <c r="M666" s="162" t="s">
        <v>151</v>
      </c>
      <c r="N666" s="70">
        <v>0.61805555555555558</v>
      </c>
      <c r="O666" s="142" t="s">
        <v>70</v>
      </c>
      <c r="P666" s="44" t="str">
        <f t="shared" si="483"/>
        <v>OK</v>
      </c>
      <c r="Q666" s="71">
        <f t="shared" si="484"/>
        <v>2.5694444444444464E-2</v>
      </c>
      <c r="R666" s="71">
        <f t="shared" si="485"/>
        <v>1.388888888888884E-3</v>
      </c>
      <c r="S666" s="71">
        <f t="shared" si="486"/>
        <v>2.7083333333333348E-2</v>
      </c>
      <c r="T666" s="71">
        <f t="shared" si="487"/>
        <v>2.7777777777777679E-3</v>
      </c>
      <c r="U666" s="44">
        <v>20.399999999999999</v>
      </c>
      <c r="V666" s="44">
        <f>INDEX('Počty dní'!F:J,MATCH(E666,'Počty dní'!H:H,0),4)</f>
        <v>47</v>
      </c>
      <c r="W666" s="115">
        <f t="shared" si="465"/>
        <v>958.8</v>
      </c>
    </row>
    <row r="667" spans="1:24" x14ac:dyDescent="0.3">
      <c r="A667" s="94">
        <v>345</v>
      </c>
      <c r="B667" s="44">
        <v>3145</v>
      </c>
      <c r="C667" s="44" t="s">
        <v>2</v>
      </c>
      <c r="D667" s="89"/>
      <c r="E667" s="67" t="str">
        <f t="shared" si="459"/>
        <v>X</v>
      </c>
      <c r="F667" s="44" t="s">
        <v>141</v>
      </c>
      <c r="G667" s="192">
        <v>17</v>
      </c>
      <c r="H667" s="44" t="str">
        <f t="shared" si="460"/>
        <v>XXX241/17</v>
      </c>
      <c r="I667" s="68" t="s">
        <v>6</v>
      </c>
      <c r="J667" s="68" t="s">
        <v>6</v>
      </c>
      <c r="K667" s="69">
        <v>0.6333333333333333</v>
      </c>
      <c r="L667" s="70">
        <v>0.63541666666666663</v>
      </c>
      <c r="M667" s="45" t="s">
        <v>70</v>
      </c>
      <c r="N667" s="70">
        <v>0.66597222222222219</v>
      </c>
      <c r="O667" s="164" t="s">
        <v>144</v>
      </c>
      <c r="P667" s="44" t="str">
        <f t="shared" si="483"/>
        <v>OK</v>
      </c>
      <c r="Q667" s="71">
        <f t="shared" si="484"/>
        <v>3.0555555555555558E-2</v>
      </c>
      <c r="R667" s="71">
        <f t="shared" si="485"/>
        <v>2.0833333333333259E-3</v>
      </c>
      <c r="S667" s="71">
        <f t="shared" si="486"/>
        <v>3.2638888888888884E-2</v>
      </c>
      <c r="T667" s="71">
        <f t="shared" si="487"/>
        <v>1.5277777777777724E-2</v>
      </c>
      <c r="U667" s="44">
        <v>23.4</v>
      </c>
      <c r="V667" s="44">
        <f>INDEX('Počty dní'!F:J,MATCH(E667,'Počty dní'!H:H,0),4)</f>
        <v>47</v>
      </c>
      <c r="W667" s="115">
        <f t="shared" si="465"/>
        <v>1099.8</v>
      </c>
    </row>
    <row r="668" spans="1:24" x14ac:dyDescent="0.3">
      <c r="A668" s="94">
        <v>345</v>
      </c>
      <c r="B668" s="44">
        <v>3145</v>
      </c>
      <c r="C668" s="44" t="s">
        <v>2</v>
      </c>
      <c r="D668" s="89"/>
      <c r="E668" s="67" t="str">
        <f t="shared" si="459"/>
        <v>X</v>
      </c>
      <c r="F668" s="44" t="s">
        <v>141</v>
      </c>
      <c r="G668" s="192">
        <v>20</v>
      </c>
      <c r="H668" s="44" t="str">
        <f t="shared" si="460"/>
        <v>XXX241/20</v>
      </c>
      <c r="I668" s="68" t="s">
        <v>5</v>
      </c>
      <c r="J668" s="68" t="s">
        <v>6</v>
      </c>
      <c r="K668" s="69">
        <v>0.6694444444444444</v>
      </c>
      <c r="L668" s="70">
        <v>0.67083333333333339</v>
      </c>
      <c r="M668" s="164" t="s">
        <v>144</v>
      </c>
      <c r="N668" s="70">
        <v>0.69791666666666663</v>
      </c>
      <c r="O668" s="45" t="s">
        <v>70</v>
      </c>
      <c r="P668" s="44" t="str">
        <f t="shared" si="483"/>
        <v>OK</v>
      </c>
      <c r="Q668" s="71">
        <f t="shared" si="484"/>
        <v>2.7083333333333237E-2</v>
      </c>
      <c r="R668" s="71">
        <f t="shared" si="485"/>
        <v>1.388888888888995E-3</v>
      </c>
      <c r="S668" s="71">
        <f t="shared" si="486"/>
        <v>2.8472222222222232E-2</v>
      </c>
      <c r="T668" s="71">
        <f t="shared" si="487"/>
        <v>3.4722222222222099E-3</v>
      </c>
      <c r="U668" s="44">
        <v>19.399999999999999</v>
      </c>
      <c r="V668" s="44">
        <f>INDEX('Počty dní'!F:J,MATCH(E668,'Počty dní'!H:H,0),4)</f>
        <v>47</v>
      </c>
      <c r="W668" s="115">
        <f t="shared" si="465"/>
        <v>911.8</v>
      </c>
    </row>
    <row r="669" spans="1:24" ht="15" thickBot="1" x14ac:dyDescent="0.35">
      <c r="A669" s="94">
        <v>345</v>
      </c>
      <c r="B669" s="44">
        <v>3145</v>
      </c>
      <c r="C669" s="44" t="s">
        <v>2</v>
      </c>
      <c r="D669" s="89"/>
      <c r="E669" s="67" t="str">
        <f t="shared" si="459"/>
        <v>X</v>
      </c>
      <c r="F669" s="44" t="s">
        <v>141</v>
      </c>
      <c r="G669" s="192">
        <v>21</v>
      </c>
      <c r="H669" s="44" t="str">
        <f t="shared" si="460"/>
        <v>XXX241/21</v>
      </c>
      <c r="I669" s="68" t="s">
        <v>5</v>
      </c>
      <c r="J669" s="68" t="s">
        <v>6</v>
      </c>
      <c r="K669" s="69">
        <v>0.71666666666666667</v>
      </c>
      <c r="L669" s="70">
        <v>0.71875</v>
      </c>
      <c r="M669" s="45" t="s">
        <v>70</v>
      </c>
      <c r="N669" s="70">
        <v>0.74583333333333324</v>
      </c>
      <c r="O669" s="164" t="s">
        <v>144</v>
      </c>
      <c r="P669" s="44"/>
      <c r="Q669" s="71">
        <f t="shared" si="484"/>
        <v>2.7083333333333237E-2</v>
      </c>
      <c r="R669" s="71">
        <f t="shared" si="485"/>
        <v>2.0833333333333259E-3</v>
      </c>
      <c r="S669" s="71">
        <f t="shared" si="486"/>
        <v>2.9166666666666563E-2</v>
      </c>
      <c r="T669" s="71">
        <f t="shared" si="487"/>
        <v>1.8750000000000044E-2</v>
      </c>
      <c r="U669" s="44">
        <v>19.399999999999999</v>
      </c>
      <c r="V669" s="44">
        <f>INDEX('Počty dní'!F:J,MATCH(E669,'Počty dní'!H:H,0),4)</f>
        <v>47</v>
      </c>
      <c r="W669" s="115">
        <f t="shared" si="465"/>
        <v>911.8</v>
      </c>
    </row>
    <row r="670" spans="1:24" ht="15" thickBot="1" x14ac:dyDescent="0.35">
      <c r="A670" s="120" t="str">
        <f ca="1">CONCATENATE(INDIRECT("R[-3]C[0]",FALSE),"celkem")</f>
        <v>345celkem</v>
      </c>
      <c r="B670" s="121"/>
      <c r="C670" s="121" t="str">
        <f ca="1">INDIRECT("R[-1]C[12]",FALSE)</f>
        <v>Dolní Město,,pošta</v>
      </c>
      <c r="D670" s="122"/>
      <c r="E670" s="121"/>
      <c r="F670" s="122"/>
      <c r="G670" s="121"/>
      <c r="H670" s="123"/>
      <c r="I670" s="132"/>
      <c r="J670" s="133" t="str">
        <f ca="1">INDIRECT("R[-2]C[0]",FALSE)</f>
        <v>V</v>
      </c>
      <c r="K670" s="124"/>
      <c r="L670" s="134"/>
      <c r="M670" s="125"/>
      <c r="N670" s="134"/>
      <c r="O670" s="126"/>
      <c r="P670" s="121"/>
      <c r="Q670" s="127">
        <f>SUM(Q660:Q669)</f>
        <v>0.30763888888888885</v>
      </c>
      <c r="R670" s="127">
        <f>SUM(R660:R669)</f>
        <v>1.8055555555555602E-2</v>
      </c>
      <c r="S670" s="127">
        <f>SUM(S660:S669)</f>
        <v>0.32569444444444445</v>
      </c>
      <c r="T670" s="127">
        <f>SUM(T660:T669)</f>
        <v>0.20902777777777767</v>
      </c>
      <c r="U670" s="128">
        <f>SUM(U660:U669)</f>
        <v>232.20000000000002</v>
      </c>
      <c r="V670" s="129"/>
      <c r="W670" s="130">
        <f>SUM(W660:W669)</f>
        <v>10913.399999999998</v>
      </c>
      <c r="X670" s="41"/>
    </row>
    <row r="671" spans="1:24" x14ac:dyDescent="0.3">
      <c r="A671" s="75"/>
      <c r="D671" s="51"/>
      <c r="F671" s="51"/>
      <c r="H671" s="76"/>
      <c r="I671" s="149"/>
      <c r="J671" s="150"/>
      <c r="K671" s="79"/>
      <c r="L671" s="151"/>
      <c r="M671" s="52"/>
      <c r="N671" s="151"/>
      <c r="O671" s="48"/>
      <c r="Q671" s="152"/>
      <c r="R671" s="152"/>
      <c r="S671" s="152"/>
      <c r="T671" s="152"/>
      <c r="U671" s="79"/>
      <c r="W671" s="79"/>
      <c r="X671" s="41"/>
    </row>
    <row r="672" spans="1:24" ht="15" thickBot="1" x14ac:dyDescent="0.35">
      <c r="A672"/>
      <c r="B672"/>
      <c r="C672"/>
      <c r="D672"/>
      <c r="E672"/>
      <c r="F672"/>
      <c r="G672"/>
      <c r="H672"/>
      <c r="I672"/>
      <c r="J672"/>
      <c r="K672"/>
      <c r="L672"/>
      <c r="M672"/>
      <c r="N672"/>
      <c r="O672"/>
      <c r="P672"/>
      <c r="Q672"/>
      <c r="R672"/>
      <c r="S672"/>
      <c r="T672"/>
      <c r="U672"/>
      <c r="V672"/>
      <c r="W672"/>
    </row>
    <row r="673" spans="1:24" x14ac:dyDescent="0.3">
      <c r="A673" s="93">
        <v>346</v>
      </c>
      <c r="B673" s="42">
        <v>3146</v>
      </c>
      <c r="C673" s="42" t="s">
        <v>2</v>
      </c>
      <c r="D673" s="109"/>
      <c r="E673" s="110" t="str">
        <f t="shared" ref="E673" si="488">CONCATENATE(C673,D673)</f>
        <v>X</v>
      </c>
      <c r="F673" s="42" t="s">
        <v>29</v>
      </c>
      <c r="G673" s="191"/>
      <c r="H673" s="42" t="s">
        <v>29</v>
      </c>
      <c r="I673" s="64"/>
      <c r="J673" s="64" t="s">
        <v>5</v>
      </c>
      <c r="K673" s="111">
        <v>0.1875</v>
      </c>
      <c r="L673" s="112">
        <v>0.1875</v>
      </c>
      <c r="M673" s="169" t="s">
        <v>144</v>
      </c>
      <c r="N673" s="112">
        <v>0.19236111111111112</v>
      </c>
      <c r="O673" s="169" t="s">
        <v>171</v>
      </c>
      <c r="P673" s="42" t="str">
        <f t="shared" ref="P673" si="489">IF(M674=O673,"OK","POZOR")</f>
        <v>OK</v>
      </c>
      <c r="Q673" s="114">
        <f t="shared" ref="Q673:Q685" si="490">IF(ISNUMBER(G673),N673-L673,IF(F673="přejezd",N673-L673,0))</f>
        <v>4.8611111111111216E-3</v>
      </c>
      <c r="R673" s="114">
        <f t="shared" ref="R673:R685" si="491">IF(ISNUMBER(G673),L673-K673,0)</f>
        <v>0</v>
      </c>
      <c r="S673" s="114">
        <f t="shared" ref="S673:S685" si="492">Q673+R673</f>
        <v>4.8611111111111216E-3</v>
      </c>
      <c r="T673" s="114"/>
      <c r="U673" s="42">
        <v>0</v>
      </c>
      <c r="V673" s="42">
        <f>INDEX('Počty dní'!F:J,MATCH(E673,'Počty dní'!H:H,0),4)</f>
        <v>47</v>
      </c>
      <c r="W673" s="65">
        <f t="shared" ref="W673" si="493">V673*U673</f>
        <v>0</v>
      </c>
    </row>
    <row r="674" spans="1:24" x14ac:dyDescent="0.3">
      <c r="A674" s="94">
        <v>346</v>
      </c>
      <c r="B674" s="44">
        <v>3146</v>
      </c>
      <c r="C674" s="44" t="s">
        <v>2</v>
      </c>
      <c r="D674" s="89"/>
      <c r="E674" s="67" t="str">
        <f>CONCATENATE(C674,D674)</f>
        <v>X</v>
      </c>
      <c r="F674" s="44" t="s">
        <v>170</v>
      </c>
      <c r="G674" s="192">
        <v>2</v>
      </c>
      <c r="H674" s="44" t="str">
        <f>CONCATENATE(F674,"/",G674)</f>
        <v>XXX248/2</v>
      </c>
      <c r="I674" s="68" t="s">
        <v>5</v>
      </c>
      <c r="J674" s="68" t="s">
        <v>5</v>
      </c>
      <c r="K674" s="69">
        <v>0.19236111111111112</v>
      </c>
      <c r="L674" s="70">
        <v>0.19305555555555554</v>
      </c>
      <c r="M674" s="163" t="s">
        <v>171</v>
      </c>
      <c r="N674" s="70">
        <v>0.21388888888888891</v>
      </c>
      <c r="O674" s="164" t="s">
        <v>151</v>
      </c>
      <c r="P674" s="44" t="str">
        <f>IF(M675=O674,"OK","POZOR")</f>
        <v>OK</v>
      </c>
      <c r="Q674" s="71">
        <f t="shared" si="490"/>
        <v>2.083333333333337E-2</v>
      </c>
      <c r="R674" s="71">
        <f t="shared" si="491"/>
        <v>6.9444444444441422E-4</v>
      </c>
      <c r="S674" s="71">
        <f t="shared" si="492"/>
        <v>2.1527777777777785E-2</v>
      </c>
      <c r="T674" s="71">
        <f t="shared" ref="T674:T685" si="494">K674-N673</f>
        <v>0</v>
      </c>
      <c r="U674" s="44">
        <v>16</v>
      </c>
      <c r="V674" s="44">
        <f>INDEX('Počty dní'!F:J,MATCH(E674,'Počty dní'!H:H,0),4)</f>
        <v>47</v>
      </c>
      <c r="W674" s="115">
        <f>V674*U674</f>
        <v>752</v>
      </c>
    </row>
    <row r="675" spans="1:24" x14ac:dyDescent="0.3">
      <c r="A675" s="94">
        <v>346</v>
      </c>
      <c r="B675" s="44">
        <v>3146</v>
      </c>
      <c r="C675" s="44" t="s">
        <v>2</v>
      </c>
      <c r="D675" s="89"/>
      <c r="E675" s="67" t="str">
        <f t="shared" ref="E675:E685" si="495">CONCATENATE(C675,D675)</f>
        <v>X</v>
      </c>
      <c r="F675" s="44" t="s">
        <v>170</v>
      </c>
      <c r="G675" s="192">
        <v>1</v>
      </c>
      <c r="H675" s="44" t="str">
        <f t="shared" ref="H675:H685" si="496">CONCATENATE(F675,"/",G675)</f>
        <v>XXX248/1</v>
      </c>
      <c r="I675" s="68" t="s">
        <v>5</v>
      </c>
      <c r="J675" s="68" t="s">
        <v>5</v>
      </c>
      <c r="K675" s="69">
        <v>0.23472222222222219</v>
      </c>
      <c r="L675" s="70">
        <v>0.23611111111111113</v>
      </c>
      <c r="M675" s="164" t="s">
        <v>151</v>
      </c>
      <c r="N675" s="70">
        <v>0.26527777777777778</v>
      </c>
      <c r="O675" s="162" t="s">
        <v>145</v>
      </c>
      <c r="P675" s="44" t="str">
        <f t="shared" ref="P675:P684" si="497">IF(M676=O675,"OK","POZOR")</f>
        <v>OK</v>
      </c>
      <c r="Q675" s="71">
        <f t="shared" si="490"/>
        <v>2.9166666666666646E-2</v>
      </c>
      <c r="R675" s="71">
        <f t="shared" si="491"/>
        <v>1.3888888888889395E-3</v>
      </c>
      <c r="S675" s="71">
        <f t="shared" si="492"/>
        <v>3.0555555555555586E-2</v>
      </c>
      <c r="T675" s="71">
        <f t="shared" si="494"/>
        <v>2.0833333333333287E-2</v>
      </c>
      <c r="U675" s="44">
        <v>24.4</v>
      </c>
      <c r="V675" s="44">
        <f>INDEX('Počty dní'!F:J,MATCH(E675,'Počty dní'!H:H,0),4)</f>
        <v>47</v>
      </c>
      <c r="W675" s="115">
        <f t="shared" ref="W675:W685" si="498">V675*U675</f>
        <v>1146.8</v>
      </c>
    </row>
    <row r="676" spans="1:24" x14ac:dyDescent="0.3">
      <c r="A676" s="94">
        <v>346</v>
      </c>
      <c r="B676" s="44">
        <v>3146</v>
      </c>
      <c r="C676" s="44" t="s">
        <v>2</v>
      </c>
      <c r="D676" s="89"/>
      <c r="E676" s="67" t="str">
        <f>CONCATENATE(C676,D676)</f>
        <v>X</v>
      </c>
      <c r="F676" s="44" t="s">
        <v>170</v>
      </c>
      <c r="G676" s="192">
        <v>4</v>
      </c>
      <c r="H676" s="44" t="str">
        <f>CONCATENATE(F676,"/",G676)</f>
        <v>XXX248/4</v>
      </c>
      <c r="I676" s="68" t="s">
        <v>5</v>
      </c>
      <c r="J676" s="68" t="s">
        <v>5</v>
      </c>
      <c r="K676" s="69">
        <v>0.2673611111111111</v>
      </c>
      <c r="L676" s="70">
        <v>0.26805555555555555</v>
      </c>
      <c r="M676" s="162" t="s">
        <v>145</v>
      </c>
      <c r="N676" s="70">
        <v>0.29722222222222222</v>
      </c>
      <c r="O676" s="164" t="s">
        <v>151</v>
      </c>
      <c r="P676" s="44" t="str">
        <f t="shared" si="497"/>
        <v>OK</v>
      </c>
      <c r="Q676" s="71">
        <f t="shared" si="490"/>
        <v>2.9166666666666674E-2</v>
      </c>
      <c r="R676" s="71">
        <f t="shared" si="491"/>
        <v>6.9444444444444198E-4</v>
      </c>
      <c r="S676" s="71">
        <f t="shared" si="492"/>
        <v>2.9861111111111116E-2</v>
      </c>
      <c r="T676" s="71">
        <f t="shared" si="494"/>
        <v>2.0833333333333259E-3</v>
      </c>
      <c r="U676" s="44">
        <v>22.3</v>
      </c>
      <c r="V676" s="44">
        <f>INDEX('Počty dní'!F:J,MATCH(E676,'Počty dní'!H:H,0),4)</f>
        <v>47</v>
      </c>
      <c r="W676" s="115">
        <f>V676*U676</f>
        <v>1048.1000000000001</v>
      </c>
    </row>
    <row r="677" spans="1:24" x14ac:dyDescent="0.3">
      <c r="A677" s="94">
        <v>346</v>
      </c>
      <c r="B677" s="44">
        <v>3146</v>
      </c>
      <c r="C677" s="44" t="s">
        <v>2</v>
      </c>
      <c r="D677" s="89"/>
      <c r="E677" s="67" t="str">
        <f t="shared" si="495"/>
        <v>X</v>
      </c>
      <c r="F677" s="44" t="s">
        <v>170</v>
      </c>
      <c r="G677" s="192">
        <v>3</v>
      </c>
      <c r="H677" s="44" t="str">
        <f t="shared" si="496"/>
        <v>XXX248/3</v>
      </c>
      <c r="I677" s="68" t="s">
        <v>5</v>
      </c>
      <c r="J677" s="68" t="s">
        <v>5</v>
      </c>
      <c r="K677" s="69">
        <v>0.29791666666666666</v>
      </c>
      <c r="L677" s="70">
        <v>0.2986111111111111</v>
      </c>
      <c r="M677" s="164" t="s">
        <v>151</v>
      </c>
      <c r="N677" s="70">
        <v>0.32361111111111113</v>
      </c>
      <c r="O677" s="162" t="s">
        <v>145</v>
      </c>
      <c r="P677" s="44" t="str">
        <f t="shared" si="497"/>
        <v>OK</v>
      </c>
      <c r="Q677" s="71">
        <f t="shared" si="490"/>
        <v>2.5000000000000022E-2</v>
      </c>
      <c r="R677" s="71">
        <f t="shared" si="491"/>
        <v>6.9444444444444198E-4</v>
      </c>
      <c r="S677" s="71">
        <f t="shared" si="492"/>
        <v>2.5694444444444464E-2</v>
      </c>
      <c r="T677" s="71">
        <f t="shared" si="494"/>
        <v>6.9444444444444198E-4</v>
      </c>
      <c r="U677" s="44">
        <v>19.7</v>
      </c>
      <c r="V677" s="44">
        <f>INDEX('Počty dní'!F:J,MATCH(E677,'Počty dní'!H:H,0),4)</f>
        <v>47</v>
      </c>
      <c r="W677" s="115">
        <f t="shared" si="498"/>
        <v>925.9</v>
      </c>
    </row>
    <row r="678" spans="1:24" x14ac:dyDescent="0.3">
      <c r="A678" s="94">
        <v>346</v>
      </c>
      <c r="B678" s="44">
        <v>3146</v>
      </c>
      <c r="C678" s="44" t="s">
        <v>2</v>
      </c>
      <c r="D678" s="89"/>
      <c r="E678" s="67" t="str">
        <f>CONCATENATE(C678,D678)</f>
        <v>X</v>
      </c>
      <c r="F678" s="44" t="s">
        <v>170</v>
      </c>
      <c r="G678" s="192">
        <v>6</v>
      </c>
      <c r="H678" s="44" t="str">
        <f>CONCATENATE(F678,"/",G678)</f>
        <v>XXX248/6</v>
      </c>
      <c r="I678" s="68" t="s">
        <v>5</v>
      </c>
      <c r="J678" s="68" t="s">
        <v>5</v>
      </c>
      <c r="K678" s="69">
        <v>0.3888888888888889</v>
      </c>
      <c r="L678" s="70">
        <v>0.39027777777777778</v>
      </c>
      <c r="M678" s="162" t="s">
        <v>145</v>
      </c>
      <c r="N678" s="70">
        <v>0.42222222222222222</v>
      </c>
      <c r="O678" s="164" t="s">
        <v>151</v>
      </c>
      <c r="P678" s="44" t="str">
        <f t="shared" si="497"/>
        <v>OK</v>
      </c>
      <c r="Q678" s="71">
        <f t="shared" si="490"/>
        <v>3.1944444444444442E-2</v>
      </c>
      <c r="R678" s="71">
        <f t="shared" si="491"/>
        <v>1.388888888888884E-3</v>
      </c>
      <c r="S678" s="71">
        <f t="shared" si="492"/>
        <v>3.3333333333333326E-2</v>
      </c>
      <c r="T678" s="71">
        <f t="shared" si="494"/>
        <v>6.5277777777777768E-2</v>
      </c>
      <c r="U678" s="44">
        <v>24.4</v>
      </c>
      <c r="V678" s="44">
        <f>INDEX('Počty dní'!F:J,MATCH(E678,'Počty dní'!H:H,0),4)</f>
        <v>47</v>
      </c>
      <c r="W678" s="115">
        <f>V678*U678</f>
        <v>1146.8</v>
      </c>
    </row>
    <row r="679" spans="1:24" x14ac:dyDescent="0.3">
      <c r="A679" s="94">
        <v>346</v>
      </c>
      <c r="B679" s="44">
        <v>3146</v>
      </c>
      <c r="C679" s="44" t="s">
        <v>2</v>
      </c>
      <c r="D679" s="89"/>
      <c r="E679" s="67" t="str">
        <f t="shared" si="495"/>
        <v>X</v>
      </c>
      <c r="F679" s="44" t="s">
        <v>170</v>
      </c>
      <c r="G679" s="192">
        <v>5</v>
      </c>
      <c r="H679" s="44" t="str">
        <f t="shared" si="496"/>
        <v>XXX248/5</v>
      </c>
      <c r="I679" s="68" t="s">
        <v>5</v>
      </c>
      <c r="J679" s="68" t="s">
        <v>5</v>
      </c>
      <c r="K679" s="69">
        <v>0.53333333333333333</v>
      </c>
      <c r="L679" s="70">
        <v>0.53472222222222221</v>
      </c>
      <c r="M679" s="164" t="s">
        <v>151</v>
      </c>
      <c r="N679" s="70">
        <v>0.56388888888888888</v>
      </c>
      <c r="O679" s="162" t="s">
        <v>145</v>
      </c>
      <c r="P679" s="44" t="str">
        <f t="shared" si="497"/>
        <v>OK</v>
      </c>
      <c r="Q679" s="71">
        <f t="shared" si="490"/>
        <v>2.9166666666666674E-2</v>
      </c>
      <c r="R679" s="71">
        <f t="shared" si="491"/>
        <v>1.388888888888884E-3</v>
      </c>
      <c r="S679" s="71">
        <f t="shared" si="492"/>
        <v>3.0555555555555558E-2</v>
      </c>
      <c r="T679" s="71">
        <f t="shared" si="494"/>
        <v>0.1111111111111111</v>
      </c>
      <c r="U679" s="44">
        <v>24.4</v>
      </c>
      <c r="V679" s="44">
        <f>INDEX('Počty dní'!F:J,MATCH(E679,'Počty dní'!H:H,0),4)</f>
        <v>47</v>
      </c>
      <c r="W679" s="115">
        <f t="shared" si="498"/>
        <v>1146.8</v>
      </c>
    </row>
    <row r="680" spans="1:24" x14ac:dyDescent="0.3">
      <c r="A680" s="94">
        <v>346</v>
      </c>
      <c r="B680" s="44">
        <v>3146</v>
      </c>
      <c r="C680" s="44" t="s">
        <v>2</v>
      </c>
      <c r="D680" s="89"/>
      <c r="E680" s="67" t="str">
        <f t="shared" si="495"/>
        <v>X</v>
      </c>
      <c r="F680" s="44" t="s">
        <v>170</v>
      </c>
      <c r="G680" s="192">
        <v>8</v>
      </c>
      <c r="H680" s="44" t="str">
        <f t="shared" si="496"/>
        <v>XXX248/8</v>
      </c>
      <c r="I680" s="68" t="s">
        <v>5</v>
      </c>
      <c r="J680" s="68" t="s">
        <v>5</v>
      </c>
      <c r="K680" s="69">
        <v>0.56458333333333333</v>
      </c>
      <c r="L680" s="70">
        <v>0.56597222222222221</v>
      </c>
      <c r="M680" s="162" t="s">
        <v>145</v>
      </c>
      <c r="N680" s="70">
        <v>0.60486111111111118</v>
      </c>
      <c r="O680" s="164" t="s">
        <v>167</v>
      </c>
      <c r="P680" s="44" t="str">
        <f t="shared" si="497"/>
        <v>OK</v>
      </c>
      <c r="Q680" s="71">
        <f t="shared" si="490"/>
        <v>3.8888888888888973E-2</v>
      </c>
      <c r="R680" s="71">
        <f t="shared" si="491"/>
        <v>1.388888888888884E-3</v>
      </c>
      <c r="S680" s="71">
        <f t="shared" si="492"/>
        <v>4.0277777777777857E-2</v>
      </c>
      <c r="T680" s="71">
        <f t="shared" si="494"/>
        <v>6.9444444444444198E-4</v>
      </c>
      <c r="U680" s="44">
        <v>29</v>
      </c>
      <c r="V680" s="44">
        <f>INDEX('Počty dní'!F:J,MATCH(E680,'Počty dní'!H:H,0),4)</f>
        <v>47</v>
      </c>
      <c r="W680" s="115">
        <f t="shared" si="498"/>
        <v>1363</v>
      </c>
    </row>
    <row r="681" spans="1:24" x14ac:dyDescent="0.3">
      <c r="A681" s="94">
        <v>346</v>
      </c>
      <c r="B681" s="44">
        <v>3146</v>
      </c>
      <c r="C681" s="44" t="s">
        <v>2</v>
      </c>
      <c r="D681" s="89"/>
      <c r="E681" s="67" t="str">
        <f>CONCATENATE(C681,D681)</f>
        <v>X</v>
      </c>
      <c r="F681" s="44" t="s">
        <v>170</v>
      </c>
      <c r="G681" s="192">
        <v>7</v>
      </c>
      <c r="H681" s="44" t="str">
        <f>CONCATENATE(F681,"/",G681)</f>
        <v>XXX248/7</v>
      </c>
      <c r="I681" s="68" t="s">
        <v>5</v>
      </c>
      <c r="J681" s="68" t="s">
        <v>5</v>
      </c>
      <c r="K681" s="69">
        <v>0.61041666666666672</v>
      </c>
      <c r="L681" s="70">
        <v>0.61111111111111105</v>
      </c>
      <c r="M681" s="164" t="s">
        <v>167</v>
      </c>
      <c r="N681" s="70">
        <v>0.64444444444444449</v>
      </c>
      <c r="O681" s="162" t="s">
        <v>145</v>
      </c>
      <c r="P681" s="44" t="str">
        <f t="shared" si="497"/>
        <v>OK</v>
      </c>
      <c r="Q681" s="71">
        <f t="shared" si="490"/>
        <v>3.3333333333333437E-2</v>
      </c>
      <c r="R681" s="71">
        <f t="shared" si="491"/>
        <v>6.9444444444433095E-4</v>
      </c>
      <c r="S681" s="71">
        <f t="shared" si="492"/>
        <v>3.4027777777777768E-2</v>
      </c>
      <c r="T681" s="71">
        <f t="shared" si="494"/>
        <v>5.5555555555555358E-3</v>
      </c>
      <c r="U681" s="44">
        <v>26.9</v>
      </c>
      <c r="V681" s="44">
        <f>INDEX('Počty dní'!F:J,MATCH(E681,'Počty dní'!H:H,0),4)</f>
        <v>47</v>
      </c>
      <c r="W681" s="115">
        <f>V681*U681</f>
        <v>1264.3</v>
      </c>
    </row>
    <row r="682" spans="1:24" x14ac:dyDescent="0.3">
      <c r="A682" s="94">
        <v>346</v>
      </c>
      <c r="B682" s="44">
        <v>3146</v>
      </c>
      <c r="C682" s="44" t="s">
        <v>2</v>
      </c>
      <c r="D682" s="89"/>
      <c r="E682" s="67" t="str">
        <f t="shared" ref="E682" si="499">CONCATENATE(C682,D682)</f>
        <v>X</v>
      </c>
      <c r="F682" s="44" t="s">
        <v>29</v>
      </c>
      <c r="G682" s="192"/>
      <c r="H682" s="44" t="s">
        <v>29</v>
      </c>
      <c r="I682" s="68"/>
      <c r="J682" s="68" t="s">
        <v>5</v>
      </c>
      <c r="K682" s="69">
        <v>0.64444444444444449</v>
      </c>
      <c r="L682" s="70">
        <v>0.64444444444444449</v>
      </c>
      <c r="M682" s="162" t="s">
        <v>145</v>
      </c>
      <c r="N682" s="70">
        <v>0.64652777777777781</v>
      </c>
      <c r="O682" s="142" t="s">
        <v>155</v>
      </c>
      <c r="P682" s="44" t="str">
        <f t="shared" si="497"/>
        <v>OK</v>
      </c>
      <c r="Q682" s="71">
        <f t="shared" si="490"/>
        <v>2.0833333333333259E-3</v>
      </c>
      <c r="R682" s="71">
        <f t="shared" si="491"/>
        <v>0</v>
      </c>
      <c r="S682" s="71">
        <f t="shared" si="492"/>
        <v>2.0833333333333259E-3</v>
      </c>
      <c r="T682" s="71">
        <f t="shared" si="494"/>
        <v>0</v>
      </c>
      <c r="U682" s="44">
        <v>0</v>
      </c>
      <c r="V682" s="44">
        <f>INDEX('Počty dní'!F:J,MATCH(E682,'Počty dní'!H:H,0),4)</f>
        <v>47</v>
      </c>
      <c r="W682" s="115">
        <f t="shared" ref="W682" si="500">V682*U682</f>
        <v>0</v>
      </c>
    </row>
    <row r="683" spans="1:24" x14ac:dyDescent="0.3">
      <c r="A683" s="94">
        <v>346</v>
      </c>
      <c r="B683" s="44">
        <v>3146</v>
      </c>
      <c r="C683" s="44" t="s">
        <v>2</v>
      </c>
      <c r="D683" s="89"/>
      <c r="E683" s="67" t="str">
        <f>CONCATENATE(C683,D683)</f>
        <v>X</v>
      </c>
      <c r="F683" s="44" t="s">
        <v>154</v>
      </c>
      <c r="G683" s="192">
        <v>17</v>
      </c>
      <c r="H683" s="44" t="str">
        <f>CONCATENATE(F683,"/",G683)</f>
        <v>XXX245/17</v>
      </c>
      <c r="I683" s="68" t="s">
        <v>5</v>
      </c>
      <c r="J683" s="68" t="s">
        <v>5</v>
      </c>
      <c r="K683" s="69">
        <v>0.6694444444444444</v>
      </c>
      <c r="L683" s="70">
        <v>0.67013888888888884</v>
      </c>
      <c r="M683" s="142" t="s">
        <v>155</v>
      </c>
      <c r="N683" s="70">
        <v>0.69097222222222221</v>
      </c>
      <c r="O683" s="162" t="s">
        <v>151</v>
      </c>
      <c r="P683" s="44" t="str">
        <f t="shared" si="497"/>
        <v>OK</v>
      </c>
      <c r="Q683" s="71">
        <f t="shared" si="490"/>
        <v>2.083333333333337E-2</v>
      </c>
      <c r="R683" s="71">
        <f t="shared" si="491"/>
        <v>6.9444444444444198E-4</v>
      </c>
      <c r="S683" s="71">
        <f t="shared" si="492"/>
        <v>2.1527777777777812E-2</v>
      </c>
      <c r="T683" s="71">
        <f t="shared" si="494"/>
        <v>2.2916666666666585E-2</v>
      </c>
      <c r="U683" s="44">
        <v>14.9</v>
      </c>
      <c r="V683" s="44">
        <f>INDEX('Počty dní'!F:J,MATCH(E683,'Počty dní'!H:H,0),4)</f>
        <v>47</v>
      </c>
      <c r="W683" s="115">
        <f>V683*U683</f>
        <v>700.30000000000007</v>
      </c>
    </row>
    <row r="684" spans="1:24" x14ac:dyDescent="0.3">
      <c r="A684" s="94">
        <v>346</v>
      </c>
      <c r="B684" s="44">
        <v>3146</v>
      </c>
      <c r="C684" s="44" t="s">
        <v>2</v>
      </c>
      <c r="D684" s="89"/>
      <c r="E684" s="67" t="str">
        <f>CONCATENATE(C684,D684)</f>
        <v>X</v>
      </c>
      <c r="F684" s="44" t="s">
        <v>170</v>
      </c>
      <c r="G684" s="192">
        <v>9</v>
      </c>
      <c r="H684" s="44" t="str">
        <f>CONCATENATE(F684,"/",G684)</f>
        <v>XXX248/9</v>
      </c>
      <c r="I684" s="68" t="s">
        <v>5</v>
      </c>
      <c r="J684" s="68" t="s">
        <v>5</v>
      </c>
      <c r="K684" s="69">
        <v>0.70000000000000007</v>
      </c>
      <c r="L684" s="70">
        <v>0.70138888888888884</v>
      </c>
      <c r="M684" s="162" t="s">
        <v>151</v>
      </c>
      <c r="N684" s="70">
        <v>0.72777777777777775</v>
      </c>
      <c r="O684" s="162" t="s">
        <v>145</v>
      </c>
      <c r="P684" s="44" t="str">
        <f t="shared" si="497"/>
        <v>OK</v>
      </c>
      <c r="Q684" s="71">
        <f t="shared" si="490"/>
        <v>2.6388888888888906E-2</v>
      </c>
      <c r="R684" s="71">
        <f t="shared" si="491"/>
        <v>1.3888888888887729E-3</v>
      </c>
      <c r="S684" s="71">
        <f t="shared" si="492"/>
        <v>2.7777777777777679E-2</v>
      </c>
      <c r="T684" s="71">
        <f t="shared" si="494"/>
        <v>9.0277777777778567E-3</v>
      </c>
      <c r="U684" s="44">
        <v>22.3</v>
      </c>
      <c r="V684" s="44">
        <f>INDEX('Počty dní'!F:J,MATCH(E684,'Počty dní'!H:H,0),4)</f>
        <v>47</v>
      </c>
      <c r="W684" s="115">
        <f>V684*U684</f>
        <v>1048.1000000000001</v>
      </c>
    </row>
    <row r="685" spans="1:24" ht="15" thickBot="1" x14ac:dyDescent="0.35">
      <c r="A685" s="94">
        <v>346</v>
      </c>
      <c r="B685" s="44">
        <v>3146</v>
      </c>
      <c r="C685" s="44" t="s">
        <v>2</v>
      </c>
      <c r="D685" s="89"/>
      <c r="E685" s="67" t="str">
        <f t="shared" si="495"/>
        <v>X</v>
      </c>
      <c r="F685" s="44" t="s">
        <v>170</v>
      </c>
      <c r="G685" s="192">
        <v>12</v>
      </c>
      <c r="H685" s="44" t="str">
        <f t="shared" si="496"/>
        <v>XXX248/12</v>
      </c>
      <c r="I685" s="68" t="s">
        <v>5</v>
      </c>
      <c r="J685" s="68" t="s">
        <v>5</v>
      </c>
      <c r="K685" s="69">
        <v>0.73125000000000007</v>
      </c>
      <c r="L685" s="70">
        <v>0.73263888888888884</v>
      </c>
      <c r="M685" s="162" t="s">
        <v>145</v>
      </c>
      <c r="N685" s="70">
        <v>0.75069444444444444</v>
      </c>
      <c r="O685" s="163" t="s">
        <v>144</v>
      </c>
      <c r="P685" s="46"/>
      <c r="Q685" s="71">
        <f t="shared" si="490"/>
        <v>1.8055555555555602E-2</v>
      </c>
      <c r="R685" s="71">
        <f t="shared" si="491"/>
        <v>1.3888888888887729E-3</v>
      </c>
      <c r="S685" s="71">
        <f t="shared" si="492"/>
        <v>1.9444444444444375E-2</v>
      </c>
      <c r="T685" s="71">
        <f t="shared" si="494"/>
        <v>3.4722222222223209E-3</v>
      </c>
      <c r="U685" s="44">
        <v>14.5</v>
      </c>
      <c r="V685" s="44">
        <f>INDEX('Počty dní'!F:J,MATCH(E685,'Počty dní'!H:H,0),4)</f>
        <v>47</v>
      </c>
      <c r="W685" s="115">
        <f t="shared" si="498"/>
        <v>681.5</v>
      </c>
    </row>
    <row r="686" spans="1:24" ht="15" thickBot="1" x14ac:dyDescent="0.35">
      <c r="A686" s="120" t="str">
        <f ca="1">CONCATENATE(INDIRECT("R[-3]C[0]",FALSE),"celkem")</f>
        <v>346celkem</v>
      </c>
      <c r="B686" s="121"/>
      <c r="C686" s="121" t="str">
        <f ca="1">INDIRECT("R[-1]C[12]",FALSE)</f>
        <v>Dolní Město,,pošta</v>
      </c>
      <c r="D686" s="122"/>
      <c r="E686" s="121"/>
      <c r="F686" s="122"/>
      <c r="G686" s="121"/>
      <c r="H686" s="123"/>
      <c r="I686" s="132"/>
      <c r="J686" s="133" t="str">
        <f ca="1">INDIRECT("R[-2]C[0]",FALSE)</f>
        <v>S</v>
      </c>
      <c r="K686" s="124"/>
      <c r="L686" s="134"/>
      <c r="M686" s="125"/>
      <c r="N686" s="134"/>
      <c r="O686" s="126"/>
      <c r="P686" s="121"/>
      <c r="Q686" s="127">
        <f>SUM(Q673:Q685)</f>
        <v>0.30972222222222257</v>
      </c>
      <c r="R686" s="127">
        <f t="shared" ref="R686:T686" si="501">SUM(R673:R685)</f>
        <v>1.1805555555555208E-2</v>
      </c>
      <c r="S686" s="127">
        <f t="shared" si="501"/>
        <v>0.32152777777777775</v>
      </c>
      <c r="T686" s="127">
        <f t="shared" si="501"/>
        <v>0.24166666666666667</v>
      </c>
      <c r="U686" s="128">
        <f>SUM(U673:U685)</f>
        <v>238.80000000000004</v>
      </c>
      <c r="V686" s="129"/>
      <c r="W686" s="130">
        <f>SUM(W673:W685)</f>
        <v>11223.6</v>
      </c>
      <c r="X686" s="41"/>
    </row>
    <row r="687" spans="1:24" x14ac:dyDescent="0.3">
      <c r="A687"/>
      <c r="B687"/>
      <c r="C687"/>
      <c r="D687"/>
      <c r="E687"/>
      <c r="F687"/>
      <c r="G687"/>
      <c r="H687"/>
      <c r="I687"/>
      <c r="J687"/>
      <c r="K687"/>
      <c r="L687"/>
      <c r="M687"/>
      <c r="N687"/>
      <c r="O687"/>
      <c r="P687"/>
      <c r="Q687"/>
      <c r="R687"/>
      <c r="S687"/>
      <c r="T687"/>
      <c r="U687"/>
      <c r="V687"/>
      <c r="W687"/>
    </row>
    <row r="688" spans="1:24" ht="15" thickBot="1" x14ac:dyDescent="0.35"/>
    <row r="689" spans="1:24" x14ac:dyDescent="0.3">
      <c r="A689" s="93">
        <v>347</v>
      </c>
      <c r="B689" s="42">
        <v>3147</v>
      </c>
      <c r="C689" s="42" t="s">
        <v>2</v>
      </c>
      <c r="D689" s="109"/>
      <c r="E689" s="110" t="str">
        <f>CONCATENATE(C689,D689)</f>
        <v>X</v>
      </c>
      <c r="F689" s="42" t="s">
        <v>166</v>
      </c>
      <c r="G689" s="191">
        <v>1</v>
      </c>
      <c r="H689" s="42" t="str">
        <f>CONCATENATE(F689,"/",G689)</f>
        <v>XXX246/1</v>
      </c>
      <c r="I689" s="64" t="s">
        <v>5</v>
      </c>
      <c r="J689" s="64" t="s">
        <v>6</v>
      </c>
      <c r="K689" s="111">
        <v>0.19999999999999998</v>
      </c>
      <c r="L689" s="112">
        <v>0.20138888888888887</v>
      </c>
      <c r="M689" s="166" t="s">
        <v>142</v>
      </c>
      <c r="N689" s="112">
        <v>0.21319444444444444</v>
      </c>
      <c r="O689" s="168" t="s">
        <v>151</v>
      </c>
      <c r="P689" s="42" t="str">
        <f t="shared" ref="P689:P700" si="502">IF(M690=O689,"OK","POZOR")</f>
        <v>OK</v>
      </c>
      <c r="Q689" s="114">
        <f t="shared" ref="Q689:Q701" si="503">IF(ISNUMBER(G689),N689-L689,IF(F689="přejezd",N689-L689,0))</f>
        <v>1.1805555555555569E-2</v>
      </c>
      <c r="R689" s="114">
        <f t="shared" ref="R689:R701" si="504">IF(ISNUMBER(G689),L689-K689,0)</f>
        <v>1.388888888888884E-3</v>
      </c>
      <c r="S689" s="114">
        <f t="shared" ref="S689:S701" si="505">Q689+R689</f>
        <v>1.3194444444444453E-2</v>
      </c>
      <c r="T689" s="114"/>
      <c r="U689" s="42">
        <v>10.1</v>
      </c>
      <c r="V689" s="42">
        <f>INDEX('Počty dní'!F:J,MATCH(E689,'Počty dní'!H:H,0),4)</f>
        <v>47</v>
      </c>
      <c r="W689" s="65">
        <f>V689*U689</f>
        <v>474.7</v>
      </c>
    </row>
    <row r="690" spans="1:24" x14ac:dyDescent="0.3">
      <c r="A690" s="94">
        <v>347</v>
      </c>
      <c r="B690" s="44">
        <v>3147</v>
      </c>
      <c r="C690" s="44" t="s">
        <v>2</v>
      </c>
      <c r="D690" s="89"/>
      <c r="E690" s="67" t="str">
        <f t="shared" ref="E690" si="506">CONCATENATE(C690,D690)</f>
        <v>X</v>
      </c>
      <c r="F690" s="44" t="s">
        <v>29</v>
      </c>
      <c r="G690" s="192"/>
      <c r="H690" s="44" t="s">
        <v>29</v>
      </c>
      <c r="I690" s="68"/>
      <c r="J690" s="68" t="s">
        <v>6</v>
      </c>
      <c r="K690" s="69">
        <v>0.21388888888888891</v>
      </c>
      <c r="L690" s="70">
        <v>0.21388888888888891</v>
      </c>
      <c r="M690" s="164" t="s">
        <v>151</v>
      </c>
      <c r="N690" s="70">
        <v>0.21527777777777779</v>
      </c>
      <c r="O690" s="162" t="s">
        <v>173</v>
      </c>
      <c r="P690" s="44" t="str">
        <f t="shared" si="502"/>
        <v>OK</v>
      </c>
      <c r="Q690" s="71">
        <f t="shared" si="503"/>
        <v>1.388888888888884E-3</v>
      </c>
      <c r="R690" s="71">
        <f t="shared" si="504"/>
        <v>0</v>
      </c>
      <c r="S690" s="71">
        <f t="shared" si="505"/>
        <v>1.388888888888884E-3</v>
      </c>
      <c r="T690" s="71">
        <f t="shared" ref="T690:T701" si="507">K690-N689</f>
        <v>6.9444444444446973E-4</v>
      </c>
      <c r="U690" s="44">
        <v>0</v>
      </c>
      <c r="V690" s="44">
        <f>INDEX('Počty dní'!F:J,MATCH(E690,'Počty dní'!H:H,0),4)</f>
        <v>47</v>
      </c>
      <c r="W690" s="115">
        <f t="shared" ref="W690" si="508">V690*U690</f>
        <v>0</v>
      </c>
    </row>
    <row r="691" spans="1:24" x14ac:dyDescent="0.3">
      <c r="A691" s="94">
        <v>347</v>
      </c>
      <c r="B691" s="44">
        <v>3147</v>
      </c>
      <c r="C691" s="44" t="s">
        <v>2</v>
      </c>
      <c r="D691" s="89"/>
      <c r="E691" s="67" t="str">
        <f>CONCATENATE(C691,D691)</f>
        <v>X</v>
      </c>
      <c r="F691" s="44" t="s">
        <v>160</v>
      </c>
      <c r="G691" s="192">
        <v>3</v>
      </c>
      <c r="H691" s="44" t="str">
        <f>CONCATENATE(F691,"/",G691)</f>
        <v>XXX242/3</v>
      </c>
      <c r="I691" s="68" t="s">
        <v>5</v>
      </c>
      <c r="J691" s="68" t="s">
        <v>6</v>
      </c>
      <c r="K691" s="69">
        <v>0.21597222222222223</v>
      </c>
      <c r="L691" s="70">
        <v>0.21666666666666667</v>
      </c>
      <c r="M691" s="162" t="s">
        <v>173</v>
      </c>
      <c r="N691" s="70">
        <v>0.24305555555555555</v>
      </c>
      <c r="O691" s="142" t="s">
        <v>70</v>
      </c>
      <c r="P691" s="44" t="str">
        <f t="shared" si="502"/>
        <v>OK</v>
      </c>
      <c r="Q691" s="71">
        <f t="shared" si="503"/>
        <v>2.6388888888888878E-2</v>
      </c>
      <c r="R691" s="71">
        <f t="shared" si="504"/>
        <v>6.9444444444444198E-4</v>
      </c>
      <c r="S691" s="71">
        <f t="shared" si="505"/>
        <v>2.708333333333332E-2</v>
      </c>
      <c r="T691" s="71">
        <f t="shared" si="507"/>
        <v>6.9444444444444198E-4</v>
      </c>
      <c r="U691" s="44">
        <v>20</v>
      </c>
      <c r="V691" s="44">
        <f>INDEX('Počty dní'!F:J,MATCH(E691,'Počty dní'!H:H,0),4)</f>
        <v>47</v>
      </c>
      <c r="W691" s="115">
        <f>V691*U691</f>
        <v>940</v>
      </c>
    </row>
    <row r="692" spans="1:24" x14ac:dyDescent="0.3">
      <c r="A692" s="94">
        <v>347</v>
      </c>
      <c r="B692" s="44">
        <v>3147</v>
      </c>
      <c r="C692" s="44" t="s">
        <v>2</v>
      </c>
      <c r="D692" s="89"/>
      <c r="E692" s="67" t="str">
        <f>CONCATENATE(C692,D692)</f>
        <v>X</v>
      </c>
      <c r="F692" s="44" t="s">
        <v>160</v>
      </c>
      <c r="G692" s="192">
        <v>4</v>
      </c>
      <c r="H692" s="44" t="str">
        <f>CONCATENATE(F692,"/",G692)</f>
        <v>XXX242/4</v>
      </c>
      <c r="I692" s="68" t="s">
        <v>5</v>
      </c>
      <c r="J692" s="68" t="s">
        <v>6</v>
      </c>
      <c r="K692" s="69">
        <v>0.24513888888888888</v>
      </c>
      <c r="L692" s="70">
        <v>0.24652777777777779</v>
      </c>
      <c r="M692" s="142" t="s">
        <v>70</v>
      </c>
      <c r="N692" s="70">
        <v>0.27569444444444446</v>
      </c>
      <c r="O692" s="162" t="s">
        <v>152</v>
      </c>
      <c r="P692" s="44" t="str">
        <f t="shared" si="502"/>
        <v>OK</v>
      </c>
      <c r="Q692" s="71">
        <f t="shared" si="503"/>
        <v>2.9166666666666674E-2</v>
      </c>
      <c r="R692" s="71">
        <f t="shared" si="504"/>
        <v>1.3888888888889117E-3</v>
      </c>
      <c r="S692" s="71">
        <f t="shared" si="505"/>
        <v>3.0555555555555586E-2</v>
      </c>
      <c r="T692" s="71">
        <f t="shared" si="507"/>
        <v>2.0833333333333259E-3</v>
      </c>
      <c r="U692" s="44">
        <v>21</v>
      </c>
      <c r="V692" s="44">
        <f>INDEX('Počty dní'!F:J,MATCH(E692,'Počty dní'!H:H,0),4)</f>
        <v>47</v>
      </c>
      <c r="W692" s="115">
        <f>V692*U692</f>
        <v>987</v>
      </c>
    </row>
    <row r="693" spans="1:24" x14ac:dyDescent="0.3">
      <c r="A693" s="94">
        <v>347</v>
      </c>
      <c r="B693" s="44">
        <v>3147</v>
      </c>
      <c r="C693" s="44" t="s">
        <v>2</v>
      </c>
      <c r="D693" s="89"/>
      <c r="E693" s="67" t="str">
        <f t="shared" ref="E693:E694" si="509">CONCATENATE(C693,D693)</f>
        <v>X</v>
      </c>
      <c r="F693" s="44" t="s">
        <v>168</v>
      </c>
      <c r="G693" s="192">
        <v>4</v>
      </c>
      <c r="H693" s="44" t="str">
        <f t="shared" ref="H693:H694" si="510">CONCATENATE(F693,"/",G693)</f>
        <v>XXX243/4</v>
      </c>
      <c r="I693" s="68" t="s">
        <v>5</v>
      </c>
      <c r="J693" s="68" t="s">
        <v>6</v>
      </c>
      <c r="K693" s="69">
        <v>0.27708333333333335</v>
      </c>
      <c r="L693" s="70">
        <v>0.27777777777777779</v>
      </c>
      <c r="M693" s="162" t="s">
        <v>152</v>
      </c>
      <c r="N693" s="70">
        <v>0.28333333333333333</v>
      </c>
      <c r="O693" s="162" t="s">
        <v>169</v>
      </c>
      <c r="P693" s="44" t="str">
        <f t="shared" si="502"/>
        <v>OK</v>
      </c>
      <c r="Q693" s="71">
        <f t="shared" si="503"/>
        <v>5.5555555555555358E-3</v>
      </c>
      <c r="R693" s="71">
        <f t="shared" si="504"/>
        <v>6.9444444444444198E-4</v>
      </c>
      <c r="S693" s="71">
        <f t="shared" si="505"/>
        <v>6.2499999999999778E-3</v>
      </c>
      <c r="T693" s="71">
        <f t="shared" si="507"/>
        <v>1.388888888888884E-3</v>
      </c>
      <c r="U693" s="44">
        <v>4.4000000000000004</v>
      </c>
      <c r="V693" s="44">
        <f>INDEX('Počty dní'!F:J,MATCH(E693,'Počty dní'!H:H,0),4)</f>
        <v>47</v>
      </c>
      <c r="W693" s="115">
        <f t="shared" ref="W693:W694" si="511">V693*U693</f>
        <v>206.8</v>
      </c>
    </row>
    <row r="694" spans="1:24" x14ac:dyDescent="0.3">
      <c r="A694" s="94">
        <v>347</v>
      </c>
      <c r="B694" s="44">
        <v>3147</v>
      </c>
      <c r="C694" s="44" t="s">
        <v>2</v>
      </c>
      <c r="D694" s="89"/>
      <c r="E694" s="67" t="str">
        <f t="shared" si="509"/>
        <v>X</v>
      </c>
      <c r="F694" s="44" t="s">
        <v>168</v>
      </c>
      <c r="G694" s="192">
        <v>3</v>
      </c>
      <c r="H694" s="44" t="str">
        <f t="shared" si="510"/>
        <v>XXX243/3</v>
      </c>
      <c r="I694" s="68" t="s">
        <v>5</v>
      </c>
      <c r="J694" s="68" t="s">
        <v>6</v>
      </c>
      <c r="K694" s="69">
        <v>0.28680555555555554</v>
      </c>
      <c r="L694" s="70">
        <v>0.28819444444444448</v>
      </c>
      <c r="M694" s="162" t="s">
        <v>169</v>
      </c>
      <c r="N694" s="70">
        <v>0.29444444444444445</v>
      </c>
      <c r="O694" s="162" t="s">
        <v>152</v>
      </c>
      <c r="P694" s="44" t="str">
        <f t="shared" ref="P694:P698" si="512">IF(M695=O694,"OK","POZOR")</f>
        <v>OK</v>
      </c>
      <c r="Q694" s="71">
        <f t="shared" ref="Q694:Q698" si="513">IF(ISNUMBER(G694),N694-L694,IF(F694="přejezd",N694-L694,0))</f>
        <v>6.2499999999999778E-3</v>
      </c>
      <c r="R694" s="71">
        <f t="shared" ref="R694:R698" si="514">IF(ISNUMBER(G694),L694-K694,0)</f>
        <v>1.3888888888889395E-3</v>
      </c>
      <c r="S694" s="71">
        <f t="shared" ref="S694:S698" si="515">Q694+R694</f>
        <v>7.6388888888889173E-3</v>
      </c>
      <c r="T694" s="71">
        <f t="shared" ref="T694:T698" si="516">K694-N693</f>
        <v>3.4722222222222099E-3</v>
      </c>
      <c r="U694" s="44">
        <v>4.4000000000000004</v>
      </c>
      <c r="V694" s="44">
        <f>INDEX('Počty dní'!F:J,MATCH(E694,'Počty dní'!H:H,0),4)</f>
        <v>47</v>
      </c>
      <c r="W694" s="115">
        <f t="shared" si="511"/>
        <v>206.8</v>
      </c>
    </row>
    <row r="695" spans="1:24" x14ac:dyDescent="0.3">
      <c r="A695" s="94">
        <v>347</v>
      </c>
      <c r="B695" s="44">
        <v>3147</v>
      </c>
      <c r="C695" s="44" t="s">
        <v>2</v>
      </c>
      <c r="D695" s="89"/>
      <c r="E695" s="67" t="str">
        <f>CONCATENATE(C695,D695)</f>
        <v>X</v>
      </c>
      <c r="F695" s="44" t="s">
        <v>160</v>
      </c>
      <c r="G695" s="192">
        <v>7</v>
      </c>
      <c r="H695" s="44" t="str">
        <f>CONCATENATE(F695,"/",G695)</f>
        <v>XXX242/7</v>
      </c>
      <c r="I695" s="68" t="s">
        <v>6</v>
      </c>
      <c r="J695" s="68" t="s">
        <v>6</v>
      </c>
      <c r="K695" s="69">
        <v>0.29652777777777778</v>
      </c>
      <c r="L695" s="70">
        <v>0.29791666666666666</v>
      </c>
      <c r="M695" s="162" t="s">
        <v>152</v>
      </c>
      <c r="N695" s="70">
        <v>0.3263888888888889</v>
      </c>
      <c r="O695" s="142" t="s">
        <v>70</v>
      </c>
      <c r="P695" s="44" t="str">
        <f t="shared" si="512"/>
        <v>OK</v>
      </c>
      <c r="Q695" s="71">
        <f t="shared" si="513"/>
        <v>2.8472222222222232E-2</v>
      </c>
      <c r="R695" s="71">
        <f t="shared" si="514"/>
        <v>1.388888888888884E-3</v>
      </c>
      <c r="S695" s="71">
        <f t="shared" si="515"/>
        <v>2.9861111111111116E-2</v>
      </c>
      <c r="T695" s="71">
        <f t="shared" si="516"/>
        <v>2.0833333333333259E-3</v>
      </c>
      <c r="U695" s="44">
        <v>21</v>
      </c>
      <c r="V695" s="44">
        <f>INDEX('Počty dní'!F:J,MATCH(E695,'Počty dní'!H:H,0),4)</f>
        <v>47</v>
      </c>
      <c r="W695" s="115">
        <f>V695*U695</f>
        <v>987</v>
      </c>
    </row>
    <row r="696" spans="1:24" x14ac:dyDescent="0.3">
      <c r="A696" s="94">
        <v>347</v>
      </c>
      <c r="B696" s="44">
        <v>3147</v>
      </c>
      <c r="C696" s="44" t="s">
        <v>2</v>
      </c>
      <c r="D696" s="89"/>
      <c r="E696" s="67" t="str">
        <f>CONCATENATE(C696,D696)</f>
        <v>X</v>
      </c>
      <c r="F696" s="44" t="s">
        <v>141</v>
      </c>
      <c r="G696" s="192">
        <v>15</v>
      </c>
      <c r="H696" s="44" t="str">
        <f>CONCATENATE(F696,"/",G696)</f>
        <v>XXX241/15</v>
      </c>
      <c r="I696" s="68" t="s">
        <v>6</v>
      </c>
      <c r="J696" s="68" t="s">
        <v>6</v>
      </c>
      <c r="K696" s="69">
        <v>0.59166666666666667</v>
      </c>
      <c r="L696" s="70">
        <v>0.59375</v>
      </c>
      <c r="M696" s="45" t="s">
        <v>70</v>
      </c>
      <c r="N696" s="70">
        <v>0.64444444444444449</v>
      </c>
      <c r="O696" s="162" t="s">
        <v>145</v>
      </c>
      <c r="P696" s="44" t="str">
        <f t="shared" si="512"/>
        <v>OK</v>
      </c>
      <c r="Q696" s="71">
        <f t="shared" si="513"/>
        <v>5.0694444444444486E-2</v>
      </c>
      <c r="R696" s="71">
        <f t="shared" si="514"/>
        <v>2.0833333333333259E-3</v>
      </c>
      <c r="S696" s="71">
        <f t="shared" si="515"/>
        <v>5.2777777777777812E-2</v>
      </c>
      <c r="T696" s="71">
        <f t="shared" si="516"/>
        <v>0.26527777777777778</v>
      </c>
      <c r="U696" s="44">
        <v>37.299999999999997</v>
      </c>
      <c r="V696" s="44">
        <f>INDEX('Počty dní'!F:J,MATCH(E696,'Počty dní'!H:H,0),4)</f>
        <v>47</v>
      </c>
      <c r="W696" s="115">
        <f>V696*U696</f>
        <v>1753.1</v>
      </c>
    </row>
    <row r="697" spans="1:24" x14ac:dyDescent="0.3">
      <c r="A697" s="94">
        <v>347</v>
      </c>
      <c r="B697" s="44">
        <v>3147</v>
      </c>
      <c r="C697" s="44" t="s">
        <v>2</v>
      </c>
      <c r="D697" s="89"/>
      <c r="E697" s="67" t="str">
        <f>CONCATENATE(C697,D697)</f>
        <v>X</v>
      </c>
      <c r="F697" s="44" t="s">
        <v>170</v>
      </c>
      <c r="G697" s="192">
        <v>10</v>
      </c>
      <c r="H697" s="44" t="str">
        <f>CONCATENATE(F697,"/",G697)</f>
        <v>XXX248/10</v>
      </c>
      <c r="I697" s="68" t="s">
        <v>5</v>
      </c>
      <c r="J697" s="68" t="s">
        <v>6</v>
      </c>
      <c r="K697" s="69">
        <v>0.6479166666666667</v>
      </c>
      <c r="L697" s="70">
        <v>0.64930555555555558</v>
      </c>
      <c r="M697" s="162" t="s">
        <v>145</v>
      </c>
      <c r="N697" s="70">
        <v>0.68819444444444444</v>
      </c>
      <c r="O697" s="164" t="s">
        <v>167</v>
      </c>
      <c r="P697" s="44" t="str">
        <f t="shared" si="512"/>
        <v>OK</v>
      </c>
      <c r="Q697" s="71">
        <f t="shared" si="513"/>
        <v>3.8888888888888862E-2</v>
      </c>
      <c r="R697" s="71">
        <f t="shared" si="514"/>
        <v>1.388888888888884E-3</v>
      </c>
      <c r="S697" s="71">
        <f t="shared" si="515"/>
        <v>4.0277777777777746E-2</v>
      </c>
      <c r="T697" s="71">
        <f t="shared" si="516"/>
        <v>3.4722222222222099E-3</v>
      </c>
      <c r="U697" s="44">
        <v>29</v>
      </c>
      <c r="V697" s="44">
        <f>INDEX('Počty dní'!F:J,MATCH(E697,'Počty dní'!H:H,0),4)</f>
        <v>47</v>
      </c>
      <c r="W697" s="115">
        <f>V697*U697</f>
        <v>1363</v>
      </c>
    </row>
    <row r="698" spans="1:24" x14ac:dyDescent="0.3">
      <c r="A698" s="94">
        <v>347</v>
      </c>
      <c r="B698" s="44">
        <v>3147</v>
      </c>
      <c r="C698" s="44" t="s">
        <v>2</v>
      </c>
      <c r="D698" s="89"/>
      <c r="E698" s="67" t="str">
        <f>CONCATENATE(C698,D698)</f>
        <v>X</v>
      </c>
      <c r="F698" s="44" t="s">
        <v>170</v>
      </c>
      <c r="G698" s="192">
        <v>57</v>
      </c>
      <c r="H698" s="44" t="str">
        <f>CONCATENATE(F698,"/",G698)</f>
        <v>XXX248/57</v>
      </c>
      <c r="I698" s="68" t="s">
        <v>5</v>
      </c>
      <c r="J698" s="68" t="s">
        <v>6</v>
      </c>
      <c r="K698" s="69">
        <v>0.69027777777777777</v>
      </c>
      <c r="L698" s="70">
        <v>0.69097222222222221</v>
      </c>
      <c r="M698" s="164" t="s">
        <v>167</v>
      </c>
      <c r="N698" s="70">
        <v>0.6972222222222223</v>
      </c>
      <c r="O698" s="162" t="s">
        <v>151</v>
      </c>
      <c r="P698" s="44" t="str">
        <f t="shared" si="512"/>
        <v>OK</v>
      </c>
      <c r="Q698" s="71">
        <f t="shared" si="513"/>
        <v>6.2500000000000888E-3</v>
      </c>
      <c r="R698" s="71">
        <f t="shared" si="514"/>
        <v>6.9444444444444198E-4</v>
      </c>
      <c r="S698" s="71">
        <f t="shared" si="515"/>
        <v>6.9444444444445308E-3</v>
      </c>
      <c r="T698" s="71">
        <f t="shared" si="516"/>
        <v>2.0833333333333259E-3</v>
      </c>
      <c r="U698" s="44">
        <v>4.5999999999999996</v>
      </c>
      <c r="V698" s="44">
        <f>INDEX('Počty dní'!F:J,MATCH(E698,'Počty dní'!H:H,0),4)</f>
        <v>47</v>
      </c>
      <c r="W698" s="115">
        <f>V698*U698</f>
        <v>216.2</v>
      </c>
    </row>
    <row r="699" spans="1:24" x14ac:dyDescent="0.3">
      <c r="A699" s="94">
        <v>347</v>
      </c>
      <c r="B699" s="44">
        <v>3147</v>
      </c>
      <c r="C699" s="44" t="s">
        <v>2</v>
      </c>
      <c r="D699" s="89"/>
      <c r="E699" s="67" t="str">
        <f t="shared" ref="E699:E700" si="517">CONCATENATE(C699,D699)</f>
        <v>X</v>
      </c>
      <c r="F699" s="44" t="s">
        <v>166</v>
      </c>
      <c r="G699" s="192">
        <v>11</v>
      </c>
      <c r="H699" s="44" t="str">
        <f t="shared" ref="H699:H700" si="518">CONCATENATE(F699,"/",G699)</f>
        <v>XXX246/11</v>
      </c>
      <c r="I699" s="68" t="s">
        <v>5</v>
      </c>
      <c r="J699" s="68" t="s">
        <v>6</v>
      </c>
      <c r="K699" s="69">
        <v>0.70000000000000007</v>
      </c>
      <c r="L699" s="70">
        <v>0.70138888888888884</v>
      </c>
      <c r="M699" s="164" t="s">
        <v>151</v>
      </c>
      <c r="N699" s="70">
        <v>0.71180555555555547</v>
      </c>
      <c r="O699" s="162" t="s">
        <v>142</v>
      </c>
      <c r="P699" s="44" t="str">
        <f t="shared" si="502"/>
        <v>OK</v>
      </c>
      <c r="Q699" s="71">
        <f t="shared" si="503"/>
        <v>1.041666666666663E-2</v>
      </c>
      <c r="R699" s="71">
        <f t="shared" si="504"/>
        <v>1.3888888888887729E-3</v>
      </c>
      <c r="S699" s="71">
        <f t="shared" si="505"/>
        <v>1.1805555555555403E-2</v>
      </c>
      <c r="T699" s="71">
        <f t="shared" si="507"/>
        <v>2.7777777777777679E-3</v>
      </c>
      <c r="U699" s="44">
        <v>10.8</v>
      </c>
      <c r="V699" s="44">
        <f>INDEX('Počty dní'!F:J,MATCH(E699,'Počty dní'!H:H,0),4)</f>
        <v>47</v>
      </c>
      <c r="W699" s="115">
        <f t="shared" ref="W699:W700" si="519">V699*U699</f>
        <v>507.6</v>
      </c>
    </row>
    <row r="700" spans="1:24" x14ac:dyDescent="0.3">
      <c r="A700" s="94">
        <v>347</v>
      </c>
      <c r="B700" s="44">
        <v>3147</v>
      </c>
      <c r="C700" s="44" t="s">
        <v>2</v>
      </c>
      <c r="D700" s="89"/>
      <c r="E700" s="67" t="str">
        <f t="shared" si="517"/>
        <v>X</v>
      </c>
      <c r="F700" s="44" t="s">
        <v>166</v>
      </c>
      <c r="G700" s="192">
        <v>8</v>
      </c>
      <c r="H700" s="44" t="str">
        <f t="shared" si="518"/>
        <v>XXX246/8</v>
      </c>
      <c r="I700" s="68" t="s">
        <v>5</v>
      </c>
      <c r="J700" s="68" t="s">
        <v>6</v>
      </c>
      <c r="K700" s="69">
        <v>0.72777777777777775</v>
      </c>
      <c r="L700" s="70">
        <v>0.72916666666666663</v>
      </c>
      <c r="M700" s="162" t="s">
        <v>142</v>
      </c>
      <c r="N700" s="70">
        <v>0.74513888888888891</v>
      </c>
      <c r="O700" s="164" t="s">
        <v>151</v>
      </c>
      <c r="P700" s="44" t="str">
        <f t="shared" si="502"/>
        <v>OK</v>
      </c>
      <c r="Q700" s="71">
        <f t="shared" si="503"/>
        <v>1.5972222222222276E-2</v>
      </c>
      <c r="R700" s="71">
        <f t="shared" si="504"/>
        <v>1.388888888888884E-3</v>
      </c>
      <c r="S700" s="71">
        <f t="shared" si="505"/>
        <v>1.736111111111116E-2</v>
      </c>
      <c r="T700" s="71">
        <f t="shared" si="507"/>
        <v>1.5972222222222276E-2</v>
      </c>
      <c r="U700" s="44">
        <v>12.7</v>
      </c>
      <c r="V700" s="44">
        <f>INDEX('Počty dní'!F:J,MATCH(E700,'Počty dní'!H:H,0),4)</f>
        <v>47</v>
      </c>
      <c r="W700" s="115">
        <f t="shared" si="519"/>
        <v>596.9</v>
      </c>
    </row>
    <row r="701" spans="1:24" ht="15" thickBot="1" x14ac:dyDescent="0.35">
      <c r="A701" s="94">
        <v>347</v>
      </c>
      <c r="B701" s="44">
        <v>3147</v>
      </c>
      <c r="C701" s="44" t="s">
        <v>2</v>
      </c>
      <c r="D701" s="89"/>
      <c r="E701" s="67" t="str">
        <f>CONCATENATE(C701,D701)</f>
        <v>X</v>
      </c>
      <c r="F701" s="44" t="s">
        <v>166</v>
      </c>
      <c r="G701" s="192">
        <v>13</v>
      </c>
      <c r="H701" s="44" t="str">
        <f>CONCATENATE(F701,"/",G701)</f>
        <v>XXX246/13</v>
      </c>
      <c r="I701" s="68" t="s">
        <v>5</v>
      </c>
      <c r="J701" s="68" t="s">
        <v>6</v>
      </c>
      <c r="K701" s="69">
        <v>0.75</v>
      </c>
      <c r="L701" s="70">
        <v>0.75208333333333333</v>
      </c>
      <c r="M701" s="164" t="s">
        <v>151</v>
      </c>
      <c r="N701" s="70">
        <v>0.76597222222222217</v>
      </c>
      <c r="O701" s="162" t="s">
        <v>142</v>
      </c>
      <c r="P701" s="46"/>
      <c r="Q701" s="71">
        <f t="shared" si="503"/>
        <v>1.388888888888884E-2</v>
      </c>
      <c r="R701" s="71">
        <f t="shared" si="504"/>
        <v>2.0833333333333259E-3</v>
      </c>
      <c r="S701" s="71">
        <f t="shared" si="505"/>
        <v>1.5972222222222165E-2</v>
      </c>
      <c r="T701" s="71">
        <f t="shared" si="507"/>
        <v>4.8611111111110938E-3</v>
      </c>
      <c r="U701" s="44">
        <v>12.7</v>
      </c>
      <c r="V701" s="44">
        <f>INDEX('Počty dní'!F:J,MATCH(E701,'Počty dní'!H:H,0),4)</f>
        <v>47</v>
      </c>
      <c r="W701" s="115">
        <f>V701*U701</f>
        <v>596.9</v>
      </c>
    </row>
    <row r="702" spans="1:24" ht="15" thickBot="1" x14ac:dyDescent="0.35">
      <c r="A702" s="120" t="str">
        <f ca="1">CONCATENATE(INDIRECT("R[-3]C[0]",FALSE),"celkem")</f>
        <v>347celkem</v>
      </c>
      <c r="B702" s="121"/>
      <c r="C702" s="121" t="str">
        <f ca="1">INDIRECT("R[-1]C[12]",FALSE)</f>
        <v>Lipnice n.Sáz.,,Lipnické nám.</v>
      </c>
      <c r="D702" s="122"/>
      <c r="E702" s="121"/>
      <c r="F702" s="122"/>
      <c r="G702" s="121"/>
      <c r="H702" s="123"/>
      <c r="I702" s="132"/>
      <c r="J702" s="133" t="str">
        <f ca="1">INDIRECT("R[-2]C[0]",FALSE)</f>
        <v>V</v>
      </c>
      <c r="K702" s="124"/>
      <c r="L702" s="134"/>
      <c r="M702" s="125"/>
      <c r="N702" s="134"/>
      <c r="O702" s="126"/>
      <c r="P702" s="121"/>
      <c r="Q702" s="127">
        <f>SUM(Q689:Q701)</f>
        <v>0.24513888888888893</v>
      </c>
      <c r="R702" s="127">
        <f>SUM(R689:R701)</f>
        <v>1.5972222222222138E-2</v>
      </c>
      <c r="S702" s="127">
        <f>SUM(S689:S701)</f>
        <v>0.26111111111111107</v>
      </c>
      <c r="T702" s="127">
        <f>SUM(T689:T701)</f>
        <v>0.30486111111111114</v>
      </c>
      <c r="U702" s="128">
        <f>SUM(U689:U701)</f>
        <v>187.99999999999997</v>
      </c>
      <c r="V702" s="129"/>
      <c r="W702" s="130">
        <f>SUM(W689:W701)</f>
        <v>8836</v>
      </c>
      <c r="X702" s="41"/>
    </row>
    <row r="704" spans="1:24" ht="15" thickBot="1" x14ac:dyDescent="0.35"/>
    <row r="705" spans="1:24" x14ac:dyDescent="0.3">
      <c r="A705" s="93">
        <v>348</v>
      </c>
      <c r="B705" s="42">
        <v>3148</v>
      </c>
      <c r="C705" s="42" t="s">
        <v>2</v>
      </c>
      <c r="D705" s="109"/>
      <c r="E705" s="110" t="str">
        <f t="shared" ref="E705:E719" si="520">CONCATENATE(C705,D705)</f>
        <v>X</v>
      </c>
      <c r="F705" s="42" t="s">
        <v>141</v>
      </c>
      <c r="G705" s="191">
        <v>1</v>
      </c>
      <c r="H705" s="42" t="str">
        <f t="shared" ref="H705:H719" si="521">CONCATENATE(F705,"/",G705)</f>
        <v>XXX241/1</v>
      </c>
      <c r="I705" s="64" t="s">
        <v>5</v>
      </c>
      <c r="J705" s="64" t="s">
        <v>5</v>
      </c>
      <c r="K705" s="111">
        <v>0.1986111111111111</v>
      </c>
      <c r="L705" s="112">
        <v>0.19930555555555554</v>
      </c>
      <c r="M705" s="166" t="s">
        <v>142</v>
      </c>
      <c r="N705" s="112">
        <v>0.22916666666666666</v>
      </c>
      <c r="O705" s="166" t="s">
        <v>143</v>
      </c>
      <c r="P705" s="42" t="str">
        <f t="shared" ref="P705:P718" si="522">IF(M706=O705,"OK","POZOR")</f>
        <v>OK</v>
      </c>
      <c r="Q705" s="114">
        <f t="shared" ref="Q705:Q719" si="523">IF(ISNUMBER(G705),N705-L705,IF(F705="přejezd",N705-L705,0))</f>
        <v>2.9861111111111116E-2</v>
      </c>
      <c r="R705" s="114">
        <f t="shared" ref="R705:R719" si="524">IF(ISNUMBER(G705),L705-K705,0)</f>
        <v>6.9444444444444198E-4</v>
      </c>
      <c r="S705" s="114">
        <f t="shared" ref="S705:S719" si="525">Q705+R705</f>
        <v>3.0555555555555558E-2</v>
      </c>
      <c r="T705" s="114"/>
      <c r="U705" s="42">
        <v>22.3</v>
      </c>
      <c r="V705" s="42">
        <f>INDEX('Počty dní'!F:J,MATCH(E705,'Počty dní'!H:H,0),4)</f>
        <v>47</v>
      </c>
      <c r="W705" s="65">
        <f t="shared" ref="W705:W719" si="526">V705*U705</f>
        <v>1048.1000000000001</v>
      </c>
    </row>
    <row r="706" spans="1:24" x14ac:dyDescent="0.3">
      <c r="A706" s="94">
        <v>348</v>
      </c>
      <c r="B706" s="44">
        <v>3148</v>
      </c>
      <c r="C706" s="44" t="s">
        <v>2</v>
      </c>
      <c r="D706" s="89"/>
      <c r="E706" s="67" t="str">
        <f t="shared" si="520"/>
        <v>X</v>
      </c>
      <c r="F706" s="44" t="s">
        <v>29</v>
      </c>
      <c r="G706" s="192"/>
      <c r="H706" s="44" t="s">
        <v>29</v>
      </c>
      <c r="I706" s="68"/>
      <c r="J706" s="68" t="s">
        <v>5</v>
      </c>
      <c r="K706" s="69">
        <v>0.2298611111111111</v>
      </c>
      <c r="L706" s="70">
        <v>0.2298611111111111</v>
      </c>
      <c r="M706" s="162" t="s">
        <v>143</v>
      </c>
      <c r="N706" s="70">
        <v>0.23124999999999998</v>
      </c>
      <c r="O706" s="162" t="s">
        <v>145</v>
      </c>
      <c r="P706" s="44" t="str">
        <f t="shared" si="522"/>
        <v>OK</v>
      </c>
      <c r="Q706" s="71">
        <f t="shared" si="523"/>
        <v>1.388888888888884E-3</v>
      </c>
      <c r="R706" s="71">
        <f t="shared" si="524"/>
        <v>0</v>
      </c>
      <c r="S706" s="71">
        <f t="shared" si="525"/>
        <v>1.388888888888884E-3</v>
      </c>
      <c r="T706" s="71">
        <f t="shared" ref="T706:T719" si="527">K706-N705</f>
        <v>6.9444444444444198E-4</v>
      </c>
      <c r="U706" s="44">
        <v>0</v>
      </c>
      <c r="V706" s="44">
        <f>INDEX('Počty dní'!F:J,MATCH(E706,'Počty dní'!H:H,0),4)</f>
        <v>47</v>
      </c>
      <c r="W706" s="115">
        <f t="shared" si="526"/>
        <v>0</v>
      </c>
    </row>
    <row r="707" spans="1:24" x14ac:dyDescent="0.3">
      <c r="A707" s="94">
        <v>348</v>
      </c>
      <c r="B707" s="44">
        <v>3148</v>
      </c>
      <c r="C707" s="44" t="s">
        <v>2</v>
      </c>
      <c r="D707" s="89"/>
      <c r="E707" s="67" t="str">
        <f>CONCATENATE(C707,D707)</f>
        <v>X</v>
      </c>
      <c r="F707" s="44" t="s">
        <v>170</v>
      </c>
      <c r="G707" s="192">
        <v>52</v>
      </c>
      <c r="H707" s="44" t="str">
        <f>CONCATENATE(F707,"/",G707)</f>
        <v>XXX248/52</v>
      </c>
      <c r="I707" s="68" t="s">
        <v>5</v>
      </c>
      <c r="J707" s="68" t="s">
        <v>5</v>
      </c>
      <c r="K707" s="69">
        <v>0.23194444444444443</v>
      </c>
      <c r="L707" s="70">
        <v>0.23263888888888887</v>
      </c>
      <c r="M707" s="162" t="s">
        <v>145</v>
      </c>
      <c r="N707" s="70">
        <v>0.23819444444444446</v>
      </c>
      <c r="O707" s="163" t="s">
        <v>172</v>
      </c>
      <c r="P707" s="44" t="str">
        <f t="shared" si="522"/>
        <v>OK</v>
      </c>
      <c r="Q707" s="71">
        <f t="shared" si="523"/>
        <v>5.5555555555555913E-3</v>
      </c>
      <c r="R707" s="71">
        <f t="shared" si="524"/>
        <v>6.9444444444444198E-4</v>
      </c>
      <c r="S707" s="71">
        <f t="shared" si="525"/>
        <v>6.2500000000000333E-3</v>
      </c>
      <c r="T707" s="71">
        <f t="shared" si="527"/>
        <v>6.9444444444444198E-4</v>
      </c>
      <c r="U707" s="44">
        <v>4.5999999999999996</v>
      </c>
      <c r="V707" s="44">
        <f>INDEX('Počty dní'!F:J,MATCH(E707,'Počty dní'!H:H,0),4)</f>
        <v>47</v>
      </c>
      <c r="W707" s="115">
        <f>V707*U707</f>
        <v>216.2</v>
      </c>
    </row>
    <row r="708" spans="1:24" x14ac:dyDescent="0.3">
      <c r="A708" s="94">
        <v>348</v>
      </c>
      <c r="B708" s="44">
        <v>3148</v>
      </c>
      <c r="C708" s="44" t="s">
        <v>2</v>
      </c>
      <c r="D708" s="89"/>
      <c r="E708" s="67" t="str">
        <f>CONCATENATE(C708,D708)</f>
        <v>X</v>
      </c>
      <c r="F708" s="44" t="s">
        <v>170</v>
      </c>
      <c r="G708" s="192">
        <v>51</v>
      </c>
      <c r="H708" s="44" t="str">
        <f>CONCATENATE(F708,"/",G708)</f>
        <v>XXX248/51</v>
      </c>
      <c r="I708" s="68" t="s">
        <v>5</v>
      </c>
      <c r="J708" s="68" t="s">
        <v>5</v>
      </c>
      <c r="K708" s="69">
        <v>0.2388888888888889</v>
      </c>
      <c r="L708" s="70">
        <v>0.23958333333333334</v>
      </c>
      <c r="M708" s="163" t="s">
        <v>172</v>
      </c>
      <c r="N708" s="70">
        <v>0.24513888888888888</v>
      </c>
      <c r="O708" s="162" t="s">
        <v>145</v>
      </c>
      <c r="P708" s="44" t="str">
        <f t="shared" si="522"/>
        <v>OK</v>
      </c>
      <c r="Q708" s="71">
        <f t="shared" si="523"/>
        <v>5.5555555555555358E-3</v>
      </c>
      <c r="R708" s="71">
        <f t="shared" si="524"/>
        <v>6.9444444444444198E-4</v>
      </c>
      <c r="S708" s="71">
        <f t="shared" si="525"/>
        <v>6.2499999999999778E-3</v>
      </c>
      <c r="T708" s="71">
        <f t="shared" si="527"/>
        <v>6.9444444444444198E-4</v>
      </c>
      <c r="U708" s="44">
        <v>4.5999999999999996</v>
      </c>
      <c r="V708" s="44">
        <f>INDEX('Počty dní'!F:J,MATCH(E708,'Počty dní'!H:H,0),4)</f>
        <v>47</v>
      </c>
      <c r="W708" s="115">
        <f>V708*U708</f>
        <v>216.2</v>
      </c>
    </row>
    <row r="709" spans="1:24" x14ac:dyDescent="0.3">
      <c r="A709" s="94">
        <v>348</v>
      </c>
      <c r="B709" s="44">
        <v>3148</v>
      </c>
      <c r="C709" s="44" t="s">
        <v>2</v>
      </c>
      <c r="D709" s="89"/>
      <c r="E709" s="67" t="str">
        <f t="shared" si="520"/>
        <v>X</v>
      </c>
      <c r="F709" s="44" t="s">
        <v>157</v>
      </c>
      <c r="G709" s="192">
        <v>4</v>
      </c>
      <c r="H709" s="44" t="str">
        <f t="shared" si="521"/>
        <v>XXX233/4</v>
      </c>
      <c r="I709" s="68" t="s">
        <v>5</v>
      </c>
      <c r="J709" s="68" t="s">
        <v>5</v>
      </c>
      <c r="K709" s="69">
        <v>0.27083333333333331</v>
      </c>
      <c r="L709" s="70">
        <v>0.27152777777777776</v>
      </c>
      <c r="M709" s="162" t="s">
        <v>145</v>
      </c>
      <c r="N709" s="70">
        <v>0.29652777777777778</v>
      </c>
      <c r="O709" s="162" t="s">
        <v>151</v>
      </c>
      <c r="P709" s="44" t="str">
        <f t="shared" si="522"/>
        <v>OK</v>
      </c>
      <c r="Q709" s="71">
        <f t="shared" si="523"/>
        <v>2.5000000000000022E-2</v>
      </c>
      <c r="R709" s="71">
        <f t="shared" si="524"/>
        <v>6.9444444444444198E-4</v>
      </c>
      <c r="S709" s="71">
        <f t="shared" si="525"/>
        <v>2.5694444444444464E-2</v>
      </c>
      <c r="T709" s="71">
        <f t="shared" si="527"/>
        <v>2.5694444444444436E-2</v>
      </c>
      <c r="U709" s="44">
        <v>19.600000000000001</v>
      </c>
      <c r="V709" s="44">
        <f>INDEX('Počty dní'!F:J,MATCH(E709,'Počty dní'!H:H,0),4)</f>
        <v>47</v>
      </c>
      <c r="W709" s="115">
        <f t="shared" si="526"/>
        <v>921.2</v>
      </c>
    </row>
    <row r="710" spans="1:24" x14ac:dyDescent="0.3">
      <c r="A710" s="94">
        <v>348</v>
      </c>
      <c r="B710" s="44">
        <v>3148</v>
      </c>
      <c r="C710" s="44" t="s">
        <v>2</v>
      </c>
      <c r="D710" s="89"/>
      <c r="E710" s="67" t="str">
        <f t="shared" si="520"/>
        <v>X</v>
      </c>
      <c r="F710" s="44" t="s">
        <v>157</v>
      </c>
      <c r="G710" s="192">
        <v>3</v>
      </c>
      <c r="H710" s="44" t="str">
        <f t="shared" si="521"/>
        <v>XXX233/3</v>
      </c>
      <c r="I710" s="68" t="s">
        <v>5</v>
      </c>
      <c r="J710" s="68" t="s">
        <v>5</v>
      </c>
      <c r="K710" s="69">
        <v>0.29791666666666666</v>
      </c>
      <c r="L710" s="70">
        <v>0.2986111111111111</v>
      </c>
      <c r="M710" s="162" t="s">
        <v>151</v>
      </c>
      <c r="N710" s="70">
        <v>0.32430555555555557</v>
      </c>
      <c r="O710" s="162" t="s">
        <v>145</v>
      </c>
      <c r="P710" s="44" t="str">
        <f t="shared" si="522"/>
        <v>OK</v>
      </c>
      <c r="Q710" s="71">
        <f t="shared" si="523"/>
        <v>2.5694444444444464E-2</v>
      </c>
      <c r="R710" s="71">
        <f t="shared" si="524"/>
        <v>6.9444444444444198E-4</v>
      </c>
      <c r="S710" s="71">
        <f t="shared" si="525"/>
        <v>2.6388888888888906E-2</v>
      </c>
      <c r="T710" s="71">
        <f t="shared" si="527"/>
        <v>1.388888888888884E-3</v>
      </c>
      <c r="U710" s="44">
        <v>19.600000000000001</v>
      </c>
      <c r="V710" s="44">
        <f>INDEX('Počty dní'!F:J,MATCH(E710,'Počty dní'!H:H,0),4)</f>
        <v>47</v>
      </c>
      <c r="W710" s="115">
        <f t="shared" si="526"/>
        <v>921.2</v>
      </c>
    </row>
    <row r="711" spans="1:24" x14ac:dyDescent="0.3">
      <c r="A711" s="94">
        <v>348</v>
      </c>
      <c r="B711" s="44">
        <v>3148</v>
      </c>
      <c r="C711" s="44" t="s">
        <v>2</v>
      </c>
      <c r="D711" s="89"/>
      <c r="E711" s="67" t="str">
        <f t="shared" si="520"/>
        <v>X</v>
      </c>
      <c r="F711" s="44" t="s">
        <v>157</v>
      </c>
      <c r="G711" s="192">
        <v>6</v>
      </c>
      <c r="H711" s="44" t="str">
        <f t="shared" si="521"/>
        <v>XXX233/6</v>
      </c>
      <c r="I711" s="68" t="s">
        <v>5</v>
      </c>
      <c r="J711" s="68" t="s">
        <v>5</v>
      </c>
      <c r="K711" s="69">
        <v>0.39513888888888887</v>
      </c>
      <c r="L711" s="70">
        <v>0.39652777777777781</v>
      </c>
      <c r="M711" s="162" t="s">
        <v>145</v>
      </c>
      <c r="N711" s="70">
        <v>0.42152777777777778</v>
      </c>
      <c r="O711" s="162" t="s">
        <v>151</v>
      </c>
      <c r="P711" s="44" t="str">
        <f t="shared" si="522"/>
        <v>OK</v>
      </c>
      <c r="Q711" s="71">
        <f t="shared" si="523"/>
        <v>2.4999999999999967E-2</v>
      </c>
      <c r="R711" s="71">
        <f t="shared" si="524"/>
        <v>1.3888888888889395E-3</v>
      </c>
      <c r="S711" s="71">
        <f t="shared" si="525"/>
        <v>2.6388888888888906E-2</v>
      </c>
      <c r="T711" s="71">
        <f t="shared" si="527"/>
        <v>7.0833333333333304E-2</v>
      </c>
      <c r="U711" s="44">
        <v>19.600000000000001</v>
      </c>
      <c r="V711" s="44">
        <f>INDEX('Počty dní'!F:J,MATCH(E711,'Počty dní'!H:H,0),4)</f>
        <v>47</v>
      </c>
      <c r="W711" s="115">
        <f t="shared" si="526"/>
        <v>921.2</v>
      </c>
    </row>
    <row r="712" spans="1:24" x14ac:dyDescent="0.3">
      <c r="A712" s="94">
        <v>348</v>
      </c>
      <c r="B712" s="44">
        <v>3148</v>
      </c>
      <c r="C712" s="44" t="s">
        <v>2</v>
      </c>
      <c r="D712" s="89"/>
      <c r="E712" s="67" t="str">
        <f t="shared" si="520"/>
        <v>X</v>
      </c>
      <c r="F712" s="44" t="s">
        <v>153</v>
      </c>
      <c r="G712" s="192">
        <v>11</v>
      </c>
      <c r="H712" s="44" t="str">
        <f t="shared" si="521"/>
        <v>XXX240/11</v>
      </c>
      <c r="I712" s="68" t="s">
        <v>5</v>
      </c>
      <c r="J712" s="68" t="s">
        <v>5</v>
      </c>
      <c r="K712" s="69">
        <v>0.42430555555555555</v>
      </c>
      <c r="L712" s="70">
        <v>0.42569444444444443</v>
      </c>
      <c r="M712" s="162" t="s">
        <v>151</v>
      </c>
      <c r="N712" s="70">
        <v>0.4513888888888889</v>
      </c>
      <c r="O712" s="142" t="s">
        <v>70</v>
      </c>
      <c r="P712" s="44" t="str">
        <f t="shared" si="522"/>
        <v>OK</v>
      </c>
      <c r="Q712" s="71">
        <f t="shared" si="523"/>
        <v>2.5694444444444464E-2</v>
      </c>
      <c r="R712" s="71">
        <f t="shared" si="524"/>
        <v>1.388888888888884E-3</v>
      </c>
      <c r="S712" s="71">
        <f t="shared" si="525"/>
        <v>2.7083333333333348E-2</v>
      </c>
      <c r="T712" s="71">
        <f t="shared" si="527"/>
        <v>2.7777777777777679E-3</v>
      </c>
      <c r="U712" s="44">
        <v>20.399999999999999</v>
      </c>
      <c r="V712" s="44">
        <f>INDEX('Počty dní'!F:J,MATCH(E712,'Počty dní'!H:H,0),4)</f>
        <v>47</v>
      </c>
      <c r="W712" s="115">
        <f t="shared" si="526"/>
        <v>958.8</v>
      </c>
    </row>
    <row r="713" spans="1:24" x14ac:dyDescent="0.3">
      <c r="A713" s="94">
        <v>348</v>
      </c>
      <c r="B713" s="44">
        <v>3148</v>
      </c>
      <c r="C713" s="44" t="s">
        <v>2</v>
      </c>
      <c r="D713" s="89"/>
      <c r="E713" s="67" t="str">
        <f t="shared" si="520"/>
        <v>X</v>
      </c>
      <c r="F713" s="44" t="s">
        <v>141</v>
      </c>
      <c r="G713" s="192">
        <v>11</v>
      </c>
      <c r="H713" s="44" t="str">
        <f t="shared" si="521"/>
        <v>XXX241/11</v>
      </c>
      <c r="I713" s="68" t="s">
        <v>5</v>
      </c>
      <c r="J713" s="68" t="s">
        <v>5</v>
      </c>
      <c r="K713" s="69">
        <v>0.5083333333333333</v>
      </c>
      <c r="L713" s="70">
        <v>0.51041666666666663</v>
      </c>
      <c r="M713" s="45" t="s">
        <v>70</v>
      </c>
      <c r="N713" s="70">
        <v>0.56111111111111112</v>
      </c>
      <c r="O713" s="162" t="s">
        <v>145</v>
      </c>
      <c r="P713" s="44" t="str">
        <f t="shared" si="522"/>
        <v>OK</v>
      </c>
      <c r="Q713" s="71">
        <f t="shared" si="523"/>
        <v>5.0694444444444486E-2</v>
      </c>
      <c r="R713" s="71">
        <f t="shared" si="524"/>
        <v>2.0833333333333259E-3</v>
      </c>
      <c r="S713" s="71">
        <f t="shared" si="525"/>
        <v>5.2777777777777812E-2</v>
      </c>
      <c r="T713" s="71">
        <f t="shared" si="527"/>
        <v>5.6944444444444409E-2</v>
      </c>
      <c r="U713" s="44">
        <v>37.299999999999997</v>
      </c>
      <c r="V713" s="44">
        <f>INDEX('Počty dní'!F:J,MATCH(E713,'Počty dní'!H:H,0),4)</f>
        <v>47</v>
      </c>
      <c r="W713" s="115">
        <f t="shared" si="526"/>
        <v>1753.1</v>
      </c>
    </row>
    <row r="714" spans="1:24" x14ac:dyDescent="0.3">
      <c r="A714" s="94">
        <v>348</v>
      </c>
      <c r="B714" s="44">
        <v>3148</v>
      </c>
      <c r="C714" s="44" t="s">
        <v>2</v>
      </c>
      <c r="D714" s="89"/>
      <c r="E714" s="67" t="str">
        <f>CONCATENATE(C714,D714)</f>
        <v>X</v>
      </c>
      <c r="F714" s="44" t="s">
        <v>170</v>
      </c>
      <c r="G714" s="192">
        <v>56</v>
      </c>
      <c r="H714" s="44" t="str">
        <f>CONCATENATE(F714,"/",G714)</f>
        <v>XXX248/56</v>
      </c>
      <c r="I714" s="68" t="s">
        <v>5</v>
      </c>
      <c r="J714" s="68" t="s">
        <v>5</v>
      </c>
      <c r="K714" s="69">
        <v>0.58611111111111114</v>
      </c>
      <c r="L714" s="70">
        <v>0.58680555555555558</v>
      </c>
      <c r="M714" s="162" t="s">
        <v>145</v>
      </c>
      <c r="N714" s="70">
        <v>0.59236111111111112</v>
      </c>
      <c r="O714" s="163" t="s">
        <v>172</v>
      </c>
      <c r="P714" s="44" t="str">
        <f t="shared" si="522"/>
        <v>OK</v>
      </c>
      <c r="Q714" s="71">
        <f t="shared" si="523"/>
        <v>5.5555555555555358E-3</v>
      </c>
      <c r="R714" s="71">
        <f t="shared" si="524"/>
        <v>6.9444444444444198E-4</v>
      </c>
      <c r="S714" s="71">
        <f t="shared" si="525"/>
        <v>6.2499999999999778E-3</v>
      </c>
      <c r="T714" s="71">
        <f t="shared" si="527"/>
        <v>2.5000000000000022E-2</v>
      </c>
      <c r="U714" s="44">
        <v>4.5999999999999996</v>
      </c>
      <c r="V714" s="44">
        <f>INDEX('Počty dní'!F:J,MATCH(E714,'Počty dní'!H:H,0),4)</f>
        <v>47</v>
      </c>
      <c r="W714" s="115">
        <f>V714*U714</f>
        <v>216.2</v>
      </c>
    </row>
    <row r="715" spans="1:24" x14ac:dyDescent="0.3">
      <c r="A715" s="94">
        <v>348</v>
      </c>
      <c r="B715" s="44">
        <v>3148</v>
      </c>
      <c r="C715" s="44" t="s">
        <v>2</v>
      </c>
      <c r="D715" s="89"/>
      <c r="E715" s="67" t="str">
        <f>CONCATENATE(C715,D715)</f>
        <v>X</v>
      </c>
      <c r="F715" s="44" t="s">
        <v>170</v>
      </c>
      <c r="G715" s="192">
        <v>55</v>
      </c>
      <c r="H715" s="44" t="str">
        <f>CONCATENATE(F715,"/",G715)</f>
        <v>XXX248/55</v>
      </c>
      <c r="I715" s="68" t="s">
        <v>5</v>
      </c>
      <c r="J715" s="68" t="s">
        <v>5</v>
      </c>
      <c r="K715" s="69">
        <v>0.59305555555555556</v>
      </c>
      <c r="L715" s="70">
        <v>0.59375</v>
      </c>
      <c r="M715" s="163" t="s">
        <v>172</v>
      </c>
      <c r="N715" s="70">
        <v>0.59930555555555554</v>
      </c>
      <c r="O715" s="162" t="s">
        <v>145</v>
      </c>
      <c r="P715" s="44" t="str">
        <f t="shared" si="522"/>
        <v>OK</v>
      </c>
      <c r="Q715" s="71">
        <f t="shared" si="523"/>
        <v>5.5555555555555358E-3</v>
      </c>
      <c r="R715" s="71">
        <f t="shared" si="524"/>
        <v>6.9444444444444198E-4</v>
      </c>
      <c r="S715" s="71">
        <f t="shared" si="525"/>
        <v>6.2499999999999778E-3</v>
      </c>
      <c r="T715" s="71">
        <f t="shared" si="527"/>
        <v>6.9444444444444198E-4</v>
      </c>
      <c r="U715" s="44">
        <v>4.5999999999999996</v>
      </c>
      <c r="V715" s="44">
        <f>INDEX('Počty dní'!F:J,MATCH(E715,'Počty dní'!H:H,0),4)</f>
        <v>47</v>
      </c>
      <c r="W715" s="115">
        <f>V715*U715</f>
        <v>216.2</v>
      </c>
    </row>
    <row r="716" spans="1:24" x14ac:dyDescent="0.3">
      <c r="A716" s="94">
        <v>348</v>
      </c>
      <c r="B716" s="44">
        <v>3148</v>
      </c>
      <c r="C716" s="44" t="s">
        <v>2</v>
      </c>
      <c r="D716" s="89"/>
      <c r="E716" s="67" t="str">
        <f t="shared" ref="E716" si="528">CONCATENATE(C716,D716)</f>
        <v>X</v>
      </c>
      <c r="F716" s="44" t="s">
        <v>29</v>
      </c>
      <c r="G716" s="192"/>
      <c r="H716" s="44" t="s">
        <v>29</v>
      </c>
      <c r="I716" s="68"/>
      <c r="J716" s="68" t="s">
        <v>5</v>
      </c>
      <c r="K716" s="69">
        <v>0.59930555555555554</v>
      </c>
      <c r="L716" s="70">
        <v>0.59930555555555554</v>
      </c>
      <c r="M716" s="162" t="s">
        <v>145</v>
      </c>
      <c r="N716" s="70">
        <v>0.60069444444444442</v>
      </c>
      <c r="O716" s="162" t="s">
        <v>143</v>
      </c>
      <c r="P716" s="44" t="str">
        <f t="shared" si="522"/>
        <v>OK</v>
      </c>
      <c r="Q716" s="71">
        <f t="shared" si="523"/>
        <v>1.388888888888884E-3</v>
      </c>
      <c r="R716" s="71">
        <f t="shared" si="524"/>
        <v>0</v>
      </c>
      <c r="S716" s="71">
        <f t="shared" si="525"/>
        <v>1.388888888888884E-3</v>
      </c>
      <c r="T716" s="71">
        <f t="shared" si="527"/>
        <v>0</v>
      </c>
      <c r="U716" s="44">
        <v>0</v>
      </c>
      <c r="V716" s="44">
        <f>INDEX('Počty dní'!F:J,MATCH(E716,'Počty dní'!H:H,0),4)</f>
        <v>47</v>
      </c>
      <c r="W716" s="115">
        <f t="shared" ref="W716" si="529">V716*U716</f>
        <v>0</v>
      </c>
    </row>
    <row r="717" spans="1:24" x14ac:dyDescent="0.3">
      <c r="A717" s="94">
        <v>348</v>
      </c>
      <c r="B717" s="44">
        <v>3148</v>
      </c>
      <c r="C717" s="44" t="s">
        <v>2</v>
      </c>
      <c r="D717" s="89"/>
      <c r="E717" s="67" t="str">
        <f t="shared" si="520"/>
        <v>X</v>
      </c>
      <c r="F717" s="44" t="s">
        <v>141</v>
      </c>
      <c r="G717" s="192">
        <v>18</v>
      </c>
      <c r="H717" s="44" t="str">
        <f t="shared" si="521"/>
        <v>XXX241/18</v>
      </c>
      <c r="I717" s="68" t="s">
        <v>5</v>
      </c>
      <c r="J717" s="68" t="s">
        <v>5</v>
      </c>
      <c r="K717" s="69">
        <v>0.60138888888888886</v>
      </c>
      <c r="L717" s="70">
        <v>0.6020833333333333</v>
      </c>
      <c r="M717" s="162" t="s">
        <v>143</v>
      </c>
      <c r="N717" s="70">
        <v>0.65625</v>
      </c>
      <c r="O717" s="45" t="s">
        <v>70</v>
      </c>
      <c r="P717" s="44" t="str">
        <f t="shared" si="522"/>
        <v>OK</v>
      </c>
      <c r="Q717" s="71">
        <f t="shared" si="523"/>
        <v>5.4166666666666696E-2</v>
      </c>
      <c r="R717" s="71">
        <f t="shared" si="524"/>
        <v>6.9444444444444198E-4</v>
      </c>
      <c r="S717" s="71">
        <f t="shared" si="525"/>
        <v>5.4861111111111138E-2</v>
      </c>
      <c r="T717" s="71">
        <f t="shared" si="527"/>
        <v>6.9444444444444198E-4</v>
      </c>
      <c r="U717" s="44">
        <v>38.200000000000003</v>
      </c>
      <c r="V717" s="44">
        <f>INDEX('Počty dní'!F:J,MATCH(E717,'Počty dní'!H:H,0),4)</f>
        <v>47</v>
      </c>
      <c r="W717" s="115">
        <f t="shared" si="526"/>
        <v>1795.4</v>
      </c>
    </row>
    <row r="718" spans="1:24" x14ac:dyDescent="0.3">
      <c r="A718" s="94">
        <v>348</v>
      </c>
      <c r="B718" s="44">
        <v>3148</v>
      </c>
      <c r="C718" s="44" t="s">
        <v>2</v>
      </c>
      <c r="D718" s="89"/>
      <c r="E718" s="67" t="str">
        <f t="shared" si="520"/>
        <v>X</v>
      </c>
      <c r="F718" s="44" t="s">
        <v>141</v>
      </c>
      <c r="G718" s="192">
        <v>19</v>
      </c>
      <c r="H718" s="44" t="str">
        <f t="shared" si="521"/>
        <v>XXX241/19</v>
      </c>
      <c r="I718" s="68" t="s">
        <v>5</v>
      </c>
      <c r="J718" s="68" t="s">
        <v>5</v>
      </c>
      <c r="K718" s="69">
        <v>0.67499999999999993</v>
      </c>
      <c r="L718" s="70">
        <v>0.67708333333333337</v>
      </c>
      <c r="M718" s="45" t="s">
        <v>70</v>
      </c>
      <c r="N718" s="70">
        <v>0.72777777777777775</v>
      </c>
      <c r="O718" s="162" t="s">
        <v>145</v>
      </c>
      <c r="P718" s="44" t="str">
        <f t="shared" si="522"/>
        <v>OK</v>
      </c>
      <c r="Q718" s="71">
        <f t="shared" si="523"/>
        <v>5.0694444444444375E-2</v>
      </c>
      <c r="R718" s="71">
        <f t="shared" si="524"/>
        <v>2.083333333333437E-3</v>
      </c>
      <c r="S718" s="71">
        <f t="shared" si="525"/>
        <v>5.2777777777777812E-2</v>
      </c>
      <c r="T718" s="71">
        <f t="shared" si="527"/>
        <v>1.8749999999999933E-2</v>
      </c>
      <c r="U718" s="44">
        <v>37.299999999999997</v>
      </c>
      <c r="V718" s="44">
        <f>INDEX('Počty dní'!F:J,MATCH(E718,'Počty dní'!H:H,0),4)</f>
        <v>47</v>
      </c>
      <c r="W718" s="115">
        <f t="shared" si="526"/>
        <v>1753.1</v>
      </c>
    </row>
    <row r="719" spans="1:24" ht="15" thickBot="1" x14ac:dyDescent="0.35">
      <c r="A719" s="94">
        <v>348</v>
      </c>
      <c r="B719" s="44">
        <v>3148</v>
      </c>
      <c r="C719" s="44" t="s">
        <v>2</v>
      </c>
      <c r="D719" s="89"/>
      <c r="E719" s="67" t="str">
        <f t="shared" si="520"/>
        <v>X</v>
      </c>
      <c r="F719" s="44" t="s">
        <v>141</v>
      </c>
      <c r="G719" s="192">
        <v>24</v>
      </c>
      <c r="H719" s="44" t="str">
        <f t="shared" si="521"/>
        <v>XXX241/24</v>
      </c>
      <c r="I719" s="68" t="s">
        <v>5</v>
      </c>
      <c r="J719" s="68" t="s">
        <v>5</v>
      </c>
      <c r="K719" s="69">
        <v>0.76944444444444438</v>
      </c>
      <c r="L719" s="70">
        <v>0.77222222222222225</v>
      </c>
      <c r="M719" s="162" t="s">
        <v>145</v>
      </c>
      <c r="N719" s="70">
        <v>0.80069444444444438</v>
      </c>
      <c r="O719" s="162" t="s">
        <v>142</v>
      </c>
      <c r="P719" s="46"/>
      <c r="Q719" s="71">
        <f t="shared" si="523"/>
        <v>2.8472222222222121E-2</v>
      </c>
      <c r="R719" s="71">
        <f t="shared" si="524"/>
        <v>2.7777777777778789E-3</v>
      </c>
      <c r="S719" s="71">
        <f t="shared" si="525"/>
        <v>3.125E-2</v>
      </c>
      <c r="T719" s="71">
        <f t="shared" si="527"/>
        <v>4.166666666666663E-2</v>
      </c>
      <c r="U719" s="44">
        <v>21.4</v>
      </c>
      <c r="V719" s="44">
        <f>INDEX('Počty dní'!F:J,MATCH(E719,'Počty dní'!H:H,0),4)</f>
        <v>47</v>
      </c>
      <c r="W719" s="115">
        <f t="shared" si="526"/>
        <v>1005.8</v>
      </c>
    </row>
    <row r="720" spans="1:24" ht="15" thickBot="1" x14ac:dyDescent="0.35">
      <c r="A720" s="120" t="str">
        <f ca="1">CONCATENATE(INDIRECT("R[-3]C[0]",FALSE),"celkem")</f>
        <v>348celkem</v>
      </c>
      <c r="B720" s="121"/>
      <c r="C720" s="121" t="str">
        <f ca="1">INDIRECT("R[-1]C[12]",FALSE)</f>
        <v>Lipnice n.Sáz.,,Lipnické nám.</v>
      </c>
      <c r="D720" s="122"/>
      <c r="E720" s="121"/>
      <c r="F720" s="122"/>
      <c r="G720" s="121"/>
      <c r="H720" s="123"/>
      <c r="I720" s="132"/>
      <c r="J720" s="133" t="str">
        <f ca="1">INDIRECT("R[-2]C[0]",FALSE)</f>
        <v>S</v>
      </c>
      <c r="K720" s="124"/>
      <c r="L720" s="134"/>
      <c r="M720" s="125"/>
      <c r="N720" s="134"/>
      <c r="O720" s="126"/>
      <c r="P720" s="121"/>
      <c r="Q720" s="127">
        <f>SUM(Q705:Q719)</f>
        <v>0.34027777777777768</v>
      </c>
      <c r="R720" s="127">
        <f t="shared" ref="R720:T720" si="530">SUM(R705:R719)</f>
        <v>1.5277777777778001E-2</v>
      </c>
      <c r="S720" s="127">
        <f t="shared" si="530"/>
        <v>0.35555555555555568</v>
      </c>
      <c r="T720" s="127">
        <f t="shared" si="530"/>
        <v>0.2465277777777776</v>
      </c>
      <c r="U720" s="128">
        <f>SUM(U705:U719)</f>
        <v>254.1</v>
      </c>
      <c r="V720" s="129"/>
      <c r="W720" s="130">
        <f>SUM(W705:W719)</f>
        <v>11942.699999999999</v>
      </c>
      <c r="X720" s="41"/>
    </row>
    <row r="721" spans="1:23" x14ac:dyDescent="0.3">
      <c r="A721"/>
      <c r="B721"/>
      <c r="C721"/>
      <c r="D721"/>
      <c r="E721"/>
      <c r="F721"/>
      <c r="G721"/>
      <c r="H721"/>
      <c r="I721"/>
      <c r="J721"/>
      <c r="K721"/>
      <c r="L721"/>
      <c r="M721"/>
      <c r="N721"/>
      <c r="O721"/>
      <c r="P721"/>
      <c r="Q721"/>
      <c r="R721"/>
      <c r="S721"/>
      <c r="T721"/>
      <c r="U721"/>
      <c r="V721"/>
      <c r="W721"/>
    </row>
    <row r="722" spans="1:23" ht="15" thickBot="1" x14ac:dyDescent="0.35"/>
    <row r="723" spans="1:23" x14ac:dyDescent="0.3">
      <c r="A723" s="93">
        <v>349</v>
      </c>
      <c r="B723" s="42">
        <v>3149</v>
      </c>
      <c r="C723" s="42" t="s">
        <v>2</v>
      </c>
      <c r="D723" s="109"/>
      <c r="E723" s="110" t="str">
        <f>CONCATENATE(C723,D723)</f>
        <v>X</v>
      </c>
      <c r="F723" s="42" t="s">
        <v>147</v>
      </c>
      <c r="G723" s="191">
        <v>2</v>
      </c>
      <c r="H723" s="42" t="str">
        <f>CONCATENATE(F723,"/",G723)</f>
        <v>XXX230/2</v>
      </c>
      <c r="I723" s="64" t="s">
        <v>5</v>
      </c>
      <c r="J723" s="64" t="s">
        <v>5</v>
      </c>
      <c r="K723" s="111">
        <v>0.19722222222222222</v>
      </c>
      <c r="L723" s="112">
        <v>0.19791666666666666</v>
      </c>
      <c r="M723" s="131" t="s">
        <v>148</v>
      </c>
      <c r="N723" s="112">
        <v>0.21666666666666667</v>
      </c>
      <c r="O723" s="166" t="s">
        <v>143</v>
      </c>
      <c r="P723" s="42" t="str">
        <f t="shared" ref="P723:P737" si="531">IF(M724=O723,"OK","POZOR")</f>
        <v>OK</v>
      </c>
      <c r="Q723" s="114">
        <f t="shared" ref="Q723:Q738" si="532">IF(ISNUMBER(G723),N723-L723,IF(F723="přejezd",N723-L723,0))</f>
        <v>1.8750000000000017E-2</v>
      </c>
      <c r="R723" s="114">
        <f t="shared" ref="R723:R738" si="533">IF(ISNUMBER(G723),L723-K723,0)</f>
        <v>6.9444444444444198E-4</v>
      </c>
      <c r="S723" s="114">
        <f t="shared" ref="S723:S738" si="534">Q723+R723</f>
        <v>1.9444444444444459E-2</v>
      </c>
      <c r="T723" s="114"/>
      <c r="U723" s="42">
        <v>17</v>
      </c>
      <c r="V723" s="42">
        <f>INDEX('Počty dní'!F:J,MATCH(E723,'Počty dní'!H:H,0),4)</f>
        <v>47</v>
      </c>
      <c r="W723" s="65">
        <f>V723*U723</f>
        <v>799</v>
      </c>
    </row>
    <row r="724" spans="1:23" x14ac:dyDescent="0.3">
      <c r="A724" s="94">
        <v>349</v>
      </c>
      <c r="B724" s="44">
        <v>3149</v>
      </c>
      <c r="C724" s="44" t="s">
        <v>2</v>
      </c>
      <c r="D724" s="89"/>
      <c r="E724" s="67" t="str">
        <f>CONCATENATE(C724,D724)</f>
        <v>X</v>
      </c>
      <c r="F724" s="44" t="s">
        <v>150</v>
      </c>
      <c r="G724" s="192">
        <v>2</v>
      </c>
      <c r="H724" s="44" t="str">
        <f>CONCATENATE(F724,"/",G724)</f>
        <v>XXX231/2</v>
      </c>
      <c r="I724" s="68" t="s">
        <v>5</v>
      </c>
      <c r="J724" s="68" t="s">
        <v>5</v>
      </c>
      <c r="K724" s="69">
        <v>0.21736111111111112</v>
      </c>
      <c r="L724" s="70">
        <v>0.21805555555555556</v>
      </c>
      <c r="M724" s="162" t="s">
        <v>143</v>
      </c>
      <c r="N724" s="70">
        <v>0.23055555555555554</v>
      </c>
      <c r="O724" s="162" t="s">
        <v>145</v>
      </c>
      <c r="P724" s="44" t="str">
        <f t="shared" si="531"/>
        <v>OK</v>
      </c>
      <c r="Q724" s="71">
        <f t="shared" si="532"/>
        <v>1.2499999999999983E-2</v>
      </c>
      <c r="R724" s="71">
        <f t="shared" si="533"/>
        <v>6.9444444444444198E-4</v>
      </c>
      <c r="S724" s="71">
        <f t="shared" si="534"/>
        <v>1.3194444444444425E-2</v>
      </c>
      <c r="T724" s="71">
        <f t="shared" ref="T724:T738" si="535">K724-N723</f>
        <v>6.9444444444444198E-4</v>
      </c>
      <c r="U724" s="44">
        <v>9.9</v>
      </c>
      <c r="V724" s="44">
        <f>INDEX('Počty dní'!F:J,MATCH(E724,'Počty dní'!H:H,0),4)</f>
        <v>47</v>
      </c>
      <c r="W724" s="115">
        <f>V724*U724</f>
        <v>465.3</v>
      </c>
    </row>
    <row r="725" spans="1:23" x14ac:dyDescent="0.3">
      <c r="A725" s="94">
        <v>349</v>
      </c>
      <c r="B725" s="44">
        <v>3149</v>
      </c>
      <c r="C725" s="44" t="s">
        <v>2</v>
      </c>
      <c r="D725" s="89"/>
      <c r="E725" s="67" t="str">
        <f t="shared" ref="E725:E738" si="536">CONCATENATE(C725,D725)</f>
        <v>X</v>
      </c>
      <c r="F725" s="44" t="s">
        <v>147</v>
      </c>
      <c r="G725" s="192">
        <v>1</v>
      </c>
      <c r="H725" s="44" t="str">
        <f t="shared" ref="H725:H738" si="537">CONCATENATE(F725,"/",G725)</f>
        <v>XXX230/1</v>
      </c>
      <c r="I725" s="68" t="s">
        <v>5</v>
      </c>
      <c r="J725" s="68" t="s">
        <v>5</v>
      </c>
      <c r="K725" s="69">
        <v>0.24166666666666667</v>
      </c>
      <c r="L725" s="70">
        <v>0.24305555555555555</v>
      </c>
      <c r="M725" s="162" t="s">
        <v>145</v>
      </c>
      <c r="N725" s="70">
        <v>0.26041666666666669</v>
      </c>
      <c r="O725" s="142" t="s">
        <v>148</v>
      </c>
      <c r="P725" s="44" t="str">
        <f t="shared" si="531"/>
        <v>OK</v>
      </c>
      <c r="Q725" s="71">
        <f t="shared" si="532"/>
        <v>1.7361111111111133E-2</v>
      </c>
      <c r="R725" s="71">
        <f t="shared" si="533"/>
        <v>1.388888888888884E-3</v>
      </c>
      <c r="S725" s="71">
        <f t="shared" si="534"/>
        <v>1.8750000000000017E-2</v>
      </c>
      <c r="T725" s="71">
        <f t="shared" si="535"/>
        <v>1.1111111111111127E-2</v>
      </c>
      <c r="U725" s="44">
        <v>16.100000000000001</v>
      </c>
      <c r="V725" s="44">
        <f>INDEX('Počty dní'!F:J,MATCH(E725,'Počty dní'!H:H,0),4)</f>
        <v>47</v>
      </c>
      <c r="W725" s="115">
        <f t="shared" ref="W725:W738" si="538">V725*U725</f>
        <v>756.7</v>
      </c>
    </row>
    <row r="726" spans="1:23" x14ac:dyDescent="0.3">
      <c r="A726" s="94">
        <v>349</v>
      </c>
      <c r="B726" s="44">
        <v>3149</v>
      </c>
      <c r="C726" s="44" t="s">
        <v>2</v>
      </c>
      <c r="D726" s="89"/>
      <c r="E726" s="67" t="str">
        <f>CONCATENATE(C726,D726)</f>
        <v>X</v>
      </c>
      <c r="F726" s="44" t="s">
        <v>147</v>
      </c>
      <c r="G726" s="192">
        <v>4</v>
      </c>
      <c r="H726" s="44" t="str">
        <f>CONCATENATE(F726,"/",G726)</f>
        <v>XXX230/4</v>
      </c>
      <c r="I726" s="68" t="s">
        <v>5</v>
      </c>
      <c r="J726" s="68" t="s">
        <v>5</v>
      </c>
      <c r="K726" s="69">
        <v>0.28333333333333333</v>
      </c>
      <c r="L726" s="70">
        <v>0.28472222222222221</v>
      </c>
      <c r="M726" s="142" t="s">
        <v>148</v>
      </c>
      <c r="N726" s="70">
        <v>0.31111111111111112</v>
      </c>
      <c r="O726" s="162" t="s">
        <v>145</v>
      </c>
      <c r="P726" s="44" t="str">
        <f t="shared" si="531"/>
        <v>OK</v>
      </c>
      <c r="Q726" s="71">
        <f t="shared" si="532"/>
        <v>2.6388888888888906E-2</v>
      </c>
      <c r="R726" s="71">
        <f t="shared" si="533"/>
        <v>1.388888888888884E-3</v>
      </c>
      <c r="S726" s="71">
        <f t="shared" si="534"/>
        <v>2.777777777777779E-2</v>
      </c>
      <c r="T726" s="71">
        <f t="shared" si="535"/>
        <v>2.2916666666666641E-2</v>
      </c>
      <c r="U726" s="44">
        <v>20.3</v>
      </c>
      <c r="V726" s="44">
        <f>INDEX('Počty dní'!F:J,MATCH(E726,'Počty dní'!H:H,0),4)</f>
        <v>47</v>
      </c>
      <c r="W726" s="115">
        <f>V726*U726</f>
        <v>954.1</v>
      </c>
    </row>
    <row r="727" spans="1:23" x14ac:dyDescent="0.3">
      <c r="A727" s="94">
        <v>349</v>
      </c>
      <c r="B727" s="44">
        <v>3149</v>
      </c>
      <c r="C727" s="44" t="s">
        <v>2</v>
      </c>
      <c r="D727" s="89"/>
      <c r="E727" s="67" t="str">
        <f>CONCATENATE(C727,D727)</f>
        <v>X</v>
      </c>
      <c r="F727" s="44" t="s">
        <v>150</v>
      </c>
      <c r="G727" s="192">
        <v>4</v>
      </c>
      <c r="H727" s="44" t="str">
        <f>CONCATENATE(F727,"/",G727)</f>
        <v>XXX231/4</v>
      </c>
      <c r="I727" s="68" t="s">
        <v>5</v>
      </c>
      <c r="J727" s="68" t="s">
        <v>5</v>
      </c>
      <c r="K727" s="69">
        <v>0.31180555555555556</v>
      </c>
      <c r="L727" s="70">
        <v>0.3125</v>
      </c>
      <c r="M727" s="162" t="s">
        <v>145</v>
      </c>
      <c r="N727" s="70">
        <v>0.3263888888888889</v>
      </c>
      <c r="O727" s="162" t="s">
        <v>145</v>
      </c>
      <c r="P727" s="44" t="str">
        <f t="shared" ref="P727:P736" si="539">IF(M728=O727,"OK","POZOR")</f>
        <v>OK</v>
      </c>
      <c r="Q727" s="71">
        <f t="shared" ref="Q727:Q736" si="540">IF(ISNUMBER(G727),N727-L727,IF(F727="přejezd",N727-L727,0))</f>
        <v>1.3888888888888895E-2</v>
      </c>
      <c r="R727" s="71">
        <f t="shared" ref="R727:R736" si="541">IF(ISNUMBER(G727),L727-K727,0)</f>
        <v>6.9444444444444198E-4</v>
      </c>
      <c r="S727" s="71">
        <f t="shared" ref="S727:S736" si="542">Q727+R727</f>
        <v>1.4583333333333337E-2</v>
      </c>
      <c r="T727" s="71">
        <f t="shared" ref="T727:T736" si="543">K727-N726</f>
        <v>6.9444444444444198E-4</v>
      </c>
      <c r="U727" s="44">
        <v>10.8</v>
      </c>
      <c r="V727" s="44">
        <f>INDEX('Počty dní'!F:J,MATCH(E727,'Počty dní'!H:H,0),4)</f>
        <v>47</v>
      </c>
      <c r="W727" s="115">
        <f>V727*U727</f>
        <v>507.6</v>
      </c>
    </row>
    <row r="728" spans="1:23" x14ac:dyDescent="0.3">
      <c r="A728" s="94">
        <v>349</v>
      </c>
      <c r="B728" s="44">
        <v>3149</v>
      </c>
      <c r="C728" s="44" t="s">
        <v>2</v>
      </c>
      <c r="D728" s="89"/>
      <c r="E728" s="67" t="str">
        <f t="shared" si="536"/>
        <v>X</v>
      </c>
      <c r="F728" s="44" t="s">
        <v>147</v>
      </c>
      <c r="G728" s="192">
        <v>3</v>
      </c>
      <c r="H728" s="44" t="str">
        <f t="shared" si="537"/>
        <v>XXX230/3</v>
      </c>
      <c r="I728" s="68" t="s">
        <v>5</v>
      </c>
      <c r="J728" s="68" t="s">
        <v>5</v>
      </c>
      <c r="K728" s="69">
        <v>0.37361111111111112</v>
      </c>
      <c r="L728" s="70">
        <v>0.375</v>
      </c>
      <c r="M728" s="162" t="s">
        <v>145</v>
      </c>
      <c r="N728" s="70">
        <v>0.3923611111111111</v>
      </c>
      <c r="O728" s="142" t="s">
        <v>148</v>
      </c>
      <c r="P728" s="44" t="str">
        <f t="shared" si="539"/>
        <v>OK</v>
      </c>
      <c r="Q728" s="71">
        <f t="shared" si="540"/>
        <v>1.7361111111111105E-2</v>
      </c>
      <c r="R728" s="71">
        <f t="shared" si="541"/>
        <v>1.388888888888884E-3</v>
      </c>
      <c r="S728" s="71">
        <f t="shared" si="542"/>
        <v>1.8749999999999989E-2</v>
      </c>
      <c r="T728" s="71">
        <f t="shared" si="543"/>
        <v>4.7222222222222221E-2</v>
      </c>
      <c r="U728" s="44">
        <v>16.100000000000001</v>
      </c>
      <c r="V728" s="44">
        <f>INDEX('Počty dní'!F:J,MATCH(E728,'Počty dní'!H:H,0),4)</f>
        <v>47</v>
      </c>
      <c r="W728" s="115">
        <f t="shared" si="538"/>
        <v>756.7</v>
      </c>
    </row>
    <row r="729" spans="1:23" x14ac:dyDescent="0.3">
      <c r="A729" s="94">
        <v>349</v>
      </c>
      <c r="B729" s="44">
        <v>3149</v>
      </c>
      <c r="C729" s="44" t="s">
        <v>2</v>
      </c>
      <c r="D729" s="89"/>
      <c r="E729" s="67" t="str">
        <f>CONCATENATE(C729,D729)</f>
        <v>X</v>
      </c>
      <c r="F729" s="44" t="s">
        <v>147</v>
      </c>
      <c r="G729" s="192">
        <v>6</v>
      </c>
      <c r="H729" s="44" t="str">
        <f>CONCATENATE(F729,"/",G729)</f>
        <v>XXX230/6</v>
      </c>
      <c r="I729" s="68" t="s">
        <v>5</v>
      </c>
      <c r="J729" s="68" t="s">
        <v>5</v>
      </c>
      <c r="K729" s="69">
        <v>0.39305555555555555</v>
      </c>
      <c r="L729" s="70">
        <v>0.39374999999999999</v>
      </c>
      <c r="M729" s="142" t="s">
        <v>148</v>
      </c>
      <c r="N729" s="70">
        <v>0.41111111111111115</v>
      </c>
      <c r="O729" s="162" t="s">
        <v>145</v>
      </c>
      <c r="P729" s="44" t="str">
        <f t="shared" si="539"/>
        <v>OK</v>
      </c>
      <c r="Q729" s="71">
        <f t="shared" si="540"/>
        <v>1.736111111111116E-2</v>
      </c>
      <c r="R729" s="71">
        <f t="shared" si="541"/>
        <v>6.9444444444444198E-4</v>
      </c>
      <c r="S729" s="71">
        <f t="shared" si="542"/>
        <v>1.8055555555555602E-2</v>
      </c>
      <c r="T729" s="71">
        <f t="shared" si="543"/>
        <v>6.9444444444444198E-4</v>
      </c>
      <c r="U729" s="44">
        <v>16.100000000000001</v>
      </c>
      <c r="V729" s="44">
        <f>INDEX('Počty dní'!F:J,MATCH(E729,'Počty dní'!H:H,0),4)</f>
        <v>47</v>
      </c>
      <c r="W729" s="115">
        <f>V729*U729</f>
        <v>756.7</v>
      </c>
    </row>
    <row r="730" spans="1:23" x14ac:dyDescent="0.3">
      <c r="A730" s="94">
        <v>349</v>
      </c>
      <c r="B730" s="44">
        <v>3149</v>
      </c>
      <c r="C730" s="44" t="s">
        <v>2</v>
      </c>
      <c r="D730" s="89"/>
      <c r="E730" s="67" t="str">
        <f t="shared" si="536"/>
        <v>X</v>
      </c>
      <c r="F730" s="44" t="s">
        <v>147</v>
      </c>
      <c r="G730" s="192">
        <v>5</v>
      </c>
      <c r="H730" s="44" t="str">
        <f t="shared" si="537"/>
        <v>XXX230/5</v>
      </c>
      <c r="I730" s="68" t="s">
        <v>5</v>
      </c>
      <c r="J730" s="68" t="s">
        <v>5</v>
      </c>
      <c r="K730" s="69">
        <v>0.45694444444444443</v>
      </c>
      <c r="L730" s="70">
        <v>0.45833333333333331</v>
      </c>
      <c r="M730" s="162" t="s">
        <v>145</v>
      </c>
      <c r="N730" s="70">
        <v>0.47569444444444442</v>
      </c>
      <c r="O730" s="142" t="s">
        <v>148</v>
      </c>
      <c r="P730" s="44" t="str">
        <f t="shared" si="539"/>
        <v>OK</v>
      </c>
      <c r="Q730" s="71">
        <f t="shared" si="540"/>
        <v>1.7361111111111105E-2</v>
      </c>
      <c r="R730" s="71">
        <f t="shared" si="541"/>
        <v>1.388888888888884E-3</v>
      </c>
      <c r="S730" s="71">
        <f t="shared" si="542"/>
        <v>1.8749999999999989E-2</v>
      </c>
      <c r="T730" s="71">
        <f t="shared" si="543"/>
        <v>4.5833333333333282E-2</v>
      </c>
      <c r="U730" s="44">
        <v>16.100000000000001</v>
      </c>
      <c r="V730" s="44">
        <f>INDEX('Počty dní'!F:J,MATCH(E730,'Počty dní'!H:H,0),4)</f>
        <v>47</v>
      </c>
      <c r="W730" s="115">
        <f t="shared" si="538"/>
        <v>756.7</v>
      </c>
    </row>
    <row r="731" spans="1:23" x14ac:dyDescent="0.3">
      <c r="A731" s="94">
        <v>349</v>
      </c>
      <c r="B731" s="44">
        <v>3149</v>
      </c>
      <c r="C731" s="44" t="s">
        <v>2</v>
      </c>
      <c r="D731" s="89"/>
      <c r="E731" s="67" t="str">
        <f>CONCATENATE(C731,D731)</f>
        <v>X</v>
      </c>
      <c r="F731" s="44" t="s">
        <v>147</v>
      </c>
      <c r="G731" s="192">
        <v>10</v>
      </c>
      <c r="H731" s="44" t="str">
        <f>CONCATENATE(F731,"/",G731)</f>
        <v>XXX230/10</v>
      </c>
      <c r="I731" s="68" t="s">
        <v>5</v>
      </c>
      <c r="J731" s="68" t="s">
        <v>5</v>
      </c>
      <c r="K731" s="69">
        <v>0.51944444444444449</v>
      </c>
      <c r="L731" s="70">
        <v>0.52083333333333337</v>
      </c>
      <c r="M731" s="142" t="s">
        <v>148</v>
      </c>
      <c r="N731" s="70">
        <v>0.53819444444444442</v>
      </c>
      <c r="O731" s="162" t="s">
        <v>145</v>
      </c>
      <c r="P731" s="44" t="str">
        <f t="shared" si="539"/>
        <v>OK</v>
      </c>
      <c r="Q731" s="71">
        <f t="shared" si="540"/>
        <v>1.7361111111111049E-2</v>
      </c>
      <c r="R731" s="71">
        <f t="shared" si="541"/>
        <v>1.388888888888884E-3</v>
      </c>
      <c r="S731" s="71">
        <f t="shared" si="542"/>
        <v>1.8749999999999933E-2</v>
      </c>
      <c r="T731" s="71">
        <f t="shared" si="543"/>
        <v>4.3750000000000067E-2</v>
      </c>
      <c r="U731" s="44">
        <v>16.100000000000001</v>
      </c>
      <c r="V731" s="44">
        <f>INDEX('Počty dní'!F:J,MATCH(E731,'Počty dní'!H:H,0),4)</f>
        <v>47</v>
      </c>
      <c r="W731" s="115">
        <f>V731*U731</f>
        <v>756.7</v>
      </c>
    </row>
    <row r="732" spans="1:23" x14ac:dyDescent="0.3">
      <c r="A732" s="94">
        <v>349</v>
      </c>
      <c r="B732" s="44">
        <v>3149</v>
      </c>
      <c r="C732" s="44" t="s">
        <v>2</v>
      </c>
      <c r="D732" s="89"/>
      <c r="E732" s="67" t="str">
        <f>CONCATENATE(C732,D732)</f>
        <v>X</v>
      </c>
      <c r="F732" s="44" t="s">
        <v>150</v>
      </c>
      <c r="G732" s="192">
        <v>1</v>
      </c>
      <c r="H732" s="44" t="str">
        <f>CONCATENATE(F732,"/",G732)</f>
        <v>XXX231/1</v>
      </c>
      <c r="I732" s="68" t="s">
        <v>5</v>
      </c>
      <c r="J732" s="68" t="s">
        <v>5</v>
      </c>
      <c r="K732" s="69">
        <v>0.59166666666666667</v>
      </c>
      <c r="L732" s="70">
        <v>0.59375</v>
      </c>
      <c r="M732" s="162" t="s">
        <v>145</v>
      </c>
      <c r="N732" s="70">
        <v>0.60763888888888895</v>
      </c>
      <c r="O732" s="162" t="s">
        <v>145</v>
      </c>
      <c r="P732" s="44" t="str">
        <f t="shared" si="539"/>
        <v>OK</v>
      </c>
      <c r="Q732" s="71">
        <f t="shared" si="540"/>
        <v>1.3888888888888951E-2</v>
      </c>
      <c r="R732" s="71">
        <f t="shared" si="541"/>
        <v>2.0833333333333259E-3</v>
      </c>
      <c r="S732" s="71">
        <f t="shared" si="542"/>
        <v>1.5972222222222276E-2</v>
      </c>
      <c r="T732" s="71">
        <f t="shared" si="543"/>
        <v>5.3472222222222254E-2</v>
      </c>
      <c r="U732" s="44">
        <v>10.8</v>
      </c>
      <c r="V732" s="44">
        <f>INDEX('Počty dní'!F:J,MATCH(E732,'Počty dní'!H:H,0),4)</f>
        <v>47</v>
      </c>
      <c r="W732" s="115">
        <f>V732*U732</f>
        <v>507.6</v>
      </c>
    </row>
    <row r="733" spans="1:23" x14ac:dyDescent="0.3">
      <c r="A733" s="94">
        <v>349</v>
      </c>
      <c r="B733" s="44">
        <v>3149</v>
      </c>
      <c r="C733" s="44" t="s">
        <v>2</v>
      </c>
      <c r="D733" s="89"/>
      <c r="E733" s="67" t="str">
        <f t="shared" ref="E733" si="544">CONCATENATE(C733,D733)</f>
        <v>X</v>
      </c>
      <c r="F733" s="44" t="s">
        <v>29</v>
      </c>
      <c r="G733" s="192"/>
      <c r="H733" s="44" t="s">
        <v>29</v>
      </c>
      <c r="I733" s="68"/>
      <c r="J733" s="68" t="s">
        <v>5</v>
      </c>
      <c r="K733" s="69">
        <v>0.60763888888888895</v>
      </c>
      <c r="L733" s="70">
        <v>0.60763888888888895</v>
      </c>
      <c r="M733" s="162" t="s">
        <v>145</v>
      </c>
      <c r="N733" s="70">
        <v>0.60902777777777783</v>
      </c>
      <c r="O733" s="162" t="s">
        <v>143</v>
      </c>
      <c r="P733" s="44" t="str">
        <f t="shared" si="539"/>
        <v>OK</v>
      </c>
      <c r="Q733" s="71">
        <f t="shared" si="540"/>
        <v>1.388888888888884E-3</v>
      </c>
      <c r="R733" s="71">
        <f t="shared" si="541"/>
        <v>0</v>
      </c>
      <c r="S733" s="71">
        <f t="shared" si="542"/>
        <v>1.388888888888884E-3</v>
      </c>
      <c r="T733" s="71">
        <f t="shared" si="543"/>
        <v>0</v>
      </c>
      <c r="U733" s="44">
        <v>0</v>
      </c>
      <c r="V733" s="44">
        <f>INDEX('Počty dní'!F:J,MATCH(E733,'Počty dní'!H:H,0),4)</f>
        <v>47</v>
      </c>
      <c r="W733" s="115">
        <f t="shared" ref="W733" si="545">V733*U733</f>
        <v>0</v>
      </c>
    </row>
    <row r="734" spans="1:23" x14ac:dyDescent="0.3">
      <c r="A734" s="94">
        <v>349</v>
      </c>
      <c r="B734" s="44">
        <v>3149</v>
      </c>
      <c r="C734" s="44" t="s">
        <v>2</v>
      </c>
      <c r="D734" s="89"/>
      <c r="E734" s="67" t="str">
        <f t="shared" si="536"/>
        <v>X</v>
      </c>
      <c r="F734" s="44" t="s">
        <v>147</v>
      </c>
      <c r="G734" s="192">
        <v>11</v>
      </c>
      <c r="H734" s="44" t="str">
        <f t="shared" si="537"/>
        <v>XXX230/11</v>
      </c>
      <c r="I734" s="68" t="s">
        <v>5</v>
      </c>
      <c r="J734" s="68" t="s">
        <v>5</v>
      </c>
      <c r="K734" s="69">
        <v>0.60972222222222217</v>
      </c>
      <c r="L734" s="70">
        <v>0.61111111111111105</v>
      </c>
      <c r="M734" s="162" t="s">
        <v>143</v>
      </c>
      <c r="N734" s="70">
        <v>0.63611111111111118</v>
      </c>
      <c r="O734" s="142" t="s">
        <v>148</v>
      </c>
      <c r="P734" s="44" t="str">
        <f t="shared" si="539"/>
        <v>OK</v>
      </c>
      <c r="Q734" s="71">
        <f t="shared" si="540"/>
        <v>2.5000000000000133E-2</v>
      </c>
      <c r="R734" s="71">
        <f t="shared" si="541"/>
        <v>1.388888888888884E-3</v>
      </c>
      <c r="S734" s="71">
        <f t="shared" si="542"/>
        <v>2.6388888888889017E-2</v>
      </c>
      <c r="T734" s="71">
        <f t="shared" si="543"/>
        <v>6.9444444444433095E-4</v>
      </c>
      <c r="U734" s="44">
        <v>21.2</v>
      </c>
      <c r="V734" s="44">
        <f>INDEX('Počty dní'!F:J,MATCH(E734,'Počty dní'!H:H,0),4)</f>
        <v>47</v>
      </c>
      <c r="W734" s="115">
        <f t="shared" si="538"/>
        <v>996.4</v>
      </c>
    </row>
    <row r="735" spans="1:23" x14ac:dyDescent="0.3">
      <c r="A735" s="94">
        <v>349</v>
      </c>
      <c r="B735" s="44">
        <v>3149</v>
      </c>
      <c r="C735" s="44" t="s">
        <v>2</v>
      </c>
      <c r="D735" s="89"/>
      <c r="E735" s="67" t="str">
        <f>CONCATENATE(C735,D735)</f>
        <v>X</v>
      </c>
      <c r="F735" s="44" t="s">
        <v>147</v>
      </c>
      <c r="G735" s="192">
        <v>14</v>
      </c>
      <c r="H735" s="44" t="str">
        <f>CONCATENATE(F735,"/",G735)</f>
        <v>XXX230/14</v>
      </c>
      <c r="I735" s="68" t="s">
        <v>5</v>
      </c>
      <c r="J735" s="68" t="s">
        <v>5</v>
      </c>
      <c r="K735" s="69">
        <v>0.64930555555555558</v>
      </c>
      <c r="L735" s="70">
        <v>0.65069444444444446</v>
      </c>
      <c r="M735" s="142" t="s">
        <v>148</v>
      </c>
      <c r="N735" s="70">
        <v>0.66805555555555562</v>
      </c>
      <c r="O735" s="162" t="s">
        <v>145</v>
      </c>
      <c r="P735" s="44" t="str">
        <f t="shared" si="539"/>
        <v>OK</v>
      </c>
      <c r="Q735" s="71">
        <f t="shared" si="540"/>
        <v>1.736111111111116E-2</v>
      </c>
      <c r="R735" s="71">
        <f t="shared" si="541"/>
        <v>1.388888888888884E-3</v>
      </c>
      <c r="S735" s="71">
        <f t="shared" si="542"/>
        <v>1.8750000000000044E-2</v>
      </c>
      <c r="T735" s="71">
        <f t="shared" si="543"/>
        <v>1.3194444444444398E-2</v>
      </c>
      <c r="U735" s="44">
        <v>16.100000000000001</v>
      </c>
      <c r="V735" s="44">
        <f>INDEX('Počty dní'!F:J,MATCH(E735,'Počty dní'!H:H,0),4)</f>
        <v>47</v>
      </c>
      <c r="W735" s="115">
        <f>V735*U735</f>
        <v>756.7</v>
      </c>
    </row>
    <row r="736" spans="1:23" x14ac:dyDescent="0.3">
      <c r="A736" s="94">
        <v>349</v>
      </c>
      <c r="B736" s="44">
        <v>3149</v>
      </c>
      <c r="C736" s="44" t="s">
        <v>2</v>
      </c>
      <c r="D736" s="89"/>
      <c r="E736" s="67" t="str">
        <f t="shared" si="536"/>
        <v>X</v>
      </c>
      <c r="F736" s="44" t="s">
        <v>147</v>
      </c>
      <c r="G736" s="192">
        <v>13</v>
      </c>
      <c r="H736" s="44" t="str">
        <f t="shared" si="537"/>
        <v>XXX230/13</v>
      </c>
      <c r="I736" s="68" t="s">
        <v>5</v>
      </c>
      <c r="J736" s="68" t="s">
        <v>5</v>
      </c>
      <c r="K736" s="69">
        <v>0.6958333333333333</v>
      </c>
      <c r="L736" s="70">
        <v>0.69791666666666663</v>
      </c>
      <c r="M736" s="162" t="s">
        <v>145</v>
      </c>
      <c r="N736" s="70">
        <v>0.71527777777777779</v>
      </c>
      <c r="O736" s="142" t="s">
        <v>148</v>
      </c>
      <c r="P736" s="44" t="str">
        <f t="shared" si="539"/>
        <v>OK</v>
      </c>
      <c r="Q736" s="71">
        <f t="shared" si="540"/>
        <v>1.736111111111116E-2</v>
      </c>
      <c r="R736" s="71">
        <f t="shared" si="541"/>
        <v>2.0833333333333259E-3</v>
      </c>
      <c r="S736" s="71">
        <f t="shared" si="542"/>
        <v>1.9444444444444486E-2</v>
      </c>
      <c r="T736" s="71">
        <f t="shared" si="543"/>
        <v>2.7777777777777679E-2</v>
      </c>
      <c r="U736" s="44">
        <v>16.100000000000001</v>
      </c>
      <c r="V736" s="44">
        <f>INDEX('Počty dní'!F:J,MATCH(E736,'Počty dní'!H:H,0),4)</f>
        <v>47</v>
      </c>
      <c r="W736" s="115">
        <f t="shared" si="538"/>
        <v>756.7</v>
      </c>
    </row>
    <row r="737" spans="1:24" x14ac:dyDescent="0.3">
      <c r="A737" s="94">
        <v>349</v>
      </c>
      <c r="B737" s="44">
        <v>3149</v>
      </c>
      <c r="C737" s="44" t="s">
        <v>2</v>
      </c>
      <c r="D737" s="89"/>
      <c r="E737" s="67" t="str">
        <f>CONCATENATE(C737,D737)</f>
        <v>X</v>
      </c>
      <c r="F737" s="44" t="s">
        <v>147</v>
      </c>
      <c r="G737" s="192">
        <v>16</v>
      </c>
      <c r="H737" s="44" t="str">
        <f>CONCATENATE(F737,"/",G737)</f>
        <v>XXX230/16</v>
      </c>
      <c r="I737" s="68" t="s">
        <v>5</v>
      </c>
      <c r="J737" s="68" t="s">
        <v>5</v>
      </c>
      <c r="K737" s="69">
        <v>0.73263888888888884</v>
      </c>
      <c r="L737" s="70">
        <v>0.73402777777777783</v>
      </c>
      <c r="M737" s="142" t="s">
        <v>148</v>
      </c>
      <c r="N737" s="70">
        <v>0.75138888888888899</v>
      </c>
      <c r="O737" s="162" t="s">
        <v>145</v>
      </c>
      <c r="P737" s="44" t="str">
        <f t="shared" si="531"/>
        <v>OK</v>
      </c>
      <c r="Q737" s="71">
        <f t="shared" si="532"/>
        <v>1.736111111111116E-2</v>
      </c>
      <c r="R737" s="71">
        <f t="shared" si="533"/>
        <v>1.388888888888995E-3</v>
      </c>
      <c r="S737" s="71">
        <f t="shared" si="534"/>
        <v>1.8750000000000155E-2</v>
      </c>
      <c r="T737" s="71">
        <f t="shared" si="535"/>
        <v>1.7361111111111049E-2</v>
      </c>
      <c r="U737" s="44">
        <v>16.100000000000001</v>
      </c>
      <c r="V737" s="44">
        <f>INDEX('Počty dní'!F:J,MATCH(E737,'Počty dní'!H:H,0),4)</f>
        <v>47</v>
      </c>
      <c r="W737" s="115">
        <f>V737*U737</f>
        <v>756.7</v>
      </c>
    </row>
    <row r="738" spans="1:24" ht="15" thickBot="1" x14ac:dyDescent="0.35">
      <c r="A738" s="94">
        <v>349</v>
      </c>
      <c r="B738" s="44">
        <v>3149</v>
      </c>
      <c r="C738" s="44" t="s">
        <v>2</v>
      </c>
      <c r="D738" s="89"/>
      <c r="E738" s="67" t="str">
        <f t="shared" si="536"/>
        <v>X</v>
      </c>
      <c r="F738" s="44" t="s">
        <v>147</v>
      </c>
      <c r="G738" s="192">
        <v>15</v>
      </c>
      <c r="H738" s="44" t="str">
        <f t="shared" si="537"/>
        <v>XXX230/15</v>
      </c>
      <c r="I738" s="68" t="s">
        <v>5</v>
      </c>
      <c r="J738" s="68" t="s">
        <v>5</v>
      </c>
      <c r="K738" s="69">
        <v>0.75902777777777775</v>
      </c>
      <c r="L738" s="70">
        <v>0.76041666666666663</v>
      </c>
      <c r="M738" s="162" t="s">
        <v>145</v>
      </c>
      <c r="N738" s="70">
        <v>0.77777777777777779</v>
      </c>
      <c r="O738" s="142" t="s">
        <v>148</v>
      </c>
      <c r="P738" s="46"/>
      <c r="Q738" s="71">
        <f t="shared" si="532"/>
        <v>1.736111111111116E-2</v>
      </c>
      <c r="R738" s="71">
        <f t="shared" si="533"/>
        <v>1.388888888888884E-3</v>
      </c>
      <c r="S738" s="71">
        <f t="shared" si="534"/>
        <v>1.8750000000000044E-2</v>
      </c>
      <c r="T738" s="71">
        <f t="shared" si="535"/>
        <v>7.6388888888887507E-3</v>
      </c>
      <c r="U738" s="44">
        <v>16.100000000000001</v>
      </c>
      <c r="V738" s="44">
        <f>INDEX('Počty dní'!F:J,MATCH(E738,'Počty dní'!H:H,0),4)</f>
        <v>47</v>
      </c>
      <c r="W738" s="115">
        <f t="shared" si="538"/>
        <v>756.7</v>
      </c>
    </row>
    <row r="739" spans="1:24" ht="15" thickBot="1" x14ac:dyDescent="0.35">
      <c r="A739" s="120" t="str">
        <f ca="1">CONCATENATE(INDIRECT("R[-3]C[0]",FALSE),"celkem")</f>
        <v>349celkem</v>
      </c>
      <c r="B739" s="121"/>
      <c r="C739" s="121" t="str">
        <f ca="1">INDIRECT("R[-1]C[12]",FALSE)</f>
        <v>Leština u Světlé,,žel.zast.</v>
      </c>
      <c r="D739" s="122"/>
      <c r="E739" s="121"/>
      <c r="F739" s="122"/>
      <c r="G739" s="121"/>
      <c r="H739" s="123"/>
      <c r="I739" s="132"/>
      <c r="J739" s="133" t="str">
        <f ca="1">INDIRECT("R[-2]C[0]",FALSE)</f>
        <v>S</v>
      </c>
      <c r="K739" s="124"/>
      <c r="L739" s="134"/>
      <c r="M739" s="125"/>
      <c r="N739" s="134"/>
      <c r="O739" s="126"/>
      <c r="P739" s="121"/>
      <c r="Q739" s="127">
        <f>SUM(Q723:Q738)</f>
        <v>0.26805555555555594</v>
      </c>
      <c r="R739" s="127">
        <f>SUM(R723:R738)</f>
        <v>1.9444444444444486E-2</v>
      </c>
      <c r="S739" s="127">
        <f>SUM(S723:S738)</f>
        <v>0.28750000000000042</v>
      </c>
      <c r="T739" s="127">
        <f>SUM(T723:T738)</f>
        <v>0.29305555555555513</v>
      </c>
      <c r="U739" s="128">
        <f>SUM(U723:U738)</f>
        <v>234.89999999999995</v>
      </c>
      <c r="V739" s="129"/>
      <c r="W739" s="130">
        <f>SUM(W723:W738)</f>
        <v>11040.300000000001</v>
      </c>
      <c r="X739" s="41"/>
    </row>
    <row r="741" spans="1:24" ht="15" thickBot="1" x14ac:dyDescent="0.35">
      <c r="A741"/>
      <c r="B741"/>
      <c r="C741"/>
      <c r="D741"/>
      <c r="E741"/>
      <c r="F741"/>
      <c r="G741"/>
      <c r="H741"/>
      <c r="I741"/>
      <c r="J741"/>
      <c r="K741"/>
      <c r="L741"/>
      <c r="M741"/>
      <c r="N741"/>
      <c r="O741"/>
      <c r="P741"/>
      <c r="Q741"/>
      <c r="R741"/>
      <c r="S741"/>
      <c r="T741"/>
      <c r="U741"/>
      <c r="V741"/>
      <c r="W741"/>
    </row>
    <row r="742" spans="1:24" x14ac:dyDescent="0.3">
      <c r="A742" s="93">
        <v>350</v>
      </c>
      <c r="B742" s="42">
        <v>3150</v>
      </c>
      <c r="C742" s="42" t="s">
        <v>2</v>
      </c>
      <c r="D742" s="109"/>
      <c r="E742" s="110" t="str">
        <f>CONCATENATE(C742,D742)</f>
        <v>X</v>
      </c>
      <c r="F742" s="42" t="s">
        <v>156</v>
      </c>
      <c r="G742" s="191">
        <v>2</v>
      </c>
      <c r="H742" s="42" t="str">
        <f>CONCATENATE(F742,"/",G742)</f>
        <v>XXX232/2</v>
      </c>
      <c r="I742" s="64" t="s">
        <v>5</v>
      </c>
      <c r="J742" s="64" t="s">
        <v>6</v>
      </c>
      <c r="K742" s="111">
        <v>0.20416666666666669</v>
      </c>
      <c r="L742" s="112">
        <v>0.20486111111111113</v>
      </c>
      <c r="M742" s="167" t="s">
        <v>158</v>
      </c>
      <c r="N742" s="112">
        <v>0.22708333333333333</v>
      </c>
      <c r="O742" s="166" t="s">
        <v>151</v>
      </c>
      <c r="P742" s="42" t="str">
        <f t="shared" ref="P742:P750" si="546">IF(M743=O742,"OK","POZOR")</f>
        <v>OK</v>
      </c>
      <c r="Q742" s="114">
        <f t="shared" ref="Q742:Q756" si="547">IF(ISNUMBER(G742),N742-L742,IF(F742="přejezd",N742-L742,0))</f>
        <v>2.2222222222222199E-2</v>
      </c>
      <c r="R742" s="114">
        <f t="shared" ref="R742:R756" si="548">IF(ISNUMBER(G742),L742-K742,0)</f>
        <v>6.9444444444444198E-4</v>
      </c>
      <c r="S742" s="114">
        <f t="shared" ref="S742:S756" si="549">Q742+R742</f>
        <v>2.2916666666666641E-2</v>
      </c>
      <c r="T742" s="114"/>
      <c r="U742" s="42">
        <v>17.600000000000001</v>
      </c>
      <c r="V742" s="42">
        <f>INDEX('Počty dní'!F:J,MATCH(E742,'Počty dní'!H:H,0),4)</f>
        <v>47</v>
      </c>
      <c r="W742" s="65">
        <f>V742*U742</f>
        <v>827.2</v>
      </c>
    </row>
    <row r="743" spans="1:24" x14ac:dyDescent="0.3">
      <c r="A743" s="94">
        <v>350</v>
      </c>
      <c r="B743" s="44">
        <v>3150</v>
      </c>
      <c r="C743" s="44" t="s">
        <v>2</v>
      </c>
      <c r="D743" s="89"/>
      <c r="E743" s="67" t="str">
        <f>CONCATENATE(C743,D743)</f>
        <v>X</v>
      </c>
      <c r="F743" s="44" t="s">
        <v>166</v>
      </c>
      <c r="G743" s="192">
        <v>2</v>
      </c>
      <c r="H743" s="44" t="str">
        <f>CONCATENATE(F743,"/",G743)</f>
        <v>XXX246/2</v>
      </c>
      <c r="I743" s="68" t="s">
        <v>5</v>
      </c>
      <c r="J743" s="68" t="s">
        <v>6</v>
      </c>
      <c r="K743" s="69">
        <v>0.23055555555555554</v>
      </c>
      <c r="L743" s="70">
        <v>0.23124999999999998</v>
      </c>
      <c r="M743" s="164" t="s">
        <v>151</v>
      </c>
      <c r="N743" s="70">
        <v>0.25555555555555559</v>
      </c>
      <c r="O743" s="164" t="s">
        <v>151</v>
      </c>
      <c r="P743" s="44" t="str">
        <f t="shared" ref="P743:P749" si="550">IF(M744=O743,"OK","POZOR")</f>
        <v>OK</v>
      </c>
      <c r="Q743" s="71">
        <f t="shared" ref="Q743:Q749" si="551">IF(ISNUMBER(G743),N743-L743,IF(F743="přejezd",N743-L743,0))</f>
        <v>2.4305555555555608E-2</v>
      </c>
      <c r="R743" s="71">
        <f t="shared" ref="R743:R749" si="552">IF(ISNUMBER(G743),L743-K743,0)</f>
        <v>6.9444444444444198E-4</v>
      </c>
      <c r="S743" s="71">
        <f t="shared" ref="S743:S749" si="553">Q743+R743</f>
        <v>2.500000000000005E-2</v>
      </c>
      <c r="T743" s="71">
        <f t="shared" ref="T743:T749" si="554">K743-N742</f>
        <v>3.4722222222222099E-3</v>
      </c>
      <c r="U743" s="44">
        <v>20.9</v>
      </c>
      <c r="V743" s="44">
        <f>INDEX('Počty dní'!F:J,MATCH(E743,'Počty dní'!H:H,0),4)</f>
        <v>47</v>
      </c>
      <c r="W743" s="115">
        <f>V743*U743</f>
        <v>982.3</v>
      </c>
    </row>
    <row r="744" spans="1:24" x14ac:dyDescent="0.3">
      <c r="A744" s="94">
        <v>350</v>
      </c>
      <c r="B744" s="44">
        <v>3150</v>
      </c>
      <c r="C744" s="44" t="s">
        <v>2</v>
      </c>
      <c r="D744" s="89"/>
      <c r="E744" s="67" t="str">
        <f t="shared" ref="E744:E798" si="555">CONCATENATE(C744,D744)</f>
        <v>X</v>
      </c>
      <c r="F744" s="44" t="s">
        <v>153</v>
      </c>
      <c r="G744" s="192">
        <v>5</v>
      </c>
      <c r="H744" s="44" t="str">
        <f t="shared" ref="H744:H798" si="556">CONCATENATE(F744,"/",G744)</f>
        <v>XXX240/5</v>
      </c>
      <c r="I744" s="68" t="s">
        <v>6</v>
      </c>
      <c r="J744" s="68" t="s">
        <v>6</v>
      </c>
      <c r="K744" s="69">
        <v>0.25763888888888892</v>
      </c>
      <c r="L744" s="70">
        <v>0.2590277777777778</v>
      </c>
      <c r="M744" s="162" t="s">
        <v>151</v>
      </c>
      <c r="N744" s="70">
        <v>0.28472222222222221</v>
      </c>
      <c r="O744" s="142" t="s">
        <v>70</v>
      </c>
      <c r="P744" s="44" t="str">
        <f t="shared" si="550"/>
        <v>OK</v>
      </c>
      <c r="Q744" s="71">
        <f t="shared" si="551"/>
        <v>2.5694444444444409E-2</v>
      </c>
      <c r="R744" s="71">
        <f t="shared" si="552"/>
        <v>1.388888888888884E-3</v>
      </c>
      <c r="S744" s="71">
        <f t="shared" si="553"/>
        <v>2.7083333333333293E-2</v>
      </c>
      <c r="T744" s="71">
        <f t="shared" si="554"/>
        <v>2.0833333333333259E-3</v>
      </c>
      <c r="U744" s="44">
        <v>20.399999999999999</v>
      </c>
      <c r="V744" s="44">
        <f>INDEX('Počty dní'!F:J,MATCH(E744,'Počty dní'!H:H,0),4)</f>
        <v>47</v>
      </c>
      <c r="W744" s="115">
        <f t="shared" ref="W744:W798" si="557">V744*U744</f>
        <v>958.8</v>
      </c>
    </row>
    <row r="745" spans="1:24" x14ac:dyDescent="0.3">
      <c r="A745" s="94">
        <v>350</v>
      </c>
      <c r="B745" s="44">
        <v>3150</v>
      </c>
      <c r="C745" s="44" t="s">
        <v>2</v>
      </c>
      <c r="D745" s="89"/>
      <c r="E745" s="67" t="str">
        <f>CONCATENATE(C745,D745)</f>
        <v>X</v>
      </c>
      <c r="F745" s="44" t="s">
        <v>153</v>
      </c>
      <c r="G745" s="192">
        <v>6</v>
      </c>
      <c r="H745" s="44" t="str">
        <f>CONCATENATE(F745,"/",G745)</f>
        <v>XXX240/6</v>
      </c>
      <c r="I745" s="68" t="s">
        <v>6</v>
      </c>
      <c r="J745" s="68" t="s">
        <v>6</v>
      </c>
      <c r="K745" s="69">
        <v>0.29166666666666669</v>
      </c>
      <c r="L745" s="70">
        <v>0.2951388888888889</v>
      </c>
      <c r="M745" s="142" t="s">
        <v>70</v>
      </c>
      <c r="N745" s="70">
        <v>0.32013888888888892</v>
      </c>
      <c r="O745" s="142" t="s">
        <v>151</v>
      </c>
      <c r="P745" s="44" t="str">
        <f t="shared" si="550"/>
        <v>OK</v>
      </c>
      <c r="Q745" s="71">
        <f t="shared" si="551"/>
        <v>2.5000000000000022E-2</v>
      </c>
      <c r="R745" s="71">
        <f t="shared" si="552"/>
        <v>3.4722222222222099E-3</v>
      </c>
      <c r="S745" s="71">
        <f t="shared" si="553"/>
        <v>2.8472222222222232E-2</v>
      </c>
      <c r="T745" s="71">
        <f t="shared" si="554"/>
        <v>6.9444444444444753E-3</v>
      </c>
      <c r="U745" s="44">
        <v>20.399999999999999</v>
      </c>
      <c r="V745" s="44">
        <f>INDEX('Počty dní'!F:J,MATCH(E745,'Počty dní'!H:H,0),4)</f>
        <v>47</v>
      </c>
      <c r="W745" s="115">
        <f>V745*U745</f>
        <v>958.8</v>
      </c>
    </row>
    <row r="746" spans="1:24" x14ac:dyDescent="0.3">
      <c r="A746" s="94">
        <v>350</v>
      </c>
      <c r="B746" s="44">
        <v>3150</v>
      </c>
      <c r="C746" s="44" t="s">
        <v>2</v>
      </c>
      <c r="D746" s="89"/>
      <c r="E746" s="67" t="str">
        <f>CONCATENATE(C746,D746)</f>
        <v>X</v>
      </c>
      <c r="F746" s="44" t="s">
        <v>153</v>
      </c>
      <c r="G746" s="192">
        <v>9</v>
      </c>
      <c r="H746" s="44" t="str">
        <f>CONCATENATE(F746,"/",G746)</f>
        <v>XXX240/9</v>
      </c>
      <c r="I746" s="68" t="s">
        <v>6</v>
      </c>
      <c r="J746" s="68" t="s">
        <v>6</v>
      </c>
      <c r="K746" s="69">
        <v>0.34097222222222223</v>
      </c>
      <c r="L746" s="70">
        <v>0.34236111111111112</v>
      </c>
      <c r="M746" s="162" t="s">
        <v>151</v>
      </c>
      <c r="N746" s="70">
        <v>0.36805555555555558</v>
      </c>
      <c r="O746" s="142" t="s">
        <v>70</v>
      </c>
      <c r="P746" s="44" t="str">
        <f t="shared" si="550"/>
        <v>OK</v>
      </c>
      <c r="Q746" s="71">
        <f t="shared" si="551"/>
        <v>2.5694444444444464E-2</v>
      </c>
      <c r="R746" s="71">
        <f t="shared" si="552"/>
        <v>1.388888888888884E-3</v>
      </c>
      <c r="S746" s="71">
        <f t="shared" si="553"/>
        <v>2.7083333333333348E-2</v>
      </c>
      <c r="T746" s="71">
        <f t="shared" si="554"/>
        <v>2.0833333333333315E-2</v>
      </c>
      <c r="U746" s="44">
        <v>20.399999999999999</v>
      </c>
      <c r="V746" s="44">
        <f>INDEX('Počty dní'!F:J,MATCH(E746,'Počty dní'!H:H,0),4)</f>
        <v>47</v>
      </c>
      <c r="W746" s="115">
        <f>V746*U746</f>
        <v>958.8</v>
      </c>
    </row>
    <row r="747" spans="1:24" x14ac:dyDescent="0.3">
      <c r="A747" s="94">
        <v>350</v>
      </c>
      <c r="B747" s="44">
        <v>3150</v>
      </c>
      <c r="C747" s="44" t="s">
        <v>2</v>
      </c>
      <c r="D747" s="89"/>
      <c r="E747" s="67" t="str">
        <f>CONCATENATE(C747,D747)</f>
        <v>X</v>
      </c>
      <c r="F747" s="44" t="s">
        <v>153</v>
      </c>
      <c r="G747" s="192">
        <v>10</v>
      </c>
      <c r="H747" s="44" t="str">
        <f>CONCATENATE(F747,"/",G747)</f>
        <v>XXX240/10</v>
      </c>
      <c r="I747" s="68" t="s">
        <v>5</v>
      </c>
      <c r="J747" s="68" t="s">
        <v>6</v>
      </c>
      <c r="K747" s="69">
        <v>0.46249999999999997</v>
      </c>
      <c r="L747" s="70">
        <v>0.46527777777777773</v>
      </c>
      <c r="M747" s="142" t="s">
        <v>70</v>
      </c>
      <c r="N747" s="70">
        <v>0.48819444444444443</v>
      </c>
      <c r="O747" s="162" t="s">
        <v>152</v>
      </c>
      <c r="P747" s="44" t="str">
        <f t="shared" si="550"/>
        <v>OK</v>
      </c>
      <c r="Q747" s="71">
        <f t="shared" si="551"/>
        <v>2.2916666666666696E-2</v>
      </c>
      <c r="R747" s="71">
        <f t="shared" si="552"/>
        <v>2.7777777777777679E-3</v>
      </c>
      <c r="S747" s="71">
        <f t="shared" si="553"/>
        <v>2.5694444444444464E-2</v>
      </c>
      <c r="T747" s="71">
        <f t="shared" si="554"/>
        <v>9.4444444444444386E-2</v>
      </c>
      <c r="U747" s="44">
        <v>19.2</v>
      </c>
      <c r="V747" s="44">
        <f>INDEX('Počty dní'!F:J,MATCH(E747,'Počty dní'!H:H,0),4)</f>
        <v>47</v>
      </c>
      <c r="W747" s="115">
        <f>V747*U747</f>
        <v>902.4</v>
      </c>
    </row>
    <row r="748" spans="1:24" x14ac:dyDescent="0.3">
      <c r="A748" s="94">
        <v>350</v>
      </c>
      <c r="B748" s="44">
        <v>3150</v>
      </c>
      <c r="C748" s="44" t="s">
        <v>2</v>
      </c>
      <c r="D748" s="89"/>
      <c r="E748" s="67" t="str">
        <f>CONCATENATE(C748,D748)</f>
        <v>X</v>
      </c>
      <c r="F748" s="44" t="s">
        <v>154</v>
      </c>
      <c r="G748" s="192">
        <v>10</v>
      </c>
      <c r="H748" s="44" t="str">
        <f>CONCATENATE(F748,"/",G748)</f>
        <v>XXX245/10</v>
      </c>
      <c r="I748" s="68" t="s">
        <v>5</v>
      </c>
      <c r="J748" s="68" t="s">
        <v>6</v>
      </c>
      <c r="K748" s="69">
        <v>0.48819444444444443</v>
      </c>
      <c r="L748" s="70">
        <v>0.48888888888888887</v>
      </c>
      <c r="M748" s="162" t="s">
        <v>152</v>
      </c>
      <c r="N748" s="70">
        <v>0.50555555555555554</v>
      </c>
      <c r="O748" s="142" t="s">
        <v>155</v>
      </c>
      <c r="P748" s="44" t="str">
        <f t="shared" si="550"/>
        <v>OK</v>
      </c>
      <c r="Q748" s="71">
        <f t="shared" si="551"/>
        <v>1.6666666666666663E-2</v>
      </c>
      <c r="R748" s="71">
        <f t="shared" si="552"/>
        <v>6.9444444444444198E-4</v>
      </c>
      <c r="S748" s="71">
        <f t="shared" si="553"/>
        <v>1.7361111111111105E-2</v>
      </c>
      <c r="T748" s="71">
        <f t="shared" si="554"/>
        <v>0</v>
      </c>
      <c r="U748" s="44">
        <v>13.7</v>
      </c>
      <c r="V748" s="44">
        <f>INDEX('Počty dní'!F:J,MATCH(E748,'Počty dní'!H:H,0),4)</f>
        <v>47</v>
      </c>
      <c r="W748" s="115">
        <f>V748*U748</f>
        <v>643.9</v>
      </c>
    </row>
    <row r="749" spans="1:24" x14ac:dyDescent="0.3">
      <c r="A749" s="94">
        <v>350</v>
      </c>
      <c r="B749" s="44">
        <v>3150</v>
      </c>
      <c r="C749" s="44" t="s">
        <v>2</v>
      </c>
      <c r="D749" s="89"/>
      <c r="E749" s="67" t="str">
        <f t="shared" ref="E749" si="558">CONCATENATE(C749,D749)</f>
        <v>X</v>
      </c>
      <c r="F749" s="44" t="s">
        <v>29</v>
      </c>
      <c r="G749" s="192"/>
      <c r="H749" s="44" t="s">
        <v>29</v>
      </c>
      <c r="I749" s="68"/>
      <c r="J749" s="68" t="s">
        <v>6</v>
      </c>
      <c r="K749" s="69">
        <v>0.51736111111111105</v>
      </c>
      <c r="L749" s="70">
        <v>0.51736111111111105</v>
      </c>
      <c r="M749" s="142" t="s">
        <v>155</v>
      </c>
      <c r="N749" s="70">
        <v>0.51944444444444449</v>
      </c>
      <c r="O749" s="162" t="s">
        <v>145</v>
      </c>
      <c r="P749" s="44" t="str">
        <f t="shared" si="550"/>
        <v>OK</v>
      </c>
      <c r="Q749" s="71">
        <f t="shared" si="551"/>
        <v>2.083333333333437E-3</v>
      </c>
      <c r="R749" s="71">
        <f t="shared" si="552"/>
        <v>0</v>
      </c>
      <c r="S749" s="71">
        <f t="shared" si="553"/>
        <v>2.083333333333437E-3</v>
      </c>
      <c r="T749" s="71">
        <f t="shared" si="554"/>
        <v>1.1805555555555514E-2</v>
      </c>
      <c r="U749" s="44">
        <v>0</v>
      </c>
      <c r="V749" s="44">
        <f>INDEX('Počty dní'!F:J,MATCH(E749,'Počty dní'!H:H,0),4)</f>
        <v>47</v>
      </c>
      <c r="W749" s="115">
        <f t="shared" ref="W749" si="559">V749*U749</f>
        <v>0</v>
      </c>
    </row>
    <row r="750" spans="1:24" x14ac:dyDescent="0.3">
      <c r="A750" s="94">
        <v>350</v>
      </c>
      <c r="B750" s="44">
        <v>3150</v>
      </c>
      <c r="C750" s="44" t="s">
        <v>2</v>
      </c>
      <c r="D750" s="89"/>
      <c r="E750" s="67" t="str">
        <f>CONCATENATE(C750,D750)</f>
        <v>X</v>
      </c>
      <c r="F750" s="44" t="s">
        <v>141</v>
      </c>
      <c r="G750" s="192">
        <v>14</v>
      </c>
      <c r="H750" s="44" t="str">
        <f>CONCATENATE(F750,"/",G750)</f>
        <v>XXX241/14</v>
      </c>
      <c r="I750" s="68" t="s">
        <v>5</v>
      </c>
      <c r="J750" s="68" t="s">
        <v>6</v>
      </c>
      <c r="K750" s="69">
        <v>0.51944444444444449</v>
      </c>
      <c r="L750" s="70">
        <v>0.52222222222222225</v>
      </c>
      <c r="M750" s="162" t="s">
        <v>145</v>
      </c>
      <c r="N750" s="70">
        <v>0.57291666666666663</v>
      </c>
      <c r="O750" s="45" t="s">
        <v>70</v>
      </c>
      <c r="P750" s="44" t="str">
        <f t="shared" si="546"/>
        <v>OK</v>
      </c>
      <c r="Q750" s="71">
        <f t="shared" si="547"/>
        <v>5.0694444444444375E-2</v>
      </c>
      <c r="R750" s="71">
        <f t="shared" si="548"/>
        <v>2.7777777777777679E-3</v>
      </c>
      <c r="S750" s="71">
        <f t="shared" si="549"/>
        <v>5.3472222222222143E-2</v>
      </c>
      <c r="T750" s="71">
        <f t="shared" ref="T750" si="560">K750-N749</f>
        <v>0</v>
      </c>
      <c r="U750" s="44">
        <v>37.299999999999997</v>
      </c>
      <c r="V750" s="44">
        <f>INDEX('Počty dní'!F:J,MATCH(E750,'Počty dní'!H:H,0),4)</f>
        <v>47</v>
      </c>
      <c r="W750" s="115">
        <f>V750*U750</f>
        <v>1753.1</v>
      </c>
    </row>
    <row r="751" spans="1:24" x14ac:dyDescent="0.3">
      <c r="A751" s="94">
        <v>350</v>
      </c>
      <c r="B751" s="44">
        <v>3150</v>
      </c>
      <c r="C751" s="44" t="s">
        <v>2</v>
      </c>
      <c r="D751" s="89"/>
      <c r="E751" s="67" t="str">
        <f>CONCATENATE(C751,D751)</f>
        <v>X</v>
      </c>
      <c r="F751" s="44" t="s">
        <v>160</v>
      </c>
      <c r="G751" s="192">
        <v>14</v>
      </c>
      <c r="H751" s="44" t="str">
        <f>CONCATENATE(F751,"/",G751)</f>
        <v>XXX242/14</v>
      </c>
      <c r="I751" s="68" t="s">
        <v>6</v>
      </c>
      <c r="J751" s="68" t="s">
        <v>6</v>
      </c>
      <c r="K751" s="69">
        <v>0.58888888888888891</v>
      </c>
      <c r="L751" s="70">
        <v>0.59027777777777779</v>
      </c>
      <c r="M751" s="142" t="s">
        <v>70</v>
      </c>
      <c r="N751" s="70">
        <v>0.61944444444444446</v>
      </c>
      <c r="O751" s="162" t="s">
        <v>152</v>
      </c>
      <c r="P751" s="44" t="str">
        <f t="shared" ref="P751" si="561">IF(M752=O751,"OK","POZOR")</f>
        <v>OK</v>
      </c>
      <c r="Q751" s="71">
        <f t="shared" ref="Q751" si="562">IF(ISNUMBER(G751),N751-L751,IF(F751="přejezd",N751-L751,0))</f>
        <v>2.9166666666666674E-2</v>
      </c>
      <c r="R751" s="71">
        <f t="shared" ref="R751" si="563">IF(ISNUMBER(G751),L751-K751,0)</f>
        <v>1.388888888888884E-3</v>
      </c>
      <c r="S751" s="71">
        <f t="shared" ref="S751" si="564">Q751+R751</f>
        <v>3.0555555555555558E-2</v>
      </c>
      <c r="T751" s="71">
        <f t="shared" ref="T751" si="565">K751-N750</f>
        <v>1.5972222222222276E-2</v>
      </c>
      <c r="U751" s="44">
        <v>21</v>
      </c>
      <c r="V751" s="44">
        <f>INDEX('Počty dní'!F:J,MATCH(E751,'Počty dní'!H:H,0),4)</f>
        <v>47</v>
      </c>
      <c r="W751" s="115">
        <f>V751*U751</f>
        <v>987</v>
      </c>
    </row>
    <row r="752" spans="1:24" x14ac:dyDescent="0.3">
      <c r="A752" s="94">
        <v>350</v>
      </c>
      <c r="B752" s="44">
        <v>3150</v>
      </c>
      <c r="C752" s="44" t="s">
        <v>2</v>
      </c>
      <c r="D752" s="89"/>
      <c r="E752" s="67" t="str">
        <f>CONCATENATE(C752,D752)</f>
        <v>X</v>
      </c>
      <c r="F752" s="44" t="s">
        <v>160</v>
      </c>
      <c r="G752" s="192">
        <v>15</v>
      </c>
      <c r="H752" s="44" t="str">
        <f>CONCATENATE(F752,"/",G752)</f>
        <v>XXX242/15</v>
      </c>
      <c r="I752" s="68" t="s">
        <v>5</v>
      </c>
      <c r="J752" s="68" t="s">
        <v>6</v>
      </c>
      <c r="K752" s="69">
        <v>0.62708333333333333</v>
      </c>
      <c r="L752" s="70">
        <v>0.62777777777777777</v>
      </c>
      <c r="M752" s="162" t="s">
        <v>152</v>
      </c>
      <c r="N752" s="70">
        <v>0.64097222222222217</v>
      </c>
      <c r="O752" s="162" t="s">
        <v>164</v>
      </c>
      <c r="P752" s="44" t="str">
        <f t="shared" ref="P752:P755" si="566">IF(M753=O752,"OK","POZOR")</f>
        <v>OK</v>
      </c>
      <c r="Q752" s="71">
        <f t="shared" ref="Q752:Q753" si="567">IF(ISNUMBER(G752),N752-L752,IF(F752="přejezd",N752-L752,0))</f>
        <v>1.3194444444444398E-2</v>
      </c>
      <c r="R752" s="71">
        <f t="shared" ref="R752:R753" si="568">IF(ISNUMBER(G752),L752-K752,0)</f>
        <v>6.9444444444444198E-4</v>
      </c>
      <c r="S752" s="71">
        <f t="shared" ref="S752:S753" si="569">Q752+R752</f>
        <v>1.388888888888884E-2</v>
      </c>
      <c r="T752" s="71">
        <f t="shared" ref="T752:T753" si="570">K752-N751</f>
        <v>7.6388888888888618E-3</v>
      </c>
      <c r="U752" s="44">
        <v>10.6</v>
      </c>
      <c r="V752" s="44">
        <f>INDEX('Počty dní'!F:J,MATCH(E752,'Počty dní'!H:H,0),4)</f>
        <v>47</v>
      </c>
      <c r="W752" s="115">
        <f>V752*U752</f>
        <v>498.2</v>
      </c>
    </row>
    <row r="753" spans="1:24" x14ac:dyDescent="0.3">
      <c r="A753" s="94">
        <v>350</v>
      </c>
      <c r="B753" s="44">
        <v>3150</v>
      </c>
      <c r="C753" s="44" t="s">
        <v>2</v>
      </c>
      <c r="D753" s="89">
        <v>45</v>
      </c>
      <c r="E753" s="67" t="str">
        <f t="shared" ref="E753" si="571">CONCATENATE(C753,D753)</f>
        <v>X45</v>
      </c>
      <c r="F753" s="44" t="s">
        <v>29</v>
      </c>
      <c r="G753" s="192"/>
      <c r="H753" s="44" t="s">
        <v>29</v>
      </c>
      <c r="I753" s="68"/>
      <c r="J753" s="68" t="s">
        <v>6</v>
      </c>
      <c r="K753" s="69">
        <v>0.64097222222222217</v>
      </c>
      <c r="L753" s="70">
        <v>0.64097222222222217</v>
      </c>
      <c r="M753" s="162" t="s">
        <v>164</v>
      </c>
      <c r="N753" s="70">
        <v>0.65347222222222223</v>
      </c>
      <c r="O753" s="142" t="s">
        <v>70</v>
      </c>
      <c r="P753" s="44" t="str">
        <f t="shared" si="566"/>
        <v>OK</v>
      </c>
      <c r="Q753" s="71">
        <f t="shared" si="567"/>
        <v>1.2500000000000067E-2</v>
      </c>
      <c r="R753" s="71">
        <f t="shared" si="568"/>
        <v>0</v>
      </c>
      <c r="S753" s="71">
        <f t="shared" si="569"/>
        <v>1.2500000000000067E-2</v>
      </c>
      <c r="T753" s="71">
        <f t="shared" si="570"/>
        <v>0</v>
      </c>
      <c r="U753" s="44">
        <v>0</v>
      </c>
      <c r="V753" s="44">
        <f>INDEX('Počty dní'!F:J,MATCH(E753,'Počty dní'!H:H,0),4)</f>
        <v>47</v>
      </c>
      <c r="W753" s="115">
        <f t="shared" ref="W753" si="572">V753*U753</f>
        <v>0</v>
      </c>
    </row>
    <row r="754" spans="1:24" x14ac:dyDescent="0.3">
      <c r="A754" s="94">
        <v>350</v>
      </c>
      <c r="B754" s="44">
        <v>3150</v>
      </c>
      <c r="C754" s="44" t="s">
        <v>2</v>
      </c>
      <c r="D754" s="89"/>
      <c r="E754" s="67" t="str">
        <f>CONCATENATE(C754,D754)</f>
        <v>X</v>
      </c>
      <c r="F754" s="44" t="s">
        <v>160</v>
      </c>
      <c r="G754" s="192">
        <v>18</v>
      </c>
      <c r="H754" s="44" t="str">
        <f>CONCATENATE(F754,"/",G754)</f>
        <v>XXX242/18</v>
      </c>
      <c r="I754" s="68" t="s">
        <v>5</v>
      </c>
      <c r="J754" s="68" t="s">
        <v>6</v>
      </c>
      <c r="K754" s="69">
        <v>0.67222222222222217</v>
      </c>
      <c r="L754" s="70">
        <v>0.67361111111111116</v>
      </c>
      <c r="M754" s="142" t="s">
        <v>70</v>
      </c>
      <c r="N754" s="70">
        <v>0.69930555555555562</v>
      </c>
      <c r="O754" s="162" t="s">
        <v>173</v>
      </c>
      <c r="P754" s="44" t="str">
        <f t="shared" si="566"/>
        <v>OK</v>
      </c>
      <c r="Q754" s="71">
        <f t="shared" ref="Q754:Q755" si="573">IF(ISNUMBER(G754),N754-L754,IF(F754="přejezd",N754-L754,0))</f>
        <v>2.5694444444444464E-2</v>
      </c>
      <c r="R754" s="71">
        <f t="shared" ref="R754:R755" si="574">IF(ISNUMBER(G754),L754-K754,0)</f>
        <v>1.388888888888995E-3</v>
      </c>
      <c r="S754" s="71">
        <f t="shared" ref="S754:S755" si="575">Q754+R754</f>
        <v>2.7083333333333459E-2</v>
      </c>
      <c r="T754" s="71">
        <f t="shared" ref="T754:T756" si="576">K754-N753</f>
        <v>1.8749999999999933E-2</v>
      </c>
      <c r="U754" s="44">
        <v>20</v>
      </c>
      <c r="V754" s="44">
        <f>INDEX('Počty dní'!F:J,MATCH(E754,'Počty dní'!H:H,0),4)</f>
        <v>47</v>
      </c>
      <c r="W754" s="115">
        <f>V754*U754</f>
        <v>940</v>
      </c>
    </row>
    <row r="755" spans="1:24" x14ac:dyDescent="0.3">
      <c r="A755" s="94">
        <v>350</v>
      </c>
      <c r="B755" s="44">
        <v>3150</v>
      </c>
      <c r="C755" s="44" t="s">
        <v>2</v>
      </c>
      <c r="D755" s="89"/>
      <c r="E755" s="67" t="str">
        <f t="shared" ref="E755:E756" si="577">CONCATENATE(C755,D755)</f>
        <v>X</v>
      </c>
      <c r="F755" s="44" t="s">
        <v>29</v>
      </c>
      <c r="G755" s="192"/>
      <c r="H755" s="44" t="s">
        <v>29</v>
      </c>
      <c r="I755" s="68"/>
      <c r="J755" s="68" t="s">
        <v>6</v>
      </c>
      <c r="K755" s="69">
        <v>0.69930555555555562</v>
      </c>
      <c r="L755" s="70">
        <v>0.69930555555555562</v>
      </c>
      <c r="M755" s="162" t="s">
        <v>173</v>
      </c>
      <c r="N755" s="70">
        <v>0.70000000000000007</v>
      </c>
      <c r="O755" s="162" t="s">
        <v>151</v>
      </c>
      <c r="P755" s="44" t="str">
        <f t="shared" si="566"/>
        <v>OK</v>
      </c>
      <c r="Q755" s="71">
        <f t="shared" si="573"/>
        <v>6.9444444444444198E-4</v>
      </c>
      <c r="R755" s="71">
        <f t="shared" si="574"/>
        <v>0</v>
      </c>
      <c r="S755" s="71">
        <f t="shared" si="575"/>
        <v>6.9444444444444198E-4</v>
      </c>
      <c r="T755" s="71">
        <f t="shared" si="576"/>
        <v>0</v>
      </c>
      <c r="U755" s="44">
        <v>0</v>
      </c>
      <c r="V755" s="44">
        <f>INDEX('Počty dní'!F:J,MATCH(E755,'Počty dní'!H:H,0),4)</f>
        <v>47</v>
      </c>
      <c r="W755" s="115">
        <f t="shared" ref="W755:W756" si="578">V755*U755</f>
        <v>0</v>
      </c>
    </row>
    <row r="756" spans="1:24" ht="15" thickBot="1" x14ac:dyDescent="0.35">
      <c r="A756" s="94">
        <v>350</v>
      </c>
      <c r="B756" s="44">
        <v>3150</v>
      </c>
      <c r="C756" s="44" t="s">
        <v>2</v>
      </c>
      <c r="D756" s="89"/>
      <c r="E756" s="67" t="str">
        <f t="shared" si="577"/>
        <v>X</v>
      </c>
      <c r="F756" s="44" t="s">
        <v>156</v>
      </c>
      <c r="G756" s="192">
        <v>9</v>
      </c>
      <c r="H756" s="44" t="str">
        <f t="shared" ref="H756" si="579">CONCATENATE(F756,"/",G756)</f>
        <v>XXX232/9</v>
      </c>
      <c r="I756" s="68" t="s">
        <v>5</v>
      </c>
      <c r="J756" s="68" t="s">
        <v>6</v>
      </c>
      <c r="K756" s="69">
        <v>0.7006944444444444</v>
      </c>
      <c r="L756" s="70">
        <v>0.70138888888888884</v>
      </c>
      <c r="M756" s="162" t="s">
        <v>151</v>
      </c>
      <c r="N756" s="70">
        <v>0.72291666666666676</v>
      </c>
      <c r="O756" s="165" t="s">
        <v>158</v>
      </c>
      <c r="P756" s="46"/>
      <c r="Q756" s="71">
        <f t="shared" si="547"/>
        <v>2.1527777777777923E-2</v>
      </c>
      <c r="R756" s="71">
        <f t="shared" si="548"/>
        <v>6.9444444444444198E-4</v>
      </c>
      <c r="S756" s="71">
        <f t="shared" si="549"/>
        <v>2.2222222222222365E-2</v>
      </c>
      <c r="T756" s="71">
        <f t="shared" si="576"/>
        <v>6.9444444444433095E-4</v>
      </c>
      <c r="U756" s="44">
        <v>17.600000000000001</v>
      </c>
      <c r="V756" s="44">
        <f>INDEX('Počty dní'!F:J,MATCH(E756,'Počty dní'!H:H,0),4)</f>
        <v>47</v>
      </c>
      <c r="W756" s="115">
        <f t="shared" si="578"/>
        <v>827.2</v>
      </c>
    </row>
    <row r="757" spans="1:24" ht="15" thickBot="1" x14ac:dyDescent="0.35">
      <c r="A757" s="120" t="str">
        <f ca="1">CONCATENATE(INDIRECT("R[-3]C[0]",FALSE),"celkem")</f>
        <v>350celkem</v>
      </c>
      <c r="B757" s="121"/>
      <c r="C757" s="121" t="str">
        <f ca="1">INDIRECT("R[-1]C[12]",FALSE)</f>
        <v>Číhošť</v>
      </c>
      <c r="D757" s="122"/>
      <c r="E757" s="121"/>
      <c r="F757" s="122"/>
      <c r="G757" s="121"/>
      <c r="H757" s="123"/>
      <c r="I757" s="132"/>
      <c r="J757" s="133" t="str">
        <f ca="1">INDIRECT("R[-2]C[0]",FALSE)</f>
        <v>V</v>
      </c>
      <c r="K757" s="124"/>
      <c r="L757" s="134"/>
      <c r="M757" s="125"/>
      <c r="N757" s="134"/>
      <c r="O757" s="126"/>
      <c r="P757" s="121"/>
      <c r="Q757" s="127">
        <f>SUM(Q742:Q756)</f>
        <v>0.31805555555555587</v>
      </c>
      <c r="R757" s="127">
        <f>SUM(R742:R756)</f>
        <v>1.8055555555555602E-2</v>
      </c>
      <c r="S757" s="127">
        <f>SUM(S742:S756)</f>
        <v>0.33611111111111147</v>
      </c>
      <c r="T757" s="127">
        <f>SUM(T742:T756)</f>
        <v>0.18263888888888863</v>
      </c>
      <c r="U757" s="128">
        <f>SUM(U742:U756)</f>
        <v>239.09999999999997</v>
      </c>
      <c r="V757" s="129"/>
      <c r="W757" s="130">
        <f>SUM(W742:W756)</f>
        <v>11237.7</v>
      </c>
      <c r="X757" s="41"/>
    </row>
    <row r="758" spans="1:24" x14ac:dyDescent="0.3">
      <c r="A758"/>
      <c r="B758"/>
      <c r="C758"/>
      <c r="D758"/>
      <c r="E758"/>
      <c r="F758"/>
      <c r="G758"/>
      <c r="H758"/>
      <c r="I758"/>
      <c r="J758"/>
      <c r="K758"/>
      <c r="L758"/>
      <c r="M758"/>
      <c r="N758"/>
      <c r="O758"/>
      <c r="P758"/>
      <c r="Q758"/>
      <c r="R758"/>
      <c r="S758"/>
      <c r="T758"/>
      <c r="U758"/>
      <c r="V758"/>
      <c r="W758"/>
    </row>
    <row r="759" spans="1:24" ht="15" thickBot="1" x14ac:dyDescent="0.35">
      <c r="A759"/>
      <c r="B759"/>
      <c r="C759"/>
      <c r="D759"/>
      <c r="E759"/>
      <c r="F759"/>
      <c r="G759"/>
      <c r="H759"/>
      <c r="I759"/>
      <c r="J759"/>
      <c r="K759"/>
      <c r="L759"/>
      <c r="M759"/>
      <c r="N759"/>
      <c r="O759"/>
      <c r="P759"/>
      <c r="Q759"/>
      <c r="R759"/>
      <c r="S759"/>
      <c r="T759"/>
      <c r="U759"/>
      <c r="V759"/>
      <c r="W759"/>
    </row>
    <row r="760" spans="1:24" x14ac:dyDescent="0.3">
      <c r="A760" s="93">
        <v>351</v>
      </c>
      <c r="B760" s="42">
        <v>3151</v>
      </c>
      <c r="C760" s="42" t="s">
        <v>2</v>
      </c>
      <c r="D760" s="109"/>
      <c r="E760" s="110" t="str">
        <f t="shared" ref="E760:E766" si="580">CONCATENATE(C760,D760)</f>
        <v>X</v>
      </c>
      <c r="F760" s="42" t="s">
        <v>157</v>
      </c>
      <c r="G760" s="191">
        <v>2</v>
      </c>
      <c r="H760" s="42" t="str">
        <f t="shared" ref="H760:H766" si="581">CONCATENATE(F760,"/",G760)</f>
        <v>XXX233/2</v>
      </c>
      <c r="I760" s="64" t="s">
        <v>5</v>
      </c>
      <c r="J760" s="64" t="s">
        <v>5</v>
      </c>
      <c r="K760" s="111">
        <v>0.19375000000000001</v>
      </c>
      <c r="L760" s="112">
        <v>0.19444444444444445</v>
      </c>
      <c r="M760" s="131" t="s">
        <v>159</v>
      </c>
      <c r="N760" s="112">
        <v>0.21319444444444444</v>
      </c>
      <c r="O760" s="166" t="s">
        <v>151</v>
      </c>
      <c r="P760" s="42" t="str">
        <f t="shared" ref="P760:P775" si="582">IF(M761=O760,"OK","POZOR")</f>
        <v>OK</v>
      </c>
      <c r="Q760" s="114">
        <f t="shared" ref="Q760:Q776" si="583">IF(ISNUMBER(G760),N760-L760,IF(F760="přejezd",N760-L760,0))</f>
        <v>1.8749999999999989E-2</v>
      </c>
      <c r="R760" s="114">
        <f t="shared" ref="R760:R776" si="584">IF(ISNUMBER(G760),L760-K760,0)</f>
        <v>6.9444444444444198E-4</v>
      </c>
      <c r="S760" s="114">
        <f t="shared" ref="S760:S776" si="585">Q760+R760</f>
        <v>1.9444444444444431E-2</v>
      </c>
      <c r="T760" s="114"/>
      <c r="U760" s="42">
        <v>14.5</v>
      </c>
      <c r="V760" s="42">
        <f>INDEX('Počty dní'!F:J,MATCH(E760,'Počty dní'!H:H,0),4)</f>
        <v>47</v>
      </c>
      <c r="W760" s="65">
        <f t="shared" ref="W760:W766" si="586">V760*U760</f>
        <v>681.5</v>
      </c>
    </row>
    <row r="761" spans="1:24" x14ac:dyDescent="0.3">
      <c r="A761" s="94">
        <v>351</v>
      </c>
      <c r="B761" s="44">
        <v>3151</v>
      </c>
      <c r="C761" s="44" t="s">
        <v>2</v>
      </c>
      <c r="D761" s="89"/>
      <c r="E761" s="67" t="str">
        <f t="shared" si="580"/>
        <v>X</v>
      </c>
      <c r="F761" s="44" t="s">
        <v>153</v>
      </c>
      <c r="G761" s="192">
        <v>3</v>
      </c>
      <c r="H761" s="44" t="str">
        <f t="shared" si="581"/>
        <v>XXX240/3</v>
      </c>
      <c r="I761" s="68" t="s">
        <v>5</v>
      </c>
      <c r="J761" s="68" t="s">
        <v>5</v>
      </c>
      <c r="K761" s="69">
        <v>0.21597222222222223</v>
      </c>
      <c r="L761" s="70">
        <v>0.21736111111111112</v>
      </c>
      <c r="M761" s="162" t="s">
        <v>151</v>
      </c>
      <c r="N761" s="70">
        <v>0.24305555555555555</v>
      </c>
      <c r="O761" s="142" t="s">
        <v>70</v>
      </c>
      <c r="P761" s="44" t="str">
        <f t="shared" si="582"/>
        <v>OK</v>
      </c>
      <c r="Q761" s="71">
        <f t="shared" si="583"/>
        <v>2.5694444444444436E-2</v>
      </c>
      <c r="R761" s="71">
        <f t="shared" si="584"/>
        <v>1.388888888888884E-3</v>
      </c>
      <c r="S761" s="71">
        <f t="shared" si="585"/>
        <v>2.708333333333332E-2</v>
      </c>
      <c r="T761" s="71">
        <f t="shared" ref="T761:T776" si="587">K761-N760</f>
        <v>2.7777777777777957E-3</v>
      </c>
      <c r="U761" s="44">
        <v>20.399999999999999</v>
      </c>
      <c r="V761" s="44">
        <f>INDEX('Počty dní'!F:J,MATCH(E761,'Počty dní'!H:H,0),4)</f>
        <v>47</v>
      </c>
      <c r="W761" s="115">
        <f t="shared" si="586"/>
        <v>958.8</v>
      </c>
    </row>
    <row r="762" spans="1:24" x14ac:dyDescent="0.3">
      <c r="A762" s="94">
        <v>351</v>
      </c>
      <c r="B762" s="44">
        <v>3151</v>
      </c>
      <c r="C762" s="44" t="s">
        <v>2</v>
      </c>
      <c r="D762" s="89"/>
      <c r="E762" s="67" t="str">
        <f t="shared" si="580"/>
        <v>X</v>
      </c>
      <c r="F762" s="44" t="s">
        <v>153</v>
      </c>
      <c r="G762" s="192">
        <v>4</v>
      </c>
      <c r="H762" s="44" t="str">
        <f t="shared" si="581"/>
        <v>XXX240/4</v>
      </c>
      <c r="I762" s="68" t="s">
        <v>5</v>
      </c>
      <c r="J762" s="68" t="s">
        <v>5</v>
      </c>
      <c r="K762" s="69">
        <v>0.24513888888888888</v>
      </c>
      <c r="L762" s="70">
        <v>0.24652777777777779</v>
      </c>
      <c r="M762" s="142" t="s">
        <v>70</v>
      </c>
      <c r="N762" s="70">
        <v>0.27152777777777776</v>
      </c>
      <c r="O762" s="142" t="s">
        <v>151</v>
      </c>
      <c r="P762" s="44" t="str">
        <f t="shared" si="582"/>
        <v>OK</v>
      </c>
      <c r="Q762" s="71">
        <f t="shared" si="583"/>
        <v>2.4999999999999967E-2</v>
      </c>
      <c r="R762" s="71">
        <f t="shared" si="584"/>
        <v>1.3888888888889117E-3</v>
      </c>
      <c r="S762" s="71">
        <f t="shared" si="585"/>
        <v>2.6388888888888878E-2</v>
      </c>
      <c r="T762" s="71">
        <f t="shared" si="587"/>
        <v>2.0833333333333259E-3</v>
      </c>
      <c r="U762" s="44">
        <v>20.399999999999999</v>
      </c>
      <c r="V762" s="44">
        <f>INDEX('Počty dní'!F:J,MATCH(E762,'Počty dní'!H:H,0),4)</f>
        <v>47</v>
      </c>
      <c r="W762" s="115">
        <f t="shared" si="586"/>
        <v>958.8</v>
      </c>
    </row>
    <row r="763" spans="1:24" x14ac:dyDescent="0.3">
      <c r="A763" s="94">
        <v>351</v>
      </c>
      <c r="B763" s="44">
        <v>3151</v>
      </c>
      <c r="C763" s="44" t="s">
        <v>2</v>
      </c>
      <c r="D763" s="89"/>
      <c r="E763" s="67" t="str">
        <f t="shared" si="580"/>
        <v>X</v>
      </c>
      <c r="F763" s="44" t="s">
        <v>156</v>
      </c>
      <c r="G763" s="192">
        <v>1</v>
      </c>
      <c r="H763" s="44" t="str">
        <f t="shared" si="581"/>
        <v>XXX232/1</v>
      </c>
      <c r="I763" s="68" t="s">
        <v>5</v>
      </c>
      <c r="J763" s="68" t="s">
        <v>5</v>
      </c>
      <c r="K763" s="69">
        <v>0.27152777777777776</v>
      </c>
      <c r="L763" s="70">
        <v>0.2722222222222222</v>
      </c>
      <c r="M763" s="162" t="s">
        <v>151</v>
      </c>
      <c r="N763" s="70">
        <v>0.2902777777777778</v>
      </c>
      <c r="O763" s="165" t="s">
        <v>158</v>
      </c>
      <c r="P763" s="44" t="str">
        <f t="shared" si="582"/>
        <v>OK</v>
      </c>
      <c r="Q763" s="71">
        <f t="shared" si="583"/>
        <v>1.8055555555555602E-2</v>
      </c>
      <c r="R763" s="71">
        <f t="shared" si="584"/>
        <v>6.9444444444444198E-4</v>
      </c>
      <c r="S763" s="71">
        <f t="shared" si="585"/>
        <v>1.8750000000000044E-2</v>
      </c>
      <c r="T763" s="71">
        <f t="shared" si="587"/>
        <v>0</v>
      </c>
      <c r="U763" s="44">
        <v>14.2</v>
      </c>
      <c r="V763" s="44">
        <f>INDEX('Počty dní'!F:J,MATCH(E763,'Počty dní'!H:H,0),4)</f>
        <v>47</v>
      </c>
      <c r="W763" s="115">
        <f t="shared" si="586"/>
        <v>667.4</v>
      </c>
    </row>
    <row r="764" spans="1:24" x14ac:dyDescent="0.3">
      <c r="A764" s="94">
        <v>351</v>
      </c>
      <c r="B764" s="44">
        <v>3151</v>
      </c>
      <c r="C764" s="44" t="s">
        <v>2</v>
      </c>
      <c r="D764" s="89"/>
      <c r="E764" s="67" t="str">
        <f t="shared" si="580"/>
        <v>X</v>
      </c>
      <c r="F764" s="44" t="s">
        <v>156</v>
      </c>
      <c r="G764" s="192">
        <v>4</v>
      </c>
      <c r="H764" s="44" t="str">
        <f t="shared" si="581"/>
        <v>XXX232/4</v>
      </c>
      <c r="I764" s="68" t="s">
        <v>5</v>
      </c>
      <c r="J764" s="68" t="s">
        <v>5</v>
      </c>
      <c r="K764" s="69">
        <v>0.29097222222222224</v>
      </c>
      <c r="L764" s="70">
        <v>0.29166666666666669</v>
      </c>
      <c r="M764" s="165" t="s">
        <v>158</v>
      </c>
      <c r="N764" s="70">
        <v>0.31388888888888888</v>
      </c>
      <c r="O764" s="162" t="s">
        <v>151</v>
      </c>
      <c r="P764" s="44" t="str">
        <f t="shared" si="582"/>
        <v>OK</v>
      </c>
      <c r="Q764" s="71">
        <f t="shared" si="583"/>
        <v>2.2222222222222199E-2</v>
      </c>
      <c r="R764" s="71">
        <f t="shared" si="584"/>
        <v>6.9444444444444198E-4</v>
      </c>
      <c r="S764" s="71">
        <f t="shared" si="585"/>
        <v>2.2916666666666641E-2</v>
      </c>
      <c r="T764" s="71">
        <f t="shared" si="587"/>
        <v>6.9444444444444198E-4</v>
      </c>
      <c r="U764" s="44">
        <v>17.600000000000001</v>
      </c>
      <c r="V764" s="44">
        <f>INDEX('Počty dní'!F:J,MATCH(E764,'Počty dní'!H:H,0),4)</f>
        <v>47</v>
      </c>
      <c r="W764" s="115">
        <f t="shared" si="586"/>
        <v>827.2</v>
      </c>
    </row>
    <row r="765" spans="1:24" x14ac:dyDescent="0.3">
      <c r="A765" s="94">
        <v>351</v>
      </c>
      <c r="B765" s="44">
        <v>3151</v>
      </c>
      <c r="C765" s="44" t="s">
        <v>2</v>
      </c>
      <c r="D765" s="89"/>
      <c r="E765" s="67" t="str">
        <f t="shared" si="580"/>
        <v>X</v>
      </c>
      <c r="F765" s="44" t="s">
        <v>170</v>
      </c>
      <c r="G765" s="192">
        <v>54</v>
      </c>
      <c r="H765" s="44" t="str">
        <f t="shared" si="581"/>
        <v>XXX248/54</v>
      </c>
      <c r="I765" s="68" t="s">
        <v>5</v>
      </c>
      <c r="J765" s="68" t="s">
        <v>5</v>
      </c>
      <c r="K765" s="69">
        <v>0.31458333333333333</v>
      </c>
      <c r="L765" s="70">
        <v>0.31458333333333333</v>
      </c>
      <c r="M765" s="164" t="s">
        <v>151</v>
      </c>
      <c r="N765" s="70">
        <v>0.32083333333333336</v>
      </c>
      <c r="O765" s="164" t="s">
        <v>167</v>
      </c>
      <c r="P765" s="44" t="str">
        <f t="shared" si="582"/>
        <v>OK</v>
      </c>
      <c r="Q765" s="71">
        <f t="shared" si="583"/>
        <v>6.2500000000000333E-3</v>
      </c>
      <c r="R765" s="71">
        <f t="shared" si="584"/>
        <v>0</v>
      </c>
      <c r="S765" s="71">
        <f t="shared" si="585"/>
        <v>6.2500000000000333E-3</v>
      </c>
      <c r="T765" s="71">
        <f t="shared" si="587"/>
        <v>6.9444444444444198E-4</v>
      </c>
      <c r="U765" s="44">
        <v>4.5999999999999996</v>
      </c>
      <c r="V765" s="44">
        <f>INDEX('Počty dní'!F:J,MATCH(E765,'Počty dní'!H:H,0),4)</f>
        <v>47</v>
      </c>
      <c r="W765" s="115">
        <f t="shared" si="586"/>
        <v>216.2</v>
      </c>
    </row>
    <row r="766" spans="1:24" x14ac:dyDescent="0.3">
      <c r="A766" s="94">
        <v>351</v>
      </c>
      <c r="B766" s="44">
        <v>3151</v>
      </c>
      <c r="C766" s="44" t="s">
        <v>2</v>
      </c>
      <c r="D766" s="89"/>
      <c r="E766" s="67" t="str">
        <f t="shared" si="580"/>
        <v>X</v>
      </c>
      <c r="F766" s="44" t="s">
        <v>170</v>
      </c>
      <c r="G766" s="192">
        <v>53</v>
      </c>
      <c r="H766" s="44" t="str">
        <f t="shared" si="581"/>
        <v>XXX248/53</v>
      </c>
      <c r="I766" s="68" t="s">
        <v>5</v>
      </c>
      <c r="J766" s="68" t="s">
        <v>5</v>
      </c>
      <c r="K766" s="69">
        <v>0.32083333333333336</v>
      </c>
      <c r="L766" s="70">
        <v>0.3215277777777778</v>
      </c>
      <c r="M766" s="164" t="s">
        <v>167</v>
      </c>
      <c r="N766" s="70">
        <v>0.32847222222222222</v>
      </c>
      <c r="O766" s="164" t="s">
        <v>152</v>
      </c>
      <c r="P766" s="44" t="str">
        <f t="shared" si="582"/>
        <v>OK</v>
      </c>
      <c r="Q766" s="71">
        <f t="shared" si="583"/>
        <v>6.9444444444444198E-3</v>
      </c>
      <c r="R766" s="71">
        <f t="shared" si="584"/>
        <v>6.9444444444444198E-4</v>
      </c>
      <c r="S766" s="71">
        <f t="shared" si="585"/>
        <v>7.6388888888888618E-3</v>
      </c>
      <c r="T766" s="71">
        <f t="shared" si="587"/>
        <v>0</v>
      </c>
      <c r="U766" s="44">
        <v>5.0999999999999996</v>
      </c>
      <c r="V766" s="44">
        <f>INDEX('Počty dní'!F:J,MATCH(E766,'Počty dní'!H:H,0),4)</f>
        <v>47</v>
      </c>
      <c r="W766" s="115">
        <f t="shared" si="586"/>
        <v>239.7</v>
      </c>
    </row>
    <row r="767" spans="1:24" x14ac:dyDescent="0.3">
      <c r="A767" s="94">
        <v>351</v>
      </c>
      <c r="B767" s="44">
        <v>3151</v>
      </c>
      <c r="C767" s="44" t="s">
        <v>2</v>
      </c>
      <c r="D767" s="89"/>
      <c r="E767" s="67" t="str">
        <f t="shared" ref="E767" si="588">CONCATENATE(C767,D767)</f>
        <v>X</v>
      </c>
      <c r="F767" s="44" t="s">
        <v>29</v>
      </c>
      <c r="G767" s="192"/>
      <c r="H767" s="44" t="s">
        <v>29</v>
      </c>
      <c r="I767" s="68"/>
      <c r="J767" s="68" t="s">
        <v>5</v>
      </c>
      <c r="K767" s="69">
        <v>0.32847222222222222</v>
      </c>
      <c r="L767" s="70">
        <v>0.32847222222222222</v>
      </c>
      <c r="M767" s="164" t="s">
        <v>152</v>
      </c>
      <c r="N767" s="70">
        <v>0.33055555555555555</v>
      </c>
      <c r="O767" s="162" t="s">
        <v>151</v>
      </c>
      <c r="P767" s="44" t="str">
        <f t="shared" si="582"/>
        <v>OK</v>
      </c>
      <c r="Q767" s="71">
        <f t="shared" si="583"/>
        <v>2.0833333333333259E-3</v>
      </c>
      <c r="R767" s="71">
        <f t="shared" si="584"/>
        <v>0</v>
      </c>
      <c r="S767" s="71">
        <f t="shared" si="585"/>
        <v>2.0833333333333259E-3</v>
      </c>
      <c r="T767" s="71">
        <f t="shared" si="587"/>
        <v>0</v>
      </c>
      <c r="U767" s="44">
        <v>0</v>
      </c>
      <c r="V767" s="44">
        <f>INDEX('Počty dní'!F:J,MATCH(E767,'Počty dní'!H:H,0),4)</f>
        <v>47</v>
      </c>
      <c r="W767" s="115">
        <f t="shared" ref="W767" si="589">V767*U767</f>
        <v>0</v>
      </c>
    </row>
    <row r="768" spans="1:24" x14ac:dyDescent="0.3">
      <c r="A768" s="94">
        <v>351</v>
      </c>
      <c r="B768" s="44">
        <v>3151</v>
      </c>
      <c r="C768" s="44" t="s">
        <v>2</v>
      </c>
      <c r="D768" s="89"/>
      <c r="E768" s="67" t="str">
        <f>CONCATENATE(C768,D768)</f>
        <v>X</v>
      </c>
      <c r="F768" s="44" t="s">
        <v>156</v>
      </c>
      <c r="G768" s="192">
        <v>3</v>
      </c>
      <c r="H768" s="44" t="str">
        <f>CONCATENATE(F768,"/",G768)</f>
        <v>XXX232/3</v>
      </c>
      <c r="I768" s="68" t="s">
        <v>5</v>
      </c>
      <c r="J768" s="68" t="s">
        <v>5</v>
      </c>
      <c r="K768" s="69">
        <v>0.3666666666666667</v>
      </c>
      <c r="L768" s="70">
        <v>0.36805555555555558</v>
      </c>
      <c r="M768" s="162" t="s">
        <v>151</v>
      </c>
      <c r="N768" s="70">
        <v>0.38611111111111113</v>
      </c>
      <c r="O768" s="165" t="s">
        <v>158</v>
      </c>
      <c r="P768" s="44" t="str">
        <f t="shared" si="582"/>
        <v>OK</v>
      </c>
      <c r="Q768" s="71">
        <f t="shared" si="583"/>
        <v>1.8055555555555547E-2</v>
      </c>
      <c r="R768" s="71">
        <f t="shared" si="584"/>
        <v>1.388888888888884E-3</v>
      </c>
      <c r="S768" s="71">
        <f t="shared" si="585"/>
        <v>1.9444444444444431E-2</v>
      </c>
      <c r="T768" s="71">
        <f t="shared" si="587"/>
        <v>3.6111111111111149E-2</v>
      </c>
      <c r="U768" s="44">
        <v>14.2</v>
      </c>
      <c r="V768" s="44">
        <f>INDEX('Počty dní'!F:J,MATCH(E768,'Počty dní'!H:H,0),4)</f>
        <v>47</v>
      </c>
      <c r="W768" s="115">
        <f>V768*U768</f>
        <v>667.4</v>
      </c>
    </row>
    <row r="769" spans="1:24" x14ac:dyDescent="0.3">
      <c r="A769" s="94">
        <v>351</v>
      </c>
      <c r="B769" s="44">
        <v>3151</v>
      </c>
      <c r="C769" s="44" t="s">
        <v>2</v>
      </c>
      <c r="D769" s="89"/>
      <c r="E769" s="67" t="str">
        <f>CONCATENATE(C769,D769)</f>
        <v>X</v>
      </c>
      <c r="F769" s="44" t="s">
        <v>156</v>
      </c>
      <c r="G769" s="192">
        <v>6</v>
      </c>
      <c r="H769" s="44" t="str">
        <f>CONCATENATE(F769,"/",G769)</f>
        <v>XXX232/6</v>
      </c>
      <c r="I769" s="68" t="s">
        <v>5</v>
      </c>
      <c r="J769" s="68" t="s">
        <v>5</v>
      </c>
      <c r="K769" s="69">
        <v>0.3979166666666667</v>
      </c>
      <c r="L769" s="70">
        <v>0.39930555555555558</v>
      </c>
      <c r="M769" s="165" t="s">
        <v>158</v>
      </c>
      <c r="N769" s="70">
        <v>0.42152777777777778</v>
      </c>
      <c r="O769" s="162" t="s">
        <v>151</v>
      </c>
      <c r="P769" s="44" t="str">
        <f t="shared" si="582"/>
        <v>OK</v>
      </c>
      <c r="Q769" s="71">
        <f t="shared" si="583"/>
        <v>2.2222222222222199E-2</v>
      </c>
      <c r="R769" s="71">
        <f t="shared" si="584"/>
        <v>1.388888888888884E-3</v>
      </c>
      <c r="S769" s="71">
        <f t="shared" si="585"/>
        <v>2.3611111111111083E-2</v>
      </c>
      <c r="T769" s="71">
        <f t="shared" si="587"/>
        <v>1.1805555555555569E-2</v>
      </c>
      <c r="U769" s="44">
        <v>17.600000000000001</v>
      </c>
      <c r="V769" s="44">
        <f>INDEX('Počty dní'!F:J,MATCH(E769,'Počty dní'!H:H,0),4)</f>
        <v>47</v>
      </c>
      <c r="W769" s="115">
        <f>V769*U769</f>
        <v>827.2</v>
      </c>
    </row>
    <row r="770" spans="1:24" x14ac:dyDescent="0.3">
      <c r="A770" s="94">
        <v>351</v>
      </c>
      <c r="B770" s="44">
        <v>3151</v>
      </c>
      <c r="C770" s="44" t="s">
        <v>2</v>
      </c>
      <c r="D770" s="89"/>
      <c r="E770" s="67" t="str">
        <f t="shared" ref="E770" si="590">CONCATENATE(C770,D770)</f>
        <v>X</v>
      </c>
      <c r="F770" s="44" t="s">
        <v>166</v>
      </c>
      <c r="G770" s="192">
        <v>5</v>
      </c>
      <c r="H770" s="44" t="str">
        <f t="shared" ref="H770" si="591">CONCATENATE(F770,"/",G770)</f>
        <v>XXX246/5</v>
      </c>
      <c r="I770" s="68" t="s">
        <v>5</v>
      </c>
      <c r="J770" s="68" t="s">
        <v>5</v>
      </c>
      <c r="K770" s="69">
        <v>0.53333333333333333</v>
      </c>
      <c r="L770" s="70">
        <v>0.53472222222222221</v>
      </c>
      <c r="M770" s="164" t="s">
        <v>151</v>
      </c>
      <c r="N770" s="70">
        <v>0.55763888888888891</v>
      </c>
      <c r="O770" s="164" t="s">
        <v>151</v>
      </c>
      <c r="P770" s="44" t="str">
        <f t="shared" si="582"/>
        <v>OK</v>
      </c>
      <c r="Q770" s="71">
        <f t="shared" si="583"/>
        <v>2.2916666666666696E-2</v>
      </c>
      <c r="R770" s="71">
        <f t="shared" si="584"/>
        <v>1.388888888888884E-3</v>
      </c>
      <c r="S770" s="71">
        <f t="shared" si="585"/>
        <v>2.430555555555558E-2</v>
      </c>
      <c r="T770" s="71">
        <f t="shared" si="587"/>
        <v>0.11180555555555555</v>
      </c>
      <c r="U770" s="44">
        <v>20.9</v>
      </c>
      <c r="V770" s="44">
        <f>INDEX('Počty dní'!F:J,MATCH(E770,'Počty dní'!H:H,0),4)</f>
        <v>47</v>
      </c>
      <c r="W770" s="115">
        <f t="shared" ref="W770" si="592">V770*U770</f>
        <v>982.3</v>
      </c>
    </row>
    <row r="771" spans="1:24" x14ac:dyDescent="0.3">
      <c r="A771" s="94">
        <v>351</v>
      </c>
      <c r="B771" s="44">
        <v>3151</v>
      </c>
      <c r="C771" s="44" t="s">
        <v>2</v>
      </c>
      <c r="D771" s="89"/>
      <c r="E771" s="67" t="str">
        <f>CONCATENATE(C771,D771)</f>
        <v>X</v>
      </c>
      <c r="F771" s="44" t="s">
        <v>154</v>
      </c>
      <c r="G771" s="192">
        <v>12</v>
      </c>
      <c r="H771" s="44" t="str">
        <f>CONCATENATE(F771,"/",G771)</f>
        <v>XXX245/12</v>
      </c>
      <c r="I771" s="68" t="s">
        <v>5</v>
      </c>
      <c r="J771" s="68" t="s">
        <v>5</v>
      </c>
      <c r="K771" s="69">
        <v>0.55763888888888891</v>
      </c>
      <c r="L771" s="70">
        <v>0.55902777777777779</v>
      </c>
      <c r="M771" s="162" t="s">
        <v>151</v>
      </c>
      <c r="N771" s="70">
        <v>0.57847222222222217</v>
      </c>
      <c r="O771" s="142" t="s">
        <v>155</v>
      </c>
      <c r="P771" s="44" t="str">
        <f t="shared" si="582"/>
        <v>OK</v>
      </c>
      <c r="Q771" s="71">
        <f t="shared" si="583"/>
        <v>1.9444444444444375E-2</v>
      </c>
      <c r="R771" s="71">
        <f t="shared" si="584"/>
        <v>1.388888888888884E-3</v>
      </c>
      <c r="S771" s="71">
        <f t="shared" si="585"/>
        <v>2.0833333333333259E-2</v>
      </c>
      <c r="T771" s="71">
        <f t="shared" si="587"/>
        <v>0</v>
      </c>
      <c r="U771" s="44">
        <v>14.9</v>
      </c>
      <c r="V771" s="44">
        <f>INDEX('Počty dní'!F:J,MATCH(E771,'Počty dní'!H:H,0),4)</f>
        <v>47</v>
      </c>
      <c r="W771" s="115">
        <f>V771*U771</f>
        <v>700.30000000000007</v>
      </c>
    </row>
    <row r="772" spans="1:24" x14ac:dyDescent="0.3">
      <c r="A772" s="94">
        <v>351</v>
      </c>
      <c r="B772" s="44">
        <v>3151</v>
      </c>
      <c r="C772" s="44" t="s">
        <v>2</v>
      </c>
      <c r="D772" s="89"/>
      <c r="E772" s="67" t="str">
        <f>CONCATENATE(C772,D772)</f>
        <v>X</v>
      </c>
      <c r="F772" s="44" t="s">
        <v>154</v>
      </c>
      <c r="G772" s="192">
        <v>13</v>
      </c>
      <c r="H772" s="44" t="str">
        <f>CONCATENATE(F772,"/",G772)</f>
        <v>XXX245/13</v>
      </c>
      <c r="I772" s="68" t="s">
        <v>5</v>
      </c>
      <c r="J772" s="68" t="s">
        <v>5</v>
      </c>
      <c r="K772" s="69">
        <v>0.58611111111111114</v>
      </c>
      <c r="L772" s="70">
        <v>0.58680555555555558</v>
      </c>
      <c r="M772" s="142" t="s">
        <v>155</v>
      </c>
      <c r="N772" s="70">
        <v>0.60763888888888895</v>
      </c>
      <c r="O772" s="162" t="s">
        <v>151</v>
      </c>
      <c r="P772" s="44" t="str">
        <f t="shared" si="582"/>
        <v>OK</v>
      </c>
      <c r="Q772" s="71">
        <f t="shared" si="583"/>
        <v>2.083333333333337E-2</v>
      </c>
      <c r="R772" s="71">
        <f t="shared" si="584"/>
        <v>6.9444444444444198E-4</v>
      </c>
      <c r="S772" s="71">
        <f t="shared" si="585"/>
        <v>2.1527777777777812E-2</v>
      </c>
      <c r="T772" s="71">
        <f t="shared" si="587"/>
        <v>7.6388888888889728E-3</v>
      </c>
      <c r="U772" s="44">
        <v>14.9</v>
      </c>
      <c r="V772" s="44">
        <f>INDEX('Počty dní'!F:J,MATCH(E772,'Počty dní'!H:H,0),4)</f>
        <v>47</v>
      </c>
      <c r="W772" s="115">
        <f>V772*U772</f>
        <v>700.30000000000007</v>
      </c>
    </row>
    <row r="773" spans="1:24" x14ac:dyDescent="0.3">
      <c r="A773" s="94">
        <v>351</v>
      </c>
      <c r="B773" s="44">
        <v>3151</v>
      </c>
      <c r="C773" s="44" t="s">
        <v>2</v>
      </c>
      <c r="D773" s="89"/>
      <c r="E773" s="67" t="str">
        <f>CONCATENATE(C773,D773)</f>
        <v>X</v>
      </c>
      <c r="F773" s="44" t="s">
        <v>166</v>
      </c>
      <c r="G773" s="192">
        <v>9</v>
      </c>
      <c r="H773" s="44" t="str">
        <f>CONCATENATE(F773,"/",G773)</f>
        <v>XXX246/9</v>
      </c>
      <c r="I773" s="68" t="s">
        <v>5</v>
      </c>
      <c r="J773" s="68" t="s">
        <v>5</v>
      </c>
      <c r="K773" s="69">
        <v>0.6166666666666667</v>
      </c>
      <c r="L773" s="70">
        <v>0.61805555555555558</v>
      </c>
      <c r="M773" s="164" t="s">
        <v>151</v>
      </c>
      <c r="N773" s="70">
        <v>0.64097222222222217</v>
      </c>
      <c r="O773" s="164" t="s">
        <v>151</v>
      </c>
      <c r="P773" s="44" t="str">
        <f t="shared" si="582"/>
        <v>OK</v>
      </c>
      <c r="Q773" s="71">
        <f t="shared" si="583"/>
        <v>2.2916666666666585E-2</v>
      </c>
      <c r="R773" s="71">
        <f t="shared" si="584"/>
        <v>1.388888888888884E-3</v>
      </c>
      <c r="S773" s="71">
        <f t="shared" si="585"/>
        <v>2.4305555555555469E-2</v>
      </c>
      <c r="T773" s="71">
        <f t="shared" si="587"/>
        <v>9.0277777777777457E-3</v>
      </c>
      <c r="U773" s="44">
        <v>20.9</v>
      </c>
      <c r="V773" s="44">
        <f>INDEX('Počty dní'!F:J,MATCH(E773,'Počty dní'!H:H,0),4)</f>
        <v>47</v>
      </c>
      <c r="W773" s="115">
        <f>V773*U773</f>
        <v>982.3</v>
      </c>
    </row>
    <row r="774" spans="1:24" x14ac:dyDescent="0.3">
      <c r="A774" s="94">
        <v>351</v>
      </c>
      <c r="B774" s="44">
        <v>3151</v>
      </c>
      <c r="C774" s="44" t="s">
        <v>2</v>
      </c>
      <c r="D774" s="89"/>
      <c r="E774" s="67" t="str">
        <f>CONCATENATE(C774,D774)</f>
        <v>X</v>
      </c>
      <c r="F774" s="44" t="s">
        <v>157</v>
      </c>
      <c r="G774" s="192">
        <v>9</v>
      </c>
      <c r="H774" s="44" t="str">
        <f>CONCATENATE(F774,"/",G774)</f>
        <v>XXX233/9</v>
      </c>
      <c r="I774" s="68" t="s">
        <v>5</v>
      </c>
      <c r="J774" s="68" t="s">
        <v>5</v>
      </c>
      <c r="K774" s="69">
        <v>0.65833333333333333</v>
      </c>
      <c r="L774" s="70">
        <v>0.65972222222222221</v>
      </c>
      <c r="M774" s="162" t="s">
        <v>151</v>
      </c>
      <c r="N774" s="70">
        <v>0.68541666666666667</v>
      </c>
      <c r="O774" s="162" t="s">
        <v>145</v>
      </c>
      <c r="P774" s="44" t="str">
        <f t="shared" si="582"/>
        <v>OK</v>
      </c>
      <c r="Q774" s="71">
        <f t="shared" si="583"/>
        <v>2.5694444444444464E-2</v>
      </c>
      <c r="R774" s="71">
        <f t="shared" si="584"/>
        <v>1.388888888888884E-3</v>
      </c>
      <c r="S774" s="71">
        <f t="shared" si="585"/>
        <v>2.7083333333333348E-2</v>
      </c>
      <c r="T774" s="71">
        <f t="shared" si="587"/>
        <v>1.736111111111116E-2</v>
      </c>
      <c r="U774" s="44">
        <v>19.600000000000001</v>
      </c>
      <c r="V774" s="44">
        <f>INDEX('Počty dní'!F:J,MATCH(E774,'Počty dní'!H:H,0),4)</f>
        <v>47</v>
      </c>
      <c r="W774" s="115">
        <f>V774*U774</f>
        <v>921.2</v>
      </c>
    </row>
    <row r="775" spans="1:24" x14ac:dyDescent="0.3">
      <c r="A775" s="94">
        <v>351</v>
      </c>
      <c r="B775" s="44">
        <v>3151</v>
      </c>
      <c r="C775" s="44" t="s">
        <v>2</v>
      </c>
      <c r="D775" s="89"/>
      <c r="E775" s="67" t="str">
        <f t="shared" ref="E775:E776" si="593">CONCATENATE(C775,D775)</f>
        <v>X</v>
      </c>
      <c r="F775" s="44" t="s">
        <v>157</v>
      </c>
      <c r="G775" s="192">
        <v>12</v>
      </c>
      <c r="H775" s="44" t="str">
        <f t="shared" ref="H775:H776" si="594">CONCATENATE(F775,"/",G775)</f>
        <v>XXX233/12</v>
      </c>
      <c r="I775" s="68" t="s">
        <v>5</v>
      </c>
      <c r="J775" s="68" t="s">
        <v>5</v>
      </c>
      <c r="K775" s="69">
        <v>0.68680555555555556</v>
      </c>
      <c r="L775" s="70">
        <v>0.68819444444444444</v>
      </c>
      <c r="M775" s="162" t="s">
        <v>145</v>
      </c>
      <c r="N775" s="70">
        <v>0.71319444444444446</v>
      </c>
      <c r="O775" s="162" t="s">
        <v>151</v>
      </c>
      <c r="P775" s="44" t="str">
        <f t="shared" si="582"/>
        <v>OK</v>
      </c>
      <c r="Q775" s="71">
        <f t="shared" si="583"/>
        <v>2.5000000000000022E-2</v>
      </c>
      <c r="R775" s="71">
        <f t="shared" si="584"/>
        <v>1.388888888888884E-3</v>
      </c>
      <c r="S775" s="71">
        <f t="shared" si="585"/>
        <v>2.6388888888888906E-2</v>
      </c>
      <c r="T775" s="71">
        <f t="shared" si="587"/>
        <v>1.388888888888884E-3</v>
      </c>
      <c r="U775" s="44">
        <v>19.600000000000001</v>
      </c>
      <c r="V775" s="44">
        <f>INDEX('Počty dní'!F:J,MATCH(E775,'Počty dní'!H:H,0),4)</f>
        <v>47</v>
      </c>
      <c r="W775" s="115">
        <f t="shared" ref="W775:W776" si="595">V775*U775</f>
        <v>921.2</v>
      </c>
    </row>
    <row r="776" spans="1:24" ht="15" thickBot="1" x14ac:dyDescent="0.35">
      <c r="A776" s="94">
        <v>351</v>
      </c>
      <c r="B776" s="44">
        <v>3151</v>
      </c>
      <c r="C776" s="44" t="s">
        <v>2</v>
      </c>
      <c r="D776" s="89"/>
      <c r="E776" s="67" t="str">
        <f t="shared" si="593"/>
        <v>X</v>
      </c>
      <c r="F776" s="44" t="s">
        <v>157</v>
      </c>
      <c r="G776" s="192">
        <v>11</v>
      </c>
      <c r="H776" s="44" t="str">
        <f t="shared" si="594"/>
        <v>XXX233/11</v>
      </c>
      <c r="I776" s="68" t="s">
        <v>5</v>
      </c>
      <c r="J776" s="68" t="s">
        <v>5</v>
      </c>
      <c r="K776" s="69">
        <v>0.7416666666666667</v>
      </c>
      <c r="L776" s="70">
        <v>0.74305555555555547</v>
      </c>
      <c r="M776" s="162" t="s">
        <v>151</v>
      </c>
      <c r="N776" s="70">
        <v>0.76180555555555562</v>
      </c>
      <c r="O776" s="162" t="s">
        <v>159</v>
      </c>
      <c r="P776" s="46"/>
      <c r="Q776" s="71">
        <f t="shared" si="583"/>
        <v>1.8750000000000155E-2</v>
      </c>
      <c r="R776" s="71">
        <f t="shared" si="584"/>
        <v>1.3888888888887729E-3</v>
      </c>
      <c r="S776" s="71">
        <f t="shared" si="585"/>
        <v>2.0138888888888928E-2</v>
      </c>
      <c r="T776" s="71">
        <f t="shared" si="587"/>
        <v>2.8472222222222232E-2</v>
      </c>
      <c r="U776" s="44">
        <v>14.5</v>
      </c>
      <c r="V776" s="44">
        <f>INDEX('Počty dní'!F:J,MATCH(E776,'Počty dní'!H:H,0),4)</f>
        <v>47</v>
      </c>
      <c r="W776" s="115">
        <f t="shared" si="595"/>
        <v>681.5</v>
      </c>
    </row>
    <row r="777" spans="1:24" ht="15" thickBot="1" x14ac:dyDescent="0.35">
      <c r="A777" s="120" t="str">
        <f ca="1">CONCATENATE(INDIRECT("R[-3]C[0]",FALSE),"celkem")</f>
        <v>351celkem</v>
      </c>
      <c r="B777" s="121"/>
      <c r="C777" s="121" t="str">
        <f ca="1">INDIRECT("R[-1]C[12]",FALSE)</f>
        <v>Pavlov</v>
      </c>
      <c r="D777" s="122"/>
      <c r="E777" s="121"/>
      <c r="F777" s="122"/>
      <c r="G777" s="121"/>
      <c r="H777" s="123"/>
      <c r="I777" s="132"/>
      <c r="J777" s="133" t="str">
        <f ca="1">INDIRECT("R[-2]C[0]",FALSE)</f>
        <v>S</v>
      </c>
      <c r="K777" s="124"/>
      <c r="L777" s="134"/>
      <c r="M777" s="125"/>
      <c r="N777" s="134"/>
      <c r="O777" s="126"/>
      <c r="P777" s="121"/>
      <c r="Q777" s="127">
        <f>SUM(Q760:Q776)</f>
        <v>0.32083333333333341</v>
      </c>
      <c r="R777" s="127">
        <f t="shared" ref="R777:T777" si="596">SUM(R760:R776)</f>
        <v>1.7361111111110966E-2</v>
      </c>
      <c r="S777" s="127">
        <f t="shared" si="596"/>
        <v>0.33819444444444435</v>
      </c>
      <c r="T777" s="127">
        <f t="shared" si="596"/>
        <v>0.22986111111111127</v>
      </c>
      <c r="U777" s="128">
        <f>SUM(U760:U776)</f>
        <v>253.9</v>
      </c>
      <c r="V777" s="129"/>
      <c r="W777" s="130">
        <f>SUM(W760:W776)</f>
        <v>11933.3</v>
      </c>
      <c r="X777" s="41"/>
    </row>
    <row r="778" spans="1:24" x14ac:dyDescent="0.3">
      <c r="D778" s="90"/>
      <c r="E778" s="82"/>
      <c r="G778" s="193"/>
      <c r="I778" s="63"/>
      <c r="K778" s="83"/>
      <c r="L778" s="84"/>
      <c r="M778" s="1"/>
      <c r="N778" s="84"/>
      <c r="O778" s="1"/>
      <c r="Q778" s="136"/>
      <c r="R778" s="136"/>
      <c r="S778" s="136"/>
      <c r="T778" s="136"/>
    </row>
    <row r="779" spans="1:24" ht="15" thickBot="1" x14ac:dyDescent="0.35">
      <c r="A779"/>
      <c r="B779"/>
      <c r="C779"/>
      <c r="D779"/>
      <c r="E779"/>
      <c r="F779"/>
      <c r="G779"/>
      <c r="H779"/>
      <c r="I779"/>
      <c r="J779"/>
      <c r="K779"/>
      <c r="L779"/>
      <c r="M779"/>
      <c r="N779"/>
      <c r="O779"/>
      <c r="P779"/>
      <c r="Q779"/>
      <c r="R779"/>
      <c r="S779"/>
      <c r="T779"/>
      <c r="U779"/>
      <c r="V779"/>
      <c r="W779"/>
    </row>
    <row r="780" spans="1:24" x14ac:dyDescent="0.3">
      <c r="A780" s="93">
        <v>352</v>
      </c>
      <c r="B780" s="42">
        <v>3152</v>
      </c>
      <c r="C780" s="42" t="s">
        <v>2</v>
      </c>
      <c r="D780" s="109"/>
      <c r="E780" s="110" t="str">
        <f t="shared" ref="E780" si="597">CONCATENATE(C780,D780)</f>
        <v>X</v>
      </c>
      <c r="F780" s="42" t="s">
        <v>153</v>
      </c>
      <c r="G780" s="191">
        <v>1</v>
      </c>
      <c r="H780" s="42" t="str">
        <f t="shared" ref="H780" si="598">CONCATENATE(F780,"/",G780)</f>
        <v>XXX240/1</v>
      </c>
      <c r="I780" s="64" t="s">
        <v>5</v>
      </c>
      <c r="J780" s="64" t="s">
        <v>6</v>
      </c>
      <c r="K780" s="111">
        <v>0.17708333333333334</v>
      </c>
      <c r="L780" s="112">
        <v>0.17847222222222223</v>
      </c>
      <c r="M780" s="166" t="s">
        <v>152</v>
      </c>
      <c r="N780" s="112">
        <v>0.20138888888888887</v>
      </c>
      <c r="O780" s="131" t="s">
        <v>70</v>
      </c>
      <c r="P780" s="42" t="str">
        <f t="shared" ref="P780:P797" si="599">IF(M781=O780,"OK","POZOR")</f>
        <v>OK</v>
      </c>
      <c r="Q780" s="114">
        <f t="shared" ref="Q780:Q798" si="600">IF(ISNUMBER(G780),N780-L780,IF(F780="přejezd",N780-L780,0))</f>
        <v>2.2916666666666641E-2</v>
      </c>
      <c r="R780" s="114">
        <f t="shared" ref="R780:R798" si="601">IF(ISNUMBER(G780),L780-K780,0)</f>
        <v>1.388888888888884E-3</v>
      </c>
      <c r="S780" s="114">
        <f t="shared" ref="S780:S798" si="602">Q780+R780</f>
        <v>2.4305555555555525E-2</v>
      </c>
      <c r="T780" s="114"/>
      <c r="U780" s="42">
        <v>19.2</v>
      </c>
      <c r="V780" s="42">
        <f>INDEX('Počty dní'!F:J,MATCH(E780,'Počty dní'!H:H,0),4)</f>
        <v>47</v>
      </c>
      <c r="W780" s="65">
        <f t="shared" ref="W780" si="603">V780*U780</f>
        <v>902.4</v>
      </c>
    </row>
    <row r="781" spans="1:24" x14ac:dyDescent="0.3">
      <c r="A781" s="94">
        <v>352</v>
      </c>
      <c r="B781" s="44">
        <v>3152</v>
      </c>
      <c r="C781" s="44" t="s">
        <v>2</v>
      </c>
      <c r="D781" s="89"/>
      <c r="E781" s="67" t="str">
        <f>CONCATENATE(C781,D781)</f>
        <v>X</v>
      </c>
      <c r="F781" s="44" t="s">
        <v>153</v>
      </c>
      <c r="G781" s="192">
        <v>2</v>
      </c>
      <c r="H781" s="44" t="str">
        <f>CONCATENATE(F781,"/",G781)</f>
        <v>XXX240/2</v>
      </c>
      <c r="I781" s="68" t="s">
        <v>5</v>
      </c>
      <c r="J781" s="68" t="s">
        <v>6</v>
      </c>
      <c r="K781" s="69">
        <v>0.21388888888888891</v>
      </c>
      <c r="L781" s="70">
        <v>0.21527777777777779</v>
      </c>
      <c r="M781" s="142" t="s">
        <v>70</v>
      </c>
      <c r="N781" s="70">
        <v>0.24027777777777778</v>
      </c>
      <c r="O781" s="142" t="s">
        <v>151</v>
      </c>
      <c r="P781" s="44" t="str">
        <f t="shared" si="599"/>
        <v>OK</v>
      </c>
      <c r="Q781" s="71">
        <f t="shared" si="600"/>
        <v>2.4999999999999994E-2</v>
      </c>
      <c r="R781" s="71">
        <f t="shared" si="601"/>
        <v>1.388888888888884E-3</v>
      </c>
      <c r="S781" s="71">
        <f t="shared" si="602"/>
        <v>2.6388888888888878E-2</v>
      </c>
      <c r="T781" s="71">
        <f t="shared" ref="T781:T798" si="604">K781-N780</f>
        <v>1.2500000000000039E-2</v>
      </c>
      <c r="U781" s="44">
        <v>20.399999999999999</v>
      </c>
      <c r="V781" s="44">
        <f>INDEX('Počty dní'!F:J,MATCH(E781,'Počty dní'!H:H,0),4)</f>
        <v>47</v>
      </c>
      <c r="W781" s="115">
        <f>V781*U781</f>
        <v>958.8</v>
      </c>
    </row>
    <row r="782" spans="1:24" x14ac:dyDescent="0.3">
      <c r="A782" s="94">
        <v>352</v>
      </c>
      <c r="B782" s="44">
        <v>3152</v>
      </c>
      <c r="C782" s="44" t="s">
        <v>2</v>
      </c>
      <c r="D782" s="89"/>
      <c r="E782" s="67" t="str">
        <f t="shared" ref="E782:E788" si="605">CONCATENATE(C782,D782)</f>
        <v>X</v>
      </c>
      <c r="F782" s="44" t="s">
        <v>157</v>
      </c>
      <c r="G782" s="192">
        <v>1</v>
      </c>
      <c r="H782" s="44" t="str">
        <f t="shared" ref="H782:H788" si="606">CONCATENATE(F782,"/",G782)</f>
        <v>XXX233/1</v>
      </c>
      <c r="I782" s="68" t="s">
        <v>5</v>
      </c>
      <c r="J782" s="68" t="s">
        <v>6</v>
      </c>
      <c r="K782" s="69">
        <v>0.24166666666666667</v>
      </c>
      <c r="L782" s="70">
        <v>0.24305555555555555</v>
      </c>
      <c r="M782" s="142" t="s">
        <v>151</v>
      </c>
      <c r="N782" s="70">
        <v>0.26874999999999999</v>
      </c>
      <c r="O782" s="162" t="s">
        <v>145</v>
      </c>
      <c r="P782" s="44" t="str">
        <f t="shared" si="599"/>
        <v>OK</v>
      </c>
      <c r="Q782" s="71">
        <f t="shared" si="600"/>
        <v>2.5694444444444436E-2</v>
      </c>
      <c r="R782" s="71">
        <f t="shared" si="601"/>
        <v>1.388888888888884E-3</v>
      </c>
      <c r="S782" s="71">
        <f t="shared" si="602"/>
        <v>2.708333333333332E-2</v>
      </c>
      <c r="T782" s="71">
        <f t="shared" si="604"/>
        <v>1.388888888888884E-3</v>
      </c>
      <c r="U782" s="44">
        <v>19.600000000000001</v>
      </c>
      <c r="V782" s="44">
        <f>INDEX('Počty dní'!F:J,MATCH(E782,'Počty dní'!H:H,0),4)</f>
        <v>47</v>
      </c>
      <c r="W782" s="115">
        <f t="shared" ref="W782:W788" si="607">V782*U782</f>
        <v>921.2</v>
      </c>
    </row>
    <row r="783" spans="1:24" x14ac:dyDescent="0.3">
      <c r="A783" s="94">
        <v>352</v>
      </c>
      <c r="B783" s="44">
        <v>3152</v>
      </c>
      <c r="C783" s="44" t="s">
        <v>2</v>
      </c>
      <c r="D783" s="89"/>
      <c r="E783" s="67" t="str">
        <f t="shared" si="605"/>
        <v>X</v>
      </c>
      <c r="F783" s="44" t="s">
        <v>141</v>
      </c>
      <c r="G783" s="192">
        <v>8</v>
      </c>
      <c r="H783" s="44" t="str">
        <f t="shared" si="606"/>
        <v>XXX241/8</v>
      </c>
      <c r="I783" s="68" t="s">
        <v>6</v>
      </c>
      <c r="J783" s="68" t="s">
        <v>6</v>
      </c>
      <c r="K783" s="69">
        <v>0.26944444444444443</v>
      </c>
      <c r="L783" s="70">
        <v>0.2722222222222222</v>
      </c>
      <c r="M783" s="162" t="s">
        <v>145</v>
      </c>
      <c r="N783" s="70">
        <v>0.32291666666666669</v>
      </c>
      <c r="O783" s="45" t="s">
        <v>70</v>
      </c>
      <c r="P783" s="44" t="str">
        <f t="shared" si="599"/>
        <v>OK</v>
      </c>
      <c r="Q783" s="71">
        <f t="shared" si="600"/>
        <v>5.0694444444444486E-2</v>
      </c>
      <c r="R783" s="71">
        <f t="shared" si="601"/>
        <v>2.7777777777777679E-3</v>
      </c>
      <c r="S783" s="71">
        <f t="shared" si="602"/>
        <v>5.3472222222222254E-2</v>
      </c>
      <c r="T783" s="71">
        <f t="shared" si="604"/>
        <v>6.9444444444444198E-4</v>
      </c>
      <c r="U783" s="44">
        <v>37.299999999999997</v>
      </c>
      <c r="V783" s="44">
        <f>INDEX('Počty dní'!F:J,MATCH(E783,'Počty dní'!H:H,0),4)</f>
        <v>47</v>
      </c>
      <c r="W783" s="115">
        <f t="shared" si="607"/>
        <v>1753.1</v>
      </c>
    </row>
    <row r="784" spans="1:24" x14ac:dyDescent="0.3">
      <c r="A784" s="94">
        <v>352</v>
      </c>
      <c r="B784" s="44">
        <v>3152</v>
      </c>
      <c r="C784" s="44" t="s">
        <v>2</v>
      </c>
      <c r="D784" s="89"/>
      <c r="E784" s="67" t="str">
        <f t="shared" si="605"/>
        <v>X</v>
      </c>
      <c r="F784" s="44" t="s">
        <v>153</v>
      </c>
      <c r="G784" s="192">
        <v>8</v>
      </c>
      <c r="H784" s="44" t="str">
        <f t="shared" si="606"/>
        <v>XXX240/8</v>
      </c>
      <c r="I784" s="68" t="s">
        <v>5</v>
      </c>
      <c r="J784" s="68" t="s">
        <v>6</v>
      </c>
      <c r="K784" s="69">
        <v>0.37916666666666665</v>
      </c>
      <c r="L784" s="70">
        <v>0.38194444444444442</v>
      </c>
      <c r="M784" s="142" t="s">
        <v>70</v>
      </c>
      <c r="N784" s="70">
        <v>0.4069444444444445</v>
      </c>
      <c r="O784" s="142" t="s">
        <v>151</v>
      </c>
      <c r="P784" s="44" t="str">
        <f t="shared" si="599"/>
        <v>OK</v>
      </c>
      <c r="Q784" s="71">
        <f t="shared" si="600"/>
        <v>2.5000000000000078E-2</v>
      </c>
      <c r="R784" s="71">
        <f t="shared" si="601"/>
        <v>2.7777777777777679E-3</v>
      </c>
      <c r="S784" s="71">
        <f t="shared" si="602"/>
        <v>2.7777777777777846E-2</v>
      </c>
      <c r="T784" s="71">
        <f t="shared" si="604"/>
        <v>5.6249999999999967E-2</v>
      </c>
      <c r="U784" s="44">
        <v>20.399999999999999</v>
      </c>
      <c r="V784" s="44">
        <f>INDEX('Počty dní'!F:J,MATCH(E784,'Počty dní'!H:H,0),4)</f>
        <v>47</v>
      </c>
      <c r="W784" s="115">
        <f t="shared" si="607"/>
        <v>958.8</v>
      </c>
    </row>
    <row r="785" spans="1:24" x14ac:dyDescent="0.3">
      <c r="A785" s="94">
        <v>352</v>
      </c>
      <c r="B785" s="44">
        <v>3152</v>
      </c>
      <c r="C785" s="44" t="s">
        <v>2</v>
      </c>
      <c r="D785" s="89"/>
      <c r="E785" s="67" t="str">
        <f t="shared" si="605"/>
        <v>X</v>
      </c>
      <c r="F785" s="44" t="s">
        <v>154</v>
      </c>
      <c r="G785" s="192">
        <v>8</v>
      </c>
      <c r="H785" s="44" t="str">
        <f t="shared" si="606"/>
        <v>XXX245/8</v>
      </c>
      <c r="I785" s="68" t="s">
        <v>5</v>
      </c>
      <c r="J785" s="68" t="s">
        <v>6</v>
      </c>
      <c r="K785" s="69">
        <v>0.43263888888888885</v>
      </c>
      <c r="L785" s="70">
        <v>0.43402777777777773</v>
      </c>
      <c r="M785" s="162" t="s">
        <v>151</v>
      </c>
      <c r="N785" s="70">
        <v>0.45347222222222222</v>
      </c>
      <c r="O785" s="142" t="s">
        <v>155</v>
      </c>
      <c r="P785" s="44" t="str">
        <f t="shared" si="599"/>
        <v>OK</v>
      </c>
      <c r="Q785" s="71">
        <f t="shared" si="600"/>
        <v>1.9444444444444486E-2</v>
      </c>
      <c r="R785" s="71">
        <f t="shared" si="601"/>
        <v>1.388888888888884E-3</v>
      </c>
      <c r="S785" s="71">
        <f t="shared" si="602"/>
        <v>2.083333333333337E-2</v>
      </c>
      <c r="T785" s="71">
        <f t="shared" si="604"/>
        <v>2.5694444444444353E-2</v>
      </c>
      <c r="U785" s="44">
        <v>14.9</v>
      </c>
      <c r="V785" s="44">
        <f>INDEX('Počty dní'!F:J,MATCH(E785,'Počty dní'!H:H,0),4)</f>
        <v>47</v>
      </c>
      <c r="W785" s="115">
        <f t="shared" si="607"/>
        <v>700.30000000000007</v>
      </c>
    </row>
    <row r="786" spans="1:24" x14ac:dyDescent="0.3">
      <c r="A786" s="94">
        <v>352</v>
      </c>
      <c r="B786" s="44">
        <v>3152</v>
      </c>
      <c r="C786" s="44" t="s">
        <v>2</v>
      </c>
      <c r="D786" s="89"/>
      <c r="E786" s="67" t="str">
        <f t="shared" si="605"/>
        <v>X</v>
      </c>
      <c r="F786" s="44" t="s">
        <v>154</v>
      </c>
      <c r="G786" s="192">
        <v>9</v>
      </c>
      <c r="H786" s="44" t="str">
        <f t="shared" si="606"/>
        <v>XXX245/9</v>
      </c>
      <c r="I786" s="68" t="s">
        <v>5</v>
      </c>
      <c r="J786" s="68" t="s">
        <v>6</v>
      </c>
      <c r="K786" s="69">
        <v>0.46111111111111108</v>
      </c>
      <c r="L786" s="70">
        <v>0.46180555555555558</v>
      </c>
      <c r="M786" s="142" t="s">
        <v>155</v>
      </c>
      <c r="N786" s="70">
        <v>0.4826388888888889</v>
      </c>
      <c r="O786" s="162" t="s">
        <v>151</v>
      </c>
      <c r="P786" s="44" t="str">
        <f t="shared" si="599"/>
        <v>OK</v>
      </c>
      <c r="Q786" s="71">
        <f t="shared" si="600"/>
        <v>2.0833333333333315E-2</v>
      </c>
      <c r="R786" s="71">
        <f t="shared" si="601"/>
        <v>6.9444444444449749E-4</v>
      </c>
      <c r="S786" s="71">
        <f t="shared" si="602"/>
        <v>2.1527777777777812E-2</v>
      </c>
      <c r="T786" s="71">
        <f t="shared" si="604"/>
        <v>7.6388888888888618E-3</v>
      </c>
      <c r="U786" s="44">
        <v>14.9</v>
      </c>
      <c r="V786" s="44">
        <f>INDEX('Počty dní'!F:J,MATCH(E786,'Počty dní'!H:H,0),4)</f>
        <v>47</v>
      </c>
      <c r="W786" s="115">
        <f t="shared" si="607"/>
        <v>700.30000000000007</v>
      </c>
    </row>
    <row r="787" spans="1:24" x14ac:dyDescent="0.3">
      <c r="A787" s="94">
        <v>352</v>
      </c>
      <c r="B787" s="44">
        <v>3152</v>
      </c>
      <c r="C787" s="44" t="s">
        <v>2</v>
      </c>
      <c r="D787" s="89"/>
      <c r="E787" s="67" t="str">
        <f t="shared" si="605"/>
        <v>X</v>
      </c>
      <c r="F787" s="44" t="s">
        <v>157</v>
      </c>
      <c r="G787" s="192">
        <v>5</v>
      </c>
      <c r="H787" s="44" t="str">
        <f t="shared" si="606"/>
        <v>XXX233/5</v>
      </c>
      <c r="I787" s="68" t="s">
        <v>5</v>
      </c>
      <c r="J787" s="68" t="s">
        <v>6</v>
      </c>
      <c r="K787" s="69">
        <v>0.4916666666666667</v>
      </c>
      <c r="L787" s="70">
        <v>0.49305555555555558</v>
      </c>
      <c r="M787" s="162" t="s">
        <v>151</v>
      </c>
      <c r="N787" s="70">
        <v>0.51874999999999993</v>
      </c>
      <c r="O787" s="162" t="s">
        <v>145</v>
      </c>
      <c r="P787" s="44" t="str">
        <f t="shared" si="599"/>
        <v>OK</v>
      </c>
      <c r="Q787" s="71">
        <f t="shared" si="600"/>
        <v>2.5694444444444353E-2</v>
      </c>
      <c r="R787" s="71">
        <f t="shared" si="601"/>
        <v>1.388888888888884E-3</v>
      </c>
      <c r="S787" s="71">
        <f t="shared" si="602"/>
        <v>2.7083333333333237E-2</v>
      </c>
      <c r="T787" s="71">
        <f t="shared" si="604"/>
        <v>9.0277777777778012E-3</v>
      </c>
      <c r="U787" s="44">
        <v>19.600000000000001</v>
      </c>
      <c r="V787" s="44">
        <f>INDEX('Počty dní'!F:J,MATCH(E787,'Počty dní'!H:H,0),4)</f>
        <v>47</v>
      </c>
      <c r="W787" s="115">
        <f t="shared" si="607"/>
        <v>921.2</v>
      </c>
    </row>
    <row r="788" spans="1:24" x14ac:dyDescent="0.3">
      <c r="A788" s="94">
        <v>352</v>
      </c>
      <c r="B788" s="44">
        <v>3152</v>
      </c>
      <c r="C788" s="44" t="s">
        <v>2</v>
      </c>
      <c r="D788" s="89"/>
      <c r="E788" s="67" t="str">
        <f t="shared" si="605"/>
        <v>X</v>
      </c>
      <c r="F788" s="44" t="s">
        <v>157</v>
      </c>
      <c r="G788" s="192">
        <v>8</v>
      </c>
      <c r="H788" s="44" t="str">
        <f t="shared" si="606"/>
        <v>XXX233/8</v>
      </c>
      <c r="I788" s="68" t="s">
        <v>5</v>
      </c>
      <c r="J788" s="68" t="s">
        <v>6</v>
      </c>
      <c r="K788" s="69">
        <v>0.52013888888888882</v>
      </c>
      <c r="L788" s="70">
        <v>0.52152777777777781</v>
      </c>
      <c r="M788" s="162" t="s">
        <v>145</v>
      </c>
      <c r="N788" s="70">
        <v>0.54652777777777783</v>
      </c>
      <c r="O788" s="162" t="s">
        <v>151</v>
      </c>
      <c r="P788" s="44" t="str">
        <f t="shared" si="599"/>
        <v>OK</v>
      </c>
      <c r="Q788" s="71">
        <f t="shared" si="600"/>
        <v>2.5000000000000022E-2</v>
      </c>
      <c r="R788" s="71">
        <f t="shared" si="601"/>
        <v>1.388888888888995E-3</v>
      </c>
      <c r="S788" s="71">
        <f t="shared" si="602"/>
        <v>2.6388888888889017E-2</v>
      </c>
      <c r="T788" s="71">
        <f t="shared" si="604"/>
        <v>1.388888888888884E-3</v>
      </c>
      <c r="U788" s="44">
        <v>19.600000000000001</v>
      </c>
      <c r="V788" s="44">
        <f>INDEX('Počty dní'!F:J,MATCH(E788,'Počty dní'!H:H,0),4)</f>
        <v>47</v>
      </c>
      <c r="W788" s="115">
        <f t="shared" si="607"/>
        <v>921.2</v>
      </c>
    </row>
    <row r="789" spans="1:24" x14ac:dyDescent="0.3">
      <c r="A789" s="94">
        <v>352</v>
      </c>
      <c r="B789" s="44">
        <v>3152</v>
      </c>
      <c r="C789" s="44" t="s">
        <v>2</v>
      </c>
      <c r="D789" s="89"/>
      <c r="E789" s="67" t="str">
        <f t="shared" si="555"/>
        <v>X</v>
      </c>
      <c r="F789" s="44" t="s">
        <v>153</v>
      </c>
      <c r="G789" s="192">
        <v>15</v>
      </c>
      <c r="H789" s="44" t="str">
        <f t="shared" si="556"/>
        <v>XXX240/15</v>
      </c>
      <c r="I789" s="68" t="s">
        <v>5</v>
      </c>
      <c r="J789" s="68" t="s">
        <v>6</v>
      </c>
      <c r="K789" s="69">
        <v>0.5493055555555556</v>
      </c>
      <c r="L789" s="70">
        <v>0.55069444444444449</v>
      </c>
      <c r="M789" s="162" t="s">
        <v>151</v>
      </c>
      <c r="N789" s="70">
        <v>0.57638888888888895</v>
      </c>
      <c r="O789" s="142" t="s">
        <v>70</v>
      </c>
      <c r="P789" s="44" t="str">
        <f t="shared" si="599"/>
        <v>OK</v>
      </c>
      <c r="Q789" s="71">
        <f t="shared" si="600"/>
        <v>2.5694444444444464E-2</v>
      </c>
      <c r="R789" s="71">
        <f t="shared" si="601"/>
        <v>1.388888888888884E-3</v>
      </c>
      <c r="S789" s="71">
        <f t="shared" si="602"/>
        <v>2.7083333333333348E-2</v>
      </c>
      <c r="T789" s="71">
        <f t="shared" si="604"/>
        <v>2.7777777777777679E-3</v>
      </c>
      <c r="U789" s="44">
        <v>20.399999999999999</v>
      </c>
      <c r="V789" s="44">
        <f>INDEX('Počty dní'!F:J,MATCH(E789,'Počty dní'!H:H,0),4)</f>
        <v>47</v>
      </c>
      <c r="W789" s="115">
        <f t="shared" si="557"/>
        <v>958.8</v>
      </c>
    </row>
    <row r="790" spans="1:24" x14ac:dyDescent="0.3">
      <c r="A790" s="94">
        <v>352</v>
      </c>
      <c r="B790" s="44">
        <v>3152</v>
      </c>
      <c r="C790" s="44" t="s">
        <v>2</v>
      </c>
      <c r="D790" s="89"/>
      <c r="E790" s="67" t="str">
        <f t="shared" si="555"/>
        <v>X</v>
      </c>
      <c r="F790" s="44" t="s">
        <v>153</v>
      </c>
      <c r="G790" s="192">
        <v>16</v>
      </c>
      <c r="H790" s="44" t="str">
        <f t="shared" si="556"/>
        <v>XXX240/16</v>
      </c>
      <c r="I790" s="68" t="s">
        <v>6</v>
      </c>
      <c r="J790" s="68" t="s">
        <v>6</v>
      </c>
      <c r="K790" s="69">
        <v>0.58750000000000002</v>
      </c>
      <c r="L790" s="70">
        <v>0.59027777777777779</v>
      </c>
      <c r="M790" s="142" t="s">
        <v>70</v>
      </c>
      <c r="N790" s="70">
        <v>0.61527777777777781</v>
      </c>
      <c r="O790" s="142" t="s">
        <v>151</v>
      </c>
      <c r="P790" s="44" t="str">
        <f t="shared" si="599"/>
        <v>OK</v>
      </c>
      <c r="Q790" s="71">
        <f t="shared" si="600"/>
        <v>2.5000000000000022E-2</v>
      </c>
      <c r="R790" s="71">
        <f t="shared" si="601"/>
        <v>2.7777777777777679E-3</v>
      </c>
      <c r="S790" s="71">
        <f t="shared" si="602"/>
        <v>2.777777777777779E-2</v>
      </c>
      <c r="T790" s="71">
        <f t="shared" si="604"/>
        <v>1.1111111111111072E-2</v>
      </c>
      <c r="U790" s="44">
        <v>20.399999999999999</v>
      </c>
      <c r="V790" s="44">
        <f>INDEX('Počty dní'!F:J,MATCH(E790,'Počty dní'!H:H,0),4)</f>
        <v>47</v>
      </c>
      <c r="W790" s="115">
        <f t="shared" si="557"/>
        <v>958.8</v>
      </c>
    </row>
    <row r="791" spans="1:24" x14ac:dyDescent="0.3">
      <c r="A791" s="94">
        <v>352</v>
      </c>
      <c r="B791" s="44">
        <v>3152</v>
      </c>
      <c r="C791" s="44" t="s">
        <v>2</v>
      </c>
      <c r="D791" s="89"/>
      <c r="E791" s="67" t="str">
        <f t="shared" si="555"/>
        <v>X</v>
      </c>
      <c r="F791" s="44" t="s">
        <v>156</v>
      </c>
      <c r="G791" s="192">
        <v>7</v>
      </c>
      <c r="H791" s="44" t="str">
        <f t="shared" si="556"/>
        <v>XXX232/7</v>
      </c>
      <c r="I791" s="68" t="s">
        <v>5</v>
      </c>
      <c r="J791" s="68" t="s">
        <v>6</v>
      </c>
      <c r="K791" s="69">
        <v>0.6166666666666667</v>
      </c>
      <c r="L791" s="70">
        <v>0.61805555555555558</v>
      </c>
      <c r="M791" s="162" t="s">
        <v>151</v>
      </c>
      <c r="N791" s="70">
        <v>0.63958333333333328</v>
      </c>
      <c r="O791" s="165" t="s">
        <v>158</v>
      </c>
      <c r="P791" s="44" t="str">
        <f t="shared" si="599"/>
        <v>OK</v>
      </c>
      <c r="Q791" s="71">
        <f t="shared" si="600"/>
        <v>2.1527777777777701E-2</v>
      </c>
      <c r="R791" s="71">
        <f t="shared" si="601"/>
        <v>1.388888888888884E-3</v>
      </c>
      <c r="S791" s="71">
        <f t="shared" si="602"/>
        <v>2.2916666666666585E-2</v>
      </c>
      <c r="T791" s="71">
        <f t="shared" si="604"/>
        <v>1.388888888888884E-3</v>
      </c>
      <c r="U791" s="44">
        <v>17.600000000000001</v>
      </c>
      <c r="V791" s="44">
        <f>INDEX('Počty dní'!F:J,MATCH(E791,'Počty dní'!H:H,0),4)</f>
        <v>47</v>
      </c>
      <c r="W791" s="115">
        <f t="shared" si="557"/>
        <v>827.2</v>
      </c>
    </row>
    <row r="792" spans="1:24" x14ac:dyDescent="0.3">
      <c r="A792" s="94">
        <v>352</v>
      </c>
      <c r="B792" s="44">
        <v>3152</v>
      </c>
      <c r="C792" s="44" t="s">
        <v>2</v>
      </c>
      <c r="D792" s="89"/>
      <c r="E792" s="67" t="str">
        <f t="shared" si="555"/>
        <v>X</v>
      </c>
      <c r="F792" s="44" t="s">
        <v>156</v>
      </c>
      <c r="G792" s="192">
        <v>10</v>
      </c>
      <c r="H792" s="44" t="str">
        <f t="shared" si="556"/>
        <v>XXX232/10</v>
      </c>
      <c r="I792" s="68" t="s">
        <v>5</v>
      </c>
      <c r="J792" s="68" t="s">
        <v>6</v>
      </c>
      <c r="K792" s="69">
        <v>0.65138888888888891</v>
      </c>
      <c r="L792" s="70">
        <v>0.65277777777777779</v>
      </c>
      <c r="M792" s="165" t="s">
        <v>158</v>
      </c>
      <c r="N792" s="70">
        <v>0.67152777777777783</v>
      </c>
      <c r="O792" s="162" t="s">
        <v>151</v>
      </c>
      <c r="P792" s="44" t="str">
        <f t="shared" si="599"/>
        <v>OK</v>
      </c>
      <c r="Q792" s="71">
        <f t="shared" si="600"/>
        <v>1.8750000000000044E-2</v>
      </c>
      <c r="R792" s="71">
        <f t="shared" si="601"/>
        <v>1.388888888888884E-3</v>
      </c>
      <c r="S792" s="71">
        <f t="shared" si="602"/>
        <v>2.0138888888888928E-2</v>
      </c>
      <c r="T792" s="71">
        <f t="shared" si="604"/>
        <v>1.1805555555555625E-2</v>
      </c>
      <c r="U792" s="44">
        <v>14.2</v>
      </c>
      <c r="V792" s="44">
        <f>INDEX('Počty dní'!F:J,MATCH(E792,'Počty dní'!H:H,0),4)</f>
        <v>47</v>
      </c>
      <c r="W792" s="115">
        <f t="shared" si="557"/>
        <v>667.4</v>
      </c>
    </row>
    <row r="793" spans="1:24" x14ac:dyDescent="0.3">
      <c r="A793" s="94">
        <v>352</v>
      </c>
      <c r="B793" s="44">
        <v>3152</v>
      </c>
      <c r="C793" s="44" t="s">
        <v>2</v>
      </c>
      <c r="D793" s="89"/>
      <c r="E793" s="67" t="str">
        <f t="shared" si="555"/>
        <v>X</v>
      </c>
      <c r="F793" s="44" t="s">
        <v>153</v>
      </c>
      <c r="G793" s="192">
        <v>21</v>
      </c>
      <c r="H793" s="44" t="str">
        <f t="shared" si="556"/>
        <v>XXX240/21</v>
      </c>
      <c r="I793" s="68" t="s">
        <v>5</v>
      </c>
      <c r="J793" s="68" t="s">
        <v>6</v>
      </c>
      <c r="K793" s="69">
        <v>0.6743055555555556</v>
      </c>
      <c r="L793" s="70">
        <v>0.67569444444444438</v>
      </c>
      <c r="M793" s="162" t="s">
        <v>151</v>
      </c>
      <c r="N793" s="70">
        <v>0.70138888888888884</v>
      </c>
      <c r="O793" s="142" t="s">
        <v>70</v>
      </c>
      <c r="P793" s="44" t="str">
        <f t="shared" si="599"/>
        <v>OK</v>
      </c>
      <c r="Q793" s="71">
        <f t="shared" si="600"/>
        <v>2.5694444444444464E-2</v>
      </c>
      <c r="R793" s="71">
        <f t="shared" si="601"/>
        <v>1.3888888888887729E-3</v>
      </c>
      <c r="S793" s="71">
        <f t="shared" si="602"/>
        <v>2.7083333333333237E-2</v>
      </c>
      <c r="T793" s="71">
        <f t="shared" si="604"/>
        <v>2.7777777777777679E-3</v>
      </c>
      <c r="U793" s="44">
        <v>20.399999999999999</v>
      </c>
      <c r="V793" s="44">
        <f>INDEX('Počty dní'!F:J,MATCH(E793,'Počty dní'!H:H,0),4)</f>
        <v>47</v>
      </c>
      <c r="W793" s="115">
        <f t="shared" si="557"/>
        <v>958.8</v>
      </c>
    </row>
    <row r="794" spans="1:24" x14ac:dyDescent="0.3">
      <c r="A794" s="94">
        <v>352</v>
      </c>
      <c r="B794" s="44">
        <v>3152</v>
      </c>
      <c r="C794" s="44" t="s">
        <v>2</v>
      </c>
      <c r="D794" s="89"/>
      <c r="E794" s="67" t="str">
        <f t="shared" si="555"/>
        <v>X</v>
      </c>
      <c r="F794" s="44" t="s">
        <v>153</v>
      </c>
      <c r="G794" s="192">
        <v>22</v>
      </c>
      <c r="H794" s="44" t="str">
        <f t="shared" si="556"/>
        <v>XXX240/22</v>
      </c>
      <c r="I794" s="68" t="s">
        <v>5</v>
      </c>
      <c r="J794" s="68" t="s">
        <v>6</v>
      </c>
      <c r="K794" s="69">
        <v>0.71250000000000002</v>
      </c>
      <c r="L794" s="70">
        <v>0.71527777777777779</v>
      </c>
      <c r="M794" s="142" t="s">
        <v>70</v>
      </c>
      <c r="N794" s="70">
        <v>0.7402777777777777</v>
      </c>
      <c r="O794" s="142" t="s">
        <v>151</v>
      </c>
      <c r="P794" s="44" t="str">
        <f t="shared" si="599"/>
        <v>OK</v>
      </c>
      <c r="Q794" s="71">
        <f t="shared" si="600"/>
        <v>2.4999999999999911E-2</v>
      </c>
      <c r="R794" s="71">
        <f t="shared" si="601"/>
        <v>2.7777777777777679E-3</v>
      </c>
      <c r="S794" s="71">
        <f t="shared" si="602"/>
        <v>2.7777777777777679E-2</v>
      </c>
      <c r="T794" s="71">
        <f t="shared" si="604"/>
        <v>1.1111111111111183E-2</v>
      </c>
      <c r="U794" s="44">
        <v>20.399999999999999</v>
      </c>
      <c r="V794" s="44">
        <f>INDEX('Počty dní'!F:J,MATCH(E794,'Počty dní'!H:H,0),4)</f>
        <v>47</v>
      </c>
      <c r="W794" s="115">
        <f t="shared" si="557"/>
        <v>958.8</v>
      </c>
    </row>
    <row r="795" spans="1:24" x14ac:dyDescent="0.3">
      <c r="A795" s="94">
        <v>352</v>
      </c>
      <c r="B795" s="44">
        <v>3152</v>
      </c>
      <c r="C795" s="44" t="s">
        <v>2</v>
      </c>
      <c r="D795" s="89"/>
      <c r="E795" s="67" t="str">
        <f t="shared" si="555"/>
        <v>X</v>
      </c>
      <c r="F795" s="44" t="s">
        <v>153</v>
      </c>
      <c r="G795" s="192">
        <v>23</v>
      </c>
      <c r="H795" s="44" t="str">
        <f t="shared" si="556"/>
        <v>XXX240/23</v>
      </c>
      <c r="I795" s="68" t="s">
        <v>5</v>
      </c>
      <c r="J795" s="68" t="s">
        <v>6</v>
      </c>
      <c r="K795" s="69">
        <v>0.75763888888888886</v>
      </c>
      <c r="L795" s="70">
        <v>0.75902777777777775</v>
      </c>
      <c r="M795" s="162" t="s">
        <v>151</v>
      </c>
      <c r="N795" s="70">
        <v>0.78472222222222221</v>
      </c>
      <c r="O795" s="142" t="s">
        <v>70</v>
      </c>
      <c r="P795" s="44" t="str">
        <f t="shared" si="599"/>
        <v>OK</v>
      </c>
      <c r="Q795" s="71">
        <f t="shared" si="600"/>
        <v>2.5694444444444464E-2</v>
      </c>
      <c r="R795" s="71">
        <f t="shared" si="601"/>
        <v>1.388888888888884E-3</v>
      </c>
      <c r="S795" s="71">
        <f t="shared" si="602"/>
        <v>2.7083333333333348E-2</v>
      </c>
      <c r="T795" s="71">
        <f t="shared" si="604"/>
        <v>1.736111111111116E-2</v>
      </c>
      <c r="U795" s="44">
        <v>20.399999999999999</v>
      </c>
      <c r="V795" s="44">
        <f>INDEX('Počty dní'!F:J,MATCH(E795,'Počty dní'!H:H,0),4)</f>
        <v>47</v>
      </c>
      <c r="W795" s="115">
        <f t="shared" si="557"/>
        <v>958.8</v>
      </c>
    </row>
    <row r="796" spans="1:24" x14ac:dyDescent="0.3">
      <c r="A796" s="94">
        <v>352</v>
      </c>
      <c r="B796" s="44">
        <v>3152</v>
      </c>
      <c r="C796" s="44" t="s">
        <v>2</v>
      </c>
      <c r="D796" s="89"/>
      <c r="E796" s="67" t="str">
        <f t="shared" si="555"/>
        <v>X</v>
      </c>
      <c r="F796" s="44" t="s">
        <v>153</v>
      </c>
      <c r="G796" s="192">
        <v>24</v>
      </c>
      <c r="H796" s="44" t="str">
        <f t="shared" si="556"/>
        <v>XXX240/24</v>
      </c>
      <c r="I796" s="68" t="s">
        <v>5</v>
      </c>
      <c r="J796" s="68" t="s">
        <v>6</v>
      </c>
      <c r="K796" s="69">
        <v>0.79583333333333339</v>
      </c>
      <c r="L796" s="70">
        <v>0.79861111111111116</v>
      </c>
      <c r="M796" s="142" t="s">
        <v>70</v>
      </c>
      <c r="N796" s="70">
        <v>0.82361111111111107</v>
      </c>
      <c r="O796" s="142" t="s">
        <v>151</v>
      </c>
      <c r="P796" s="44" t="str">
        <f t="shared" si="599"/>
        <v>OK</v>
      </c>
      <c r="Q796" s="71">
        <f t="shared" si="600"/>
        <v>2.4999999999999911E-2</v>
      </c>
      <c r="R796" s="71">
        <f t="shared" si="601"/>
        <v>2.7777777777777679E-3</v>
      </c>
      <c r="S796" s="71">
        <f t="shared" si="602"/>
        <v>2.7777777777777679E-2</v>
      </c>
      <c r="T796" s="71">
        <f t="shared" si="604"/>
        <v>1.1111111111111183E-2</v>
      </c>
      <c r="U796" s="44">
        <v>20.399999999999999</v>
      </c>
      <c r="V796" s="44">
        <f>INDEX('Počty dní'!F:J,MATCH(E796,'Počty dní'!H:H,0),4)</f>
        <v>47</v>
      </c>
      <c r="W796" s="115">
        <f t="shared" si="557"/>
        <v>958.8</v>
      </c>
    </row>
    <row r="797" spans="1:24" x14ac:dyDescent="0.3">
      <c r="A797" s="94">
        <v>352</v>
      </c>
      <c r="B797" s="44">
        <v>3152</v>
      </c>
      <c r="C797" s="44" t="s">
        <v>2</v>
      </c>
      <c r="D797" s="89"/>
      <c r="E797" s="67" t="str">
        <f t="shared" si="555"/>
        <v>X</v>
      </c>
      <c r="F797" s="44" t="s">
        <v>153</v>
      </c>
      <c r="G797" s="192">
        <v>25</v>
      </c>
      <c r="H797" s="44" t="str">
        <f t="shared" si="556"/>
        <v>XXX240/25</v>
      </c>
      <c r="I797" s="68" t="s">
        <v>5</v>
      </c>
      <c r="J797" s="68" t="s">
        <v>6</v>
      </c>
      <c r="K797" s="69">
        <v>0.84097222222222223</v>
      </c>
      <c r="L797" s="70">
        <v>0.84236111111111101</v>
      </c>
      <c r="M797" s="162" t="s">
        <v>151</v>
      </c>
      <c r="N797" s="70">
        <v>0.86805555555555547</v>
      </c>
      <c r="O797" s="142" t="s">
        <v>70</v>
      </c>
      <c r="P797" s="44" t="str">
        <f t="shared" si="599"/>
        <v>OK</v>
      </c>
      <c r="Q797" s="71">
        <f t="shared" si="600"/>
        <v>2.5694444444444464E-2</v>
      </c>
      <c r="R797" s="71">
        <f t="shared" si="601"/>
        <v>1.3888888888887729E-3</v>
      </c>
      <c r="S797" s="71">
        <f t="shared" si="602"/>
        <v>2.7083333333333237E-2</v>
      </c>
      <c r="T797" s="71">
        <f t="shared" si="604"/>
        <v>1.736111111111116E-2</v>
      </c>
      <c r="U797" s="44">
        <v>20.399999999999999</v>
      </c>
      <c r="V797" s="44">
        <f>INDEX('Počty dní'!F:J,MATCH(E797,'Počty dní'!H:H,0),4)</f>
        <v>47</v>
      </c>
      <c r="W797" s="115">
        <f t="shared" si="557"/>
        <v>958.8</v>
      </c>
    </row>
    <row r="798" spans="1:24" ht="15" thickBot="1" x14ac:dyDescent="0.35">
      <c r="A798" s="94">
        <v>352</v>
      </c>
      <c r="B798" s="44">
        <v>3152</v>
      </c>
      <c r="C798" s="44" t="s">
        <v>2</v>
      </c>
      <c r="D798" s="89"/>
      <c r="E798" s="67" t="str">
        <f t="shared" si="555"/>
        <v>X</v>
      </c>
      <c r="F798" s="44" t="s">
        <v>153</v>
      </c>
      <c r="G798" s="192">
        <v>26</v>
      </c>
      <c r="H798" s="44" t="str">
        <f t="shared" si="556"/>
        <v>XXX240/26</v>
      </c>
      <c r="I798" s="68" t="s">
        <v>5</v>
      </c>
      <c r="J798" s="68" t="s">
        <v>6</v>
      </c>
      <c r="K798" s="69">
        <v>0.88055555555555554</v>
      </c>
      <c r="L798" s="70">
        <v>0.88194444444444453</v>
      </c>
      <c r="M798" s="142" t="s">
        <v>70</v>
      </c>
      <c r="N798" s="70">
        <v>0.90486111111111101</v>
      </c>
      <c r="O798" s="162" t="s">
        <v>152</v>
      </c>
      <c r="P798" s="46"/>
      <c r="Q798" s="71">
        <f t="shared" si="600"/>
        <v>2.2916666666666474E-2</v>
      </c>
      <c r="R798" s="71">
        <f t="shared" si="601"/>
        <v>1.388888888888995E-3</v>
      </c>
      <c r="S798" s="71">
        <f t="shared" si="602"/>
        <v>2.4305555555555469E-2</v>
      </c>
      <c r="T798" s="71">
        <f t="shared" si="604"/>
        <v>1.2500000000000067E-2</v>
      </c>
      <c r="U798" s="44">
        <v>19.2</v>
      </c>
      <c r="V798" s="44">
        <f>INDEX('Počty dní'!F:J,MATCH(E798,'Počty dní'!H:H,0),4)</f>
        <v>47</v>
      </c>
      <c r="W798" s="115">
        <f t="shared" si="557"/>
        <v>902.4</v>
      </c>
    </row>
    <row r="799" spans="1:24" ht="15" thickBot="1" x14ac:dyDescent="0.35">
      <c r="A799" s="120" t="str">
        <f ca="1">CONCATENATE(INDIRECT("R[-3]C[0]",FALSE),"celkem")</f>
        <v>352celkem</v>
      </c>
      <c r="B799" s="121"/>
      <c r="C799" s="121" t="str">
        <f ca="1">INDIRECT("R[-1]C[12]",FALSE)</f>
        <v>Světlá n.Sáz.,,Komenského</v>
      </c>
      <c r="D799" s="122"/>
      <c r="E799" s="121"/>
      <c r="F799" s="122"/>
      <c r="G799" s="121"/>
      <c r="H799" s="123"/>
      <c r="I799" s="132"/>
      <c r="J799" s="133" t="str">
        <f ca="1">INDIRECT("R[-2]C[0]",FALSE)</f>
        <v>V</v>
      </c>
      <c r="K799" s="124"/>
      <c r="L799" s="134"/>
      <c r="M799" s="125"/>
      <c r="N799" s="134"/>
      <c r="O799" s="126"/>
      <c r="P799" s="121"/>
      <c r="Q799" s="127">
        <f>SUM(Q780:Q798)</f>
        <v>0.48124999999999973</v>
      </c>
      <c r="R799" s="127">
        <f t="shared" ref="R799:T799" si="608">SUM(R780:R798)</f>
        <v>3.2638888888888828E-2</v>
      </c>
      <c r="S799" s="127">
        <f t="shared" si="608"/>
        <v>0.51388888888888862</v>
      </c>
      <c r="T799" s="127">
        <f t="shared" si="608"/>
        <v>0.2138888888888891</v>
      </c>
      <c r="U799" s="128">
        <f>SUM(U780:U798)</f>
        <v>379.69999999999987</v>
      </c>
      <c r="V799" s="129"/>
      <c r="W799" s="130">
        <f>SUM(W780:W798)</f>
        <v>17845.899999999998</v>
      </c>
      <c r="X799" s="41"/>
    </row>
    <row r="800" spans="1:24" x14ac:dyDescent="0.3">
      <c r="D800" s="90"/>
      <c r="E800" s="82"/>
      <c r="G800" s="193"/>
      <c r="I800" s="63"/>
      <c r="K800" s="83"/>
      <c r="L800" s="84"/>
      <c r="M800" s="161"/>
      <c r="N800" s="84"/>
      <c r="O800" s="161"/>
      <c r="Q800" s="136"/>
      <c r="R800" s="136"/>
      <c r="S800" s="136"/>
      <c r="T800" s="136"/>
    </row>
    <row r="801" spans="1:24" ht="15" thickBot="1" x14ac:dyDescent="0.35">
      <c r="A801"/>
      <c r="B801"/>
      <c r="C801"/>
      <c r="D801"/>
      <c r="E801"/>
      <c r="F801"/>
      <c r="G801"/>
      <c r="H801"/>
      <c r="I801"/>
      <c r="J801"/>
      <c r="K801"/>
      <c r="L801"/>
      <c r="M801"/>
      <c r="N801"/>
      <c r="O801"/>
      <c r="P801"/>
      <c r="Q801"/>
      <c r="R801"/>
      <c r="S801"/>
      <c r="T801"/>
      <c r="U801"/>
      <c r="V801"/>
      <c r="W801"/>
    </row>
    <row r="802" spans="1:24" x14ac:dyDescent="0.3">
      <c r="A802" s="93">
        <v>353</v>
      </c>
      <c r="B802" s="42">
        <v>3153</v>
      </c>
      <c r="C802" s="42" t="s">
        <v>2</v>
      </c>
      <c r="D802" s="109"/>
      <c r="E802" s="110" t="str">
        <f t="shared" ref="E802:E814" si="609">CONCATENATE(C802,D802)</f>
        <v>X</v>
      </c>
      <c r="F802" s="42" t="s">
        <v>154</v>
      </c>
      <c r="G802" s="191">
        <v>2</v>
      </c>
      <c r="H802" s="42" t="str">
        <f t="shared" ref="H802:H814" si="610">CONCATENATE(F802,"/",G802)</f>
        <v>XXX245/2</v>
      </c>
      <c r="I802" s="64" t="s">
        <v>5</v>
      </c>
      <c r="J802" s="64" t="s">
        <v>6</v>
      </c>
      <c r="K802" s="111">
        <v>0.19999999999999998</v>
      </c>
      <c r="L802" s="112">
        <v>0.20138888888888887</v>
      </c>
      <c r="M802" s="166" t="s">
        <v>151</v>
      </c>
      <c r="N802" s="112">
        <v>0.22083333333333333</v>
      </c>
      <c r="O802" s="131" t="s">
        <v>155</v>
      </c>
      <c r="P802" s="42" t="str">
        <f t="shared" ref="P802:P813" si="611">IF(M803=O802,"OK","POZOR")</f>
        <v>OK</v>
      </c>
      <c r="Q802" s="114">
        <f t="shared" ref="Q802:Q814" si="612">IF(ISNUMBER(G802),N802-L802,IF(F802="přejezd",N802-L802,0))</f>
        <v>1.9444444444444459E-2</v>
      </c>
      <c r="R802" s="114">
        <f t="shared" ref="R802:R814" si="613">IF(ISNUMBER(G802),L802-K802,0)</f>
        <v>1.388888888888884E-3</v>
      </c>
      <c r="S802" s="114">
        <f t="shared" ref="S802:S814" si="614">Q802+R802</f>
        <v>2.0833333333333343E-2</v>
      </c>
      <c r="T802" s="114"/>
      <c r="U802" s="42">
        <v>14.9</v>
      </c>
      <c r="V802" s="42">
        <f>INDEX('Počty dní'!F:J,MATCH(E802,'Počty dní'!H:H,0),4)</f>
        <v>47</v>
      </c>
      <c r="W802" s="65">
        <f t="shared" ref="W802:W814" si="615">V802*U802</f>
        <v>700.30000000000007</v>
      </c>
    </row>
    <row r="803" spans="1:24" x14ac:dyDescent="0.3">
      <c r="A803" s="94">
        <v>353</v>
      </c>
      <c r="B803" s="44">
        <v>3153</v>
      </c>
      <c r="C803" s="44" t="s">
        <v>2</v>
      </c>
      <c r="D803" s="89"/>
      <c r="E803" s="67" t="str">
        <f t="shared" si="609"/>
        <v>X</v>
      </c>
      <c r="F803" s="44" t="s">
        <v>154</v>
      </c>
      <c r="G803" s="192">
        <v>3</v>
      </c>
      <c r="H803" s="44" t="str">
        <f t="shared" si="610"/>
        <v>XXX245/3</v>
      </c>
      <c r="I803" s="68" t="s">
        <v>5</v>
      </c>
      <c r="J803" s="68" t="s">
        <v>6</v>
      </c>
      <c r="K803" s="69">
        <v>0.24930555555555556</v>
      </c>
      <c r="L803" s="70">
        <v>0.25</v>
      </c>
      <c r="M803" s="142" t="s">
        <v>155</v>
      </c>
      <c r="N803" s="70">
        <v>0.27083333333333331</v>
      </c>
      <c r="O803" s="162" t="s">
        <v>151</v>
      </c>
      <c r="P803" s="44" t="str">
        <f t="shared" si="611"/>
        <v>OK</v>
      </c>
      <c r="Q803" s="71">
        <f t="shared" si="612"/>
        <v>2.0833333333333315E-2</v>
      </c>
      <c r="R803" s="71">
        <f t="shared" si="613"/>
        <v>6.9444444444444198E-4</v>
      </c>
      <c r="S803" s="71">
        <f t="shared" si="614"/>
        <v>2.1527777777777757E-2</v>
      </c>
      <c r="T803" s="71">
        <f t="shared" ref="T803:T814" si="616">K803-N802</f>
        <v>2.8472222222222232E-2</v>
      </c>
      <c r="U803" s="44">
        <v>14.9</v>
      </c>
      <c r="V803" s="44">
        <f>INDEX('Počty dní'!F:J,MATCH(E803,'Počty dní'!H:H,0),4)</f>
        <v>47</v>
      </c>
      <c r="W803" s="115">
        <f t="shared" si="615"/>
        <v>700.30000000000007</v>
      </c>
    </row>
    <row r="804" spans="1:24" x14ac:dyDescent="0.3">
      <c r="A804" s="94">
        <v>353</v>
      </c>
      <c r="B804" s="44">
        <v>3153</v>
      </c>
      <c r="C804" s="44" t="s">
        <v>2</v>
      </c>
      <c r="D804" s="89"/>
      <c r="E804" s="67" t="str">
        <f t="shared" si="609"/>
        <v>X</v>
      </c>
      <c r="F804" s="44" t="s">
        <v>166</v>
      </c>
      <c r="G804" s="192">
        <v>4</v>
      </c>
      <c r="H804" s="44" t="str">
        <f t="shared" si="610"/>
        <v>XXX246/4</v>
      </c>
      <c r="I804" s="68" t="s">
        <v>5</v>
      </c>
      <c r="J804" s="68" t="s">
        <v>6</v>
      </c>
      <c r="K804" s="69">
        <v>0.2722222222222222</v>
      </c>
      <c r="L804" s="70">
        <v>0.27291666666666664</v>
      </c>
      <c r="M804" s="164" t="s">
        <v>151</v>
      </c>
      <c r="N804" s="70">
        <v>0.29722222222222222</v>
      </c>
      <c r="O804" s="164" t="s">
        <v>151</v>
      </c>
      <c r="P804" s="44" t="str">
        <f t="shared" si="611"/>
        <v>OK</v>
      </c>
      <c r="Q804" s="71">
        <f t="shared" si="612"/>
        <v>2.430555555555558E-2</v>
      </c>
      <c r="R804" s="71">
        <f t="shared" si="613"/>
        <v>6.9444444444444198E-4</v>
      </c>
      <c r="S804" s="71">
        <f t="shared" si="614"/>
        <v>2.5000000000000022E-2</v>
      </c>
      <c r="T804" s="71">
        <f t="shared" si="616"/>
        <v>1.388888888888884E-3</v>
      </c>
      <c r="U804" s="44">
        <v>20.9</v>
      </c>
      <c r="V804" s="44">
        <f>INDEX('Počty dní'!F:J,MATCH(E804,'Počty dní'!H:H,0),4)</f>
        <v>47</v>
      </c>
      <c r="W804" s="115">
        <f t="shared" si="615"/>
        <v>982.3</v>
      </c>
    </row>
    <row r="805" spans="1:24" x14ac:dyDescent="0.3">
      <c r="A805" s="94">
        <v>353</v>
      </c>
      <c r="B805" s="44">
        <v>3153</v>
      </c>
      <c r="C805" s="44" t="s">
        <v>2</v>
      </c>
      <c r="D805" s="89"/>
      <c r="E805" s="67" t="str">
        <f t="shared" si="609"/>
        <v>X</v>
      </c>
      <c r="F805" s="44" t="s">
        <v>154</v>
      </c>
      <c r="G805" s="192">
        <v>6</v>
      </c>
      <c r="H805" s="44" t="str">
        <f t="shared" si="610"/>
        <v>XXX245/6</v>
      </c>
      <c r="I805" s="68" t="s">
        <v>6</v>
      </c>
      <c r="J805" s="68" t="s">
        <v>6</v>
      </c>
      <c r="K805" s="69">
        <v>0.30416666666666664</v>
      </c>
      <c r="L805" s="70">
        <v>0.30555555555555552</v>
      </c>
      <c r="M805" s="162" t="s">
        <v>151</v>
      </c>
      <c r="N805" s="70">
        <v>0.32500000000000001</v>
      </c>
      <c r="O805" s="142" t="s">
        <v>155</v>
      </c>
      <c r="P805" s="44" t="str">
        <f t="shared" si="611"/>
        <v>OK</v>
      </c>
      <c r="Q805" s="71">
        <f t="shared" si="612"/>
        <v>1.9444444444444486E-2</v>
      </c>
      <c r="R805" s="71">
        <f t="shared" si="613"/>
        <v>1.388888888888884E-3</v>
      </c>
      <c r="S805" s="71">
        <f t="shared" si="614"/>
        <v>2.083333333333337E-2</v>
      </c>
      <c r="T805" s="71">
        <f t="shared" si="616"/>
        <v>6.9444444444444198E-3</v>
      </c>
      <c r="U805" s="44">
        <v>14.9</v>
      </c>
      <c r="V805" s="44">
        <f>INDEX('Počty dní'!F:J,MATCH(E805,'Počty dní'!H:H,0),4)</f>
        <v>47</v>
      </c>
      <c r="W805" s="115">
        <f t="shared" si="615"/>
        <v>700.30000000000007</v>
      </c>
    </row>
    <row r="806" spans="1:24" x14ac:dyDescent="0.3">
      <c r="A806" s="94">
        <v>353</v>
      </c>
      <c r="B806" s="44">
        <v>3153</v>
      </c>
      <c r="C806" s="44" t="s">
        <v>2</v>
      </c>
      <c r="D806" s="89"/>
      <c r="E806" s="67" t="str">
        <f t="shared" si="609"/>
        <v>X</v>
      </c>
      <c r="F806" s="44" t="s">
        <v>154</v>
      </c>
      <c r="G806" s="192">
        <v>7</v>
      </c>
      <c r="H806" s="44" t="str">
        <f t="shared" si="610"/>
        <v>XXX245/7</v>
      </c>
      <c r="I806" s="68" t="s">
        <v>5</v>
      </c>
      <c r="J806" s="68" t="s">
        <v>6</v>
      </c>
      <c r="K806" s="69">
        <v>0.37777777777777777</v>
      </c>
      <c r="L806" s="70">
        <v>0.37847222222222227</v>
      </c>
      <c r="M806" s="142" t="s">
        <v>155</v>
      </c>
      <c r="N806" s="70">
        <v>0.39930555555555558</v>
      </c>
      <c r="O806" s="162" t="s">
        <v>151</v>
      </c>
      <c r="P806" s="44" t="str">
        <f t="shared" si="611"/>
        <v>OK</v>
      </c>
      <c r="Q806" s="71">
        <f t="shared" si="612"/>
        <v>2.0833333333333315E-2</v>
      </c>
      <c r="R806" s="71">
        <f t="shared" si="613"/>
        <v>6.9444444444449749E-4</v>
      </c>
      <c r="S806" s="71">
        <f t="shared" si="614"/>
        <v>2.1527777777777812E-2</v>
      </c>
      <c r="T806" s="71">
        <f t="shared" si="616"/>
        <v>5.2777777777777757E-2</v>
      </c>
      <c r="U806" s="44">
        <v>14.9</v>
      </c>
      <c r="V806" s="44">
        <f>INDEX('Počty dní'!F:J,MATCH(E806,'Počty dní'!H:H,0),4)</f>
        <v>47</v>
      </c>
      <c r="W806" s="115">
        <f t="shared" si="615"/>
        <v>700.30000000000007</v>
      </c>
    </row>
    <row r="807" spans="1:24" x14ac:dyDescent="0.3">
      <c r="A807" s="94">
        <v>353</v>
      </c>
      <c r="B807" s="44">
        <v>3153</v>
      </c>
      <c r="C807" s="44" t="s">
        <v>2</v>
      </c>
      <c r="D807" s="89"/>
      <c r="E807" s="67" t="str">
        <f t="shared" si="609"/>
        <v>X</v>
      </c>
      <c r="F807" s="44" t="s">
        <v>166</v>
      </c>
      <c r="G807" s="192">
        <v>3</v>
      </c>
      <c r="H807" s="44" t="str">
        <f t="shared" si="610"/>
        <v>XXX246/3</v>
      </c>
      <c r="I807" s="68" t="s">
        <v>5</v>
      </c>
      <c r="J807" s="68" t="s">
        <v>6</v>
      </c>
      <c r="K807" s="69">
        <v>0.40833333333333338</v>
      </c>
      <c r="L807" s="70">
        <v>0.40972222222222227</v>
      </c>
      <c r="M807" s="164" t="s">
        <v>151</v>
      </c>
      <c r="N807" s="70">
        <v>0.4201388888888889</v>
      </c>
      <c r="O807" s="162" t="s">
        <v>142</v>
      </c>
      <c r="P807" s="44" t="str">
        <f t="shared" si="611"/>
        <v>OK</v>
      </c>
      <c r="Q807" s="71">
        <f t="shared" si="612"/>
        <v>1.041666666666663E-2</v>
      </c>
      <c r="R807" s="71">
        <f t="shared" si="613"/>
        <v>1.388888888888884E-3</v>
      </c>
      <c r="S807" s="71">
        <f t="shared" si="614"/>
        <v>1.1805555555555514E-2</v>
      </c>
      <c r="T807" s="71">
        <f t="shared" si="616"/>
        <v>9.0277777777778012E-3</v>
      </c>
      <c r="U807" s="44">
        <v>10.8</v>
      </c>
      <c r="V807" s="44">
        <f>INDEX('Počty dní'!F:J,MATCH(E807,'Počty dní'!H:H,0),4)</f>
        <v>47</v>
      </c>
      <c r="W807" s="115">
        <f t="shared" si="615"/>
        <v>507.6</v>
      </c>
    </row>
    <row r="808" spans="1:24" x14ac:dyDescent="0.3">
      <c r="A808" s="94">
        <v>353</v>
      </c>
      <c r="B808" s="44">
        <v>3153</v>
      </c>
      <c r="C808" s="44" t="s">
        <v>2</v>
      </c>
      <c r="D808" s="89"/>
      <c r="E808" s="67" t="str">
        <f t="shared" si="609"/>
        <v>X</v>
      </c>
      <c r="F808" s="44" t="s">
        <v>166</v>
      </c>
      <c r="G808" s="192">
        <v>6</v>
      </c>
      <c r="H808" s="44" t="str">
        <f t="shared" si="610"/>
        <v>XXX246/6</v>
      </c>
      <c r="I808" s="68" t="s">
        <v>5</v>
      </c>
      <c r="J808" s="68" t="s">
        <v>6</v>
      </c>
      <c r="K808" s="69">
        <v>0.45</v>
      </c>
      <c r="L808" s="70">
        <v>0.4513888888888889</v>
      </c>
      <c r="M808" s="162" t="s">
        <v>142</v>
      </c>
      <c r="N808" s="70">
        <v>0.46388888888888885</v>
      </c>
      <c r="O808" s="164" t="s">
        <v>151</v>
      </c>
      <c r="P808" s="44" t="str">
        <f t="shared" si="611"/>
        <v>OK</v>
      </c>
      <c r="Q808" s="71">
        <f t="shared" si="612"/>
        <v>1.2499999999999956E-2</v>
      </c>
      <c r="R808" s="71">
        <f t="shared" si="613"/>
        <v>1.388888888888884E-3</v>
      </c>
      <c r="S808" s="71">
        <f t="shared" si="614"/>
        <v>1.388888888888884E-2</v>
      </c>
      <c r="T808" s="71">
        <f t="shared" si="616"/>
        <v>2.9861111111111116E-2</v>
      </c>
      <c r="U808" s="44">
        <v>10.8</v>
      </c>
      <c r="V808" s="44">
        <f>INDEX('Počty dní'!F:J,MATCH(E808,'Počty dní'!H:H,0),4)</f>
        <v>47</v>
      </c>
      <c r="W808" s="115">
        <f t="shared" si="615"/>
        <v>507.6</v>
      </c>
    </row>
    <row r="809" spans="1:24" x14ac:dyDescent="0.3">
      <c r="A809" s="94">
        <v>353</v>
      </c>
      <c r="B809" s="44">
        <v>3153</v>
      </c>
      <c r="C809" s="44" t="s">
        <v>2</v>
      </c>
      <c r="D809" s="89"/>
      <c r="E809" s="67" t="str">
        <f t="shared" si="609"/>
        <v>X</v>
      </c>
      <c r="F809" s="44" t="s">
        <v>153</v>
      </c>
      <c r="G809" s="192">
        <v>13</v>
      </c>
      <c r="H809" s="44" t="str">
        <f t="shared" si="610"/>
        <v>XXX240/13</v>
      </c>
      <c r="I809" s="68" t="s">
        <v>5</v>
      </c>
      <c r="J809" s="68" t="s">
        <v>6</v>
      </c>
      <c r="K809" s="69">
        <v>0.50763888888888886</v>
      </c>
      <c r="L809" s="70">
        <v>0.50902777777777775</v>
      </c>
      <c r="M809" s="162" t="s">
        <v>151</v>
      </c>
      <c r="N809" s="70">
        <v>0.53472222222222221</v>
      </c>
      <c r="O809" s="142" t="s">
        <v>70</v>
      </c>
      <c r="P809" s="44" t="str">
        <f t="shared" si="611"/>
        <v>OK</v>
      </c>
      <c r="Q809" s="71">
        <f t="shared" si="612"/>
        <v>2.5694444444444464E-2</v>
      </c>
      <c r="R809" s="71">
        <f t="shared" si="613"/>
        <v>1.388888888888884E-3</v>
      </c>
      <c r="S809" s="71">
        <f t="shared" si="614"/>
        <v>2.7083333333333348E-2</v>
      </c>
      <c r="T809" s="71">
        <f t="shared" si="616"/>
        <v>4.3750000000000011E-2</v>
      </c>
      <c r="U809" s="44">
        <v>20.399999999999999</v>
      </c>
      <c r="V809" s="44">
        <f>INDEX('Počty dní'!F:J,MATCH(E809,'Počty dní'!H:H,0),4)</f>
        <v>47</v>
      </c>
      <c r="W809" s="115">
        <f t="shared" si="615"/>
        <v>958.8</v>
      </c>
    </row>
    <row r="810" spans="1:24" x14ac:dyDescent="0.3">
      <c r="A810" s="94">
        <v>353</v>
      </c>
      <c r="B810" s="44">
        <v>3153</v>
      </c>
      <c r="C810" s="44" t="s">
        <v>2</v>
      </c>
      <c r="D810" s="89"/>
      <c r="E810" s="67" t="str">
        <f t="shared" si="609"/>
        <v>X</v>
      </c>
      <c r="F810" s="44" t="s">
        <v>153</v>
      </c>
      <c r="G810" s="192">
        <v>14</v>
      </c>
      <c r="H810" s="44" t="str">
        <f t="shared" si="610"/>
        <v>XXX240/14</v>
      </c>
      <c r="I810" s="68" t="s">
        <v>6</v>
      </c>
      <c r="J810" s="68" t="s">
        <v>6</v>
      </c>
      <c r="K810" s="69">
        <v>0.54583333333333328</v>
      </c>
      <c r="L810" s="70">
        <v>0.54861111111111105</v>
      </c>
      <c r="M810" s="142" t="s">
        <v>70</v>
      </c>
      <c r="N810" s="70">
        <v>0.57361111111111118</v>
      </c>
      <c r="O810" s="142" t="s">
        <v>151</v>
      </c>
      <c r="P810" s="44" t="str">
        <f t="shared" si="611"/>
        <v>OK</v>
      </c>
      <c r="Q810" s="71">
        <f t="shared" si="612"/>
        <v>2.5000000000000133E-2</v>
      </c>
      <c r="R810" s="71">
        <f t="shared" si="613"/>
        <v>2.7777777777777679E-3</v>
      </c>
      <c r="S810" s="71">
        <f t="shared" si="614"/>
        <v>2.7777777777777901E-2</v>
      </c>
      <c r="T810" s="71">
        <f t="shared" si="616"/>
        <v>1.1111111111111072E-2</v>
      </c>
      <c r="U810" s="44">
        <v>20.399999999999999</v>
      </c>
      <c r="V810" s="44">
        <f>INDEX('Počty dní'!F:J,MATCH(E810,'Počty dní'!H:H,0),4)</f>
        <v>47</v>
      </c>
      <c r="W810" s="115">
        <f t="shared" si="615"/>
        <v>958.8</v>
      </c>
    </row>
    <row r="811" spans="1:24" x14ac:dyDescent="0.3">
      <c r="A811" s="94">
        <v>353</v>
      </c>
      <c r="B811" s="44">
        <v>3153</v>
      </c>
      <c r="C811" s="44" t="s">
        <v>2</v>
      </c>
      <c r="D811" s="89"/>
      <c r="E811" s="67" t="str">
        <f t="shared" si="609"/>
        <v>X</v>
      </c>
      <c r="F811" s="44" t="s">
        <v>157</v>
      </c>
      <c r="G811" s="192">
        <v>7</v>
      </c>
      <c r="H811" s="44" t="str">
        <f t="shared" si="610"/>
        <v>XXX233/7</v>
      </c>
      <c r="I811" s="68" t="s">
        <v>5</v>
      </c>
      <c r="J811" s="68" t="s">
        <v>6</v>
      </c>
      <c r="K811" s="69">
        <v>0.57500000000000007</v>
      </c>
      <c r="L811" s="70">
        <v>0.57638888888888895</v>
      </c>
      <c r="M811" s="162" t="s">
        <v>151</v>
      </c>
      <c r="N811" s="70">
        <v>0.6020833333333333</v>
      </c>
      <c r="O811" s="162" t="s">
        <v>145</v>
      </c>
      <c r="P811" s="44" t="str">
        <f t="shared" si="611"/>
        <v>OK</v>
      </c>
      <c r="Q811" s="71">
        <f t="shared" si="612"/>
        <v>2.5694444444444353E-2</v>
      </c>
      <c r="R811" s="71">
        <f t="shared" si="613"/>
        <v>1.388888888888884E-3</v>
      </c>
      <c r="S811" s="71">
        <f t="shared" si="614"/>
        <v>2.7083333333333237E-2</v>
      </c>
      <c r="T811" s="71">
        <f t="shared" si="616"/>
        <v>1.388888888888884E-3</v>
      </c>
      <c r="U811" s="44">
        <v>19.600000000000001</v>
      </c>
      <c r="V811" s="44">
        <f>INDEX('Počty dní'!F:J,MATCH(E811,'Počty dní'!H:H,0),4)</f>
        <v>47</v>
      </c>
      <c r="W811" s="115">
        <f t="shared" si="615"/>
        <v>921.2</v>
      </c>
    </row>
    <row r="812" spans="1:24" x14ac:dyDescent="0.3">
      <c r="A812" s="94">
        <v>353</v>
      </c>
      <c r="B812" s="44">
        <v>3153</v>
      </c>
      <c r="C812" s="44" t="s">
        <v>2</v>
      </c>
      <c r="D812" s="89"/>
      <c r="E812" s="67" t="str">
        <f t="shared" si="609"/>
        <v>X</v>
      </c>
      <c r="F812" s="44" t="s">
        <v>157</v>
      </c>
      <c r="G812" s="192">
        <v>10</v>
      </c>
      <c r="H812" s="44" t="str">
        <f t="shared" si="610"/>
        <v>XXX233/10</v>
      </c>
      <c r="I812" s="68" t="s">
        <v>5</v>
      </c>
      <c r="J812" s="68" t="s">
        <v>6</v>
      </c>
      <c r="K812" s="69">
        <v>0.60347222222222219</v>
      </c>
      <c r="L812" s="70">
        <v>0.60486111111111118</v>
      </c>
      <c r="M812" s="162" t="s">
        <v>145</v>
      </c>
      <c r="N812" s="70">
        <v>0.62986111111111109</v>
      </c>
      <c r="O812" s="162" t="s">
        <v>151</v>
      </c>
      <c r="P812" s="44" t="str">
        <f t="shared" si="611"/>
        <v>OK</v>
      </c>
      <c r="Q812" s="71">
        <f t="shared" si="612"/>
        <v>2.4999999999999911E-2</v>
      </c>
      <c r="R812" s="71">
        <f t="shared" si="613"/>
        <v>1.388888888888995E-3</v>
      </c>
      <c r="S812" s="71">
        <f t="shared" si="614"/>
        <v>2.6388888888888906E-2</v>
      </c>
      <c r="T812" s="71">
        <f t="shared" si="616"/>
        <v>1.388888888888884E-3</v>
      </c>
      <c r="U812" s="44">
        <v>19.600000000000001</v>
      </c>
      <c r="V812" s="44">
        <f>INDEX('Počty dní'!F:J,MATCH(E812,'Počty dní'!H:H,0),4)</f>
        <v>47</v>
      </c>
      <c r="W812" s="115">
        <f t="shared" si="615"/>
        <v>921.2</v>
      </c>
    </row>
    <row r="813" spans="1:24" x14ac:dyDescent="0.3">
      <c r="A813" s="94">
        <v>353</v>
      </c>
      <c r="B813" s="44">
        <v>3153</v>
      </c>
      <c r="C813" s="44" t="s">
        <v>2</v>
      </c>
      <c r="D813" s="89"/>
      <c r="E813" s="67" t="str">
        <f t="shared" si="609"/>
        <v>X</v>
      </c>
      <c r="F813" s="44" t="s">
        <v>153</v>
      </c>
      <c r="G813" s="192">
        <v>19</v>
      </c>
      <c r="H813" s="44" t="str">
        <f t="shared" si="610"/>
        <v>XXX240/19</v>
      </c>
      <c r="I813" s="68" t="s">
        <v>6</v>
      </c>
      <c r="J813" s="68" t="s">
        <v>6</v>
      </c>
      <c r="K813" s="69">
        <v>0.63263888888888886</v>
      </c>
      <c r="L813" s="70">
        <v>0.63402777777777775</v>
      </c>
      <c r="M813" s="162" t="s">
        <v>151</v>
      </c>
      <c r="N813" s="70">
        <v>0.65972222222222221</v>
      </c>
      <c r="O813" s="142" t="s">
        <v>70</v>
      </c>
      <c r="P813" s="44" t="str">
        <f t="shared" si="611"/>
        <v>OK</v>
      </c>
      <c r="Q813" s="71">
        <f t="shared" si="612"/>
        <v>2.5694444444444464E-2</v>
      </c>
      <c r="R813" s="71">
        <f t="shared" si="613"/>
        <v>1.388888888888884E-3</v>
      </c>
      <c r="S813" s="71">
        <f t="shared" si="614"/>
        <v>2.7083333333333348E-2</v>
      </c>
      <c r="T813" s="71">
        <f t="shared" si="616"/>
        <v>2.7777777777777679E-3</v>
      </c>
      <c r="U813" s="44">
        <v>20.399999999999999</v>
      </c>
      <c r="V813" s="44">
        <f>INDEX('Počty dní'!F:J,MATCH(E813,'Počty dní'!H:H,0),4)</f>
        <v>47</v>
      </c>
      <c r="W813" s="115">
        <f t="shared" si="615"/>
        <v>958.8</v>
      </c>
    </row>
    <row r="814" spans="1:24" ht="15" thickBot="1" x14ac:dyDescent="0.35">
      <c r="A814" s="94">
        <v>353</v>
      </c>
      <c r="B814" s="44">
        <v>3153</v>
      </c>
      <c r="C814" s="44" t="s">
        <v>2</v>
      </c>
      <c r="D814" s="89"/>
      <c r="E814" s="67" t="str">
        <f t="shared" si="609"/>
        <v>X</v>
      </c>
      <c r="F814" s="44" t="s">
        <v>153</v>
      </c>
      <c r="G814" s="192">
        <v>20</v>
      </c>
      <c r="H814" s="44" t="str">
        <f t="shared" si="610"/>
        <v>XXX240/20</v>
      </c>
      <c r="I814" s="68" t="s">
        <v>6</v>
      </c>
      <c r="J814" s="68" t="s">
        <v>6</v>
      </c>
      <c r="K814" s="69">
        <v>0.67083333333333339</v>
      </c>
      <c r="L814" s="70">
        <v>0.67361111111111116</v>
      </c>
      <c r="M814" s="142" t="s">
        <v>70</v>
      </c>
      <c r="N814" s="70">
        <v>0.69861111111111107</v>
      </c>
      <c r="O814" s="142" t="s">
        <v>151</v>
      </c>
      <c r="P814" s="46"/>
      <c r="Q814" s="71">
        <f t="shared" si="612"/>
        <v>2.4999999999999911E-2</v>
      </c>
      <c r="R814" s="71">
        <f t="shared" si="613"/>
        <v>2.7777777777777679E-3</v>
      </c>
      <c r="S814" s="71">
        <f t="shared" si="614"/>
        <v>2.7777777777777679E-2</v>
      </c>
      <c r="T814" s="71">
        <f t="shared" si="616"/>
        <v>1.1111111111111183E-2</v>
      </c>
      <c r="U814" s="44">
        <v>20.399999999999999</v>
      </c>
      <c r="V814" s="44">
        <f>INDEX('Počty dní'!F:J,MATCH(E814,'Počty dní'!H:H,0),4)</f>
        <v>47</v>
      </c>
      <c r="W814" s="115">
        <f t="shared" si="615"/>
        <v>958.8</v>
      </c>
    </row>
    <row r="815" spans="1:24" ht="15" thickBot="1" x14ac:dyDescent="0.35">
      <c r="A815" s="120" t="str">
        <f ca="1">CONCATENATE(INDIRECT("R[-3]C[0]",FALSE),"celkem")</f>
        <v>353celkem</v>
      </c>
      <c r="B815" s="121"/>
      <c r="C815" s="121" t="str">
        <f ca="1">INDIRECT("R[-1]C[12]",FALSE)</f>
        <v>Světlá n.Sáz.,,žel.st.</v>
      </c>
      <c r="D815" s="122"/>
      <c r="E815" s="121"/>
      <c r="F815" s="122"/>
      <c r="G815" s="121"/>
      <c r="H815" s="123"/>
      <c r="I815" s="132"/>
      <c r="J815" s="133" t="str">
        <f ca="1">INDIRECT("R[-2]C[0]",FALSE)</f>
        <v>V</v>
      </c>
      <c r="K815" s="124"/>
      <c r="L815" s="134"/>
      <c r="M815" s="125"/>
      <c r="N815" s="134"/>
      <c r="O815" s="126"/>
      <c r="P815" s="121"/>
      <c r="Q815" s="127">
        <f>SUM(Q802:Q814)</f>
        <v>0.27986111111111101</v>
      </c>
      <c r="R815" s="127">
        <f t="shared" ref="R815:T815" si="617">SUM(R802:R814)</f>
        <v>1.87500000000001E-2</v>
      </c>
      <c r="S815" s="127">
        <f t="shared" si="617"/>
        <v>0.29861111111111105</v>
      </c>
      <c r="T815" s="127">
        <f t="shared" si="617"/>
        <v>0.2</v>
      </c>
      <c r="U815" s="128">
        <f>SUM(U802:U814)</f>
        <v>222.9</v>
      </c>
      <c r="V815" s="129"/>
      <c r="W815" s="130">
        <f>SUM(W802:W814)</f>
        <v>10476.299999999999</v>
      </c>
      <c r="X815" s="41"/>
    </row>
    <row r="817" spans="1:23" ht="15" thickBot="1" x14ac:dyDescent="0.35">
      <c r="A817"/>
      <c r="B817"/>
      <c r="C817"/>
      <c r="D817"/>
      <c r="E817"/>
      <c r="F817"/>
      <c r="G817"/>
      <c r="H817"/>
      <c r="I817"/>
      <c r="J817"/>
      <c r="K817"/>
      <c r="L817"/>
      <c r="M817"/>
      <c r="N817"/>
      <c r="O817"/>
      <c r="P817"/>
      <c r="Q817"/>
      <c r="R817"/>
      <c r="S817"/>
      <c r="T817"/>
      <c r="U817"/>
      <c r="V817"/>
      <c r="W817"/>
    </row>
    <row r="818" spans="1:23" x14ac:dyDescent="0.3">
      <c r="A818" s="93">
        <v>354</v>
      </c>
      <c r="B818" s="42">
        <v>3154</v>
      </c>
      <c r="C818" s="42" t="s">
        <v>2</v>
      </c>
      <c r="D818" s="109"/>
      <c r="E818" s="110" t="str">
        <f t="shared" ref="E818:E833" si="618">CONCATENATE(C818,D818)</f>
        <v>X</v>
      </c>
      <c r="F818" s="42" t="s">
        <v>160</v>
      </c>
      <c r="G818" s="191">
        <v>1</v>
      </c>
      <c r="H818" s="42" t="str">
        <f t="shared" ref="H818:H833" si="619">CONCATENATE(F818,"/",G818)</f>
        <v>XXX242/1</v>
      </c>
      <c r="I818" s="64" t="s">
        <v>5</v>
      </c>
      <c r="J818" s="64" t="s">
        <v>5</v>
      </c>
      <c r="K818" s="111">
        <v>0.17986111111111111</v>
      </c>
      <c r="L818" s="112">
        <v>0.18055555555555555</v>
      </c>
      <c r="M818" s="166" t="s">
        <v>161</v>
      </c>
      <c r="N818" s="112">
        <v>0.20138888888888887</v>
      </c>
      <c r="O818" s="131" t="s">
        <v>70</v>
      </c>
      <c r="P818" s="42" t="str">
        <f t="shared" ref="P818:P832" si="620">IF(M819=O818,"OK","POZOR")</f>
        <v>OK</v>
      </c>
      <c r="Q818" s="114">
        <f t="shared" ref="Q818:Q833" si="621">IF(ISNUMBER(G818),N818-L818,IF(F818="přejezd",N818-L818,0))</f>
        <v>2.0833333333333315E-2</v>
      </c>
      <c r="R818" s="114">
        <f t="shared" ref="R818:R833" si="622">IF(ISNUMBER(G818),L818-K818,0)</f>
        <v>6.9444444444444198E-4</v>
      </c>
      <c r="S818" s="114">
        <f t="shared" ref="S818:S833" si="623">Q818+R818</f>
        <v>2.1527777777777757E-2</v>
      </c>
      <c r="T818" s="114"/>
      <c r="U818" s="42">
        <v>14.9</v>
      </c>
      <c r="V818" s="42">
        <f>INDEX('Počty dní'!F:J,MATCH(E818,'Počty dní'!H:H,0),4)</f>
        <v>47</v>
      </c>
      <c r="W818" s="65">
        <f t="shared" ref="W818:W833" si="624">V818*U818</f>
        <v>700.30000000000007</v>
      </c>
    </row>
    <row r="819" spans="1:23" x14ac:dyDescent="0.3">
      <c r="A819" s="94">
        <v>354</v>
      </c>
      <c r="B819" s="44">
        <v>3154</v>
      </c>
      <c r="C819" s="44" t="s">
        <v>2</v>
      </c>
      <c r="D819" s="89"/>
      <c r="E819" s="67" t="str">
        <f>CONCATENATE(C819,D819)</f>
        <v>X</v>
      </c>
      <c r="F819" s="44" t="s">
        <v>160</v>
      </c>
      <c r="G819" s="192">
        <v>2</v>
      </c>
      <c r="H819" s="44" t="str">
        <f>CONCATENATE(F819,"/",G819)</f>
        <v>XXX242/2</v>
      </c>
      <c r="I819" s="68" t="s">
        <v>5</v>
      </c>
      <c r="J819" s="68" t="s">
        <v>5</v>
      </c>
      <c r="K819" s="69">
        <v>0.20347222222222219</v>
      </c>
      <c r="L819" s="70">
        <v>0.20486111111111113</v>
      </c>
      <c r="M819" s="142" t="s">
        <v>70</v>
      </c>
      <c r="N819" s="70">
        <v>0.23611111111111113</v>
      </c>
      <c r="O819" s="162" t="s">
        <v>162</v>
      </c>
      <c r="P819" s="44" t="str">
        <f t="shared" si="620"/>
        <v>OK</v>
      </c>
      <c r="Q819" s="71">
        <f t="shared" si="621"/>
        <v>3.125E-2</v>
      </c>
      <c r="R819" s="71">
        <f t="shared" si="622"/>
        <v>1.3888888888889395E-3</v>
      </c>
      <c r="S819" s="71">
        <f t="shared" si="623"/>
        <v>3.2638888888888939E-2</v>
      </c>
      <c r="T819" s="71">
        <f t="shared" ref="T819:T833" si="625">K819-N818</f>
        <v>2.0833333333333259E-3</v>
      </c>
      <c r="U819" s="44">
        <v>22.4</v>
      </c>
      <c r="V819" s="44">
        <f>INDEX('Počty dní'!F:J,MATCH(E819,'Počty dní'!H:H,0),4)</f>
        <v>47</v>
      </c>
      <c r="W819" s="115">
        <f>V819*U819</f>
        <v>1052.8</v>
      </c>
    </row>
    <row r="820" spans="1:23" x14ac:dyDescent="0.3">
      <c r="A820" s="94">
        <v>354</v>
      </c>
      <c r="B820" s="44">
        <v>3154</v>
      </c>
      <c r="C820" s="44" t="s">
        <v>2</v>
      </c>
      <c r="D820" s="89"/>
      <c r="E820" s="67" t="str">
        <f t="shared" si="618"/>
        <v>X</v>
      </c>
      <c r="F820" s="44" t="s">
        <v>160</v>
      </c>
      <c r="G820" s="192">
        <v>5</v>
      </c>
      <c r="H820" s="44" t="str">
        <f t="shared" si="619"/>
        <v>XXX242/5</v>
      </c>
      <c r="I820" s="68" t="s">
        <v>5</v>
      </c>
      <c r="J820" s="68" t="s">
        <v>5</v>
      </c>
      <c r="K820" s="69">
        <v>0.25277777777777777</v>
      </c>
      <c r="L820" s="70">
        <v>0.25416666666666665</v>
      </c>
      <c r="M820" s="162" t="s">
        <v>162</v>
      </c>
      <c r="N820" s="70">
        <v>0.28472222222222221</v>
      </c>
      <c r="O820" s="142" t="s">
        <v>70</v>
      </c>
      <c r="P820" s="44" t="str">
        <f t="shared" si="620"/>
        <v>OK</v>
      </c>
      <c r="Q820" s="71">
        <f t="shared" si="621"/>
        <v>3.0555555555555558E-2</v>
      </c>
      <c r="R820" s="71">
        <f t="shared" si="622"/>
        <v>1.388888888888884E-3</v>
      </c>
      <c r="S820" s="71">
        <f t="shared" si="623"/>
        <v>3.1944444444444442E-2</v>
      </c>
      <c r="T820" s="71">
        <f t="shared" si="625"/>
        <v>1.6666666666666635E-2</v>
      </c>
      <c r="U820" s="44">
        <v>22.4</v>
      </c>
      <c r="V820" s="44">
        <f>INDEX('Počty dní'!F:J,MATCH(E820,'Počty dní'!H:H,0),4)</f>
        <v>47</v>
      </c>
      <c r="W820" s="115">
        <f t="shared" si="624"/>
        <v>1052.8</v>
      </c>
    </row>
    <row r="821" spans="1:23" x14ac:dyDescent="0.3">
      <c r="A821" s="94">
        <v>354</v>
      </c>
      <c r="B821" s="44">
        <v>3154</v>
      </c>
      <c r="C821" s="44" t="s">
        <v>2</v>
      </c>
      <c r="D821" s="89"/>
      <c r="E821" s="67" t="str">
        <f>CONCATENATE(C821,D821)</f>
        <v>X</v>
      </c>
      <c r="F821" s="44" t="s">
        <v>160</v>
      </c>
      <c r="G821" s="192">
        <v>6</v>
      </c>
      <c r="H821" s="44" t="str">
        <f>CONCATENATE(F821,"/",G821)</f>
        <v>XXX242/6</v>
      </c>
      <c r="I821" s="68" t="s">
        <v>5</v>
      </c>
      <c r="J821" s="68" t="s">
        <v>5</v>
      </c>
      <c r="K821" s="69">
        <v>0.28680555555555554</v>
      </c>
      <c r="L821" s="70">
        <v>0.28819444444444448</v>
      </c>
      <c r="M821" s="142" t="s">
        <v>70</v>
      </c>
      <c r="N821" s="70">
        <v>0.31736111111111115</v>
      </c>
      <c r="O821" s="162" t="s">
        <v>152</v>
      </c>
      <c r="P821" s="44" t="str">
        <f t="shared" si="620"/>
        <v>OK</v>
      </c>
      <c r="Q821" s="71">
        <f t="shared" si="621"/>
        <v>2.9166666666666674E-2</v>
      </c>
      <c r="R821" s="71">
        <f t="shared" si="622"/>
        <v>1.3888888888889395E-3</v>
      </c>
      <c r="S821" s="71">
        <f t="shared" si="623"/>
        <v>3.0555555555555614E-2</v>
      </c>
      <c r="T821" s="71">
        <f t="shared" si="625"/>
        <v>2.0833333333333259E-3</v>
      </c>
      <c r="U821" s="44">
        <v>21</v>
      </c>
      <c r="V821" s="44">
        <f>INDEX('Počty dní'!F:J,MATCH(E821,'Počty dní'!H:H,0),4)</f>
        <v>47</v>
      </c>
      <c r="W821" s="115">
        <f>V821*U821</f>
        <v>987</v>
      </c>
    </row>
    <row r="822" spans="1:23" x14ac:dyDescent="0.3">
      <c r="A822" s="94">
        <v>354</v>
      </c>
      <c r="B822" s="44">
        <v>3154</v>
      </c>
      <c r="C822" s="44" t="s">
        <v>2</v>
      </c>
      <c r="D822" s="89"/>
      <c r="E822" s="67" t="str">
        <f t="shared" si="618"/>
        <v>X</v>
      </c>
      <c r="F822" s="44" t="s">
        <v>160</v>
      </c>
      <c r="G822" s="192">
        <v>9</v>
      </c>
      <c r="H822" s="44" t="str">
        <f t="shared" si="619"/>
        <v>XXX242/9</v>
      </c>
      <c r="I822" s="68" t="s">
        <v>5</v>
      </c>
      <c r="J822" s="68" t="s">
        <v>5</v>
      </c>
      <c r="K822" s="69">
        <v>0.37986111111111115</v>
      </c>
      <c r="L822" s="70">
        <v>0.38125000000000003</v>
      </c>
      <c r="M822" s="162" t="s">
        <v>152</v>
      </c>
      <c r="N822" s="70">
        <v>0.40972222222222227</v>
      </c>
      <c r="O822" s="142" t="s">
        <v>70</v>
      </c>
      <c r="P822" s="44" t="str">
        <f t="shared" si="620"/>
        <v>OK</v>
      </c>
      <c r="Q822" s="71">
        <f t="shared" si="621"/>
        <v>2.8472222222222232E-2</v>
      </c>
      <c r="R822" s="71">
        <f t="shared" si="622"/>
        <v>1.388888888888884E-3</v>
      </c>
      <c r="S822" s="71">
        <f t="shared" si="623"/>
        <v>2.9861111111111116E-2</v>
      </c>
      <c r="T822" s="71">
        <f t="shared" si="625"/>
        <v>6.25E-2</v>
      </c>
      <c r="U822" s="44">
        <v>21</v>
      </c>
      <c r="V822" s="44">
        <f>INDEX('Počty dní'!F:J,MATCH(E822,'Počty dní'!H:H,0),4)</f>
        <v>47</v>
      </c>
      <c r="W822" s="115">
        <f t="shared" si="624"/>
        <v>987</v>
      </c>
    </row>
    <row r="823" spans="1:23" x14ac:dyDescent="0.3">
      <c r="A823" s="94">
        <v>354</v>
      </c>
      <c r="B823" s="44">
        <v>3154</v>
      </c>
      <c r="C823" s="44" t="s">
        <v>2</v>
      </c>
      <c r="D823" s="89"/>
      <c r="E823" s="67" t="str">
        <f>CONCATENATE(C823,D823)</f>
        <v>X</v>
      </c>
      <c r="F823" s="44" t="s">
        <v>160</v>
      </c>
      <c r="G823" s="192">
        <v>8</v>
      </c>
      <c r="H823" s="44" t="str">
        <f>CONCATENATE(F823,"/",G823)</f>
        <v>XXX242/8</v>
      </c>
      <c r="I823" s="68" t="s">
        <v>5</v>
      </c>
      <c r="J823" s="68" t="s">
        <v>5</v>
      </c>
      <c r="K823" s="69">
        <v>0.42222222222222222</v>
      </c>
      <c r="L823" s="70">
        <v>0.4236111111111111</v>
      </c>
      <c r="M823" s="142" t="s">
        <v>70</v>
      </c>
      <c r="N823" s="70">
        <v>0.45277777777777778</v>
      </c>
      <c r="O823" s="162" t="s">
        <v>152</v>
      </c>
      <c r="P823" s="44" t="str">
        <f t="shared" si="620"/>
        <v>OK</v>
      </c>
      <c r="Q823" s="71">
        <f t="shared" si="621"/>
        <v>2.9166666666666674E-2</v>
      </c>
      <c r="R823" s="71">
        <f t="shared" si="622"/>
        <v>1.388888888888884E-3</v>
      </c>
      <c r="S823" s="71">
        <f t="shared" si="623"/>
        <v>3.0555555555555558E-2</v>
      </c>
      <c r="T823" s="71">
        <f t="shared" si="625"/>
        <v>1.2499999999999956E-2</v>
      </c>
      <c r="U823" s="44">
        <v>21</v>
      </c>
      <c r="V823" s="44">
        <f>INDEX('Počty dní'!F:J,MATCH(E823,'Počty dní'!H:H,0),4)</f>
        <v>47</v>
      </c>
      <c r="W823" s="115">
        <f>V823*U823</f>
        <v>987</v>
      </c>
    </row>
    <row r="824" spans="1:23" x14ac:dyDescent="0.3">
      <c r="A824" s="94">
        <v>354</v>
      </c>
      <c r="B824" s="44">
        <v>3154</v>
      </c>
      <c r="C824" s="44" t="s">
        <v>2</v>
      </c>
      <c r="D824" s="89"/>
      <c r="E824" s="67" t="str">
        <f t="shared" si="618"/>
        <v>X</v>
      </c>
      <c r="F824" s="44" t="s">
        <v>160</v>
      </c>
      <c r="G824" s="192">
        <v>11</v>
      </c>
      <c r="H824" s="44" t="str">
        <f t="shared" si="619"/>
        <v>XXX242/11</v>
      </c>
      <c r="I824" s="68" t="s">
        <v>5</v>
      </c>
      <c r="J824" s="68" t="s">
        <v>5</v>
      </c>
      <c r="K824" s="69">
        <v>0.50486111111111109</v>
      </c>
      <c r="L824" s="70">
        <v>0.50624999999999998</v>
      </c>
      <c r="M824" s="162" t="s">
        <v>152</v>
      </c>
      <c r="N824" s="70">
        <v>0.53472222222222221</v>
      </c>
      <c r="O824" s="142" t="s">
        <v>70</v>
      </c>
      <c r="P824" s="44" t="str">
        <f t="shared" si="620"/>
        <v>OK</v>
      </c>
      <c r="Q824" s="71">
        <f t="shared" si="621"/>
        <v>2.8472222222222232E-2</v>
      </c>
      <c r="R824" s="71">
        <f t="shared" si="622"/>
        <v>1.388888888888884E-3</v>
      </c>
      <c r="S824" s="71">
        <f t="shared" si="623"/>
        <v>2.9861111111111116E-2</v>
      </c>
      <c r="T824" s="71">
        <f t="shared" si="625"/>
        <v>5.2083333333333315E-2</v>
      </c>
      <c r="U824" s="44">
        <v>21</v>
      </c>
      <c r="V824" s="44">
        <f>INDEX('Počty dní'!F:J,MATCH(E824,'Počty dní'!H:H,0),4)</f>
        <v>47</v>
      </c>
      <c r="W824" s="115">
        <f t="shared" si="624"/>
        <v>987</v>
      </c>
    </row>
    <row r="825" spans="1:23" x14ac:dyDescent="0.3">
      <c r="A825" s="94">
        <v>354</v>
      </c>
      <c r="B825" s="44">
        <v>3154</v>
      </c>
      <c r="C825" s="44" t="s">
        <v>2</v>
      </c>
      <c r="D825" s="89"/>
      <c r="E825" s="67" t="str">
        <f>CONCATENATE(C825,D825)</f>
        <v>X</v>
      </c>
      <c r="F825" s="44" t="s">
        <v>160</v>
      </c>
      <c r="G825" s="192">
        <v>12</v>
      </c>
      <c r="H825" s="44" t="str">
        <f>CONCATENATE(F825,"/",G825)</f>
        <v>XXX242/12</v>
      </c>
      <c r="I825" s="68" t="s">
        <v>5</v>
      </c>
      <c r="J825" s="68" t="s">
        <v>5</v>
      </c>
      <c r="K825" s="69">
        <v>0.54722222222222217</v>
      </c>
      <c r="L825" s="70">
        <v>0.54861111111111105</v>
      </c>
      <c r="M825" s="142" t="s">
        <v>70</v>
      </c>
      <c r="N825" s="70">
        <v>0.57986111111111105</v>
      </c>
      <c r="O825" s="162" t="s">
        <v>162</v>
      </c>
      <c r="P825" s="44" t="str">
        <f t="shared" si="620"/>
        <v>OK</v>
      </c>
      <c r="Q825" s="71">
        <f t="shared" si="621"/>
        <v>3.125E-2</v>
      </c>
      <c r="R825" s="71">
        <f t="shared" si="622"/>
        <v>1.388888888888884E-3</v>
      </c>
      <c r="S825" s="71">
        <f t="shared" si="623"/>
        <v>3.2638888888888884E-2</v>
      </c>
      <c r="T825" s="71">
        <f t="shared" si="625"/>
        <v>1.2499999999999956E-2</v>
      </c>
      <c r="U825" s="44">
        <v>22.4</v>
      </c>
      <c r="V825" s="44">
        <f>INDEX('Počty dní'!F:J,MATCH(E825,'Počty dní'!H:H,0),4)</f>
        <v>47</v>
      </c>
      <c r="W825" s="115">
        <f>V825*U825</f>
        <v>1052.8</v>
      </c>
    </row>
    <row r="826" spans="1:23" x14ac:dyDescent="0.3">
      <c r="A826" s="94">
        <v>354</v>
      </c>
      <c r="B826" s="44">
        <v>3154</v>
      </c>
      <c r="C826" s="44" t="s">
        <v>2</v>
      </c>
      <c r="D826" s="89"/>
      <c r="E826" s="67" t="str">
        <f t="shared" si="618"/>
        <v>X</v>
      </c>
      <c r="F826" s="44" t="s">
        <v>160</v>
      </c>
      <c r="G826" s="192">
        <v>13</v>
      </c>
      <c r="H826" s="44" t="str">
        <f t="shared" si="619"/>
        <v>XXX242/13</v>
      </c>
      <c r="I826" s="68" t="s">
        <v>5</v>
      </c>
      <c r="J826" s="68" t="s">
        <v>5</v>
      </c>
      <c r="K826" s="69">
        <v>0.59305555555555556</v>
      </c>
      <c r="L826" s="70">
        <v>0.59444444444444444</v>
      </c>
      <c r="M826" s="162" t="s">
        <v>162</v>
      </c>
      <c r="N826" s="70">
        <v>0.625</v>
      </c>
      <c r="O826" s="142" t="s">
        <v>70</v>
      </c>
      <c r="P826" s="44" t="str">
        <f t="shared" si="620"/>
        <v>OK</v>
      </c>
      <c r="Q826" s="71">
        <f t="shared" si="621"/>
        <v>3.0555555555555558E-2</v>
      </c>
      <c r="R826" s="71">
        <f t="shared" si="622"/>
        <v>1.388888888888884E-3</v>
      </c>
      <c r="S826" s="71">
        <f t="shared" si="623"/>
        <v>3.1944444444444442E-2</v>
      </c>
      <c r="T826" s="71">
        <f t="shared" si="625"/>
        <v>1.3194444444444509E-2</v>
      </c>
      <c r="U826" s="44">
        <v>22.4</v>
      </c>
      <c r="V826" s="44">
        <f>INDEX('Počty dní'!F:J,MATCH(E826,'Počty dní'!H:H,0),4)</f>
        <v>47</v>
      </c>
      <c r="W826" s="115">
        <f t="shared" si="624"/>
        <v>1052.8</v>
      </c>
    </row>
    <row r="827" spans="1:23" x14ac:dyDescent="0.3">
      <c r="A827" s="94">
        <v>354</v>
      </c>
      <c r="B827" s="44">
        <v>3154</v>
      </c>
      <c r="C827" s="44" t="s">
        <v>2</v>
      </c>
      <c r="D827" s="89"/>
      <c r="E827" s="67" t="str">
        <f>CONCATENATE(C827,D827)</f>
        <v>X</v>
      </c>
      <c r="F827" s="44" t="s">
        <v>160</v>
      </c>
      <c r="G827" s="192">
        <v>16</v>
      </c>
      <c r="H827" s="44" t="str">
        <f>CONCATENATE(F827,"/",G827)</f>
        <v>XXX242/16</v>
      </c>
      <c r="I827" s="68" t="s">
        <v>5</v>
      </c>
      <c r="J827" s="68" t="s">
        <v>5</v>
      </c>
      <c r="K827" s="69">
        <v>0.63055555555555554</v>
      </c>
      <c r="L827" s="70">
        <v>0.63194444444444442</v>
      </c>
      <c r="M827" s="142" t="s">
        <v>70</v>
      </c>
      <c r="N827" s="70">
        <v>0.66111111111111109</v>
      </c>
      <c r="O827" s="162" t="s">
        <v>152</v>
      </c>
      <c r="P827" s="44" t="str">
        <f t="shared" si="620"/>
        <v>OK</v>
      </c>
      <c r="Q827" s="71">
        <f t="shared" si="621"/>
        <v>2.9166666666666674E-2</v>
      </c>
      <c r="R827" s="71">
        <f t="shared" si="622"/>
        <v>1.388888888888884E-3</v>
      </c>
      <c r="S827" s="71">
        <f t="shared" si="623"/>
        <v>3.0555555555555558E-2</v>
      </c>
      <c r="T827" s="71">
        <f t="shared" si="625"/>
        <v>5.5555555555555358E-3</v>
      </c>
      <c r="U827" s="44">
        <v>21</v>
      </c>
      <c r="V827" s="44">
        <f>INDEX('Počty dní'!F:J,MATCH(E827,'Počty dní'!H:H,0),4)</f>
        <v>47</v>
      </c>
      <c r="W827" s="115">
        <f>V827*U827</f>
        <v>987</v>
      </c>
    </row>
    <row r="828" spans="1:23" x14ac:dyDescent="0.3">
      <c r="A828" s="94">
        <v>354</v>
      </c>
      <c r="B828" s="44">
        <v>3154</v>
      </c>
      <c r="C828" s="44" t="s">
        <v>2</v>
      </c>
      <c r="D828" s="89"/>
      <c r="E828" s="67" t="str">
        <f t="shared" si="618"/>
        <v>X</v>
      </c>
      <c r="F828" s="44" t="s">
        <v>160</v>
      </c>
      <c r="G828" s="192">
        <v>17</v>
      </c>
      <c r="H828" s="44" t="str">
        <f t="shared" si="619"/>
        <v>XXX242/17</v>
      </c>
      <c r="I828" s="68" t="s">
        <v>5</v>
      </c>
      <c r="J828" s="68" t="s">
        <v>5</v>
      </c>
      <c r="K828" s="69">
        <v>0.67152777777777783</v>
      </c>
      <c r="L828" s="70">
        <v>0.67291666666666661</v>
      </c>
      <c r="M828" s="162" t="s">
        <v>152</v>
      </c>
      <c r="N828" s="70">
        <v>0.70138888888888884</v>
      </c>
      <c r="O828" s="142" t="s">
        <v>70</v>
      </c>
      <c r="P828" s="44" t="str">
        <f t="shared" si="620"/>
        <v>OK</v>
      </c>
      <c r="Q828" s="71">
        <f t="shared" si="621"/>
        <v>2.8472222222222232E-2</v>
      </c>
      <c r="R828" s="71">
        <f t="shared" si="622"/>
        <v>1.3888888888887729E-3</v>
      </c>
      <c r="S828" s="71">
        <f t="shared" si="623"/>
        <v>2.9861111111111005E-2</v>
      </c>
      <c r="T828" s="71">
        <f t="shared" si="625"/>
        <v>1.0416666666666741E-2</v>
      </c>
      <c r="U828" s="44">
        <v>21</v>
      </c>
      <c r="V828" s="44">
        <f>INDEX('Počty dní'!F:J,MATCH(E828,'Počty dní'!H:H,0),4)</f>
        <v>47</v>
      </c>
      <c r="W828" s="115">
        <f t="shared" si="624"/>
        <v>987</v>
      </c>
    </row>
    <row r="829" spans="1:23" x14ac:dyDescent="0.3">
      <c r="A829" s="94">
        <v>354</v>
      </c>
      <c r="B829" s="44">
        <v>3154</v>
      </c>
      <c r="C829" s="44" t="s">
        <v>2</v>
      </c>
      <c r="D829" s="89"/>
      <c r="E829" s="67" t="str">
        <f>CONCATENATE(C829,D829)</f>
        <v>X</v>
      </c>
      <c r="F829" s="44" t="s">
        <v>160</v>
      </c>
      <c r="G829" s="192">
        <v>20</v>
      </c>
      <c r="H829" s="44" t="str">
        <f>CONCATENATE(F829,"/",G829)</f>
        <v>XXX242/20</v>
      </c>
      <c r="I829" s="68" t="s">
        <v>5</v>
      </c>
      <c r="J829" s="68" t="s">
        <v>5</v>
      </c>
      <c r="K829" s="69">
        <v>0.71388888888888891</v>
      </c>
      <c r="L829" s="70">
        <v>0.71527777777777779</v>
      </c>
      <c r="M829" s="142" t="s">
        <v>70</v>
      </c>
      <c r="N829" s="70">
        <v>0.74652777777777779</v>
      </c>
      <c r="O829" s="162" t="s">
        <v>162</v>
      </c>
      <c r="P829" s="44" t="str">
        <f t="shared" si="620"/>
        <v>OK</v>
      </c>
      <c r="Q829" s="71">
        <f t="shared" si="621"/>
        <v>3.125E-2</v>
      </c>
      <c r="R829" s="71">
        <f t="shared" si="622"/>
        <v>1.388888888888884E-3</v>
      </c>
      <c r="S829" s="71">
        <f t="shared" si="623"/>
        <v>3.2638888888888884E-2</v>
      </c>
      <c r="T829" s="71">
        <f t="shared" si="625"/>
        <v>1.2500000000000067E-2</v>
      </c>
      <c r="U829" s="44">
        <v>22.4</v>
      </c>
      <c r="V829" s="44">
        <f>INDEX('Počty dní'!F:J,MATCH(E829,'Počty dní'!H:H,0),4)</f>
        <v>47</v>
      </c>
      <c r="W829" s="115">
        <f>V829*U829</f>
        <v>1052.8</v>
      </c>
    </row>
    <row r="830" spans="1:23" x14ac:dyDescent="0.3">
      <c r="A830" s="94">
        <v>354</v>
      </c>
      <c r="B830" s="44">
        <v>3154</v>
      </c>
      <c r="C830" s="44" t="s">
        <v>2</v>
      </c>
      <c r="D830" s="89"/>
      <c r="E830" s="67" t="str">
        <f t="shared" si="618"/>
        <v>X</v>
      </c>
      <c r="F830" s="44" t="s">
        <v>160</v>
      </c>
      <c r="G830" s="192">
        <v>19</v>
      </c>
      <c r="H830" s="44" t="str">
        <f t="shared" si="619"/>
        <v>XXX242/19</v>
      </c>
      <c r="I830" s="68" t="s">
        <v>5</v>
      </c>
      <c r="J830" s="68" t="s">
        <v>5</v>
      </c>
      <c r="K830" s="69">
        <v>0.7597222222222223</v>
      </c>
      <c r="L830" s="70">
        <v>0.76111111111111107</v>
      </c>
      <c r="M830" s="162" t="s">
        <v>162</v>
      </c>
      <c r="N830" s="70">
        <v>0.79166666666666663</v>
      </c>
      <c r="O830" s="142" t="s">
        <v>70</v>
      </c>
      <c r="P830" s="44" t="str">
        <f t="shared" si="620"/>
        <v>OK</v>
      </c>
      <c r="Q830" s="71">
        <f t="shared" si="621"/>
        <v>3.0555555555555558E-2</v>
      </c>
      <c r="R830" s="71">
        <f t="shared" si="622"/>
        <v>1.3888888888887729E-3</v>
      </c>
      <c r="S830" s="71">
        <f t="shared" si="623"/>
        <v>3.1944444444444331E-2</v>
      </c>
      <c r="T830" s="71">
        <f t="shared" si="625"/>
        <v>1.3194444444444509E-2</v>
      </c>
      <c r="U830" s="44">
        <v>22.4</v>
      </c>
      <c r="V830" s="44">
        <f>INDEX('Počty dní'!F:J,MATCH(E830,'Počty dní'!H:H,0),4)</f>
        <v>47</v>
      </c>
      <c r="W830" s="115">
        <f t="shared" si="624"/>
        <v>1052.8</v>
      </c>
    </row>
    <row r="831" spans="1:23" x14ac:dyDescent="0.3">
      <c r="A831" s="94">
        <v>354</v>
      </c>
      <c r="B831" s="44">
        <v>3154</v>
      </c>
      <c r="C831" s="44" t="s">
        <v>2</v>
      </c>
      <c r="D831" s="89"/>
      <c r="E831" s="67" t="str">
        <f>CONCATENATE(C831,D831)</f>
        <v>X</v>
      </c>
      <c r="F831" s="44" t="s">
        <v>160</v>
      </c>
      <c r="G831" s="192">
        <v>22</v>
      </c>
      <c r="H831" s="44" t="str">
        <f>CONCATENATE(F831,"/",G831)</f>
        <v>XXX242/22</v>
      </c>
      <c r="I831" s="68" t="s">
        <v>5</v>
      </c>
      <c r="J831" s="68" t="s">
        <v>5</v>
      </c>
      <c r="K831" s="69">
        <v>0.79722222222222217</v>
      </c>
      <c r="L831" s="70">
        <v>0.79861111111111116</v>
      </c>
      <c r="M831" s="142" t="s">
        <v>70</v>
      </c>
      <c r="N831" s="70">
        <v>0.82013888888888886</v>
      </c>
      <c r="O831" s="162" t="s">
        <v>161</v>
      </c>
      <c r="P831" s="44" t="str">
        <f t="shared" si="620"/>
        <v>OK</v>
      </c>
      <c r="Q831" s="71">
        <f t="shared" si="621"/>
        <v>2.1527777777777701E-2</v>
      </c>
      <c r="R831" s="71">
        <f t="shared" si="622"/>
        <v>1.388888888888995E-3</v>
      </c>
      <c r="S831" s="71">
        <f t="shared" si="623"/>
        <v>2.2916666666666696E-2</v>
      </c>
      <c r="T831" s="71">
        <f t="shared" si="625"/>
        <v>5.5555555555555358E-3</v>
      </c>
      <c r="U831" s="44">
        <v>14.9</v>
      </c>
      <c r="V831" s="44">
        <f>INDEX('Počty dní'!F:J,MATCH(E831,'Počty dní'!H:H,0),4)</f>
        <v>47</v>
      </c>
      <c r="W831" s="115">
        <f>V831*U831</f>
        <v>700.30000000000007</v>
      </c>
    </row>
    <row r="832" spans="1:23" x14ac:dyDescent="0.3">
      <c r="A832" s="94">
        <v>354</v>
      </c>
      <c r="B832" s="44">
        <v>3154</v>
      </c>
      <c r="C832" s="44" t="s">
        <v>2</v>
      </c>
      <c r="D832" s="89"/>
      <c r="E832" s="67" t="str">
        <f t="shared" si="618"/>
        <v>X</v>
      </c>
      <c r="F832" s="44" t="s">
        <v>160</v>
      </c>
      <c r="G832" s="192">
        <v>21</v>
      </c>
      <c r="H832" s="44" t="str">
        <f t="shared" si="619"/>
        <v>XXX242/21</v>
      </c>
      <c r="I832" s="68" t="s">
        <v>5</v>
      </c>
      <c r="J832" s="68" t="s">
        <v>5</v>
      </c>
      <c r="K832" s="69">
        <v>0.84583333333333333</v>
      </c>
      <c r="L832" s="70">
        <v>0.84722222222222221</v>
      </c>
      <c r="M832" s="162" t="s">
        <v>161</v>
      </c>
      <c r="N832" s="70">
        <v>0.86805555555555547</v>
      </c>
      <c r="O832" s="142" t="s">
        <v>70</v>
      </c>
      <c r="P832" s="44" t="str">
        <f t="shared" si="620"/>
        <v>OK</v>
      </c>
      <c r="Q832" s="71">
        <f t="shared" si="621"/>
        <v>2.0833333333333259E-2</v>
      </c>
      <c r="R832" s="71">
        <f t="shared" si="622"/>
        <v>1.388888888888884E-3</v>
      </c>
      <c r="S832" s="71">
        <f t="shared" si="623"/>
        <v>2.2222222222222143E-2</v>
      </c>
      <c r="T832" s="71">
        <f t="shared" si="625"/>
        <v>2.5694444444444464E-2</v>
      </c>
      <c r="U832" s="44">
        <v>14.9</v>
      </c>
      <c r="V832" s="44">
        <f>INDEX('Počty dní'!F:J,MATCH(E832,'Počty dní'!H:H,0),4)</f>
        <v>47</v>
      </c>
      <c r="W832" s="115">
        <f t="shared" si="624"/>
        <v>700.30000000000007</v>
      </c>
    </row>
    <row r="833" spans="1:24" ht="15" thickBot="1" x14ac:dyDescent="0.35">
      <c r="A833" s="94">
        <v>354</v>
      </c>
      <c r="B833" s="44">
        <v>3154</v>
      </c>
      <c r="C833" s="44" t="s">
        <v>2</v>
      </c>
      <c r="D833" s="89"/>
      <c r="E833" s="67" t="str">
        <f t="shared" si="618"/>
        <v>X</v>
      </c>
      <c r="F833" s="44" t="s">
        <v>160</v>
      </c>
      <c r="G833" s="192">
        <v>24</v>
      </c>
      <c r="H833" s="44" t="str">
        <f t="shared" si="619"/>
        <v>XXX242/24</v>
      </c>
      <c r="I833" s="68" t="s">
        <v>5</v>
      </c>
      <c r="J833" s="68" t="s">
        <v>5</v>
      </c>
      <c r="K833" s="69">
        <v>0.92222222222222217</v>
      </c>
      <c r="L833" s="70">
        <v>0.92361111111111116</v>
      </c>
      <c r="M833" s="142" t="s">
        <v>70</v>
      </c>
      <c r="N833" s="70">
        <v>0.94513888888888886</v>
      </c>
      <c r="O833" s="162" t="s">
        <v>161</v>
      </c>
      <c r="P833" s="46"/>
      <c r="Q833" s="71">
        <f t="shared" si="621"/>
        <v>2.1527777777777701E-2</v>
      </c>
      <c r="R833" s="71">
        <f t="shared" si="622"/>
        <v>1.388888888888995E-3</v>
      </c>
      <c r="S833" s="71">
        <f t="shared" si="623"/>
        <v>2.2916666666666696E-2</v>
      </c>
      <c r="T833" s="71">
        <f t="shared" si="625"/>
        <v>5.4166666666666696E-2</v>
      </c>
      <c r="U833" s="44">
        <v>14.9</v>
      </c>
      <c r="V833" s="44">
        <f>INDEX('Počty dní'!F:J,MATCH(E833,'Počty dní'!H:H,0),4)</f>
        <v>47</v>
      </c>
      <c r="W833" s="115">
        <f t="shared" si="624"/>
        <v>700.30000000000007</v>
      </c>
    </row>
    <row r="834" spans="1:24" ht="15" thickBot="1" x14ac:dyDescent="0.35">
      <c r="A834" s="120" t="str">
        <f ca="1">CONCATENATE(INDIRECT("R[-3]C[0]",FALSE),"celkem")</f>
        <v>354celkem</v>
      </c>
      <c r="B834" s="121"/>
      <c r="C834" s="121" t="str">
        <f ca="1">INDIRECT("R[-1]C[12]",FALSE)</f>
        <v>Malčín</v>
      </c>
      <c r="D834" s="122"/>
      <c r="E834" s="121"/>
      <c r="F834" s="122"/>
      <c r="G834" s="121"/>
      <c r="H834" s="123"/>
      <c r="I834" s="132"/>
      <c r="J834" s="133" t="str">
        <f ca="1">INDIRECT("R[-2]C[0]",FALSE)</f>
        <v>S</v>
      </c>
      <c r="K834" s="124"/>
      <c r="L834" s="134"/>
      <c r="M834" s="125"/>
      <c r="N834" s="134"/>
      <c r="O834" s="126"/>
      <c r="P834" s="121"/>
      <c r="Q834" s="127">
        <f>SUM(Q818:Q833)</f>
        <v>0.44305555555555537</v>
      </c>
      <c r="R834" s="127">
        <f t="shared" ref="R834:T834" si="626">SUM(R818:R833)</f>
        <v>2.1527777777777812E-2</v>
      </c>
      <c r="S834" s="127">
        <f t="shared" si="626"/>
        <v>0.46458333333333318</v>
      </c>
      <c r="T834" s="127">
        <f t="shared" si="626"/>
        <v>0.3006944444444446</v>
      </c>
      <c r="U834" s="128">
        <f>SUM(U818:U833)</f>
        <v>319.99999999999994</v>
      </c>
      <c r="V834" s="129"/>
      <c r="W834" s="130">
        <f>SUM(W818:W833)</f>
        <v>15039.999999999996</v>
      </c>
      <c r="X834" s="41"/>
    </row>
    <row r="836" spans="1:24" ht="15" thickBot="1" x14ac:dyDescent="0.35"/>
    <row r="837" spans="1:24" x14ac:dyDescent="0.3">
      <c r="A837" s="93">
        <v>355</v>
      </c>
      <c r="B837" s="42">
        <v>3155</v>
      </c>
      <c r="C837" s="42" t="s">
        <v>2</v>
      </c>
      <c r="D837" s="109"/>
      <c r="E837" s="110" t="str">
        <f t="shared" ref="E837:E849" si="627">CONCATENATE(C837,D837)</f>
        <v>X</v>
      </c>
      <c r="F837" s="42" t="s">
        <v>154</v>
      </c>
      <c r="G837" s="191">
        <v>1</v>
      </c>
      <c r="H837" s="42" t="str">
        <f t="shared" ref="H837:H849" si="628">CONCATENATE(F837,"/",G837)</f>
        <v>XXX245/1</v>
      </c>
      <c r="I837" s="64" t="s">
        <v>5</v>
      </c>
      <c r="J837" s="64" t="s">
        <v>6</v>
      </c>
      <c r="K837" s="111">
        <v>0.20416666666666669</v>
      </c>
      <c r="L837" s="112">
        <v>0.20486111111111113</v>
      </c>
      <c r="M837" s="131" t="s">
        <v>155</v>
      </c>
      <c r="N837" s="112">
        <v>0.22777777777777777</v>
      </c>
      <c r="O837" s="166" t="s">
        <v>151</v>
      </c>
      <c r="P837" s="42" t="str">
        <f t="shared" ref="P837:P840" si="629">IF(M838=O837,"OK","POZOR")</f>
        <v>OK</v>
      </c>
      <c r="Q837" s="114">
        <f t="shared" ref="Q837:Q849" si="630">IF(ISNUMBER(G837),N837-L837,IF(F837="přejezd",N837-L837,0))</f>
        <v>2.2916666666666641E-2</v>
      </c>
      <c r="R837" s="114">
        <f t="shared" ref="R837:R849" si="631">IF(ISNUMBER(G837),L837-K837,0)</f>
        <v>6.9444444444444198E-4</v>
      </c>
      <c r="S837" s="114">
        <f t="shared" ref="S837:S849" si="632">Q837+R837</f>
        <v>2.3611111111111083E-2</v>
      </c>
      <c r="T837" s="114"/>
      <c r="U837" s="42">
        <v>16.7</v>
      </c>
      <c r="V837" s="42">
        <f>INDEX('Počty dní'!F:J,MATCH(E837,'Počty dní'!H:H,0),4)</f>
        <v>47</v>
      </c>
      <c r="W837" s="65">
        <f t="shared" ref="W837:W849" si="633">V837*U837</f>
        <v>784.9</v>
      </c>
    </row>
    <row r="838" spans="1:24" x14ac:dyDescent="0.3">
      <c r="A838" s="94">
        <v>355</v>
      </c>
      <c r="B838" s="44">
        <v>3155</v>
      </c>
      <c r="C838" s="44" t="s">
        <v>2</v>
      </c>
      <c r="D838" s="89"/>
      <c r="E838" s="67" t="str">
        <f t="shared" si="627"/>
        <v>X</v>
      </c>
      <c r="F838" s="44" t="s">
        <v>154</v>
      </c>
      <c r="G838" s="192">
        <v>4</v>
      </c>
      <c r="H838" s="44" t="str">
        <f t="shared" si="628"/>
        <v>XXX245/4</v>
      </c>
      <c r="I838" s="68" t="s">
        <v>5</v>
      </c>
      <c r="J838" s="68" t="s">
        <v>6</v>
      </c>
      <c r="K838" s="69">
        <v>0.25625000000000003</v>
      </c>
      <c r="L838" s="70">
        <v>0.25694444444444448</v>
      </c>
      <c r="M838" s="162" t="s">
        <v>151</v>
      </c>
      <c r="N838" s="70">
        <v>0.27986111111111112</v>
      </c>
      <c r="O838" s="142" t="s">
        <v>155</v>
      </c>
      <c r="P838" s="44" t="str">
        <f t="shared" si="629"/>
        <v>OK</v>
      </c>
      <c r="Q838" s="71">
        <f t="shared" si="630"/>
        <v>2.2916666666666641E-2</v>
      </c>
      <c r="R838" s="71">
        <f t="shared" si="631"/>
        <v>6.9444444444444198E-4</v>
      </c>
      <c r="S838" s="71">
        <f t="shared" si="632"/>
        <v>2.3611111111111083E-2</v>
      </c>
      <c r="T838" s="71">
        <f t="shared" ref="T838:T849" si="634">K838-N837</f>
        <v>2.847222222222226E-2</v>
      </c>
      <c r="U838" s="44">
        <v>16.7</v>
      </c>
      <c r="V838" s="44">
        <f>INDEX('Počty dní'!F:J,MATCH(E838,'Počty dní'!H:H,0),4)</f>
        <v>47</v>
      </c>
      <c r="W838" s="115">
        <f t="shared" si="633"/>
        <v>784.9</v>
      </c>
    </row>
    <row r="839" spans="1:24" x14ac:dyDescent="0.3">
      <c r="A839" s="94">
        <v>355</v>
      </c>
      <c r="B839" s="44">
        <v>3155</v>
      </c>
      <c r="C839" s="44" t="s">
        <v>2</v>
      </c>
      <c r="D839" s="89"/>
      <c r="E839" s="67" t="str">
        <f t="shared" si="627"/>
        <v>X</v>
      </c>
      <c r="F839" s="44" t="s">
        <v>154</v>
      </c>
      <c r="G839" s="192">
        <v>5</v>
      </c>
      <c r="H839" s="44" t="str">
        <f t="shared" si="628"/>
        <v>XXX245/5</v>
      </c>
      <c r="I839" s="68" t="s">
        <v>6</v>
      </c>
      <c r="J839" s="68" t="s">
        <v>6</v>
      </c>
      <c r="K839" s="69">
        <v>0.28055555555555556</v>
      </c>
      <c r="L839" s="70">
        <v>0.28125</v>
      </c>
      <c r="M839" s="142" t="s">
        <v>155</v>
      </c>
      <c r="N839" s="70">
        <v>0.29930555555555555</v>
      </c>
      <c r="O839" s="162" t="s">
        <v>152</v>
      </c>
      <c r="P839" s="44" t="str">
        <f t="shared" ref="P839" si="635">IF(M840=O839,"OK","POZOR")</f>
        <v>OK</v>
      </c>
      <c r="Q839" s="71">
        <f t="shared" ref="Q839" si="636">IF(ISNUMBER(G839),N839-L839,IF(F839="přejezd",N839-L839,0))</f>
        <v>1.8055555555555547E-2</v>
      </c>
      <c r="R839" s="71">
        <f t="shared" ref="R839" si="637">IF(ISNUMBER(G839),L839-K839,0)</f>
        <v>6.9444444444444198E-4</v>
      </c>
      <c r="S839" s="71">
        <f t="shared" ref="S839" si="638">Q839+R839</f>
        <v>1.8749999999999989E-2</v>
      </c>
      <c r="T839" s="71">
        <f t="shared" ref="T839" si="639">K839-N838</f>
        <v>6.9444444444444198E-4</v>
      </c>
      <c r="U839" s="44">
        <v>13.7</v>
      </c>
      <c r="V839" s="44">
        <f>INDEX('Počty dní'!F:J,MATCH(E839,'Počty dní'!H:H,0),4)</f>
        <v>47</v>
      </c>
      <c r="W839" s="115">
        <f t="shared" si="633"/>
        <v>643.9</v>
      </c>
    </row>
    <row r="840" spans="1:24" x14ac:dyDescent="0.3">
      <c r="A840" s="94">
        <v>355</v>
      </c>
      <c r="B840" s="44">
        <v>3155</v>
      </c>
      <c r="C840" s="44" t="s">
        <v>2</v>
      </c>
      <c r="D840" s="89"/>
      <c r="E840" s="67" t="str">
        <f t="shared" si="627"/>
        <v>X</v>
      </c>
      <c r="F840" s="44" t="s">
        <v>153</v>
      </c>
      <c r="G840" s="192">
        <v>7</v>
      </c>
      <c r="H840" s="44" t="str">
        <f t="shared" si="628"/>
        <v>XXX240/7</v>
      </c>
      <c r="I840" s="68" t="s">
        <v>6</v>
      </c>
      <c r="J840" s="68" t="s">
        <v>6</v>
      </c>
      <c r="K840" s="69">
        <v>0.30138888888888887</v>
      </c>
      <c r="L840" s="70">
        <v>0.3034722222222222</v>
      </c>
      <c r="M840" s="162" t="s">
        <v>152</v>
      </c>
      <c r="N840" s="70">
        <v>0.3263888888888889</v>
      </c>
      <c r="O840" s="142" t="s">
        <v>70</v>
      </c>
      <c r="P840" s="44" t="str">
        <f t="shared" si="629"/>
        <v>OK</v>
      </c>
      <c r="Q840" s="71">
        <f t="shared" si="630"/>
        <v>2.2916666666666696E-2</v>
      </c>
      <c r="R840" s="71">
        <f t="shared" si="631"/>
        <v>2.0833333333333259E-3</v>
      </c>
      <c r="S840" s="71">
        <f t="shared" si="632"/>
        <v>2.5000000000000022E-2</v>
      </c>
      <c r="T840" s="71">
        <f t="shared" si="634"/>
        <v>2.0833333333333259E-3</v>
      </c>
      <c r="U840" s="44">
        <v>19.2</v>
      </c>
      <c r="V840" s="44">
        <f>INDEX('Počty dní'!F:J,MATCH(E840,'Počty dní'!H:H,0),4)</f>
        <v>47</v>
      </c>
      <c r="W840" s="115">
        <f t="shared" si="633"/>
        <v>902.4</v>
      </c>
    </row>
    <row r="841" spans="1:24" x14ac:dyDescent="0.3">
      <c r="A841" s="94">
        <v>355</v>
      </c>
      <c r="B841" s="44">
        <v>3155</v>
      </c>
      <c r="C841" s="44" t="s">
        <v>2</v>
      </c>
      <c r="D841" s="89"/>
      <c r="E841" s="67" t="str">
        <f>CONCATENATE(C841,D841)</f>
        <v>X</v>
      </c>
      <c r="F841" s="44" t="s">
        <v>141</v>
      </c>
      <c r="G841" s="192">
        <v>7</v>
      </c>
      <c r="H841" s="44" t="str">
        <f>CONCATENATE(F841,"/",G841)</f>
        <v>XXX241/7</v>
      </c>
      <c r="I841" s="68" t="s">
        <v>5</v>
      </c>
      <c r="J841" s="68" t="s">
        <v>6</v>
      </c>
      <c r="K841" s="69">
        <v>0.34166666666666662</v>
      </c>
      <c r="L841" s="70">
        <v>0.34375</v>
      </c>
      <c r="M841" s="45" t="s">
        <v>70</v>
      </c>
      <c r="N841" s="70">
        <v>0.39444444444444443</v>
      </c>
      <c r="O841" s="162" t="s">
        <v>145</v>
      </c>
      <c r="P841" s="44" t="str">
        <f t="shared" ref="P841:P848" si="640">IF(M842=O841,"OK","POZOR")</f>
        <v>OK</v>
      </c>
      <c r="Q841" s="71">
        <f t="shared" ref="Q841:Q848" si="641">IF(ISNUMBER(G841),N841-L841,IF(F841="přejezd",N841-L841,0))</f>
        <v>5.0694444444444431E-2</v>
      </c>
      <c r="R841" s="71">
        <f t="shared" ref="R841:R848" si="642">IF(ISNUMBER(G841),L841-K841,0)</f>
        <v>2.0833333333333814E-3</v>
      </c>
      <c r="S841" s="71">
        <f t="shared" ref="S841:S848" si="643">Q841+R841</f>
        <v>5.2777777777777812E-2</v>
      </c>
      <c r="T841" s="71">
        <f t="shared" ref="T841:T848" si="644">K841-N840</f>
        <v>1.5277777777777724E-2</v>
      </c>
      <c r="U841" s="44">
        <v>37.299999999999997</v>
      </c>
      <c r="V841" s="44">
        <f>INDEX('Počty dní'!F:J,MATCH(E841,'Počty dní'!H:H,0),4)</f>
        <v>47</v>
      </c>
      <c r="W841" s="115">
        <f>V841*U841</f>
        <v>1753.1</v>
      </c>
    </row>
    <row r="842" spans="1:24" x14ac:dyDescent="0.3">
      <c r="A842" s="94">
        <v>355</v>
      </c>
      <c r="B842" s="44">
        <v>3155</v>
      </c>
      <c r="C842" s="44" t="s">
        <v>2</v>
      </c>
      <c r="D842" s="89"/>
      <c r="E842" s="67" t="str">
        <f t="shared" ref="E842:E843" si="645">CONCATENATE(C842,D842)</f>
        <v>X</v>
      </c>
      <c r="F842" s="44" t="s">
        <v>150</v>
      </c>
      <c r="G842" s="192">
        <v>6</v>
      </c>
      <c r="H842" s="44" t="str">
        <f t="shared" ref="H842" si="646">CONCATENATE(F842,"/",G842)</f>
        <v>XXX231/6</v>
      </c>
      <c r="I842" s="68" t="s">
        <v>5</v>
      </c>
      <c r="J842" s="68" t="s">
        <v>6</v>
      </c>
      <c r="K842" s="69">
        <v>0.42222222222222222</v>
      </c>
      <c r="L842" s="70">
        <v>0.4236111111111111</v>
      </c>
      <c r="M842" s="162" t="s">
        <v>145</v>
      </c>
      <c r="N842" s="70">
        <v>0.4375</v>
      </c>
      <c r="O842" s="162" t="s">
        <v>145</v>
      </c>
      <c r="P842" s="44" t="str">
        <f t="shared" si="640"/>
        <v>OK</v>
      </c>
      <c r="Q842" s="71">
        <f t="shared" si="641"/>
        <v>1.3888888888888895E-2</v>
      </c>
      <c r="R842" s="71">
        <f t="shared" si="642"/>
        <v>1.388888888888884E-3</v>
      </c>
      <c r="S842" s="71">
        <f t="shared" si="643"/>
        <v>1.5277777777777779E-2</v>
      </c>
      <c r="T842" s="71">
        <f t="shared" si="644"/>
        <v>2.777777777777779E-2</v>
      </c>
      <c r="U842" s="44">
        <v>10.8</v>
      </c>
      <c r="V842" s="44">
        <f>INDEX('Počty dní'!F:J,MATCH(E842,'Počty dní'!H:H,0),4)</f>
        <v>47</v>
      </c>
      <c r="W842" s="115">
        <f t="shared" ref="W842:W843" si="647">V842*U842</f>
        <v>507.6</v>
      </c>
    </row>
    <row r="843" spans="1:24" x14ac:dyDescent="0.3">
      <c r="A843" s="94">
        <v>355</v>
      </c>
      <c r="B843" s="44">
        <v>3155</v>
      </c>
      <c r="C843" s="44" t="s">
        <v>2</v>
      </c>
      <c r="D843" s="89"/>
      <c r="E843" s="67" t="str">
        <f t="shared" si="645"/>
        <v>X</v>
      </c>
      <c r="F843" s="44" t="s">
        <v>29</v>
      </c>
      <c r="G843" s="192"/>
      <c r="H843" s="44" t="s">
        <v>29</v>
      </c>
      <c r="I843" s="68"/>
      <c r="J843" s="68" t="s">
        <v>6</v>
      </c>
      <c r="K843" s="69">
        <v>0.4375</v>
      </c>
      <c r="L843" s="70">
        <v>0.4375</v>
      </c>
      <c r="M843" s="162" t="s">
        <v>145</v>
      </c>
      <c r="N843" s="70">
        <v>0.43958333333333338</v>
      </c>
      <c r="O843" s="142" t="s">
        <v>155</v>
      </c>
      <c r="P843" s="44" t="str">
        <f t="shared" si="640"/>
        <v>OK</v>
      </c>
      <c r="Q843" s="71">
        <f t="shared" si="641"/>
        <v>2.0833333333333814E-3</v>
      </c>
      <c r="R843" s="71">
        <f t="shared" si="642"/>
        <v>0</v>
      </c>
      <c r="S843" s="71">
        <f t="shared" si="643"/>
        <v>2.0833333333333814E-3</v>
      </c>
      <c r="T843" s="71">
        <f t="shared" si="644"/>
        <v>0</v>
      </c>
      <c r="U843" s="44">
        <v>0</v>
      </c>
      <c r="V843" s="44">
        <f>INDEX('Počty dní'!F:J,MATCH(E843,'Počty dní'!H:H,0),4)</f>
        <v>47</v>
      </c>
      <c r="W843" s="115">
        <f t="shared" si="647"/>
        <v>0</v>
      </c>
    </row>
    <row r="844" spans="1:24" x14ac:dyDescent="0.3">
      <c r="A844" s="94">
        <v>355</v>
      </c>
      <c r="B844" s="44">
        <v>3155</v>
      </c>
      <c r="C844" s="44" t="s">
        <v>2</v>
      </c>
      <c r="D844" s="89"/>
      <c r="E844" s="67" t="str">
        <f t="shared" si="627"/>
        <v>X</v>
      </c>
      <c r="F844" s="44" t="s">
        <v>154</v>
      </c>
      <c r="G844" s="192">
        <v>11</v>
      </c>
      <c r="H844" s="44" t="str">
        <f t="shared" si="628"/>
        <v>XXX245/11</v>
      </c>
      <c r="I844" s="68" t="s">
        <v>5</v>
      </c>
      <c r="J844" s="68" t="s">
        <v>6</v>
      </c>
      <c r="K844" s="69">
        <v>0.5444444444444444</v>
      </c>
      <c r="L844" s="70">
        <v>0.54513888888888895</v>
      </c>
      <c r="M844" s="142" t="s">
        <v>155</v>
      </c>
      <c r="N844" s="70">
        <v>0.56597222222222221</v>
      </c>
      <c r="O844" s="162" t="s">
        <v>151</v>
      </c>
      <c r="P844" s="44" t="str">
        <f t="shared" si="640"/>
        <v>OK</v>
      </c>
      <c r="Q844" s="71">
        <f t="shared" si="641"/>
        <v>2.0833333333333259E-2</v>
      </c>
      <c r="R844" s="71">
        <f t="shared" si="642"/>
        <v>6.94444444444553E-4</v>
      </c>
      <c r="S844" s="71">
        <f t="shared" si="643"/>
        <v>2.1527777777777812E-2</v>
      </c>
      <c r="T844" s="71">
        <f t="shared" si="644"/>
        <v>0.10486111111111102</v>
      </c>
      <c r="U844" s="44">
        <v>14.9</v>
      </c>
      <c r="V844" s="44">
        <f>INDEX('Počty dní'!F:J,MATCH(E844,'Počty dní'!H:H,0),4)</f>
        <v>47</v>
      </c>
      <c r="W844" s="115">
        <f t="shared" si="633"/>
        <v>700.30000000000007</v>
      </c>
    </row>
    <row r="845" spans="1:24" x14ac:dyDescent="0.3">
      <c r="A845" s="94">
        <v>355</v>
      </c>
      <c r="B845" s="44">
        <v>3155</v>
      </c>
      <c r="C845" s="44" t="s">
        <v>2</v>
      </c>
      <c r="D845" s="89"/>
      <c r="E845" s="67" t="str">
        <f t="shared" si="627"/>
        <v>X</v>
      </c>
      <c r="F845" s="44" t="s">
        <v>154</v>
      </c>
      <c r="G845" s="192">
        <v>14</v>
      </c>
      <c r="H845" s="44" t="str">
        <f t="shared" si="628"/>
        <v>XXX245/14</v>
      </c>
      <c r="I845" s="68" t="s">
        <v>6</v>
      </c>
      <c r="J845" s="68" t="s">
        <v>6</v>
      </c>
      <c r="K845" s="69">
        <v>0.59930555555555554</v>
      </c>
      <c r="L845" s="70">
        <v>0.60069444444444442</v>
      </c>
      <c r="M845" s="162" t="s">
        <v>151</v>
      </c>
      <c r="N845" s="70">
        <v>0.62361111111111112</v>
      </c>
      <c r="O845" s="142" t="s">
        <v>155</v>
      </c>
      <c r="P845" s="44" t="str">
        <f t="shared" si="640"/>
        <v>OK</v>
      </c>
      <c r="Q845" s="71">
        <f t="shared" si="641"/>
        <v>2.2916666666666696E-2</v>
      </c>
      <c r="R845" s="71">
        <f t="shared" si="642"/>
        <v>1.388888888888884E-3</v>
      </c>
      <c r="S845" s="71">
        <f t="shared" si="643"/>
        <v>2.430555555555558E-2</v>
      </c>
      <c r="T845" s="71">
        <f t="shared" si="644"/>
        <v>3.3333333333333326E-2</v>
      </c>
      <c r="U845" s="44">
        <v>16.7</v>
      </c>
      <c r="V845" s="44">
        <f>INDEX('Počty dní'!F:J,MATCH(E845,'Počty dní'!H:H,0),4)</f>
        <v>47</v>
      </c>
      <c r="W845" s="115">
        <f t="shared" si="633"/>
        <v>784.9</v>
      </c>
    </row>
    <row r="846" spans="1:24" x14ac:dyDescent="0.3">
      <c r="A846" s="94">
        <v>355</v>
      </c>
      <c r="B846" s="44">
        <v>3155</v>
      </c>
      <c r="C846" s="44" t="s">
        <v>2</v>
      </c>
      <c r="D846" s="89"/>
      <c r="E846" s="67" t="str">
        <f t="shared" si="627"/>
        <v>X</v>
      </c>
      <c r="F846" s="44" t="s">
        <v>154</v>
      </c>
      <c r="G846" s="192">
        <v>15</v>
      </c>
      <c r="H846" s="44" t="str">
        <f t="shared" si="628"/>
        <v>XXX245/15</v>
      </c>
      <c r="I846" s="68" t="s">
        <v>5</v>
      </c>
      <c r="J846" s="68" t="s">
        <v>6</v>
      </c>
      <c r="K846" s="69">
        <v>0.62777777777777777</v>
      </c>
      <c r="L846" s="70">
        <v>0.62847222222222221</v>
      </c>
      <c r="M846" s="142" t="s">
        <v>155</v>
      </c>
      <c r="N846" s="70">
        <v>0.64930555555555558</v>
      </c>
      <c r="O846" s="162" t="s">
        <v>151</v>
      </c>
      <c r="P846" s="44" t="str">
        <f t="shared" si="640"/>
        <v>OK</v>
      </c>
      <c r="Q846" s="71">
        <f t="shared" si="641"/>
        <v>2.083333333333337E-2</v>
      </c>
      <c r="R846" s="71">
        <f t="shared" si="642"/>
        <v>6.9444444444444198E-4</v>
      </c>
      <c r="S846" s="71">
        <f t="shared" si="643"/>
        <v>2.1527777777777812E-2</v>
      </c>
      <c r="T846" s="71">
        <f t="shared" si="644"/>
        <v>4.1666666666666519E-3</v>
      </c>
      <c r="U846" s="44">
        <v>14.9</v>
      </c>
      <c r="V846" s="44">
        <f>INDEX('Počty dní'!F:J,MATCH(E846,'Počty dní'!H:H,0),4)</f>
        <v>47</v>
      </c>
      <c r="W846" s="115">
        <f t="shared" si="633"/>
        <v>700.30000000000007</v>
      </c>
    </row>
    <row r="847" spans="1:24" x14ac:dyDescent="0.3">
      <c r="A847" s="94">
        <v>355</v>
      </c>
      <c r="B847" s="44">
        <v>3155</v>
      </c>
      <c r="C847" s="44" t="s">
        <v>2</v>
      </c>
      <c r="D847" s="89"/>
      <c r="E847" s="67" t="str">
        <f t="shared" si="627"/>
        <v>X</v>
      </c>
      <c r="F847" s="44" t="s">
        <v>154</v>
      </c>
      <c r="G847" s="192">
        <v>18</v>
      </c>
      <c r="H847" s="44" t="str">
        <f t="shared" si="628"/>
        <v>XXX245/18</v>
      </c>
      <c r="I847" s="68" t="s">
        <v>5</v>
      </c>
      <c r="J847" s="68" t="s">
        <v>6</v>
      </c>
      <c r="K847" s="69">
        <v>0.68263888888888891</v>
      </c>
      <c r="L847" s="70">
        <v>0.68402777777777779</v>
      </c>
      <c r="M847" s="162" t="s">
        <v>151</v>
      </c>
      <c r="N847" s="70">
        <v>0.70347222222222217</v>
      </c>
      <c r="O847" s="142" t="s">
        <v>155</v>
      </c>
      <c r="P847" s="44" t="str">
        <f t="shared" si="640"/>
        <v>OK</v>
      </c>
      <c r="Q847" s="71">
        <f t="shared" si="641"/>
        <v>1.9444444444444375E-2</v>
      </c>
      <c r="R847" s="71">
        <f t="shared" si="642"/>
        <v>1.388888888888884E-3</v>
      </c>
      <c r="S847" s="71">
        <f t="shared" si="643"/>
        <v>2.0833333333333259E-2</v>
      </c>
      <c r="T847" s="71">
        <f t="shared" si="644"/>
        <v>3.3333333333333326E-2</v>
      </c>
      <c r="U847" s="44">
        <v>14.9</v>
      </c>
      <c r="V847" s="44">
        <f>INDEX('Počty dní'!F:J,MATCH(E847,'Počty dní'!H:H,0),4)</f>
        <v>47</v>
      </c>
      <c r="W847" s="115">
        <f t="shared" si="633"/>
        <v>700.30000000000007</v>
      </c>
    </row>
    <row r="848" spans="1:24" x14ac:dyDescent="0.3">
      <c r="A848" s="94">
        <v>355</v>
      </c>
      <c r="B848" s="44">
        <v>3155</v>
      </c>
      <c r="C848" s="44" t="s">
        <v>2</v>
      </c>
      <c r="D848" s="89"/>
      <c r="E848" s="67" t="str">
        <f t="shared" si="627"/>
        <v>X</v>
      </c>
      <c r="F848" s="44" t="s">
        <v>154</v>
      </c>
      <c r="G848" s="192">
        <v>19</v>
      </c>
      <c r="H848" s="44" t="str">
        <f t="shared" si="628"/>
        <v>XXX245/19</v>
      </c>
      <c r="I848" s="68" t="s">
        <v>5</v>
      </c>
      <c r="J848" s="68" t="s">
        <v>6</v>
      </c>
      <c r="K848" s="69">
        <v>0.70763888888888893</v>
      </c>
      <c r="L848" s="70">
        <v>0.70833333333333337</v>
      </c>
      <c r="M848" s="142" t="s">
        <v>155</v>
      </c>
      <c r="N848" s="70">
        <v>0.73125000000000007</v>
      </c>
      <c r="O848" s="162" t="s">
        <v>151</v>
      </c>
      <c r="P848" s="44" t="str">
        <f t="shared" si="640"/>
        <v>OK</v>
      </c>
      <c r="Q848" s="71">
        <f t="shared" si="641"/>
        <v>2.2916666666666696E-2</v>
      </c>
      <c r="R848" s="71">
        <f t="shared" si="642"/>
        <v>6.9444444444444198E-4</v>
      </c>
      <c r="S848" s="71">
        <f t="shared" si="643"/>
        <v>2.3611111111111138E-2</v>
      </c>
      <c r="T848" s="71">
        <f t="shared" si="644"/>
        <v>4.1666666666667629E-3</v>
      </c>
      <c r="U848" s="44">
        <v>16.7</v>
      </c>
      <c r="V848" s="44">
        <f>INDEX('Počty dní'!F:J,MATCH(E848,'Počty dní'!H:H,0),4)</f>
        <v>47</v>
      </c>
      <c r="W848" s="115">
        <f t="shared" si="633"/>
        <v>784.9</v>
      </c>
    </row>
    <row r="849" spans="1:24" ht="15" thickBot="1" x14ac:dyDescent="0.35">
      <c r="A849" s="94">
        <v>355</v>
      </c>
      <c r="B849" s="44">
        <v>3155</v>
      </c>
      <c r="C849" s="44" t="s">
        <v>2</v>
      </c>
      <c r="D849" s="89"/>
      <c r="E849" s="67" t="str">
        <f t="shared" si="627"/>
        <v>X</v>
      </c>
      <c r="F849" s="44" t="s">
        <v>154</v>
      </c>
      <c r="G849" s="192">
        <v>20</v>
      </c>
      <c r="H849" s="44" t="str">
        <f t="shared" si="628"/>
        <v>XXX245/20</v>
      </c>
      <c r="I849" s="68" t="s">
        <v>5</v>
      </c>
      <c r="J849" s="68" t="s">
        <v>6</v>
      </c>
      <c r="K849" s="69">
        <v>0.76597222222222217</v>
      </c>
      <c r="L849" s="70">
        <v>0.76736111111111116</v>
      </c>
      <c r="M849" s="162" t="s">
        <v>151</v>
      </c>
      <c r="N849" s="70">
        <v>0.79027777777777775</v>
      </c>
      <c r="O849" s="142" t="s">
        <v>155</v>
      </c>
      <c r="P849" s="46"/>
      <c r="Q849" s="71">
        <f t="shared" si="630"/>
        <v>2.2916666666666585E-2</v>
      </c>
      <c r="R849" s="71">
        <f t="shared" si="631"/>
        <v>1.388888888888995E-3</v>
      </c>
      <c r="S849" s="71">
        <f t="shared" si="632"/>
        <v>2.430555555555558E-2</v>
      </c>
      <c r="T849" s="71">
        <f t="shared" si="634"/>
        <v>3.4722222222222099E-2</v>
      </c>
      <c r="U849" s="44">
        <v>16.7</v>
      </c>
      <c r="V849" s="44">
        <f>INDEX('Počty dní'!F:J,MATCH(E849,'Počty dní'!H:H,0),4)</f>
        <v>47</v>
      </c>
      <c r="W849" s="115">
        <f t="shared" si="633"/>
        <v>784.9</v>
      </c>
    </row>
    <row r="850" spans="1:24" ht="15" thickBot="1" x14ac:dyDescent="0.35">
      <c r="A850" s="120" t="str">
        <f ca="1">CONCATENATE(INDIRECT("R[-3]C[0]",FALSE),"celkem")</f>
        <v>355celkem</v>
      </c>
      <c r="B850" s="121"/>
      <c r="C850" s="121" t="str">
        <f ca="1">INDIRECT("R[-1]C[12]",FALSE)</f>
        <v>Ledeč n.Sáz.,,sídl.Plácky</v>
      </c>
      <c r="D850" s="122"/>
      <c r="E850" s="121"/>
      <c r="F850" s="122"/>
      <c r="G850" s="121"/>
      <c r="H850" s="123"/>
      <c r="I850" s="132"/>
      <c r="J850" s="133" t="str">
        <f ca="1">INDIRECT("R[-2]C[0]",FALSE)</f>
        <v>V</v>
      </c>
      <c r="K850" s="124"/>
      <c r="L850" s="134"/>
      <c r="M850" s="125"/>
      <c r="N850" s="134"/>
      <c r="O850" s="126"/>
      <c r="P850" s="121"/>
      <c r="Q850" s="127">
        <f>SUM(Q837:Q849)</f>
        <v>0.28333333333333321</v>
      </c>
      <c r="R850" s="127">
        <f t="shared" ref="R850:T850" si="648">SUM(R837:R849)</f>
        <v>1.3888888888889117E-2</v>
      </c>
      <c r="S850" s="127">
        <f t="shared" si="648"/>
        <v>0.29722222222222233</v>
      </c>
      <c r="T850" s="127">
        <f t="shared" si="648"/>
        <v>0.28888888888888875</v>
      </c>
      <c r="U850" s="128">
        <f>SUM(U837:U849)</f>
        <v>209.19999999999996</v>
      </c>
      <c r="V850" s="129"/>
      <c r="W850" s="130">
        <f>SUM(W837:W849)</f>
        <v>9832.4</v>
      </c>
      <c r="X850" s="41"/>
    </row>
    <row r="852" spans="1:24" x14ac:dyDescent="0.3">
      <c r="A852"/>
      <c r="B852"/>
      <c r="C852"/>
      <c r="D852"/>
      <c r="E852"/>
      <c r="F852"/>
      <c r="G852"/>
      <c r="H852"/>
      <c r="I852"/>
      <c r="J852"/>
      <c r="K852"/>
      <c r="L852"/>
      <c r="M852"/>
      <c r="N852"/>
      <c r="O852"/>
      <c r="P852"/>
      <c r="Q852"/>
      <c r="R852"/>
      <c r="S852"/>
      <c r="T852"/>
      <c r="U852"/>
      <c r="V852"/>
      <c r="W852"/>
    </row>
    <row r="857" spans="1:24" x14ac:dyDescent="0.3">
      <c r="A857" s="41" t="s">
        <v>140</v>
      </c>
    </row>
    <row r="858" spans="1:24" x14ac:dyDescent="0.3">
      <c r="A858" s="41" t="str">
        <f>CONCATENATE(B858,"celkem")</f>
        <v>319celkem</v>
      </c>
      <c r="B858" s="41">
        <v>319</v>
      </c>
    </row>
    <row r="859" spans="1:24" x14ac:dyDescent="0.3">
      <c r="A859" s="41" t="str">
        <f>CONCATENATE(B859,"celkem")</f>
        <v>337celkem</v>
      </c>
      <c r="B859" s="41">
        <v>337</v>
      </c>
    </row>
  </sheetData>
  <autoFilter ref="A1:AV881" xr:uid="{00000000-0001-0000-0100-000000000000}"/>
  <phoneticPr fontId="25" type="noConversion"/>
  <conditionalFormatting sqref="E1">
    <cfRule type="containsText" dxfId="28" priority="20" operator="containsText" text="stídání">
      <formula>NOT(ISERROR(SEARCH("stídání",E1)))</formula>
    </cfRule>
    <cfRule type="containsText" dxfId="27" priority="21" operator="containsText" text="střídání">
      <formula>NOT(ISERROR(SEARCH("střídání",E1)))</formula>
    </cfRule>
  </conditionalFormatting>
  <conditionalFormatting sqref="P4:P11 P15:P22 P26:P35 P39:P53 P55:P67 P69:P79 P81 P103:P124 P128:P142 P146:P160 P164:P177 P181:P190 P209:P222 P224:P231 P233:P247 P249:P259 P306:P314 P316 P318:P322 P326:P339 P343:P353 P357:P366 P368:P401 P405:P416 P420:P429 P433:P444 P448:P460 P463:P479 P481:P502 P506:P526 P561:P573 P590:P601 P605:P619 P643:P656">
    <cfRule type="containsText" dxfId="26" priority="18" operator="containsText" text="POZOR">
      <formula>NOT(ISERROR(SEARCH("POZOR",P4)))</formula>
    </cfRule>
  </conditionalFormatting>
  <conditionalFormatting sqref="P83:P99 P194:P207 P528 P545:P557 P575:P586 P588 P603 P623:P638">
    <cfRule type="containsText" dxfId="25" priority="22" operator="containsText" text="POZOR">
      <formula>NOT(ISERROR(SEARCH("POZOR",P83)))</formula>
    </cfRule>
  </conditionalFormatting>
  <conditionalFormatting sqref="P261:P292">
    <cfRule type="containsText" dxfId="24" priority="2" operator="containsText" text="POZOR">
      <formula>NOT(ISERROR(SEARCH("POZOR",P261)))</formula>
    </cfRule>
  </conditionalFormatting>
  <conditionalFormatting sqref="P295:P303">
    <cfRule type="containsText" dxfId="23" priority="1" operator="containsText" text="POZOR">
      <formula>NOT(ISERROR(SEARCH("POZOR",P295)))</formula>
    </cfRule>
  </conditionalFormatting>
  <conditionalFormatting sqref="P530:P541">
    <cfRule type="containsText" dxfId="22" priority="19" operator="containsText" text="POZOR">
      <formula>NOT(ISERROR(SEARCH("POZOR",P530)))</formula>
    </cfRule>
  </conditionalFormatting>
  <conditionalFormatting sqref="P660:P669">
    <cfRule type="containsText" dxfId="21" priority="14" operator="containsText" text="POZOR">
      <formula>NOT(ISERROR(SEARCH("POZOR",P660)))</formula>
    </cfRule>
  </conditionalFormatting>
  <conditionalFormatting sqref="P673:P685">
    <cfRule type="containsText" dxfId="20" priority="13" operator="containsText" text="POZOR">
      <formula>NOT(ISERROR(SEARCH("POZOR",P673)))</formula>
    </cfRule>
  </conditionalFormatting>
  <conditionalFormatting sqref="P689:P701">
    <cfRule type="containsText" dxfId="19" priority="12" operator="containsText" text="POZOR">
      <formula>NOT(ISERROR(SEARCH("POZOR",P689)))</formula>
    </cfRule>
  </conditionalFormatting>
  <conditionalFormatting sqref="P705:P719">
    <cfRule type="containsText" dxfId="18" priority="11" operator="containsText" text="POZOR">
      <formula>NOT(ISERROR(SEARCH("POZOR",P705)))</formula>
    </cfRule>
  </conditionalFormatting>
  <conditionalFormatting sqref="P723:P738">
    <cfRule type="containsText" dxfId="17" priority="10" operator="containsText" text="POZOR">
      <formula>NOT(ISERROR(SEARCH("POZOR",P723)))</formula>
    </cfRule>
  </conditionalFormatting>
  <conditionalFormatting sqref="P742:P756">
    <cfRule type="containsText" dxfId="16" priority="9" operator="containsText" text="POZOR">
      <formula>NOT(ISERROR(SEARCH("POZOR",P742)))</formula>
    </cfRule>
  </conditionalFormatting>
  <conditionalFormatting sqref="P759:P776">
    <cfRule type="containsText" dxfId="15" priority="8" operator="containsText" text="POZOR">
      <formula>NOT(ISERROR(SEARCH("POZOR",P759)))</formula>
    </cfRule>
  </conditionalFormatting>
  <conditionalFormatting sqref="P778 P800">
    <cfRule type="containsText" dxfId="14" priority="16" operator="containsText" text="POZOR">
      <formula>NOT(ISERROR(SEARCH("POZOR",P778)))</formula>
    </cfRule>
  </conditionalFormatting>
  <conditionalFormatting sqref="P780:P798">
    <cfRule type="containsText" dxfId="13" priority="7" operator="containsText" text="POZOR">
      <formula>NOT(ISERROR(SEARCH("POZOR",P780)))</formula>
    </cfRule>
  </conditionalFormatting>
  <conditionalFormatting sqref="P802:P814">
    <cfRule type="containsText" dxfId="12" priority="6" operator="containsText" text="POZOR">
      <formula>NOT(ISERROR(SEARCH("POZOR",P802)))</formula>
    </cfRule>
  </conditionalFormatting>
  <conditionalFormatting sqref="P818:P833">
    <cfRule type="containsText" dxfId="11" priority="5" operator="containsText" text="POZOR">
      <formula>NOT(ISERROR(SEARCH("POZOR",P818)))</formula>
    </cfRule>
  </conditionalFormatting>
  <conditionalFormatting sqref="P837:P849">
    <cfRule type="containsText" dxfId="10" priority="4" operator="containsText" text="POZOR">
      <formula>NOT(ISERROR(SEARCH("POZOR",P837)))</formula>
    </cfRule>
  </conditionalFormatting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V191"/>
  <sheetViews>
    <sheetView workbookViewId="0">
      <selection activeCell="O19" sqref="O19"/>
    </sheetView>
  </sheetViews>
  <sheetFormatPr defaultRowHeight="14.4" x14ac:dyDescent="0.3"/>
  <cols>
    <col min="1" max="1" width="4.6640625" style="41" customWidth="1"/>
    <col min="2" max="2" width="9.109375" style="41" customWidth="1"/>
    <col min="3" max="5" width="3.88671875" style="41" customWidth="1"/>
    <col min="6" max="6" width="8.109375" style="41" customWidth="1"/>
    <col min="7" max="7" width="5.6640625" style="41" customWidth="1"/>
    <col min="8" max="8" width="11.44140625" style="41" customWidth="1"/>
    <col min="9" max="9" width="6.33203125" style="41" customWidth="1"/>
    <col min="10" max="10" width="3.6640625" style="41" customWidth="1"/>
    <col min="11" max="11" width="5.6640625" style="41" customWidth="1"/>
    <col min="12" max="12" width="5.6640625" style="53" customWidth="1"/>
    <col min="13" max="13" width="24.5546875" style="41" customWidth="1"/>
    <col min="14" max="14" width="6" style="53" customWidth="1"/>
    <col min="15" max="15" width="27.88671875" style="41" customWidth="1"/>
    <col min="16" max="16" width="6.44140625" style="41" customWidth="1"/>
    <col min="17" max="19" width="5.44140625" style="41" customWidth="1"/>
    <col min="20" max="20" width="5.6640625" style="41" customWidth="1"/>
    <col min="21" max="22" width="5.44140625" style="41" customWidth="1"/>
    <col min="23" max="23" width="6.5546875" style="41" customWidth="1"/>
    <col min="24" max="24" width="5" customWidth="1"/>
  </cols>
  <sheetData>
    <row r="1" spans="1:25" s="24" customFormat="1" ht="106.8" thickBot="1" x14ac:dyDescent="0.35">
      <c r="A1" s="54" t="s">
        <v>11</v>
      </c>
      <c r="B1" s="55" t="s">
        <v>42</v>
      </c>
      <c r="C1" s="56" t="s">
        <v>0</v>
      </c>
      <c r="D1" s="88" t="s">
        <v>1</v>
      </c>
      <c r="E1" s="56" t="s">
        <v>12</v>
      </c>
      <c r="F1" s="56" t="s">
        <v>13</v>
      </c>
      <c r="G1" s="56" t="s">
        <v>14</v>
      </c>
      <c r="H1" s="56" t="s">
        <v>15</v>
      </c>
      <c r="I1" s="56" t="s">
        <v>43</v>
      </c>
      <c r="J1" s="56" t="s">
        <v>44</v>
      </c>
      <c r="K1" s="56" t="s">
        <v>16</v>
      </c>
      <c r="L1" s="56" t="s">
        <v>17</v>
      </c>
      <c r="M1" s="56" t="s">
        <v>18</v>
      </c>
      <c r="N1" s="56" t="s">
        <v>19</v>
      </c>
      <c r="O1" s="56" t="s">
        <v>20</v>
      </c>
      <c r="P1" s="56" t="s">
        <v>45</v>
      </c>
      <c r="Q1" s="56" t="s">
        <v>21</v>
      </c>
      <c r="R1" s="56" t="s">
        <v>22</v>
      </c>
      <c r="S1" s="56" t="s">
        <v>23</v>
      </c>
      <c r="T1" s="56" t="s">
        <v>24</v>
      </c>
      <c r="U1" s="56" t="s">
        <v>25</v>
      </c>
      <c r="V1" s="56" t="s">
        <v>26</v>
      </c>
      <c r="W1" s="56" t="s">
        <v>27</v>
      </c>
    </row>
    <row r="3" spans="1:25" ht="15" thickBot="1" x14ac:dyDescent="0.35">
      <c r="A3" s="75"/>
      <c r="D3" s="51"/>
      <c r="F3" s="51"/>
      <c r="H3" s="76"/>
      <c r="I3" s="149"/>
      <c r="J3" s="150"/>
      <c r="K3" s="79"/>
      <c r="L3" s="151"/>
      <c r="M3" s="52"/>
      <c r="N3" s="151"/>
      <c r="O3" s="48"/>
      <c r="Q3" s="152"/>
      <c r="R3" s="152"/>
      <c r="S3" s="152"/>
      <c r="T3" s="152"/>
      <c r="U3" s="79"/>
      <c r="W3" s="79"/>
      <c r="X3" s="41"/>
      <c r="Y3" s="85"/>
    </row>
    <row r="4" spans="1:25" x14ac:dyDescent="0.3">
      <c r="A4" s="93">
        <v>306</v>
      </c>
      <c r="B4" s="42">
        <v>3206</v>
      </c>
      <c r="C4" s="42" t="s">
        <v>3</v>
      </c>
      <c r="D4" s="109"/>
      <c r="E4" s="110" t="str">
        <f t="shared" ref="E4:E5" si="0">CONCATENATE(C4,D4)</f>
        <v>6+</v>
      </c>
      <c r="F4" s="42" t="s">
        <v>78</v>
      </c>
      <c r="G4" s="191">
        <v>102</v>
      </c>
      <c r="H4" s="42" t="str">
        <f t="shared" ref="H4:H5" si="1">CONCATENATE(F4,"/",G4)</f>
        <v>XXX225/102</v>
      </c>
      <c r="I4" s="64" t="s">
        <v>5</v>
      </c>
      <c r="J4" s="64" t="s">
        <v>5</v>
      </c>
      <c r="K4" s="111">
        <v>0.21736111111111112</v>
      </c>
      <c r="L4" s="112">
        <v>0.21875</v>
      </c>
      <c r="M4" s="131" t="s">
        <v>65</v>
      </c>
      <c r="N4" s="112">
        <v>0.23958333333333334</v>
      </c>
      <c r="O4" s="131" t="s">
        <v>70</v>
      </c>
      <c r="P4" s="42" t="str">
        <f t="shared" ref="P4:P10" si="2">IF(M5=O4,"OK","POZOR")</f>
        <v>OK</v>
      </c>
      <c r="Q4" s="114">
        <f t="shared" ref="Q4:Q11" si="3">IF(ISNUMBER(G4),N4-L4,IF(F4="přejezd",N4-L4,0))</f>
        <v>2.0833333333333343E-2</v>
      </c>
      <c r="R4" s="114">
        <f t="shared" ref="R4:R11" si="4">IF(ISNUMBER(G4),L4-K4,0)</f>
        <v>1.388888888888884E-3</v>
      </c>
      <c r="S4" s="114">
        <f t="shared" ref="S4:S11" si="5">Q4+R4</f>
        <v>2.2222222222222227E-2</v>
      </c>
      <c r="T4" s="114"/>
      <c r="U4" s="42">
        <v>22</v>
      </c>
      <c r="V4" s="42">
        <f>INDEX('Počty dní'!L:P,MATCH(E4,'Počty dní'!N:N,0),4)</f>
        <v>112</v>
      </c>
      <c r="W4" s="65">
        <f t="shared" ref="W4:W6" si="6">V4*U4</f>
        <v>2464</v>
      </c>
      <c r="X4" s="16"/>
    </row>
    <row r="5" spans="1:25" x14ac:dyDescent="0.3">
      <c r="A5" s="94">
        <v>306</v>
      </c>
      <c r="B5" s="44">
        <v>3206</v>
      </c>
      <c r="C5" s="44" t="s">
        <v>3</v>
      </c>
      <c r="D5" s="89"/>
      <c r="E5" s="67" t="str">
        <f t="shared" si="0"/>
        <v>6+</v>
      </c>
      <c r="F5" s="44" t="s">
        <v>78</v>
      </c>
      <c r="G5" s="192">
        <v>101</v>
      </c>
      <c r="H5" s="44" t="str">
        <f t="shared" si="1"/>
        <v>XXX225/101</v>
      </c>
      <c r="I5" s="68" t="s">
        <v>5</v>
      </c>
      <c r="J5" s="68" t="s">
        <v>5</v>
      </c>
      <c r="K5" s="69">
        <v>0.2590277777777778</v>
      </c>
      <c r="L5" s="70">
        <v>0.26041666666666669</v>
      </c>
      <c r="M5" s="142" t="s">
        <v>70</v>
      </c>
      <c r="N5" s="70">
        <v>0.28125</v>
      </c>
      <c r="O5" s="142" t="s">
        <v>65</v>
      </c>
      <c r="P5" s="44" t="str">
        <f t="shared" si="2"/>
        <v>OK</v>
      </c>
      <c r="Q5" s="71">
        <f t="shared" si="3"/>
        <v>2.0833333333333315E-2</v>
      </c>
      <c r="R5" s="71">
        <f t="shared" si="4"/>
        <v>1.388888888888884E-3</v>
      </c>
      <c r="S5" s="71">
        <f t="shared" si="5"/>
        <v>2.2222222222222199E-2</v>
      </c>
      <c r="T5" s="71">
        <f t="shared" ref="T5:T11" si="7">K5-N4</f>
        <v>1.9444444444444459E-2</v>
      </c>
      <c r="U5" s="44">
        <v>22</v>
      </c>
      <c r="V5" s="44">
        <f>INDEX('Počty dní'!L:P,MATCH(E5,'Počty dní'!N:N,0),4)</f>
        <v>112</v>
      </c>
      <c r="W5" s="115">
        <f t="shared" si="6"/>
        <v>2464</v>
      </c>
      <c r="X5" s="16"/>
    </row>
    <row r="6" spans="1:25" x14ac:dyDescent="0.3">
      <c r="A6" s="94">
        <v>306</v>
      </c>
      <c r="B6" s="44">
        <v>3206</v>
      </c>
      <c r="C6" s="44" t="s">
        <v>3</v>
      </c>
      <c r="D6" s="89"/>
      <c r="E6" s="67" t="str">
        <f t="shared" ref="E6:E11" si="8">CONCATENATE(C6,D6)</f>
        <v>6+</v>
      </c>
      <c r="F6" s="44" t="s">
        <v>78</v>
      </c>
      <c r="G6" s="192">
        <v>104</v>
      </c>
      <c r="H6" s="44" t="str">
        <f t="shared" ref="H6:H11" si="9">CONCATENATE(F6,"/",G6)</f>
        <v>XXX225/104</v>
      </c>
      <c r="I6" s="68" t="s">
        <v>5</v>
      </c>
      <c r="J6" s="68" t="s">
        <v>5</v>
      </c>
      <c r="K6" s="69">
        <v>0.3840277777777778</v>
      </c>
      <c r="L6" s="70">
        <v>0.38541666666666669</v>
      </c>
      <c r="M6" s="142" t="s">
        <v>65</v>
      </c>
      <c r="N6" s="70">
        <v>0.40625</v>
      </c>
      <c r="O6" s="142" t="s">
        <v>70</v>
      </c>
      <c r="P6" s="44" t="str">
        <f t="shared" si="2"/>
        <v>OK</v>
      </c>
      <c r="Q6" s="71">
        <f t="shared" si="3"/>
        <v>2.0833333333333315E-2</v>
      </c>
      <c r="R6" s="71">
        <f t="shared" si="4"/>
        <v>1.388888888888884E-3</v>
      </c>
      <c r="S6" s="71">
        <f t="shared" si="5"/>
        <v>2.2222222222222199E-2</v>
      </c>
      <c r="T6" s="71">
        <f t="shared" si="7"/>
        <v>0.1027777777777778</v>
      </c>
      <c r="U6" s="44">
        <v>22</v>
      </c>
      <c r="V6" s="44">
        <f>INDEX('Počty dní'!L:P,MATCH(E6,'Počty dní'!N:N,0),4)</f>
        <v>112</v>
      </c>
      <c r="W6" s="115">
        <f t="shared" si="6"/>
        <v>2464</v>
      </c>
      <c r="X6" s="16"/>
    </row>
    <row r="7" spans="1:25" x14ac:dyDescent="0.3">
      <c r="A7" s="94">
        <v>306</v>
      </c>
      <c r="B7" s="44">
        <v>3206</v>
      </c>
      <c r="C7" s="44" t="s">
        <v>3</v>
      </c>
      <c r="D7" s="89"/>
      <c r="E7" s="67" t="str">
        <f t="shared" si="8"/>
        <v>6+</v>
      </c>
      <c r="F7" s="44" t="s">
        <v>78</v>
      </c>
      <c r="G7" s="192">
        <v>103</v>
      </c>
      <c r="H7" s="44" t="str">
        <f t="shared" si="9"/>
        <v>XXX225/103</v>
      </c>
      <c r="I7" s="68" t="s">
        <v>5</v>
      </c>
      <c r="J7" s="68" t="s">
        <v>5</v>
      </c>
      <c r="K7" s="69">
        <v>0.42569444444444443</v>
      </c>
      <c r="L7" s="70">
        <v>0.42708333333333331</v>
      </c>
      <c r="M7" s="142" t="s">
        <v>70</v>
      </c>
      <c r="N7" s="70">
        <v>0.44791666666666669</v>
      </c>
      <c r="O7" s="142" t="s">
        <v>65</v>
      </c>
      <c r="P7" s="44" t="str">
        <f t="shared" si="2"/>
        <v>OK</v>
      </c>
      <c r="Q7" s="71">
        <f t="shared" si="3"/>
        <v>2.083333333333337E-2</v>
      </c>
      <c r="R7" s="71">
        <f t="shared" si="4"/>
        <v>1.388888888888884E-3</v>
      </c>
      <c r="S7" s="71">
        <f t="shared" si="5"/>
        <v>2.2222222222222254E-2</v>
      </c>
      <c r="T7" s="71">
        <f t="shared" si="7"/>
        <v>1.9444444444444431E-2</v>
      </c>
      <c r="U7" s="44">
        <v>22</v>
      </c>
      <c r="V7" s="44">
        <f>INDEX('Počty dní'!L:P,MATCH(E7,'Počty dní'!N:N,0),4)</f>
        <v>112</v>
      </c>
      <c r="W7" s="115">
        <f>V7*U7</f>
        <v>2464</v>
      </c>
      <c r="X7" s="16"/>
    </row>
    <row r="8" spans="1:25" x14ac:dyDescent="0.3">
      <c r="A8" s="94">
        <v>306</v>
      </c>
      <c r="B8" s="44">
        <v>3206</v>
      </c>
      <c r="C8" s="44" t="s">
        <v>3</v>
      </c>
      <c r="D8" s="89"/>
      <c r="E8" s="67" t="str">
        <f t="shared" si="8"/>
        <v>6+</v>
      </c>
      <c r="F8" s="44" t="s">
        <v>78</v>
      </c>
      <c r="G8" s="192">
        <v>106</v>
      </c>
      <c r="H8" s="44" t="str">
        <f t="shared" si="9"/>
        <v>XXX225/106</v>
      </c>
      <c r="I8" s="68" t="s">
        <v>5</v>
      </c>
      <c r="J8" s="68" t="s">
        <v>5</v>
      </c>
      <c r="K8" s="69">
        <v>0.55069444444444449</v>
      </c>
      <c r="L8" s="70">
        <v>0.55208333333333337</v>
      </c>
      <c r="M8" s="142" t="s">
        <v>65</v>
      </c>
      <c r="N8" s="70">
        <v>0.57291666666666663</v>
      </c>
      <c r="O8" s="142" t="s">
        <v>70</v>
      </c>
      <c r="P8" s="44" t="str">
        <f t="shared" si="2"/>
        <v>OK</v>
      </c>
      <c r="Q8" s="71">
        <f t="shared" si="3"/>
        <v>2.0833333333333259E-2</v>
      </c>
      <c r="R8" s="71">
        <f t="shared" si="4"/>
        <v>1.388888888888884E-3</v>
      </c>
      <c r="S8" s="71">
        <f t="shared" si="5"/>
        <v>2.2222222222222143E-2</v>
      </c>
      <c r="T8" s="71">
        <f t="shared" si="7"/>
        <v>0.1027777777777778</v>
      </c>
      <c r="U8" s="44">
        <v>22</v>
      </c>
      <c r="V8" s="44">
        <f>INDEX('Počty dní'!L:P,MATCH(E8,'Počty dní'!N:N,0),4)</f>
        <v>112</v>
      </c>
      <c r="W8" s="115">
        <f>V8*U8</f>
        <v>2464</v>
      </c>
      <c r="X8" s="16"/>
    </row>
    <row r="9" spans="1:25" x14ac:dyDescent="0.3">
      <c r="A9" s="94">
        <v>306</v>
      </c>
      <c r="B9" s="44">
        <v>3206</v>
      </c>
      <c r="C9" s="44" t="s">
        <v>3</v>
      </c>
      <c r="D9" s="89"/>
      <c r="E9" s="67" t="str">
        <f t="shared" si="8"/>
        <v>6+</v>
      </c>
      <c r="F9" s="44" t="s">
        <v>78</v>
      </c>
      <c r="G9" s="192">
        <v>105</v>
      </c>
      <c r="H9" s="44" t="str">
        <f t="shared" si="9"/>
        <v>XXX225/105</v>
      </c>
      <c r="I9" s="68" t="s">
        <v>5</v>
      </c>
      <c r="J9" s="68" t="s">
        <v>5</v>
      </c>
      <c r="K9" s="69">
        <v>0.59236111111111112</v>
      </c>
      <c r="L9" s="70">
        <v>0.59375</v>
      </c>
      <c r="M9" s="142" t="s">
        <v>70</v>
      </c>
      <c r="N9" s="70">
        <v>0.61458333333333337</v>
      </c>
      <c r="O9" s="142" t="s">
        <v>65</v>
      </c>
      <c r="P9" s="44" t="str">
        <f t="shared" si="2"/>
        <v>OK</v>
      </c>
      <c r="Q9" s="71">
        <f t="shared" si="3"/>
        <v>2.083333333333337E-2</v>
      </c>
      <c r="R9" s="71">
        <f t="shared" si="4"/>
        <v>1.388888888888884E-3</v>
      </c>
      <c r="S9" s="71">
        <f t="shared" si="5"/>
        <v>2.2222222222222254E-2</v>
      </c>
      <c r="T9" s="71">
        <f t="shared" si="7"/>
        <v>1.9444444444444486E-2</v>
      </c>
      <c r="U9" s="44">
        <v>22</v>
      </c>
      <c r="V9" s="44">
        <f>INDEX('Počty dní'!L:P,MATCH(E9,'Počty dní'!N:N,0),4)</f>
        <v>112</v>
      </c>
      <c r="W9" s="115">
        <f>V9*U9</f>
        <v>2464</v>
      </c>
      <c r="X9" s="16"/>
    </row>
    <row r="10" spans="1:25" x14ac:dyDescent="0.3">
      <c r="A10" s="94">
        <v>306</v>
      </c>
      <c r="B10" s="44">
        <v>3206</v>
      </c>
      <c r="C10" s="44" t="s">
        <v>3</v>
      </c>
      <c r="D10" s="89"/>
      <c r="E10" s="67" t="str">
        <f t="shared" si="8"/>
        <v>6+</v>
      </c>
      <c r="F10" s="44" t="s">
        <v>78</v>
      </c>
      <c r="G10" s="192">
        <v>108</v>
      </c>
      <c r="H10" s="44" t="str">
        <f t="shared" si="9"/>
        <v>XXX225/108</v>
      </c>
      <c r="I10" s="68" t="s">
        <v>5</v>
      </c>
      <c r="J10" s="68" t="s">
        <v>5</v>
      </c>
      <c r="K10" s="69">
        <v>0.71736111111111101</v>
      </c>
      <c r="L10" s="70">
        <v>0.71875</v>
      </c>
      <c r="M10" s="142" t="s">
        <v>65</v>
      </c>
      <c r="N10" s="70">
        <v>0.73958333333333337</v>
      </c>
      <c r="O10" s="142" t="s">
        <v>70</v>
      </c>
      <c r="P10" s="44" t="str">
        <f t="shared" si="2"/>
        <v>OK</v>
      </c>
      <c r="Q10" s="71">
        <f t="shared" si="3"/>
        <v>2.083333333333337E-2</v>
      </c>
      <c r="R10" s="71">
        <f t="shared" si="4"/>
        <v>1.388888888888995E-3</v>
      </c>
      <c r="S10" s="71">
        <f t="shared" si="5"/>
        <v>2.2222222222222365E-2</v>
      </c>
      <c r="T10" s="71">
        <f t="shared" si="7"/>
        <v>0.10277777777777763</v>
      </c>
      <c r="U10" s="44">
        <v>22</v>
      </c>
      <c r="V10" s="44">
        <f>INDEX('Počty dní'!L:P,MATCH(E10,'Počty dní'!N:N,0),4)</f>
        <v>112</v>
      </c>
      <c r="W10" s="115">
        <f>V10*U10</f>
        <v>2464</v>
      </c>
      <c r="X10" s="16"/>
    </row>
    <row r="11" spans="1:25" ht="15" thickBot="1" x14ac:dyDescent="0.35">
      <c r="A11" s="95">
        <v>306</v>
      </c>
      <c r="B11" s="46">
        <v>3206</v>
      </c>
      <c r="C11" s="46" t="s">
        <v>3</v>
      </c>
      <c r="D11" s="116"/>
      <c r="E11" s="117" t="str">
        <f t="shared" si="8"/>
        <v>6+</v>
      </c>
      <c r="F11" s="46" t="s">
        <v>78</v>
      </c>
      <c r="G11" s="196">
        <v>107</v>
      </c>
      <c r="H11" s="46" t="str">
        <f t="shared" si="9"/>
        <v>XXX225/107</v>
      </c>
      <c r="I11" s="72" t="s">
        <v>5</v>
      </c>
      <c r="J11" s="72" t="s">
        <v>5</v>
      </c>
      <c r="K11" s="73">
        <v>0.75902777777777775</v>
      </c>
      <c r="L11" s="74">
        <v>0.76041666666666663</v>
      </c>
      <c r="M11" s="184" t="s">
        <v>70</v>
      </c>
      <c r="N11" s="74">
        <v>0.78125</v>
      </c>
      <c r="O11" s="184" t="s">
        <v>65</v>
      </c>
      <c r="P11" s="46"/>
      <c r="Q11" s="118">
        <f t="shared" si="3"/>
        <v>2.083333333333337E-2</v>
      </c>
      <c r="R11" s="118">
        <f t="shared" si="4"/>
        <v>1.388888888888884E-3</v>
      </c>
      <c r="S11" s="118">
        <f t="shared" si="5"/>
        <v>2.2222222222222254E-2</v>
      </c>
      <c r="T11" s="118">
        <f t="shared" si="7"/>
        <v>1.9444444444444375E-2</v>
      </c>
      <c r="U11" s="46">
        <v>22</v>
      </c>
      <c r="V11" s="46">
        <f>INDEX('Počty dní'!L:P,MATCH(E11,'Počty dní'!N:N,0),4)</f>
        <v>112</v>
      </c>
      <c r="W11" s="119">
        <f>V11*U11</f>
        <v>2464</v>
      </c>
      <c r="X11" s="16"/>
    </row>
    <row r="12" spans="1:25" ht="15" thickBot="1" x14ac:dyDescent="0.35">
      <c r="A12" s="174" t="str">
        <f ca="1">CONCATENATE(INDIRECT("R[-3]C[0]",FALSE),"celkem")</f>
        <v>306celkem</v>
      </c>
      <c r="B12" s="135"/>
      <c r="C12" s="135" t="str">
        <f ca="1">INDIRECT("R[-1]C[12]",FALSE)</f>
        <v>Habry,,aut.st.</v>
      </c>
      <c r="D12" s="175"/>
      <c r="E12" s="135"/>
      <c r="F12" s="175"/>
      <c r="G12" s="135"/>
      <c r="H12" s="176"/>
      <c r="I12" s="177"/>
      <c r="J12" s="178" t="str">
        <f ca="1">INDIRECT("R[-2]C[0]",FALSE)</f>
        <v>S</v>
      </c>
      <c r="K12" s="170"/>
      <c r="L12" s="171"/>
      <c r="M12" s="172"/>
      <c r="N12" s="171"/>
      <c r="O12" s="173"/>
      <c r="P12" s="135"/>
      <c r="Q12" s="179">
        <f>SUM(Q4:Q11)</f>
        <v>0.16666666666666671</v>
      </c>
      <c r="R12" s="179">
        <f t="shared" ref="R12:T12" si="10">SUM(R4:R11)</f>
        <v>1.1111111111111183E-2</v>
      </c>
      <c r="S12" s="179">
        <f t="shared" si="10"/>
        <v>0.1777777777777779</v>
      </c>
      <c r="T12" s="179">
        <f t="shared" si="10"/>
        <v>0.38611111111111096</v>
      </c>
      <c r="U12" s="180">
        <f>SUM(U4:U11)</f>
        <v>176</v>
      </c>
      <c r="V12" s="181"/>
      <c r="W12" s="182">
        <f>SUM(W4:W11)</f>
        <v>19712</v>
      </c>
      <c r="X12" s="41"/>
    </row>
    <row r="13" spans="1:25" x14ac:dyDescent="0.3">
      <c r="A13" s="75"/>
      <c r="D13" s="51"/>
      <c r="F13" s="51"/>
      <c r="H13" s="76"/>
      <c r="I13" s="149"/>
      <c r="J13" s="150"/>
      <c r="K13" s="79"/>
      <c r="L13" s="151"/>
      <c r="M13" s="52"/>
      <c r="N13" s="151"/>
      <c r="O13" s="48"/>
      <c r="Q13" s="152"/>
      <c r="R13" s="152"/>
      <c r="S13" s="152"/>
      <c r="T13" s="152"/>
      <c r="U13" s="79"/>
      <c r="W13" s="79"/>
      <c r="X13" s="41"/>
    </row>
    <row r="14" spans="1:25" ht="15" thickBot="1" x14ac:dyDescent="0.35">
      <c r="A14" s="75"/>
      <c r="D14" s="51"/>
      <c r="F14" s="51"/>
      <c r="H14" s="76"/>
      <c r="I14" s="149"/>
      <c r="J14" s="150"/>
      <c r="K14" s="79"/>
      <c r="L14" s="151"/>
      <c r="M14" s="52"/>
      <c r="N14" s="151"/>
      <c r="O14" s="48"/>
      <c r="Q14" s="152"/>
      <c r="R14" s="152"/>
      <c r="S14" s="152"/>
      <c r="T14" s="152"/>
      <c r="U14" s="79"/>
      <c r="W14" s="79"/>
      <c r="X14" s="41"/>
    </row>
    <row r="15" spans="1:25" x14ac:dyDescent="0.3">
      <c r="A15" s="93">
        <v>313</v>
      </c>
      <c r="B15" s="42">
        <v>3213</v>
      </c>
      <c r="C15" s="42" t="s">
        <v>3</v>
      </c>
      <c r="D15" s="109"/>
      <c r="E15" s="110" t="str">
        <f t="shared" ref="E15:E16" si="11">CONCATENATE(C15,D15)</f>
        <v>6+</v>
      </c>
      <c r="F15" s="42" t="s">
        <v>133</v>
      </c>
      <c r="G15" s="191">
        <v>102</v>
      </c>
      <c r="H15" s="42" t="str">
        <f t="shared" ref="H15:H16" si="12">CONCATENATE(F15,"/",G15)</f>
        <v>XXX221/102</v>
      </c>
      <c r="I15" s="64" t="s">
        <v>5</v>
      </c>
      <c r="J15" s="64" t="s">
        <v>5</v>
      </c>
      <c r="K15" s="111">
        <v>0.33680555555555558</v>
      </c>
      <c r="L15" s="112">
        <v>0.33888888888888885</v>
      </c>
      <c r="M15" s="131" t="s">
        <v>48</v>
      </c>
      <c r="N15" s="112">
        <v>0.36805555555555558</v>
      </c>
      <c r="O15" s="131" t="s">
        <v>70</v>
      </c>
      <c r="P15" s="42" t="str">
        <f t="shared" ref="P15:P27" si="13">IF(M16=O15,"OK","POZOR")</f>
        <v>OK</v>
      </c>
      <c r="Q15" s="114">
        <f t="shared" ref="Q15:Q28" si="14">IF(ISNUMBER(G15),N15-L15,IF(F15="přejezd",N15-L15,0))</f>
        <v>2.916666666666673E-2</v>
      </c>
      <c r="R15" s="114">
        <f t="shared" ref="R15:R28" si="15">IF(ISNUMBER(G15),L15-K15,0)</f>
        <v>2.0833333333332704E-3</v>
      </c>
      <c r="S15" s="114">
        <f t="shared" ref="S15:S28" si="16">Q15+R15</f>
        <v>3.125E-2</v>
      </c>
      <c r="T15" s="114"/>
      <c r="U15" s="42">
        <v>22.5</v>
      </c>
      <c r="V15" s="42">
        <f>INDEX('Počty dní'!L:P,MATCH(E15,'Počty dní'!N:N,0),4)</f>
        <v>112</v>
      </c>
      <c r="W15" s="65">
        <f t="shared" ref="W15:W17" si="17">V15*U15</f>
        <v>2520</v>
      </c>
      <c r="X15" s="16"/>
    </row>
    <row r="16" spans="1:25" x14ac:dyDescent="0.3">
      <c r="A16" s="94">
        <v>313</v>
      </c>
      <c r="B16" s="44">
        <v>3213</v>
      </c>
      <c r="C16" s="44" t="s">
        <v>3</v>
      </c>
      <c r="D16" s="89"/>
      <c r="E16" s="67" t="str">
        <f t="shared" si="11"/>
        <v>6+</v>
      </c>
      <c r="F16" s="44" t="s">
        <v>133</v>
      </c>
      <c r="G16" s="192">
        <v>101</v>
      </c>
      <c r="H16" s="44" t="str">
        <f t="shared" si="12"/>
        <v>XXX221/101</v>
      </c>
      <c r="I16" s="68" t="s">
        <v>5</v>
      </c>
      <c r="J16" s="68" t="s">
        <v>5</v>
      </c>
      <c r="K16" s="69">
        <v>0.38055555555555554</v>
      </c>
      <c r="L16" s="70">
        <v>0.38194444444444442</v>
      </c>
      <c r="M16" s="142" t="s">
        <v>70</v>
      </c>
      <c r="N16" s="70">
        <v>0.41111111111111115</v>
      </c>
      <c r="O16" s="142" t="s">
        <v>48</v>
      </c>
      <c r="P16" s="44" t="str">
        <f t="shared" si="13"/>
        <v>OK</v>
      </c>
      <c r="Q16" s="71">
        <f t="shared" si="14"/>
        <v>2.916666666666673E-2</v>
      </c>
      <c r="R16" s="71">
        <f t="shared" si="15"/>
        <v>1.388888888888884E-3</v>
      </c>
      <c r="S16" s="71">
        <f t="shared" si="16"/>
        <v>3.0555555555555614E-2</v>
      </c>
      <c r="T16" s="71">
        <f t="shared" ref="T16:T28" si="18">K16-N15</f>
        <v>1.2499999999999956E-2</v>
      </c>
      <c r="U16" s="44">
        <v>22.5</v>
      </c>
      <c r="V16" s="44">
        <f>INDEX('Počty dní'!L:P,MATCH(E16,'Počty dní'!N:N,0),4)</f>
        <v>112</v>
      </c>
      <c r="W16" s="115">
        <f t="shared" si="17"/>
        <v>2520</v>
      </c>
      <c r="X16" s="16"/>
    </row>
    <row r="17" spans="1:24" x14ac:dyDescent="0.3">
      <c r="A17" s="94">
        <v>313</v>
      </c>
      <c r="B17" s="44">
        <v>3213</v>
      </c>
      <c r="C17" s="44" t="s">
        <v>3</v>
      </c>
      <c r="D17" s="89"/>
      <c r="E17" s="67" t="str">
        <f t="shared" ref="E17:E28" si="19">CONCATENATE(C17,D17)</f>
        <v>6+</v>
      </c>
      <c r="F17" s="44" t="s">
        <v>29</v>
      </c>
      <c r="G17" s="192"/>
      <c r="H17" s="44" t="str">
        <f t="shared" ref="H17:H28" si="20">CONCATENATE(F17,"/",G17)</f>
        <v>přejezd/</v>
      </c>
      <c r="I17" s="68"/>
      <c r="J17" s="68" t="s">
        <v>5</v>
      </c>
      <c r="K17" s="69">
        <v>0.4368055555555555</v>
      </c>
      <c r="L17" s="70">
        <v>0.4368055555555555</v>
      </c>
      <c r="M17" s="142" t="s">
        <v>48</v>
      </c>
      <c r="N17" s="70">
        <v>0.43958333333333338</v>
      </c>
      <c r="O17" s="142" t="s">
        <v>103</v>
      </c>
      <c r="P17" s="44" t="str">
        <f t="shared" si="13"/>
        <v>OK</v>
      </c>
      <c r="Q17" s="71">
        <f t="shared" si="14"/>
        <v>2.7777777777778789E-3</v>
      </c>
      <c r="R17" s="71">
        <f t="shared" si="15"/>
        <v>0</v>
      </c>
      <c r="S17" s="71">
        <f t="shared" si="16"/>
        <v>2.7777777777778789E-3</v>
      </c>
      <c r="T17" s="71">
        <f t="shared" si="18"/>
        <v>2.5694444444444353E-2</v>
      </c>
      <c r="U17" s="44"/>
      <c r="V17" s="44">
        <f>INDEX('Počty dní'!L:P,MATCH(E17,'Počty dní'!N:N,0),4)</f>
        <v>112</v>
      </c>
      <c r="W17" s="115">
        <f t="shared" si="17"/>
        <v>0</v>
      </c>
      <c r="X17" s="16"/>
    </row>
    <row r="18" spans="1:24" x14ac:dyDescent="0.3">
      <c r="A18" s="94">
        <v>313</v>
      </c>
      <c r="B18" s="44">
        <v>3213</v>
      </c>
      <c r="C18" s="44" t="s">
        <v>3</v>
      </c>
      <c r="D18" s="89"/>
      <c r="E18" s="67" t="str">
        <f t="shared" si="19"/>
        <v>6+</v>
      </c>
      <c r="F18" s="44" t="s">
        <v>117</v>
      </c>
      <c r="G18" s="192">
        <v>101</v>
      </c>
      <c r="H18" s="44" t="str">
        <f t="shared" si="20"/>
        <v>XXX213/101</v>
      </c>
      <c r="I18" s="68" t="s">
        <v>5</v>
      </c>
      <c r="J18" s="68" t="s">
        <v>5</v>
      </c>
      <c r="K18" s="69">
        <v>0.43958333333333338</v>
      </c>
      <c r="L18" s="70">
        <v>0.44097222222222227</v>
      </c>
      <c r="M18" s="142" t="s">
        <v>103</v>
      </c>
      <c r="N18" s="70">
        <v>0.46597222222222223</v>
      </c>
      <c r="O18" s="142" t="s">
        <v>118</v>
      </c>
      <c r="P18" s="44" t="str">
        <f t="shared" si="13"/>
        <v>OK</v>
      </c>
      <c r="Q18" s="71">
        <f t="shared" si="14"/>
        <v>2.4999999999999967E-2</v>
      </c>
      <c r="R18" s="71">
        <f t="shared" si="15"/>
        <v>1.388888888888884E-3</v>
      </c>
      <c r="S18" s="71">
        <f t="shared" si="16"/>
        <v>2.6388888888888851E-2</v>
      </c>
      <c r="T18" s="71">
        <f t="shared" si="18"/>
        <v>0</v>
      </c>
      <c r="U18" s="44">
        <v>20.3</v>
      </c>
      <c r="V18" s="44">
        <f>INDEX('Počty dní'!L:P,MATCH(E18,'Počty dní'!N:N,0),4)</f>
        <v>112</v>
      </c>
      <c r="W18" s="115">
        <f t="shared" ref="W18:W28" si="21">V18*U18</f>
        <v>2273.6</v>
      </c>
      <c r="X18" s="16"/>
    </row>
    <row r="19" spans="1:24" x14ac:dyDescent="0.3">
      <c r="A19" s="94">
        <v>313</v>
      </c>
      <c r="B19" s="44">
        <v>3213</v>
      </c>
      <c r="C19" s="44" t="s">
        <v>3</v>
      </c>
      <c r="D19" s="89"/>
      <c r="E19" s="67" t="str">
        <f t="shared" si="19"/>
        <v>6+</v>
      </c>
      <c r="F19" s="44" t="s">
        <v>120</v>
      </c>
      <c r="G19" s="192">
        <v>104</v>
      </c>
      <c r="H19" s="44" t="str">
        <f t="shared" si="20"/>
        <v>XXX215/104</v>
      </c>
      <c r="I19" s="68" t="s">
        <v>5</v>
      </c>
      <c r="J19" s="68" t="s">
        <v>5</v>
      </c>
      <c r="K19" s="69">
        <v>0.46666666666666662</v>
      </c>
      <c r="L19" s="70">
        <v>0.46736111111111112</v>
      </c>
      <c r="M19" s="142" t="s">
        <v>118</v>
      </c>
      <c r="N19" s="70">
        <v>0.4916666666666667</v>
      </c>
      <c r="O19" s="142" t="s">
        <v>70</v>
      </c>
      <c r="P19" s="44" t="str">
        <f t="shared" si="13"/>
        <v>OK</v>
      </c>
      <c r="Q19" s="71">
        <f t="shared" si="14"/>
        <v>2.430555555555558E-2</v>
      </c>
      <c r="R19" s="71">
        <f t="shared" si="15"/>
        <v>6.9444444444449749E-4</v>
      </c>
      <c r="S19" s="71">
        <f t="shared" si="16"/>
        <v>2.5000000000000078E-2</v>
      </c>
      <c r="T19" s="71">
        <f t="shared" si="18"/>
        <v>6.9444444444438647E-4</v>
      </c>
      <c r="U19" s="44">
        <v>24.5</v>
      </c>
      <c r="V19" s="44">
        <f>INDEX('Počty dní'!L:P,MATCH(E19,'Počty dní'!N:N,0),4)</f>
        <v>112</v>
      </c>
      <c r="W19" s="115">
        <f t="shared" si="21"/>
        <v>2744</v>
      </c>
      <c r="X19" s="16"/>
    </row>
    <row r="20" spans="1:24" x14ac:dyDescent="0.3">
      <c r="A20" s="94">
        <v>313</v>
      </c>
      <c r="B20" s="44">
        <v>3213</v>
      </c>
      <c r="C20" s="44" t="s">
        <v>3</v>
      </c>
      <c r="D20" s="89"/>
      <c r="E20" s="67" t="str">
        <f t="shared" si="19"/>
        <v>6+</v>
      </c>
      <c r="F20" s="44" t="s">
        <v>120</v>
      </c>
      <c r="G20" s="192">
        <v>103</v>
      </c>
      <c r="H20" s="44" t="str">
        <f t="shared" si="20"/>
        <v>XXX215/103</v>
      </c>
      <c r="I20" s="68" t="s">
        <v>5</v>
      </c>
      <c r="J20" s="68" t="s">
        <v>5</v>
      </c>
      <c r="K20" s="69">
        <v>0.50902777777777775</v>
      </c>
      <c r="L20" s="70">
        <v>0.51041666666666663</v>
      </c>
      <c r="M20" s="142" t="s">
        <v>70</v>
      </c>
      <c r="N20" s="70">
        <v>0.53333333333333333</v>
      </c>
      <c r="O20" s="142" t="s">
        <v>118</v>
      </c>
      <c r="P20" s="44" t="str">
        <f t="shared" si="13"/>
        <v>OK</v>
      </c>
      <c r="Q20" s="71">
        <f t="shared" si="14"/>
        <v>2.2916666666666696E-2</v>
      </c>
      <c r="R20" s="71">
        <f t="shared" si="15"/>
        <v>1.388888888888884E-3</v>
      </c>
      <c r="S20" s="71">
        <f t="shared" si="16"/>
        <v>2.430555555555558E-2</v>
      </c>
      <c r="T20" s="71">
        <f t="shared" si="18"/>
        <v>1.7361111111111049E-2</v>
      </c>
      <c r="U20" s="44">
        <v>24.5</v>
      </c>
      <c r="V20" s="44">
        <f>INDEX('Počty dní'!L:P,MATCH(E20,'Počty dní'!N:N,0),4)</f>
        <v>112</v>
      </c>
      <c r="W20" s="115">
        <f t="shared" si="21"/>
        <v>2744</v>
      </c>
      <c r="X20" s="16"/>
    </row>
    <row r="21" spans="1:24" x14ac:dyDescent="0.3">
      <c r="A21" s="94">
        <v>313</v>
      </c>
      <c r="B21" s="44">
        <v>3213</v>
      </c>
      <c r="C21" s="44" t="s">
        <v>3</v>
      </c>
      <c r="D21" s="89"/>
      <c r="E21" s="67" t="str">
        <f t="shared" si="19"/>
        <v>6+</v>
      </c>
      <c r="F21" s="44" t="s">
        <v>117</v>
      </c>
      <c r="G21" s="192">
        <v>104</v>
      </c>
      <c r="H21" s="44" t="str">
        <f t="shared" si="20"/>
        <v>XXX213/104</v>
      </c>
      <c r="I21" s="68" t="s">
        <v>5</v>
      </c>
      <c r="J21" s="68" t="s">
        <v>5</v>
      </c>
      <c r="K21" s="69">
        <v>0.53402777777777777</v>
      </c>
      <c r="L21" s="70">
        <v>0.53541666666666665</v>
      </c>
      <c r="M21" s="142" t="s">
        <v>118</v>
      </c>
      <c r="N21" s="70">
        <v>0.55902777777777779</v>
      </c>
      <c r="O21" s="142" t="s">
        <v>103</v>
      </c>
      <c r="P21" s="44" t="str">
        <f t="shared" si="13"/>
        <v>OK</v>
      </c>
      <c r="Q21" s="71">
        <f t="shared" si="14"/>
        <v>2.3611111111111138E-2</v>
      </c>
      <c r="R21" s="71">
        <f t="shared" si="15"/>
        <v>1.388888888888884E-3</v>
      </c>
      <c r="S21" s="71">
        <f t="shared" si="16"/>
        <v>2.5000000000000022E-2</v>
      </c>
      <c r="T21" s="71">
        <f t="shared" si="18"/>
        <v>6.9444444444444198E-4</v>
      </c>
      <c r="U21" s="44">
        <v>20.3</v>
      </c>
      <c r="V21" s="44">
        <f>INDEX('Počty dní'!L:P,MATCH(E21,'Počty dní'!N:N,0),4)</f>
        <v>112</v>
      </c>
      <c r="W21" s="115">
        <f t="shared" si="21"/>
        <v>2273.6</v>
      </c>
      <c r="X21" s="16"/>
    </row>
    <row r="22" spans="1:24" x14ac:dyDescent="0.3">
      <c r="A22" s="94">
        <v>313</v>
      </c>
      <c r="B22" s="44">
        <v>3213</v>
      </c>
      <c r="C22" s="44" t="s">
        <v>3</v>
      </c>
      <c r="D22" s="89"/>
      <c r="E22" s="67" t="str">
        <f t="shared" si="19"/>
        <v>6+</v>
      </c>
      <c r="F22" s="44" t="s">
        <v>117</v>
      </c>
      <c r="G22" s="192">
        <v>103</v>
      </c>
      <c r="H22" s="44" t="str">
        <f t="shared" si="20"/>
        <v>XXX213/103</v>
      </c>
      <c r="I22" s="68" t="s">
        <v>5</v>
      </c>
      <c r="J22" s="68" t="s">
        <v>5</v>
      </c>
      <c r="K22" s="69">
        <v>0.60625000000000007</v>
      </c>
      <c r="L22" s="70">
        <v>0.60763888888888895</v>
      </c>
      <c r="M22" s="142" t="s">
        <v>103</v>
      </c>
      <c r="N22" s="70">
        <v>0.63263888888888886</v>
      </c>
      <c r="O22" s="142" t="s">
        <v>118</v>
      </c>
      <c r="P22" s="44" t="str">
        <f t="shared" si="13"/>
        <v>OK</v>
      </c>
      <c r="Q22" s="71">
        <f t="shared" si="14"/>
        <v>2.4999999999999911E-2</v>
      </c>
      <c r="R22" s="71">
        <f t="shared" si="15"/>
        <v>1.388888888888884E-3</v>
      </c>
      <c r="S22" s="71">
        <f t="shared" si="16"/>
        <v>2.6388888888888795E-2</v>
      </c>
      <c r="T22" s="71">
        <f t="shared" si="18"/>
        <v>4.7222222222222276E-2</v>
      </c>
      <c r="U22" s="44">
        <v>20.3</v>
      </c>
      <c r="V22" s="44">
        <f>INDEX('Počty dní'!L:P,MATCH(E22,'Počty dní'!N:N,0),4)</f>
        <v>112</v>
      </c>
      <c r="W22" s="115">
        <f t="shared" si="21"/>
        <v>2273.6</v>
      </c>
      <c r="X22" s="16"/>
    </row>
    <row r="23" spans="1:24" x14ac:dyDescent="0.3">
      <c r="A23" s="94">
        <v>313</v>
      </c>
      <c r="B23" s="44">
        <v>3213</v>
      </c>
      <c r="C23" s="44" t="s">
        <v>3</v>
      </c>
      <c r="D23" s="89"/>
      <c r="E23" s="67" t="str">
        <f t="shared" si="19"/>
        <v>6+</v>
      </c>
      <c r="F23" s="44" t="s">
        <v>120</v>
      </c>
      <c r="G23" s="192">
        <v>106</v>
      </c>
      <c r="H23" s="44" t="str">
        <f t="shared" si="20"/>
        <v>XXX215/106</v>
      </c>
      <c r="I23" s="68" t="s">
        <v>5</v>
      </c>
      <c r="J23" s="68" t="s">
        <v>5</v>
      </c>
      <c r="K23" s="69">
        <v>0.6333333333333333</v>
      </c>
      <c r="L23" s="70">
        <v>0.63402777777777775</v>
      </c>
      <c r="M23" s="142" t="s">
        <v>118</v>
      </c>
      <c r="N23" s="70">
        <v>0.65833333333333333</v>
      </c>
      <c r="O23" s="142" t="s">
        <v>70</v>
      </c>
      <c r="P23" s="44" t="str">
        <f t="shared" si="13"/>
        <v>OK</v>
      </c>
      <c r="Q23" s="71">
        <f t="shared" si="14"/>
        <v>2.430555555555558E-2</v>
      </c>
      <c r="R23" s="71">
        <f t="shared" si="15"/>
        <v>6.9444444444444198E-4</v>
      </c>
      <c r="S23" s="71">
        <f t="shared" si="16"/>
        <v>2.5000000000000022E-2</v>
      </c>
      <c r="T23" s="71">
        <f t="shared" si="18"/>
        <v>6.9444444444444198E-4</v>
      </c>
      <c r="U23" s="44">
        <v>24.5</v>
      </c>
      <c r="V23" s="44">
        <f>INDEX('Počty dní'!L:P,MATCH(E23,'Počty dní'!N:N,0),4)</f>
        <v>112</v>
      </c>
      <c r="W23" s="115">
        <f t="shared" si="21"/>
        <v>2744</v>
      </c>
      <c r="X23" s="16"/>
    </row>
    <row r="24" spans="1:24" x14ac:dyDescent="0.3">
      <c r="A24" s="94">
        <v>313</v>
      </c>
      <c r="B24" s="44">
        <v>3213</v>
      </c>
      <c r="C24" s="44" t="s">
        <v>3</v>
      </c>
      <c r="D24" s="89"/>
      <c r="E24" s="67" t="str">
        <f t="shared" si="19"/>
        <v>6+</v>
      </c>
      <c r="F24" s="44" t="s">
        <v>120</v>
      </c>
      <c r="G24" s="192">
        <v>105</v>
      </c>
      <c r="H24" s="44" t="str">
        <f t="shared" si="20"/>
        <v>XXX215/105</v>
      </c>
      <c r="I24" s="68" t="s">
        <v>5</v>
      </c>
      <c r="J24" s="68" t="s">
        <v>5</v>
      </c>
      <c r="K24" s="69">
        <v>0.67569444444444438</v>
      </c>
      <c r="L24" s="70">
        <v>0.67708333333333337</v>
      </c>
      <c r="M24" s="142" t="s">
        <v>70</v>
      </c>
      <c r="N24" s="70">
        <v>0.70000000000000007</v>
      </c>
      <c r="O24" s="142" t="s">
        <v>118</v>
      </c>
      <c r="P24" s="44" t="str">
        <f t="shared" si="13"/>
        <v>OK</v>
      </c>
      <c r="Q24" s="71">
        <f t="shared" si="14"/>
        <v>2.2916666666666696E-2</v>
      </c>
      <c r="R24" s="71">
        <f t="shared" si="15"/>
        <v>1.388888888888995E-3</v>
      </c>
      <c r="S24" s="71">
        <f t="shared" si="16"/>
        <v>2.4305555555555691E-2</v>
      </c>
      <c r="T24" s="71">
        <f t="shared" si="18"/>
        <v>1.7361111111111049E-2</v>
      </c>
      <c r="U24" s="44">
        <v>24.5</v>
      </c>
      <c r="V24" s="44">
        <f>INDEX('Počty dní'!L:P,MATCH(E24,'Počty dní'!N:N,0),4)</f>
        <v>112</v>
      </c>
      <c r="W24" s="115">
        <f t="shared" si="21"/>
        <v>2744</v>
      </c>
      <c r="X24" s="16"/>
    </row>
    <row r="25" spans="1:24" x14ac:dyDescent="0.3">
      <c r="A25" s="94">
        <v>313</v>
      </c>
      <c r="B25" s="44">
        <v>3213</v>
      </c>
      <c r="C25" s="44" t="s">
        <v>3</v>
      </c>
      <c r="D25" s="89"/>
      <c r="E25" s="67" t="str">
        <f t="shared" si="19"/>
        <v>6+</v>
      </c>
      <c r="F25" s="44" t="s">
        <v>117</v>
      </c>
      <c r="G25" s="192">
        <v>106</v>
      </c>
      <c r="H25" s="44" t="str">
        <f t="shared" si="20"/>
        <v>XXX213/106</v>
      </c>
      <c r="I25" s="68" t="s">
        <v>5</v>
      </c>
      <c r="J25" s="68" t="s">
        <v>5</v>
      </c>
      <c r="K25" s="69">
        <v>0.7006944444444444</v>
      </c>
      <c r="L25" s="70">
        <v>0.70208333333333339</v>
      </c>
      <c r="M25" s="142" t="s">
        <v>118</v>
      </c>
      <c r="N25" s="70">
        <v>0.72569444444444453</v>
      </c>
      <c r="O25" s="142" t="s">
        <v>103</v>
      </c>
      <c r="P25" s="44" t="str">
        <f t="shared" si="13"/>
        <v>OK</v>
      </c>
      <c r="Q25" s="71">
        <f t="shared" si="14"/>
        <v>2.3611111111111138E-2</v>
      </c>
      <c r="R25" s="71">
        <f t="shared" si="15"/>
        <v>1.388888888888995E-3</v>
      </c>
      <c r="S25" s="71">
        <f t="shared" si="16"/>
        <v>2.5000000000000133E-2</v>
      </c>
      <c r="T25" s="71">
        <f t="shared" si="18"/>
        <v>6.9444444444433095E-4</v>
      </c>
      <c r="U25" s="44">
        <v>20.3</v>
      </c>
      <c r="V25" s="44">
        <f>INDEX('Počty dní'!L:P,MATCH(E25,'Počty dní'!N:N,0),4)</f>
        <v>112</v>
      </c>
      <c r="W25" s="115">
        <f t="shared" si="21"/>
        <v>2273.6</v>
      </c>
      <c r="X25" s="16"/>
    </row>
    <row r="26" spans="1:24" x14ac:dyDescent="0.3">
      <c r="A26" s="94">
        <v>313</v>
      </c>
      <c r="B26" s="44">
        <v>3213</v>
      </c>
      <c r="C26" s="44" t="s">
        <v>3</v>
      </c>
      <c r="D26" s="89"/>
      <c r="E26" s="67" t="str">
        <f t="shared" si="19"/>
        <v>6+</v>
      </c>
      <c r="F26" s="44" t="s">
        <v>29</v>
      </c>
      <c r="G26" s="192"/>
      <c r="H26" s="44" t="str">
        <f t="shared" si="20"/>
        <v>přejezd/</v>
      </c>
      <c r="I26" s="68"/>
      <c r="J26" s="68" t="s">
        <v>5</v>
      </c>
      <c r="K26" s="69">
        <v>0.72569444444444453</v>
      </c>
      <c r="L26" s="70">
        <v>0.72569444444444453</v>
      </c>
      <c r="M26" s="142" t="s">
        <v>103</v>
      </c>
      <c r="N26" s="70">
        <v>0.7284722222222223</v>
      </c>
      <c r="O26" s="142" t="s">
        <v>48</v>
      </c>
      <c r="P26" s="44" t="str">
        <f t="shared" si="13"/>
        <v>OK</v>
      </c>
      <c r="Q26" s="71">
        <f t="shared" si="14"/>
        <v>2.7777777777777679E-3</v>
      </c>
      <c r="R26" s="71">
        <f t="shared" si="15"/>
        <v>0</v>
      </c>
      <c r="S26" s="71">
        <f t="shared" si="16"/>
        <v>2.7777777777777679E-3</v>
      </c>
      <c r="T26" s="71">
        <f t="shared" si="18"/>
        <v>0</v>
      </c>
      <c r="U26" s="44"/>
      <c r="V26" s="44">
        <f>INDEX('Počty dní'!L:P,MATCH(E26,'Počty dní'!N:N,0),4)</f>
        <v>112</v>
      </c>
      <c r="W26" s="115">
        <f t="shared" si="21"/>
        <v>0</v>
      </c>
      <c r="X26" s="16"/>
    </row>
    <row r="27" spans="1:24" x14ac:dyDescent="0.3">
      <c r="A27" s="94">
        <v>313</v>
      </c>
      <c r="B27" s="44">
        <v>3213</v>
      </c>
      <c r="C27" s="44" t="s">
        <v>4</v>
      </c>
      <c r="D27" s="89"/>
      <c r="E27" s="67" t="str">
        <f t="shared" si="19"/>
        <v>+</v>
      </c>
      <c r="F27" s="44" t="s">
        <v>56</v>
      </c>
      <c r="G27" s="192">
        <v>107</v>
      </c>
      <c r="H27" s="44" t="str">
        <f t="shared" si="20"/>
        <v>XXX170/107</v>
      </c>
      <c r="I27" s="68" t="s">
        <v>5</v>
      </c>
      <c r="J27" s="68" t="s">
        <v>5</v>
      </c>
      <c r="K27" s="69">
        <v>0.74513888888888891</v>
      </c>
      <c r="L27" s="70">
        <v>0.74652777777777779</v>
      </c>
      <c r="M27" s="142" t="s">
        <v>48</v>
      </c>
      <c r="N27" s="70">
        <v>0.76944444444444438</v>
      </c>
      <c r="O27" s="142" t="s">
        <v>57</v>
      </c>
      <c r="P27" s="44" t="str">
        <f t="shared" si="13"/>
        <v>OK</v>
      </c>
      <c r="Q27" s="71">
        <f t="shared" si="14"/>
        <v>2.2916666666666585E-2</v>
      </c>
      <c r="R27" s="71">
        <f t="shared" si="15"/>
        <v>1.388888888888884E-3</v>
      </c>
      <c r="S27" s="71">
        <f t="shared" si="16"/>
        <v>2.4305555555555469E-2</v>
      </c>
      <c r="T27" s="71">
        <f t="shared" si="18"/>
        <v>1.6666666666666607E-2</v>
      </c>
      <c r="U27" s="44">
        <v>23.1</v>
      </c>
      <c r="V27" s="44">
        <f>INDEX('Počty dní'!L:P,MATCH(E27,'Počty dní'!N:N,0),4)</f>
        <v>60</v>
      </c>
      <c r="W27" s="115">
        <f t="shared" si="21"/>
        <v>1386</v>
      </c>
      <c r="X27" s="16"/>
    </row>
    <row r="28" spans="1:24" ht="15" thickBot="1" x14ac:dyDescent="0.35">
      <c r="A28" s="95">
        <v>313</v>
      </c>
      <c r="B28" s="46">
        <v>3213</v>
      </c>
      <c r="C28" s="46" t="s">
        <v>4</v>
      </c>
      <c r="D28" s="116"/>
      <c r="E28" s="117" t="str">
        <f t="shared" si="19"/>
        <v>+</v>
      </c>
      <c r="F28" s="46" t="s">
        <v>56</v>
      </c>
      <c r="G28" s="196">
        <v>108</v>
      </c>
      <c r="H28" s="46" t="str">
        <f t="shared" si="20"/>
        <v>XXX170/108</v>
      </c>
      <c r="I28" s="72" t="s">
        <v>5</v>
      </c>
      <c r="J28" s="72" t="s">
        <v>5</v>
      </c>
      <c r="K28" s="73">
        <v>0.7729166666666667</v>
      </c>
      <c r="L28" s="74">
        <v>0.77430555555555547</v>
      </c>
      <c r="M28" s="185" t="s">
        <v>57</v>
      </c>
      <c r="N28" s="74">
        <v>0.79861111111111116</v>
      </c>
      <c r="O28" s="186" t="s">
        <v>48</v>
      </c>
      <c r="P28" s="46"/>
      <c r="Q28" s="118">
        <f t="shared" si="14"/>
        <v>2.4305555555555691E-2</v>
      </c>
      <c r="R28" s="118">
        <f t="shared" si="15"/>
        <v>1.3888888888887729E-3</v>
      </c>
      <c r="S28" s="118">
        <f t="shared" si="16"/>
        <v>2.5694444444444464E-2</v>
      </c>
      <c r="T28" s="118">
        <f t="shared" si="18"/>
        <v>3.4722222222223209E-3</v>
      </c>
      <c r="U28" s="46">
        <v>23.1</v>
      </c>
      <c r="V28" s="46">
        <f>INDEX('Počty dní'!L:P,MATCH(E28,'Počty dní'!N:N,0),4)</f>
        <v>60</v>
      </c>
      <c r="W28" s="119">
        <f t="shared" si="21"/>
        <v>1386</v>
      </c>
      <c r="X28" s="16"/>
    </row>
    <row r="29" spans="1:24" ht="15" thickBot="1" x14ac:dyDescent="0.35">
      <c r="A29" s="174" t="str">
        <f ca="1">CONCATENATE(INDIRECT("R[-3]C[0]",FALSE),"celkem")</f>
        <v>313celkem</v>
      </c>
      <c r="B29" s="135"/>
      <c r="C29" s="135" t="str">
        <f ca="1">INDIRECT("R[-1]C[12]",FALSE)</f>
        <v>Chotěboř,,žel.st.</v>
      </c>
      <c r="D29" s="175"/>
      <c r="E29" s="135"/>
      <c r="F29" s="175"/>
      <c r="G29" s="135"/>
      <c r="H29" s="176"/>
      <c r="I29" s="177"/>
      <c r="J29" s="178" t="str">
        <f ca="1">INDIRECT("R[-2]C[0]",FALSE)</f>
        <v>S</v>
      </c>
      <c r="K29" s="170"/>
      <c r="L29" s="171"/>
      <c r="M29" s="172"/>
      <c r="N29" s="171"/>
      <c r="O29" s="173"/>
      <c r="P29" s="135"/>
      <c r="Q29" s="179">
        <f>SUM(Q15:Q28)</f>
        <v>0.30277777777777809</v>
      </c>
      <c r="R29" s="179">
        <f>SUM(R15:R28)</f>
        <v>1.5972222222222276E-2</v>
      </c>
      <c r="S29" s="179">
        <f>SUM(S15:S28)</f>
        <v>0.31875000000000037</v>
      </c>
      <c r="T29" s="179">
        <f>SUM(T15:T28)</f>
        <v>0.14305555555555521</v>
      </c>
      <c r="U29" s="180">
        <f>SUM(U15:U28)</f>
        <v>270.40000000000003</v>
      </c>
      <c r="V29" s="181"/>
      <c r="W29" s="182">
        <f>SUM(W15:W28)</f>
        <v>27882.399999999998</v>
      </c>
      <c r="X29" s="41"/>
    </row>
    <row r="30" spans="1:24" x14ac:dyDescent="0.3">
      <c r="A30" s="75"/>
      <c r="D30" s="51"/>
      <c r="F30" s="51"/>
      <c r="H30" s="76"/>
      <c r="I30" s="149"/>
      <c r="J30" s="150"/>
      <c r="K30" s="79"/>
      <c r="L30" s="151"/>
      <c r="M30" s="52"/>
      <c r="N30" s="151"/>
      <c r="O30" s="48"/>
      <c r="Q30" s="152"/>
      <c r="R30" s="152"/>
      <c r="S30" s="152"/>
      <c r="T30" s="152"/>
      <c r="U30" s="79"/>
      <c r="W30" s="79"/>
      <c r="X30" s="41"/>
    </row>
    <row r="31" spans="1:24" ht="15" thickBot="1" x14ac:dyDescent="0.35">
      <c r="A31" s="75"/>
      <c r="D31" s="51"/>
      <c r="F31" s="51"/>
      <c r="H31" s="76"/>
      <c r="I31" s="149"/>
      <c r="J31" s="150"/>
      <c r="K31" s="79"/>
      <c r="L31" s="151"/>
      <c r="M31" s="52"/>
      <c r="N31" s="151"/>
      <c r="O31" s="48"/>
      <c r="Q31" s="152"/>
      <c r="R31" s="152"/>
      <c r="S31" s="152"/>
      <c r="T31" s="152"/>
      <c r="U31" s="79"/>
      <c r="W31" s="79"/>
      <c r="X31" s="41"/>
    </row>
    <row r="32" spans="1:24" x14ac:dyDescent="0.3">
      <c r="A32" s="93">
        <v>316</v>
      </c>
      <c r="B32" s="42">
        <v>3216</v>
      </c>
      <c r="C32" s="42" t="s">
        <v>3</v>
      </c>
      <c r="D32" s="109"/>
      <c r="E32" s="110" t="str">
        <f t="shared" ref="E32:E35" si="22">CONCATENATE(C32,D32)</f>
        <v>6+</v>
      </c>
      <c r="F32" s="42" t="s">
        <v>174</v>
      </c>
      <c r="G32" s="191">
        <v>101</v>
      </c>
      <c r="H32" s="42" t="str">
        <f>CONCATENATE(F32,"/",G32)</f>
        <v>XXX167/101</v>
      </c>
      <c r="I32" s="64" t="s">
        <v>5</v>
      </c>
      <c r="J32" s="64" t="s">
        <v>6</v>
      </c>
      <c r="K32" s="111">
        <v>0.27430555555555552</v>
      </c>
      <c r="L32" s="112">
        <v>0.27569444444444446</v>
      </c>
      <c r="M32" s="131" t="s">
        <v>48</v>
      </c>
      <c r="N32" s="112">
        <v>0.30763888888888891</v>
      </c>
      <c r="O32" s="131" t="s">
        <v>48</v>
      </c>
      <c r="P32" s="42" t="str">
        <f t="shared" ref="P32:P46" si="23">IF(M33=O32,"OK","POZOR")</f>
        <v>OK</v>
      </c>
      <c r="Q32" s="114">
        <f t="shared" ref="Q32:Q47" si="24">IF(ISNUMBER(G32),N32-L32,IF(F32="přejezd",N32-L32,0))</f>
        <v>3.1944444444444442E-2</v>
      </c>
      <c r="R32" s="114">
        <f t="shared" ref="R32:R47" si="25">IF(ISNUMBER(G32),L32-K32,0)</f>
        <v>1.3888888888889395E-3</v>
      </c>
      <c r="S32" s="114">
        <f t="shared" ref="S32:S47" si="26">Q32+R32</f>
        <v>3.3333333333333381E-2</v>
      </c>
      <c r="T32" s="114"/>
      <c r="U32" s="42">
        <v>22.2</v>
      </c>
      <c r="V32" s="42">
        <f>INDEX('Počty dní'!L:P,MATCH(E32,'Počty dní'!N:N,0),4)</f>
        <v>112</v>
      </c>
      <c r="W32" s="65">
        <f>V32*U32</f>
        <v>2486.4</v>
      </c>
      <c r="X32" s="16"/>
    </row>
    <row r="33" spans="1:24" x14ac:dyDescent="0.3">
      <c r="A33" s="94">
        <v>316</v>
      </c>
      <c r="B33" s="44">
        <v>3216</v>
      </c>
      <c r="C33" s="44" t="s">
        <v>3</v>
      </c>
      <c r="D33" s="89"/>
      <c r="E33" s="67" t="str">
        <f t="shared" si="22"/>
        <v>6+</v>
      </c>
      <c r="F33" s="44" t="s">
        <v>56</v>
      </c>
      <c r="G33" s="192">
        <v>101</v>
      </c>
      <c r="H33" s="44" t="str">
        <f t="shared" ref="H33:H46" si="27">CONCATENATE(F33,"/",G33)</f>
        <v>XXX170/101</v>
      </c>
      <c r="I33" s="68" t="s">
        <v>5</v>
      </c>
      <c r="J33" s="68" t="s">
        <v>6</v>
      </c>
      <c r="K33" s="69">
        <v>0.32847222222222222</v>
      </c>
      <c r="L33" s="70">
        <v>0.3298611111111111</v>
      </c>
      <c r="M33" s="142" t="s">
        <v>48</v>
      </c>
      <c r="N33" s="70">
        <v>0.3527777777777778</v>
      </c>
      <c r="O33" s="142" t="s">
        <v>57</v>
      </c>
      <c r="P33" s="44" t="str">
        <f t="shared" si="23"/>
        <v>OK</v>
      </c>
      <c r="Q33" s="71">
        <f t="shared" si="24"/>
        <v>2.2916666666666696E-2</v>
      </c>
      <c r="R33" s="71">
        <f t="shared" si="25"/>
        <v>1.388888888888884E-3</v>
      </c>
      <c r="S33" s="71">
        <f t="shared" si="26"/>
        <v>2.430555555555558E-2</v>
      </c>
      <c r="T33" s="71">
        <f t="shared" ref="T33:T47" si="28">K33-N32</f>
        <v>2.0833333333333315E-2</v>
      </c>
      <c r="U33" s="44">
        <v>23.1</v>
      </c>
      <c r="V33" s="44">
        <f>INDEX('Počty dní'!L:P,MATCH(E33,'Počty dní'!N:N,0),4)</f>
        <v>112</v>
      </c>
      <c r="W33" s="115">
        <f t="shared" ref="W33:W38" si="29">V33*U33</f>
        <v>2587.2000000000003</v>
      </c>
      <c r="X33" s="16"/>
    </row>
    <row r="34" spans="1:24" x14ac:dyDescent="0.3">
      <c r="A34" s="94">
        <v>316</v>
      </c>
      <c r="B34" s="44">
        <v>3216</v>
      </c>
      <c r="C34" s="44" t="s">
        <v>3</v>
      </c>
      <c r="D34" s="89"/>
      <c r="E34" s="67" t="str">
        <f t="shared" si="22"/>
        <v>6+</v>
      </c>
      <c r="F34" s="44" t="s">
        <v>64</v>
      </c>
      <c r="G34" s="192">
        <v>102</v>
      </c>
      <c r="H34" s="44" t="str">
        <f t="shared" si="27"/>
        <v>XXX172/102</v>
      </c>
      <c r="I34" s="68" t="s">
        <v>5</v>
      </c>
      <c r="J34" s="68" t="s">
        <v>6</v>
      </c>
      <c r="K34" s="69">
        <v>0.35347222222222219</v>
      </c>
      <c r="L34" s="70">
        <v>0.35416666666666669</v>
      </c>
      <c r="M34" s="142" t="s">
        <v>57</v>
      </c>
      <c r="N34" s="70">
        <v>0.36180555555555555</v>
      </c>
      <c r="O34" s="142" t="s">
        <v>65</v>
      </c>
      <c r="P34" s="44" t="str">
        <f t="shared" si="23"/>
        <v>OK</v>
      </c>
      <c r="Q34" s="71">
        <f t="shared" si="24"/>
        <v>7.6388888888888618E-3</v>
      </c>
      <c r="R34" s="71">
        <f t="shared" si="25"/>
        <v>6.9444444444449749E-4</v>
      </c>
      <c r="S34" s="71">
        <f t="shared" si="26"/>
        <v>8.3333333333333592E-3</v>
      </c>
      <c r="T34" s="71">
        <f t="shared" si="28"/>
        <v>6.9444444444438647E-4</v>
      </c>
      <c r="U34" s="44">
        <v>7.8</v>
      </c>
      <c r="V34" s="44">
        <f>INDEX('Počty dní'!L:P,MATCH(E34,'Počty dní'!N:N,0),4)</f>
        <v>112</v>
      </c>
      <c r="W34" s="115">
        <f t="shared" si="29"/>
        <v>873.6</v>
      </c>
      <c r="X34" s="16"/>
    </row>
    <row r="35" spans="1:24" x14ac:dyDescent="0.3">
      <c r="A35" s="94">
        <v>316</v>
      </c>
      <c r="B35" s="44">
        <v>3216</v>
      </c>
      <c r="C35" s="44" t="s">
        <v>3</v>
      </c>
      <c r="D35" s="89"/>
      <c r="E35" s="67" t="str">
        <f t="shared" si="22"/>
        <v>6+</v>
      </c>
      <c r="F35" s="44" t="s">
        <v>64</v>
      </c>
      <c r="G35" s="192">
        <v>101</v>
      </c>
      <c r="H35" s="44" t="str">
        <f t="shared" si="27"/>
        <v>XXX172/101</v>
      </c>
      <c r="I35" s="68" t="s">
        <v>5</v>
      </c>
      <c r="J35" s="68" t="s">
        <v>6</v>
      </c>
      <c r="K35" s="69">
        <v>0.38611111111111113</v>
      </c>
      <c r="L35" s="70">
        <v>0.38680555555555557</v>
      </c>
      <c r="M35" s="142" t="s">
        <v>65</v>
      </c>
      <c r="N35" s="70">
        <v>0.39444444444444443</v>
      </c>
      <c r="O35" s="142" t="s">
        <v>57</v>
      </c>
      <c r="P35" s="44" t="str">
        <f t="shared" si="23"/>
        <v>OK</v>
      </c>
      <c r="Q35" s="71">
        <f t="shared" si="24"/>
        <v>7.6388888888888618E-3</v>
      </c>
      <c r="R35" s="71">
        <f t="shared" si="25"/>
        <v>6.9444444444444198E-4</v>
      </c>
      <c r="S35" s="71">
        <f t="shared" si="26"/>
        <v>8.3333333333333037E-3</v>
      </c>
      <c r="T35" s="71">
        <f t="shared" si="28"/>
        <v>2.430555555555558E-2</v>
      </c>
      <c r="U35" s="44">
        <v>7.8</v>
      </c>
      <c r="V35" s="44">
        <f>INDEX('Počty dní'!L:P,MATCH(E35,'Počty dní'!N:N,0),4)</f>
        <v>112</v>
      </c>
      <c r="W35" s="115">
        <f t="shared" si="29"/>
        <v>873.6</v>
      </c>
      <c r="X35" s="16"/>
    </row>
    <row r="36" spans="1:24" x14ac:dyDescent="0.3">
      <c r="A36" s="94">
        <v>316</v>
      </c>
      <c r="B36" s="44">
        <v>3216</v>
      </c>
      <c r="C36" s="44" t="s">
        <v>3</v>
      </c>
      <c r="D36" s="89"/>
      <c r="E36" s="67" t="str">
        <f t="shared" ref="E36" si="30">CONCATENATE(C36,D36)</f>
        <v>6+</v>
      </c>
      <c r="F36" s="44" t="s">
        <v>56</v>
      </c>
      <c r="G36" s="192">
        <v>102</v>
      </c>
      <c r="H36" s="44" t="str">
        <f t="shared" si="27"/>
        <v>XXX170/102</v>
      </c>
      <c r="I36" s="68" t="s">
        <v>5</v>
      </c>
      <c r="J36" s="68" t="s">
        <v>6</v>
      </c>
      <c r="K36" s="69">
        <v>0.3979166666666667</v>
      </c>
      <c r="L36" s="70">
        <v>0.39930555555555558</v>
      </c>
      <c r="M36" s="142" t="s">
        <v>57</v>
      </c>
      <c r="N36" s="70">
        <v>0.4236111111111111</v>
      </c>
      <c r="O36" s="142" t="s">
        <v>48</v>
      </c>
      <c r="P36" s="44" t="str">
        <f t="shared" si="23"/>
        <v>OK</v>
      </c>
      <c r="Q36" s="71">
        <f t="shared" si="24"/>
        <v>2.4305555555555525E-2</v>
      </c>
      <c r="R36" s="71">
        <f t="shared" si="25"/>
        <v>1.388888888888884E-3</v>
      </c>
      <c r="S36" s="71">
        <f t="shared" si="26"/>
        <v>2.5694444444444409E-2</v>
      </c>
      <c r="T36" s="71">
        <f t="shared" si="28"/>
        <v>3.4722222222222654E-3</v>
      </c>
      <c r="U36" s="44">
        <v>23.1</v>
      </c>
      <c r="V36" s="44">
        <f>INDEX('Počty dní'!L:P,MATCH(E36,'Počty dní'!N:N,0),4)</f>
        <v>112</v>
      </c>
      <c r="W36" s="115">
        <f t="shared" si="29"/>
        <v>2587.2000000000003</v>
      </c>
      <c r="X36" s="16"/>
    </row>
    <row r="37" spans="1:24" x14ac:dyDescent="0.3">
      <c r="A37" s="94">
        <v>316</v>
      </c>
      <c r="B37" s="44">
        <v>3216</v>
      </c>
      <c r="C37" s="44" t="s">
        <v>3</v>
      </c>
      <c r="D37" s="89"/>
      <c r="E37" s="67" t="str">
        <f t="shared" ref="E37:E47" si="31">CONCATENATE(C37,D37)</f>
        <v>6+</v>
      </c>
      <c r="F37" s="44" t="s">
        <v>174</v>
      </c>
      <c r="G37" s="192">
        <v>102</v>
      </c>
      <c r="H37" s="44" t="str">
        <f t="shared" si="27"/>
        <v>XXX167/102</v>
      </c>
      <c r="I37" s="68" t="s">
        <v>5</v>
      </c>
      <c r="J37" s="68" t="s">
        <v>6</v>
      </c>
      <c r="K37" s="69">
        <v>0.44097222222222227</v>
      </c>
      <c r="L37" s="70">
        <v>0.44236111111111115</v>
      </c>
      <c r="M37" s="142" t="s">
        <v>48</v>
      </c>
      <c r="N37" s="70">
        <v>0.47430555555555554</v>
      </c>
      <c r="O37" s="142" t="s">
        <v>48</v>
      </c>
      <c r="P37" s="44" t="str">
        <f t="shared" si="23"/>
        <v>OK</v>
      </c>
      <c r="Q37" s="71">
        <f t="shared" si="24"/>
        <v>3.1944444444444386E-2</v>
      </c>
      <c r="R37" s="71">
        <f t="shared" si="25"/>
        <v>1.388888888888884E-3</v>
      </c>
      <c r="S37" s="71">
        <f t="shared" si="26"/>
        <v>3.333333333333327E-2</v>
      </c>
      <c r="T37" s="71">
        <f t="shared" si="28"/>
        <v>1.736111111111116E-2</v>
      </c>
      <c r="U37" s="44">
        <v>22.2</v>
      </c>
      <c r="V37" s="44">
        <f>INDEX('Počty dní'!L:P,MATCH(E37,'Počty dní'!N:N,0),4)</f>
        <v>112</v>
      </c>
      <c r="W37" s="115">
        <f>V37*U37</f>
        <v>2486.4</v>
      </c>
      <c r="X37" s="16"/>
    </row>
    <row r="38" spans="1:24" x14ac:dyDescent="0.3">
      <c r="A38" s="94">
        <v>316</v>
      </c>
      <c r="B38" s="44">
        <v>3216</v>
      </c>
      <c r="C38" s="44" t="s">
        <v>3</v>
      </c>
      <c r="D38" s="89"/>
      <c r="E38" s="67" t="str">
        <f t="shared" si="31"/>
        <v>6+</v>
      </c>
      <c r="F38" s="44" t="s">
        <v>56</v>
      </c>
      <c r="G38" s="192">
        <v>103</v>
      </c>
      <c r="H38" s="44" t="str">
        <f t="shared" si="27"/>
        <v>XXX170/103</v>
      </c>
      <c r="I38" s="68" t="s">
        <v>5</v>
      </c>
      <c r="J38" s="68" t="s">
        <v>6</v>
      </c>
      <c r="K38" s="69">
        <v>0.49513888888888885</v>
      </c>
      <c r="L38" s="70">
        <v>0.49652777777777773</v>
      </c>
      <c r="M38" s="142" t="s">
        <v>48</v>
      </c>
      <c r="N38" s="70">
        <v>0.51944444444444449</v>
      </c>
      <c r="O38" s="142" t="s">
        <v>57</v>
      </c>
      <c r="P38" s="44" t="str">
        <f t="shared" si="23"/>
        <v>OK</v>
      </c>
      <c r="Q38" s="71">
        <f t="shared" si="24"/>
        <v>2.2916666666666752E-2</v>
      </c>
      <c r="R38" s="71">
        <f t="shared" si="25"/>
        <v>1.388888888888884E-3</v>
      </c>
      <c r="S38" s="71">
        <f t="shared" si="26"/>
        <v>2.4305555555555636E-2</v>
      </c>
      <c r="T38" s="71">
        <f t="shared" si="28"/>
        <v>2.0833333333333315E-2</v>
      </c>
      <c r="U38" s="44">
        <v>23.1</v>
      </c>
      <c r="V38" s="44">
        <f>INDEX('Počty dní'!L:P,MATCH(E38,'Počty dní'!N:N,0),4)</f>
        <v>112</v>
      </c>
      <c r="W38" s="115">
        <f t="shared" si="29"/>
        <v>2587.2000000000003</v>
      </c>
      <c r="X38" s="16"/>
    </row>
    <row r="39" spans="1:24" x14ac:dyDescent="0.3">
      <c r="A39" s="94">
        <v>316</v>
      </c>
      <c r="B39" s="44">
        <v>3216</v>
      </c>
      <c r="C39" s="44" t="s">
        <v>3</v>
      </c>
      <c r="D39" s="89"/>
      <c r="E39" s="67" t="str">
        <f t="shared" si="31"/>
        <v>6+</v>
      </c>
      <c r="F39" s="44" t="s">
        <v>64</v>
      </c>
      <c r="G39" s="192">
        <v>104</v>
      </c>
      <c r="H39" s="44" t="str">
        <f t="shared" si="27"/>
        <v>XXX172/104</v>
      </c>
      <c r="I39" s="68" t="s">
        <v>5</v>
      </c>
      <c r="J39" s="68" t="s">
        <v>6</v>
      </c>
      <c r="K39" s="69">
        <v>0.52013888888888882</v>
      </c>
      <c r="L39" s="70">
        <v>0.52083333333333337</v>
      </c>
      <c r="M39" s="142" t="s">
        <v>57</v>
      </c>
      <c r="N39" s="70">
        <v>0.52847222222222223</v>
      </c>
      <c r="O39" s="142" t="s">
        <v>65</v>
      </c>
      <c r="P39" s="44" t="str">
        <f t="shared" si="23"/>
        <v>OK</v>
      </c>
      <c r="Q39" s="71">
        <f t="shared" si="24"/>
        <v>7.6388888888888618E-3</v>
      </c>
      <c r="R39" s="71">
        <f t="shared" si="25"/>
        <v>6.94444444444553E-4</v>
      </c>
      <c r="S39" s="71">
        <f t="shared" si="26"/>
        <v>8.3333333333334147E-3</v>
      </c>
      <c r="T39" s="71">
        <f t="shared" si="28"/>
        <v>6.9444444444433095E-4</v>
      </c>
      <c r="U39" s="44">
        <v>7.8</v>
      </c>
      <c r="V39" s="44">
        <f>INDEX('Počty dní'!L:P,MATCH(E39,'Počty dní'!N:N,0),4)</f>
        <v>112</v>
      </c>
      <c r="W39" s="115">
        <f t="shared" ref="W39:W40" si="32">V39*U39</f>
        <v>873.6</v>
      </c>
      <c r="X39" s="16"/>
    </row>
    <row r="40" spans="1:24" x14ac:dyDescent="0.3">
      <c r="A40" s="94">
        <v>316</v>
      </c>
      <c r="B40" s="44">
        <v>3216</v>
      </c>
      <c r="C40" s="44" t="s">
        <v>3</v>
      </c>
      <c r="D40" s="89"/>
      <c r="E40" s="67" t="str">
        <f t="shared" si="31"/>
        <v>6+</v>
      </c>
      <c r="F40" s="44" t="s">
        <v>64</v>
      </c>
      <c r="G40" s="192">
        <v>103</v>
      </c>
      <c r="H40" s="44" t="str">
        <f t="shared" si="27"/>
        <v>XXX172/103</v>
      </c>
      <c r="I40" s="68" t="s">
        <v>5</v>
      </c>
      <c r="J40" s="68" t="s">
        <v>6</v>
      </c>
      <c r="K40" s="69">
        <v>0.55277777777777781</v>
      </c>
      <c r="L40" s="70">
        <v>0.55347222222222225</v>
      </c>
      <c r="M40" s="142" t="s">
        <v>65</v>
      </c>
      <c r="N40" s="70">
        <v>0.56111111111111112</v>
      </c>
      <c r="O40" s="142" t="s">
        <v>57</v>
      </c>
      <c r="P40" s="44" t="str">
        <f t="shared" si="23"/>
        <v>OK</v>
      </c>
      <c r="Q40" s="71">
        <f t="shared" si="24"/>
        <v>7.6388888888888618E-3</v>
      </c>
      <c r="R40" s="71">
        <f t="shared" si="25"/>
        <v>6.9444444444444198E-4</v>
      </c>
      <c r="S40" s="71">
        <f t="shared" si="26"/>
        <v>8.3333333333333037E-3</v>
      </c>
      <c r="T40" s="71">
        <f t="shared" si="28"/>
        <v>2.430555555555558E-2</v>
      </c>
      <c r="U40" s="44">
        <v>7.8</v>
      </c>
      <c r="V40" s="44">
        <f>INDEX('Počty dní'!L:P,MATCH(E40,'Počty dní'!N:N,0),4)</f>
        <v>112</v>
      </c>
      <c r="W40" s="115">
        <f t="shared" si="32"/>
        <v>873.6</v>
      </c>
      <c r="X40" s="16"/>
    </row>
    <row r="41" spans="1:24" x14ac:dyDescent="0.3">
      <c r="A41" s="94">
        <v>316</v>
      </c>
      <c r="B41" s="44">
        <v>3216</v>
      </c>
      <c r="C41" s="44" t="s">
        <v>3</v>
      </c>
      <c r="D41" s="89"/>
      <c r="E41" s="67" t="str">
        <f t="shared" si="31"/>
        <v>6+</v>
      </c>
      <c r="F41" s="44" t="s">
        <v>56</v>
      </c>
      <c r="G41" s="192">
        <v>104</v>
      </c>
      <c r="H41" s="44" t="str">
        <f t="shared" si="27"/>
        <v>XXX170/104</v>
      </c>
      <c r="I41" s="68" t="s">
        <v>5</v>
      </c>
      <c r="J41" s="68" t="s">
        <v>6</v>
      </c>
      <c r="K41" s="69">
        <v>0.56458333333333333</v>
      </c>
      <c r="L41" s="70">
        <v>0.56597222222222221</v>
      </c>
      <c r="M41" s="142" t="s">
        <v>57</v>
      </c>
      <c r="N41" s="70">
        <v>0.59027777777777779</v>
      </c>
      <c r="O41" s="142" t="s">
        <v>48</v>
      </c>
      <c r="P41" s="44" t="str">
        <f t="shared" si="23"/>
        <v>OK</v>
      </c>
      <c r="Q41" s="71">
        <f t="shared" si="24"/>
        <v>2.430555555555558E-2</v>
      </c>
      <c r="R41" s="71">
        <f t="shared" si="25"/>
        <v>1.388888888888884E-3</v>
      </c>
      <c r="S41" s="71">
        <f t="shared" si="26"/>
        <v>2.5694444444444464E-2</v>
      </c>
      <c r="T41" s="71">
        <f t="shared" si="28"/>
        <v>3.4722222222222099E-3</v>
      </c>
      <c r="U41" s="44">
        <v>23.1</v>
      </c>
      <c r="V41" s="44">
        <f>INDEX('Počty dní'!L:P,MATCH(E41,'Počty dní'!N:N,0),4)</f>
        <v>112</v>
      </c>
      <c r="W41" s="115">
        <f>V41*U41</f>
        <v>2587.2000000000003</v>
      </c>
      <c r="X41" s="16"/>
    </row>
    <row r="42" spans="1:24" x14ac:dyDescent="0.3">
      <c r="A42" s="94">
        <v>316</v>
      </c>
      <c r="B42" s="44">
        <v>3216</v>
      </c>
      <c r="C42" s="44" t="s">
        <v>3</v>
      </c>
      <c r="D42" s="89"/>
      <c r="E42" s="67" t="str">
        <f t="shared" si="31"/>
        <v>6+</v>
      </c>
      <c r="F42" s="44" t="s">
        <v>174</v>
      </c>
      <c r="G42" s="192">
        <v>103</v>
      </c>
      <c r="H42" s="44" t="str">
        <f t="shared" si="27"/>
        <v>XXX167/103</v>
      </c>
      <c r="I42" s="68" t="s">
        <v>5</v>
      </c>
      <c r="J42" s="68" t="s">
        <v>6</v>
      </c>
      <c r="K42" s="69">
        <v>0.60763888888888895</v>
      </c>
      <c r="L42" s="70">
        <v>0.60902777777777783</v>
      </c>
      <c r="M42" s="142" t="s">
        <v>48</v>
      </c>
      <c r="N42" s="70">
        <v>0.64097222222222217</v>
      </c>
      <c r="O42" s="142" t="s">
        <v>48</v>
      </c>
      <c r="P42" s="44" t="str">
        <f t="shared" si="23"/>
        <v>OK</v>
      </c>
      <c r="Q42" s="71">
        <f t="shared" si="24"/>
        <v>3.1944444444444331E-2</v>
      </c>
      <c r="R42" s="71">
        <f t="shared" si="25"/>
        <v>1.388888888888884E-3</v>
      </c>
      <c r="S42" s="71">
        <f t="shared" si="26"/>
        <v>3.3333333333333215E-2</v>
      </c>
      <c r="T42" s="71">
        <f t="shared" si="28"/>
        <v>1.736111111111116E-2</v>
      </c>
      <c r="U42" s="44">
        <v>22.2</v>
      </c>
      <c r="V42" s="44">
        <f>INDEX('Počty dní'!L:P,MATCH(E42,'Počty dní'!N:N,0),4)</f>
        <v>112</v>
      </c>
      <c r="W42" s="115">
        <f>V42*U42</f>
        <v>2486.4</v>
      </c>
      <c r="X42" s="16"/>
    </row>
    <row r="43" spans="1:24" x14ac:dyDescent="0.3">
      <c r="A43" s="94">
        <v>316</v>
      </c>
      <c r="B43" s="44">
        <v>3216</v>
      </c>
      <c r="C43" s="44" t="s">
        <v>3</v>
      </c>
      <c r="D43" s="89"/>
      <c r="E43" s="67" t="str">
        <f t="shared" si="31"/>
        <v>6+</v>
      </c>
      <c r="F43" s="44" t="s">
        <v>56</v>
      </c>
      <c r="G43" s="192">
        <v>105</v>
      </c>
      <c r="H43" s="44" t="str">
        <f t="shared" si="27"/>
        <v>XXX170/105</v>
      </c>
      <c r="I43" s="68" t="s">
        <v>6</v>
      </c>
      <c r="J43" s="68" t="s">
        <v>6</v>
      </c>
      <c r="K43" s="69">
        <v>0.66180555555555554</v>
      </c>
      <c r="L43" s="70">
        <v>0.66319444444444442</v>
      </c>
      <c r="M43" s="142" t="s">
        <v>48</v>
      </c>
      <c r="N43" s="70">
        <v>0.68611111111111101</v>
      </c>
      <c r="O43" s="142" t="s">
        <v>57</v>
      </c>
      <c r="P43" s="44" t="str">
        <f t="shared" si="23"/>
        <v>OK</v>
      </c>
      <c r="Q43" s="71">
        <f t="shared" si="24"/>
        <v>2.2916666666666585E-2</v>
      </c>
      <c r="R43" s="71">
        <f t="shared" si="25"/>
        <v>1.388888888888884E-3</v>
      </c>
      <c r="S43" s="71">
        <f t="shared" si="26"/>
        <v>2.4305555555555469E-2</v>
      </c>
      <c r="T43" s="71">
        <f t="shared" si="28"/>
        <v>2.083333333333337E-2</v>
      </c>
      <c r="U43" s="44">
        <v>23.1</v>
      </c>
      <c r="V43" s="44">
        <f>INDEX('Počty dní'!L:P,MATCH(E43,'Počty dní'!N:N,0),4)</f>
        <v>112</v>
      </c>
      <c r="W43" s="115">
        <f t="shared" ref="W43:W46" si="33">V43*U43</f>
        <v>2587.2000000000003</v>
      </c>
      <c r="X43" s="16"/>
    </row>
    <row r="44" spans="1:24" x14ac:dyDescent="0.3">
      <c r="A44" s="94">
        <v>316</v>
      </c>
      <c r="B44" s="44">
        <v>3216</v>
      </c>
      <c r="C44" s="44" t="s">
        <v>3</v>
      </c>
      <c r="D44" s="89"/>
      <c r="E44" s="67" t="str">
        <f t="shared" si="31"/>
        <v>6+</v>
      </c>
      <c r="F44" s="44" t="s">
        <v>64</v>
      </c>
      <c r="G44" s="192">
        <v>106</v>
      </c>
      <c r="H44" s="44" t="str">
        <f t="shared" si="27"/>
        <v>XXX172/106</v>
      </c>
      <c r="I44" s="68" t="s">
        <v>5</v>
      </c>
      <c r="J44" s="68" t="s">
        <v>6</v>
      </c>
      <c r="K44" s="69">
        <v>0.68680555555555556</v>
      </c>
      <c r="L44" s="70">
        <v>0.6875</v>
      </c>
      <c r="M44" s="142" t="s">
        <v>57</v>
      </c>
      <c r="N44" s="70">
        <v>0.69513888888888886</v>
      </c>
      <c r="O44" s="142" t="s">
        <v>65</v>
      </c>
      <c r="P44" s="44" t="str">
        <f t="shared" si="23"/>
        <v>OK</v>
      </c>
      <c r="Q44" s="71">
        <f t="shared" si="24"/>
        <v>7.6388888888888618E-3</v>
      </c>
      <c r="R44" s="71">
        <f t="shared" si="25"/>
        <v>6.9444444444444198E-4</v>
      </c>
      <c r="S44" s="71">
        <f t="shared" si="26"/>
        <v>8.3333333333333037E-3</v>
      </c>
      <c r="T44" s="71">
        <f t="shared" si="28"/>
        <v>6.94444444444553E-4</v>
      </c>
      <c r="U44" s="44">
        <v>7.8</v>
      </c>
      <c r="V44" s="44">
        <f>INDEX('Počty dní'!L:P,MATCH(E44,'Počty dní'!N:N,0),4)</f>
        <v>112</v>
      </c>
      <c r="W44" s="115">
        <f t="shared" si="33"/>
        <v>873.6</v>
      </c>
      <c r="X44" s="16"/>
    </row>
    <row r="45" spans="1:24" x14ac:dyDescent="0.3">
      <c r="A45" s="94">
        <v>316</v>
      </c>
      <c r="B45" s="44">
        <v>3216</v>
      </c>
      <c r="C45" s="44" t="s">
        <v>3</v>
      </c>
      <c r="D45" s="89"/>
      <c r="E45" s="67" t="str">
        <f t="shared" si="31"/>
        <v>6+</v>
      </c>
      <c r="F45" s="44" t="s">
        <v>64</v>
      </c>
      <c r="G45" s="192">
        <v>105</v>
      </c>
      <c r="H45" s="44" t="str">
        <f t="shared" si="27"/>
        <v>XXX172/105</v>
      </c>
      <c r="I45" s="68" t="s">
        <v>5</v>
      </c>
      <c r="J45" s="68" t="s">
        <v>6</v>
      </c>
      <c r="K45" s="69">
        <v>0.71944444444444444</v>
      </c>
      <c r="L45" s="70">
        <v>0.72013888888888899</v>
      </c>
      <c r="M45" s="142" t="s">
        <v>65</v>
      </c>
      <c r="N45" s="70">
        <v>0.72777777777777775</v>
      </c>
      <c r="O45" s="142" t="s">
        <v>57</v>
      </c>
      <c r="P45" s="44" t="str">
        <f t="shared" si="23"/>
        <v>OK</v>
      </c>
      <c r="Q45" s="71">
        <f t="shared" si="24"/>
        <v>7.6388888888887507E-3</v>
      </c>
      <c r="R45" s="71">
        <f t="shared" si="25"/>
        <v>6.94444444444553E-4</v>
      </c>
      <c r="S45" s="71">
        <f t="shared" si="26"/>
        <v>8.3333333333333037E-3</v>
      </c>
      <c r="T45" s="71">
        <f t="shared" si="28"/>
        <v>2.430555555555558E-2</v>
      </c>
      <c r="U45" s="44">
        <v>7.8</v>
      </c>
      <c r="V45" s="44">
        <f>INDEX('Počty dní'!L:P,MATCH(E45,'Počty dní'!N:N,0),4)</f>
        <v>112</v>
      </c>
      <c r="W45" s="115">
        <f t="shared" si="33"/>
        <v>873.6</v>
      </c>
      <c r="X45" s="16"/>
    </row>
    <row r="46" spans="1:24" x14ac:dyDescent="0.3">
      <c r="A46" s="94">
        <v>316</v>
      </c>
      <c r="B46" s="44">
        <v>3216</v>
      </c>
      <c r="C46" s="44" t="s">
        <v>3</v>
      </c>
      <c r="D46" s="89"/>
      <c r="E46" s="67" t="str">
        <f t="shared" si="31"/>
        <v>6+</v>
      </c>
      <c r="F46" s="44" t="s">
        <v>56</v>
      </c>
      <c r="G46" s="192">
        <v>106</v>
      </c>
      <c r="H46" s="44" t="str">
        <f t="shared" si="27"/>
        <v>XXX170/106</v>
      </c>
      <c r="I46" s="68" t="s">
        <v>5</v>
      </c>
      <c r="J46" s="68" t="s">
        <v>6</v>
      </c>
      <c r="K46" s="69">
        <v>0.73125000000000007</v>
      </c>
      <c r="L46" s="70">
        <v>0.73263888888888884</v>
      </c>
      <c r="M46" s="142" t="s">
        <v>57</v>
      </c>
      <c r="N46" s="70">
        <v>0.75694444444444453</v>
      </c>
      <c r="O46" s="142" t="s">
        <v>48</v>
      </c>
      <c r="P46" s="44" t="str">
        <f t="shared" si="23"/>
        <v>OK</v>
      </c>
      <c r="Q46" s="71">
        <f t="shared" si="24"/>
        <v>2.4305555555555691E-2</v>
      </c>
      <c r="R46" s="71">
        <f t="shared" si="25"/>
        <v>1.3888888888887729E-3</v>
      </c>
      <c r="S46" s="71">
        <f t="shared" si="26"/>
        <v>2.5694444444444464E-2</v>
      </c>
      <c r="T46" s="71">
        <f t="shared" si="28"/>
        <v>3.4722222222223209E-3</v>
      </c>
      <c r="U46" s="44">
        <v>23.1</v>
      </c>
      <c r="V46" s="44">
        <f>INDEX('Počty dní'!L:P,MATCH(E46,'Počty dní'!N:N,0),4)</f>
        <v>112</v>
      </c>
      <c r="W46" s="115">
        <f t="shared" si="33"/>
        <v>2587.2000000000003</v>
      </c>
      <c r="X46" s="16"/>
    </row>
    <row r="47" spans="1:24" ht="15" thickBot="1" x14ac:dyDescent="0.35">
      <c r="A47" s="95">
        <v>316</v>
      </c>
      <c r="B47" s="46">
        <v>3216</v>
      </c>
      <c r="C47" s="46" t="s">
        <v>3</v>
      </c>
      <c r="D47" s="116"/>
      <c r="E47" s="117" t="str">
        <f t="shared" si="31"/>
        <v>6+</v>
      </c>
      <c r="F47" s="46" t="s">
        <v>174</v>
      </c>
      <c r="G47" s="196">
        <v>104</v>
      </c>
      <c r="H47" s="46" t="str">
        <f t="shared" ref="H47" si="34">CONCATENATE(F47,"/",G47)</f>
        <v>XXX167/104</v>
      </c>
      <c r="I47" s="72" t="s">
        <v>5</v>
      </c>
      <c r="J47" s="72" t="s">
        <v>6</v>
      </c>
      <c r="K47" s="73">
        <v>0.77430555555555547</v>
      </c>
      <c r="L47" s="74">
        <v>0.77569444444444446</v>
      </c>
      <c r="M47" s="184" t="s">
        <v>48</v>
      </c>
      <c r="N47" s="74">
        <v>0.80763888888888891</v>
      </c>
      <c r="O47" s="184" t="s">
        <v>48</v>
      </c>
      <c r="P47" s="46"/>
      <c r="Q47" s="118">
        <f t="shared" si="24"/>
        <v>3.1944444444444442E-2</v>
      </c>
      <c r="R47" s="118">
        <f t="shared" si="25"/>
        <v>1.388888888888995E-3</v>
      </c>
      <c r="S47" s="118">
        <f t="shared" si="26"/>
        <v>3.3333333333333437E-2</v>
      </c>
      <c r="T47" s="118">
        <f t="shared" si="28"/>
        <v>1.7361111111110938E-2</v>
      </c>
      <c r="U47" s="46">
        <v>22.2</v>
      </c>
      <c r="V47" s="46">
        <f>INDEX('Počty dní'!L:P,MATCH(E47,'Počty dní'!N:N,0),4)</f>
        <v>112</v>
      </c>
      <c r="W47" s="119">
        <f t="shared" ref="W47" si="35">V47*U47</f>
        <v>2486.4</v>
      </c>
      <c r="X47" s="16"/>
    </row>
    <row r="48" spans="1:24" ht="15" thickBot="1" x14ac:dyDescent="0.35">
      <c r="A48" s="174" t="str">
        <f ca="1">CONCATENATE(INDIRECT("R[-3]C[0]",FALSE),"celkem")</f>
        <v>316celkem</v>
      </c>
      <c r="B48" s="135"/>
      <c r="C48" s="135" t="str">
        <f ca="1">INDIRECT("R[-1]C[12]",FALSE)</f>
        <v>Chotěboř,,žel.st.</v>
      </c>
      <c r="D48" s="175"/>
      <c r="E48" s="135"/>
      <c r="F48" s="175"/>
      <c r="G48" s="135"/>
      <c r="H48" s="176"/>
      <c r="I48" s="177"/>
      <c r="J48" s="178" t="str">
        <f ca="1">INDIRECT("R[-2]C[0]",FALSE)</f>
        <v>V</v>
      </c>
      <c r="K48" s="170"/>
      <c r="L48" s="171"/>
      <c r="M48" s="172"/>
      <c r="N48" s="171"/>
      <c r="O48" s="173"/>
      <c r="P48" s="135"/>
      <c r="Q48" s="179">
        <f>SUM(Q32:Q47)</f>
        <v>0.31527777777777749</v>
      </c>
      <c r="R48" s="179">
        <f t="shared" ref="R48:T48" si="36">SUM(R32:R47)</f>
        <v>1.8055555555555824E-2</v>
      </c>
      <c r="S48" s="179">
        <f t="shared" si="36"/>
        <v>0.33333333333333331</v>
      </c>
      <c r="T48" s="179">
        <f t="shared" si="36"/>
        <v>0.20000000000000007</v>
      </c>
      <c r="U48" s="180">
        <f>SUM(U32:U47)</f>
        <v>274.20000000000005</v>
      </c>
      <c r="V48" s="181"/>
      <c r="W48" s="182">
        <f>SUM(W32:W47)</f>
        <v>30710.400000000005</v>
      </c>
      <c r="X48" s="41"/>
    </row>
    <row r="49" spans="1:48" x14ac:dyDescent="0.3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</row>
    <row r="50" spans="1:48" ht="15" customHeight="1" thickBot="1" x14ac:dyDescent="0.35">
      <c r="A50" s="57"/>
      <c r="B50" s="57"/>
      <c r="C50" s="57"/>
      <c r="D50" s="60"/>
      <c r="E50" s="57"/>
      <c r="F50" s="58"/>
      <c r="G50" s="58"/>
      <c r="H50" s="58"/>
      <c r="I50" s="59"/>
      <c r="J50" s="60"/>
      <c r="K50" s="61"/>
      <c r="L50" s="58"/>
      <c r="M50" s="58"/>
      <c r="N50" s="58"/>
      <c r="O50" s="58"/>
      <c r="P50" s="58"/>
      <c r="Q50" s="62"/>
      <c r="R50" s="58"/>
      <c r="S50" s="58"/>
      <c r="T50" s="58"/>
      <c r="U50" s="58"/>
      <c r="V50" s="58"/>
      <c r="W50" s="58"/>
      <c r="X50" s="16"/>
      <c r="AB50" s="15"/>
      <c r="AG50" s="17"/>
      <c r="AH50" s="17"/>
      <c r="AI50" s="17"/>
      <c r="AJ50" s="17"/>
      <c r="AK50" s="17"/>
      <c r="AL50" s="17"/>
      <c r="AM50" s="17"/>
      <c r="AP50" s="18"/>
      <c r="AQ50" s="18"/>
      <c r="AR50" s="18"/>
      <c r="AS50" s="18"/>
      <c r="AT50" s="18"/>
      <c r="AU50" s="19"/>
      <c r="AV50" s="19"/>
    </row>
    <row r="51" spans="1:48" x14ac:dyDescent="0.3">
      <c r="A51" s="93">
        <v>322</v>
      </c>
      <c r="B51" s="42">
        <v>3222</v>
      </c>
      <c r="C51" s="42" t="s">
        <v>3</v>
      </c>
      <c r="D51" s="109"/>
      <c r="E51" s="110" t="str">
        <f t="shared" ref="E51:E58" si="37">CONCATENATE(C51,D51)</f>
        <v>6+</v>
      </c>
      <c r="F51" s="42" t="s">
        <v>129</v>
      </c>
      <c r="G51" s="191">
        <v>102</v>
      </c>
      <c r="H51" s="42" t="str">
        <f t="shared" ref="H51:H58" si="38">CONCATENATE(F51,"/",G51)</f>
        <v>XXX160/102</v>
      </c>
      <c r="I51" s="64" t="s">
        <v>5</v>
      </c>
      <c r="J51" s="64" t="s">
        <v>6</v>
      </c>
      <c r="K51" s="111">
        <v>0.27361111111111108</v>
      </c>
      <c r="L51" s="112">
        <v>0.27430555555555552</v>
      </c>
      <c r="M51" s="154" t="s">
        <v>106</v>
      </c>
      <c r="N51" s="112">
        <v>0.30208333333333331</v>
      </c>
      <c r="O51" s="154" t="s">
        <v>46</v>
      </c>
      <c r="P51" s="42" t="str">
        <f t="shared" ref="P51:P57" si="39">IF(M52=O51,"OK","POZOR")</f>
        <v>OK</v>
      </c>
      <c r="Q51" s="114">
        <f t="shared" ref="Q51:Q58" si="40">IF(ISNUMBER(G51),N51-L51,IF(F51="přejezd",N51-L51,0))</f>
        <v>2.777777777777779E-2</v>
      </c>
      <c r="R51" s="114">
        <f t="shared" ref="R51:R58" si="41">IF(ISNUMBER(G51),L51-K51,0)</f>
        <v>6.9444444444444198E-4</v>
      </c>
      <c r="S51" s="114">
        <f t="shared" ref="S51:S58" si="42">Q51+R51</f>
        <v>2.8472222222222232E-2</v>
      </c>
      <c r="T51" s="114"/>
      <c r="U51" s="42">
        <v>24.8</v>
      </c>
      <c r="V51" s="42">
        <f>INDEX('Počty dní'!L:P,MATCH(E51,'Počty dní'!N:N,0),4)</f>
        <v>112</v>
      </c>
      <c r="W51" s="65">
        <f t="shared" ref="W51:W58" si="43">V51*U51</f>
        <v>2777.6</v>
      </c>
      <c r="X51" s="16"/>
    </row>
    <row r="52" spans="1:48" x14ac:dyDescent="0.3">
      <c r="A52" s="94">
        <v>322</v>
      </c>
      <c r="B52" s="44">
        <v>3222</v>
      </c>
      <c r="C52" s="44" t="s">
        <v>3</v>
      </c>
      <c r="D52" s="89"/>
      <c r="E52" s="67" t="str">
        <f t="shared" si="37"/>
        <v>6+</v>
      </c>
      <c r="F52" s="44" t="s">
        <v>129</v>
      </c>
      <c r="G52" s="192">
        <v>101</v>
      </c>
      <c r="H52" s="44" t="str">
        <f t="shared" si="38"/>
        <v>XXX160/101</v>
      </c>
      <c r="I52" s="68" t="s">
        <v>5</v>
      </c>
      <c r="J52" s="68" t="s">
        <v>6</v>
      </c>
      <c r="K52" s="69">
        <v>0.32083333333333336</v>
      </c>
      <c r="L52" s="70">
        <v>0.32291666666666669</v>
      </c>
      <c r="M52" s="138" t="s">
        <v>46</v>
      </c>
      <c r="N52" s="70">
        <v>0.36458333333333331</v>
      </c>
      <c r="O52" s="138" t="s">
        <v>103</v>
      </c>
      <c r="P52" s="44" t="str">
        <f t="shared" si="39"/>
        <v>OK</v>
      </c>
      <c r="Q52" s="71">
        <f t="shared" si="40"/>
        <v>4.166666666666663E-2</v>
      </c>
      <c r="R52" s="71">
        <f t="shared" si="41"/>
        <v>2.0833333333333259E-3</v>
      </c>
      <c r="S52" s="71">
        <f t="shared" si="42"/>
        <v>4.3749999999999956E-2</v>
      </c>
      <c r="T52" s="71">
        <f t="shared" ref="T52:T58" si="44">K52-N51</f>
        <v>1.8750000000000044E-2</v>
      </c>
      <c r="U52" s="44">
        <v>36.5</v>
      </c>
      <c r="V52" s="44">
        <f>INDEX('Počty dní'!L:P,MATCH(E52,'Počty dní'!N:N,0),4)</f>
        <v>112</v>
      </c>
      <c r="W52" s="115">
        <f t="shared" si="43"/>
        <v>4088</v>
      </c>
      <c r="X52" s="16"/>
    </row>
    <row r="53" spans="1:48" x14ac:dyDescent="0.3">
      <c r="A53" s="94">
        <v>322</v>
      </c>
      <c r="B53" s="44">
        <v>3222</v>
      </c>
      <c r="C53" s="44" t="s">
        <v>3</v>
      </c>
      <c r="D53" s="89"/>
      <c r="E53" s="67" t="str">
        <f t="shared" si="37"/>
        <v>6+</v>
      </c>
      <c r="F53" s="44" t="s">
        <v>129</v>
      </c>
      <c r="G53" s="192">
        <v>104</v>
      </c>
      <c r="H53" s="44" t="str">
        <f t="shared" si="38"/>
        <v>XXX160/104</v>
      </c>
      <c r="I53" s="68" t="s">
        <v>6</v>
      </c>
      <c r="J53" s="68" t="s">
        <v>6</v>
      </c>
      <c r="K53" s="69">
        <v>0.38541666666666669</v>
      </c>
      <c r="L53" s="70">
        <v>0.38750000000000001</v>
      </c>
      <c r="M53" s="138" t="s">
        <v>103</v>
      </c>
      <c r="N53" s="70">
        <v>0.42708333333333331</v>
      </c>
      <c r="O53" s="138" t="s">
        <v>46</v>
      </c>
      <c r="P53" s="44" t="str">
        <f t="shared" si="39"/>
        <v>OK</v>
      </c>
      <c r="Q53" s="71">
        <f t="shared" si="40"/>
        <v>3.9583333333333304E-2</v>
      </c>
      <c r="R53" s="71">
        <f t="shared" si="41"/>
        <v>2.0833333333333259E-3</v>
      </c>
      <c r="S53" s="71">
        <f t="shared" si="42"/>
        <v>4.166666666666663E-2</v>
      </c>
      <c r="T53" s="71">
        <f t="shared" si="44"/>
        <v>2.083333333333337E-2</v>
      </c>
      <c r="U53" s="44">
        <v>36.5</v>
      </c>
      <c r="V53" s="44">
        <f>INDEX('Počty dní'!L:P,MATCH(E53,'Počty dní'!N:N,0),4)</f>
        <v>112</v>
      </c>
      <c r="W53" s="115">
        <f t="shared" si="43"/>
        <v>4088</v>
      </c>
      <c r="X53" s="16"/>
    </row>
    <row r="54" spans="1:48" x14ac:dyDescent="0.3">
      <c r="A54" s="94">
        <v>322</v>
      </c>
      <c r="B54" s="44">
        <v>3222</v>
      </c>
      <c r="C54" s="44" t="s">
        <v>3</v>
      </c>
      <c r="D54" s="89"/>
      <c r="E54" s="67" t="str">
        <f t="shared" si="37"/>
        <v>6+</v>
      </c>
      <c r="F54" s="44" t="s">
        <v>129</v>
      </c>
      <c r="G54" s="192">
        <v>103</v>
      </c>
      <c r="H54" s="44" t="str">
        <f>CONCATENATE(F54,"/",G54)</f>
        <v>XXX160/103</v>
      </c>
      <c r="I54" s="68" t="s">
        <v>6</v>
      </c>
      <c r="J54" s="68" t="s">
        <v>6</v>
      </c>
      <c r="K54" s="69">
        <v>0.48749999999999999</v>
      </c>
      <c r="L54" s="70">
        <v>0.48958333333333331</v>
      </c>
      <c r="M54" s="138" t="s">
        <v>46</v>
      </c>
      <c r="N54" s="70">
        <v>0.53125</v>
      </c>
      <c r="O54" s="138" t="s">
        <v>103</v>
      </c>
      <c r="P54" s="44" t="str">
        <f t="shared" si="39"/>
        <v>OK</v>
      </c>
      <c r="Q54" s="71">
        <f t="shared" si="40"/>
        <v>4.1666666666666685E-2</v>
      </c>
      <c r="R54" s="71">
        <f t="shared" si="41"/>
        <v>2.0833333333333259E-3</v>
      </c>
      <c r="S54" s="71">
        <f t="shared" si="42"/>
        <v>4.3750000000000011E-2</v>
      </c>
      <c r="T54" s="71">
        <f t="shared" si="44"/>
        <v>6.0416666666666674E-2</v>
      </c>
      <c r="U54" s="44">
        <v>36.5</v>
      </c>
      <c r="V54" s="44">
        <f>INDEX('Počty dní'!L:P,MATCH(E54,'Počty dní'!N:N,0),4)</f>
        <v>112</v>
      </c>
      <c r="W54" s="115">
        <f>V54*U54</f>
        <v>4088</v>
      </c>
      <c r="X54" s="16"/>
    </row>
    <row r="55" spans="1:48" x14ac:dyDescent="0.3">
      <c r="A55" s="94">
        <v>322</v>
      </c>
      <c r="B55" s="44">
        <v>3222</v>
      </c>
      <c r="C55" s="44" t="s">
        <v>3</v>
      </c>
      <c r="D55" s="89"/>
      <c r="E55" s="67" t="str">
        <f t="shared" si="37"/>
        <v>6+</v>
      </c>
      <c r="F55" s="44" t="s">
        <v>129</v>
      </c>
      <c r="G55" s="192">
        <v>106</v>
      </c>
      <c r="H55" s="44" t="str">
        <f>CONCATENATE(F55,"/",G55)</f>
        <v>XXX160/106</v>
      </c>
      <c r="I55" s="68" t="s">
        <v>6</v>
      </c>
      <c r="J55" s="68" t="s">
        <v>6</v>
      </c>
      <c r="K55" s="69">
        <v>0.55208333333333337</v>
      </c>
      <c r="L55" s="70">
        <v>0.5541666666666667</v>
      </c>
      <c r="M55" s="138" t="s">
        <v>103</v>
      </c>
      <c r="N55" s="70">
        <v>0.59375</v>
      </c>
      <c r="O55" s="138" t="s">
        <v>46</v>
      </c>
      <c r="P55" s="44" t="str">
        <f t="shared" si="39"/>
        <v>OK</v>
      </c>
      <c r="Q55" s="71">
        <f t="shared" si="40"/>
        <v>3.9583333333333304E-2</v>
      </c>
      <c r="R55" s="71">
        <f t="shared" si="41"/>
        <v>2.0833333333333259E-3</v>
      </c>
      <c r="S55" s="71">
        <f t="shared" si="42"/>
        <v>4.166666666666663E-2</v>
      </c>
      <c r="T55" s="71">
        <f t="shared" si="44"/>
        <v>2.083333333333337E-2</v>
      </c>
      <c r="U55" s="44">
        <v>36.5</v>
      </c>
      <c r="V55" s="44">
        <f>INDEX('Počty dní'!L:P,MATCH(E55,'Počty dní'!N:N,0),4)</f>
        <v>112</v>
      </c>
      <c r="W55" s="115">
        <f>V55*U55</f>
        <v>4088</v>
      </c>
      <c r="X55" s="16"/>
    </row>
    <row r="56" spans="1:48" x14ac:dyDescent="0.3">
      <c r="A56" s="94">
        <v>322</v>
      </c>
      <c r="B56" s="44">
        <v>3222</v>
      </c>
      <c r="C56" s="44" t="s">
        <v>3</v>
      </c>
      <c r="D56" s="89"/>
      <c r="E56" s="67" t="str">
        <f t="shared" si="37"/>
        <v>6+</v>
      </c>
      <c r="F56" s="44" t="s">
        <v>129</v>
      </c>
      <c r="G56" s="192">
        <v>105</v>
      </c>
      <c r="H56" s="44" t="str">
        <f t="shared" si="38"/>
        <v>XXX160/105</v>
      </c>
      <c r="I56" s="68" t="s">
        <v>6</v>
      </c>
      <c r="J56" s="68" t="s">
        <v>6</v>
      </c>
      <c r="K56" s="69">
        <v>0.65416666666666667</v>
      </c>
      <c r="L56" s="70">
        <v>0.65625</v>
      </c>
      <c r="M56" s="138" t="s">
        <v>46</v>
      </c>
      <c r="N56" s="70">
        <v>0.69791666666666663</v>
      </c>
      <c r="O56" s="138" t="s">
        <v>103</v>
      </c>
      <c r="P56" s="44" t="str">
        <f t="shared" si="39"/>
        <v>OK</v>
      </c>
      <c r="Q56" s="71">
        <f t="shared" si="40"/>
        <v>4.166666666666663E-2</v>
      </c>
      <c r="R56" s="71">
        <f t="shared" si="41"/>
        <v>2.0833333333333259E-3</v>
      </c>
      <c r="S56" s="71">
        <f t="shared" si="42"/>
        <v>4.3749999999999956E-2</v>
      </c>
      <c r="T56" s="71">
        <f t="shared" si="44"/>
        <v>6.0416666666666674E-2</v>
      </c>
      <c r="U56" s="44">
        <v>36.5</v>
      </c>
      <c r="V56" s="44">
        <f>INDEX('Počty dní'!L:P,MATCH(E56,'Počty dní'!N:N,0),4)</f>
        <v>112</v>
      </c>
      <c r="W56" s="115">
        <f t="shared" si="43"/>
        <v>4088</v>
      </c>
      <c r="X56" s="16"/>
    </row>
    <row r="57" spans="1:48" x14ac:dyDescent="0.3">
      <c r="A57" s="94">
        <v>322</v>
      </c>
      <c r="B57" s="44">
        <v>3222</v>
      </c>
      <c r="C57" s="44" t="s">
        <v>3</v>
      </c>
      <c r="D57" s="89"/>
      <c r="E57" s="67" t="str">
        <f t="shared" si="37"/>
        <v>6+</v>
      </c>
      <c r="F57" s="44" t="s">
        <v>129</v>
      </c>
      <c r="G57" s="192">
        <v>108</v>
      </c>
      <c r="H57" s="44" t="str">
        <f t="shared" si="38"/>
        <v>XXX160/108</v>
      </c>
      <c r="I57" s="68" t="s">
        <v>6</v>
      </c>
      <c r="J57" s="68" t="s">
        <v>6</v>
      </c>
      <c r="K57" s="69">
        <v>0.71875</v>
      </c>
      <c r="L57" s="70">
        <v>0.72083333333333333</v>
      </c>
      <c r="M57" s="138" t="s">
        <v>103</v>
      </c>
      <c r="N57" s="70">
        <v>0.76041666666666663</v>
      </c>
      <c r="O57" s="138" t="s">
        <v>46</v>
      </c>
      <c r="P57" s="44" t="str">
        <f t="shared" si="39"/>
        <v>OK</v>
      </c>
      <c r="Q57" s="71">
        <f t="shared" si="40"/>
        <v>3.9583333333333304E-2</v>
      </c>
      <c r="R57" s="71">
        <f t="shared" si="41"/>
        <v>2.0833333333333259E-3</v>
      </c>
      <c r="S57" s="71">
        <f t="shared" si="42"/>
        <v>4.166666666666663E-2</v>
      </c>
      <c r="T57" s="71">
        <f t="shared" si="44"/>
        <v>2.083333333333337E-2</v>
      </c>
      <c r="U57" s="44">
        <v>36.5</v>
      </c>
      <c r="V57" s="44">
        <f>INDEX('Počty dní'!L:P,MATCH(E57,'Počty dní'!N:N,0),4)</f>
        <v>112</v>
      </c>
      <c r="W57" s="115">
        <f t="shared" si="43"/>
        <v>4088</v>
      </c>
      <c r="X57" s="16"/>
    </row>
    <row r="58" spans="1:48" ht="15" thickBot="1" x14ac:dyDescent="0.35">
      <c r="A58" s="95">
        <v>322</v>
      </c>
      <c r="B58" s="46">
        <v>3222</v>
      </c>
      <c r="C58" s="46" t="s">
        <v>3</v>
      </c>
      <c r="D58" s="116"/>
      <c r="E58" s="117" t="str">
        <f t="shared" si="37"/>
        <v>6+</v>
      </c>
      <c r="F58" s="46" t="s">
        <v>129</v>
      </c>
      <c r="G58" s="196">
        <v>107</v>
      </c>
      <c r="H58" s="46" t="str">
        <f t="shared" si="38"/>
        <v>XXX160/107</v>
      </c>
      <c r="I58" s="72" t="s">
        <v>5</v>
      </c>
      <c r="J58" s="72" t="s">
        <v>6</v>
      </c>
      <c r="K58" s="73">
        <v>0.8208333333333333</v>
      </c>
      <c r="L58" s="74">
        <v>0.82291666666666663</v>
      </c>
      <c r="M58" s="183" t="s">
        <v>46</v>
      </c>
      <c r="N58" s="74">
        <v>0.85069444444444453</v>
      </c>
      <c r="O58" s="183" t="s">
        <v>106</v>
      </c>
      <c r="P58" s="46"/>
      <c r="Q58" s="118">
        <f t="shared" si="40"/>
        <v>2.7777777777777901E-2</v>
      </c>
      <c r="R58" s="118">
        <f t="shared" si="41"/>
        <v>2.0833333333333259E-3</v>
      </c>
      <c r="S58" s="118">
        <f t="shared" si="42"/>
        <v>2.9861111111111227E-2</v>
      </c>
      <c r="T58" s="118">
        <f t="shared" si="44"/>
        <v>6.0416666666666674E-2</v>
      </c>
      <c r="U58" s="46">
        <v>24.8</v>
      </c>
      <c r="V58" s="46">
        <f>INDEX('Počty dní'!L:P,MATCH(E58,'Počty dní'!N:N,0),4)</f>
        <v>112</v>
      </c>
      <c r="W58" s="119">
        <f t="shared" si="43"/>
        <v>2777.6</v>
      </c>
      <c r="X58" s="16"/>
    </row>
    <row r="59" spans="1:48" ht="15" thickBot="1" x14ac:dyDescent="0.35">
      <c r="A59" s="174" t="str">
        <f ca="1">CONCATENATE(INDIRECT("R[-3]C[0]",FALSE),"celkem")</f>
        <v>322celkem</v>
      </c>
      <c r="B59" s="135"/>
      <c r="C59" s="135" t="str">
        <f ca="1">INDIRECT("R[-1]C[12]",FALSE)</f>
        <v>Ždírec n.Doubr.,,žel.st.</v>
      </c>
      <c r="D59" s="175"/>
      <c r="E59" s="135"/>
      <c r="F59" s="175"/>
      <c r="G59" s="135"/>
      <c r="H59" s="176"/>
      <c r="I59" s="177"/>
      <c r="J59" s="178" t="str">
        <f ca="1">INDIRECT("R[-2]C[0]",FALSE)</f>
        <v>V</v>
      </c>
      <c r="K59" s="170"/>
      <c r="L59" s="171"/>
      <c r="M59" s="172"/>
      <c r="N59" s="171"/>
      <c r="O59" s="173"/>
      <c r="P59" s="135"/>
      <c r="Q59" s="179">
        <f>SUM(Q51:Q58)</f>
        <v>0.29930555555555555</v>
      </c>
      <c r="R59" s="179">
        <f t="shared" ref="R59:T59" si="45">SUM(R51:R58)</f>
        <v>1.5277777777777724E-2</v>
      </c>
      <c r="S59" s="179">
        <f t="shared" si="45"/>
        <v>0.31458333333333327</v>
      </c>
      <c r="T59" s="179">
        <f t="shared" si="45"/>
        <v>0.26250000000000018</v>
      </c>
      <c r="U59" s="180">
        <f>SUM(U51:U58)</f>
        <v>268.60000000000002</v>
      </c>
      <c r="V59" s="181"/>
      <c r="W59" s="182">
        <f>SUM(W51:W58)</f>
        <v>30083.199999999997</v>
      </c>
      <c r="X59" s="41"/>
    </row>
    <row r="60" spans="1:48" x14ac:dyDescent="0.3">
      <c r="A60" s="75"/>
      <c r="D60" s="51"/>
      <c r="F60" s="51"/>
      <c r="H60" s="76"/>
      <c r="I60" s="149"/>
      <c r="J60" s="150"/>
      <c r="K60" s="79"/>
      <c r="L60" s="151"/>
      <c r="M60" s="52"/>
      <c r="N60" s="151"/>
      <c r="O60" s="48"/>
      <c r="Q60" s="152"/>
      <c r="R60" s="152"/>
      <c r="S60" s="152"/>
      <c r="T60" s="152"/>
      <c r="U60" s="79"/>
      <c r="W60" s="79"/>
      <c r="X60" s="41"/>
    </row>
    <row r="61" spans="1:48" ht="15" thickBot="1" x14ac:dyDescent="0.35">
      <c r="A61" s="75"/>
      <c r="D61" s="51"/>
      <c r="F61" s="51"/>
      <c r="H61" s="76"/>
      <c r="I61" s="149"/>
      <c r="J61" s="150"/>
      <c r="K61" s="79"/>
      <c r="L61" s="151"/>
      <c r="M61" s="52"/>
      <c r="N61" s="151"/>
      <c r="O61" s="48"/>
      <c r="Q61" s="152"/>
      <c r="R61" s="152"/>
      <c r="S61" s="152"/>
      <c r="T61" s="152"/>
      <c r="U61" s="79"/>
      <c r="W61" s="79"/>
      <c r="X61" s="41"/>
    </row>
    <row r="62" spans="1:48" x14ac:dyDescent="0.3">
      <c r="A62" s="93">
        <v>327</v>
      </c>
      <c r="B62" s="42">
        <v>3227</v>
      </c>
      <c r="C62" s="42" t="s">
        <v>3</v>
      </c>
      <c r="D62" s="109"/>
      <c r="E62" s="110" t="str">
        <f t="shared" ref="E62:E73" si="46">CONCATENATE(C62,D62)</f>
        <v>6+</v>
      </c>
      <c r="F62" s="42" t="s">
        <v>120</v>
      </c>
      <c r="G62" s="191">
        <v>102</v>
      </c>
      <c r="H62" s="42" t="str">
        <f t="shared" ref="H62:H73" si="47">CONCATENATE(F62,"/",G62)</f>
        <v>XXX215/102</v>
      </c>
      <c r="I62" s="64" t="s">
        <v>5</v>
      </c>
      <c r="J62" s="64" t="s">
        <v>5</v>
      </c>
      <c r="K62" s="111">
        <v>0.3</v>
      </c>
      <c r="L62" s="112">
        <v>0.30069444444444443</v>
      </c>
      <c r="M62" s="131" t="s">
        <v>118</v>
      </c>
      <c r="N62" s="112">
        <v>0.32500000000000001</v>
      </c>
      <c r="O62" s="131" t="s">
        <v>70</v>
      </c>
      <c r="P62" s="42" t="str">
        <f t="shared" ref="P62:P72" si="48">IF(M63=O62,"OK","POZOR")</f>
        <v>OK</v>
      </c>
      <c r="Q62" s="114">
        <f t="shared" ref="Q62:Q73" si="49">IF(ISNUMBER(G62),N62-L62,IF(F62="přejezd",N62-L62,0))</f>
        <v>2.430555555555558E-2</v>
      </c>
      <c r="R62" s="114">
        <f t="shared" ref="R62:R73" si="50">IF(ISNUMBER(G62),L62-K62,0)</f>
        <v>6.9444444444444198E-4</v>
      </c>
      <c r="S62" s="114">
        <f t="shared" ref="S62:S73" si="51">Q62+R62</f>
        <v>2.5000000000000022E-2</v>
      </c>
      <c r="T62" s="114"/>
      <c r="U62" s="42">
        <v>24.5</v>
      </c>
      <c r="V62" s="42">
        <f>INDEX('Počty dní'!L:P,MATCH(E62,'Počty dní'!N:N,0),4)</f>
        <v>112</v>
      </c>
      <c r="W62" s="65">
        <f t="shared" ref="W62:W63" si="52">V62*U62</f>
        <v>2744</v>
      </c>
      <c r="X62" s="16"/>
    </row>
    <row r="63" spans="1:48" x14ac:dyDescent="0.3">
      <c r="A63" s="94">
        <v>327</v>
      </c>
      <c r="B63" s="44">
        <v>3227</v>
      </c>
      <c r="C63" s="44" t="s">
        <v>3</v>
      </c>
      <c r="D63" s="89"/>
      <c r="E63" s="67" t="str">
        <f t="shared" si="46"/>
        <v>6+</v>
      </c>
      <c r="F63" s="44" t="s">
        <v>120</v>
      </c>
      <c r="G63" s="192">
        <v>101</v>
      </c>
      <c r="H63" s="44" t="str">
        <f t="shared" si="47"/>
        <v>XXX215/101</v>
      </c>
      <c r="I63" s="68" t="s">
        <v>5</v>
      </c>
      <c r="J63" s="68" t="s">
        <v>5</v>
      </c>
      <c r="K63" s="69">
        <v>0.34236111111111112</v>
      </c>
      <c r="L63" s="70">
        <v>0.34375</v>
      </c>
      <c r="M63" s="142" t="s">
        <v>70</v>
      </c>
      <c r="N63" s="70">
        <v>0.3666666666666667</v>
      </c>
      <c r="O63" s="142" t="s">
        <v>118</v>
      </c>
      <c r="P63" s="44" t="str">
        <f t="shared" si="48"/>
        <v>OK</v>
      </c>
      <c r="Q63" s="71">
        <f t="shared" si="49"/>
        <v>2.2916666666666696E-2</v>
      </c>
      <c r="R63" s="71">
        <f t="shared" si="50"/>
        <v>1.388888888888884E-3</v>
      </c>
      <c r="S63" s="71">
        <f t="shared" si="51"/>
        <v>2.430555555555558E-2</v>
      </c>
      <c r="T63" s="71">
        <f t="shared" ref="T63:T73" si="53">K63-N62</f>
        <v>1.7361111111111105E-2</v>
      </c>
      <c r="U63" s="44">
        <v>24.5</v>
      </c>
      <c r="V63" s="44">
        <f>INDEX('Počty dní'!L:P,MATCH(E63,'Počty dní'!N:N,0),4)</f>
        <v>112</v>
      </c>
      <c r="W63" s="115">
        <f t="shared" si="52"/>
        <v>2744</v>
      </c>
      <c r="X63" s="16"/>
    </row>
    <row r="64" spans="1:48" x14ac:dyDescent="0.3">
      <c r="A64" s="94">
        <v>327</v>
      </c>
      <c r="B64" s="44">
        <v>3227</v>
      </c>
      <c r="C64" s="44" t="s">
        <v>3</v>
      </c>
      <c r="D64" s="89"/>
      <c r="E64" s="67" t="str">
        <f t="shared" ref="E64:E71" si="54">CONCATENATE(C64,D64)</f>
        <v>6+</v>
      </c>
      <c r="F64" s="44" t="s">
        <v>117</v>
      </c>
      <c r="G64" s="192">
        <v>102</v>
      </c>
      <c r="H64" s="44" t="str">
        <f t="shared" ref="H64:H71" si="55">CONCATENATE(F64,"/",G64)</f>
        <v>XXX213/102</v>
      </c>
      <c r="I64" s="68" t="s">
        <v>5</v>
      </c>
      <c r="J64" s="68" t="s">
        <v>5</v>
      </c>
      <c r="K64" s="69">
        <v>0.36736111111111108</v>
      </c>
      <c r="L64" s="70">
        <v>0.36874999999999997</v>
      </c>
      <c r="M64" s="142" t="s">
        <v>118</v>
      </c>
      <c r="N64" s="70">
        <v>0.3923611111111111</v>
      </c>
      <c r="O64" s="142" t="s">
        <v>103</v>
      </c>
      <c r="P64" s="44" t="str">
        <f t="shared" si="48"/>
        <v>OK</v>
      </c>
      <c r="Q64" s="71">
        <f t="shared" si="49"/>
        <v>2.3611111111111138E-2</v>
      </c>
      <c r="R64" s="71">
        <f t="shared" si="50"/>
        <v>1.388888888888884E-3</v>
      </c>
      <c r="S64" s="71">
        <f t="shared" si="51"/>
        <v>2.5000000000000022E-2</v>
      </c>
      <c r="T64" s="71">
        <f t="shared" si="53"/>
        <v>6.9444444444438647E-4</v>
      </c>
      <c r="U64" s="44">
        <v>20.3</v>
      </c>
      <c r="V64" s="44">
        <f>INDEX('Počty dní'!L:P,MATCH(E64,'Počty dní'!N:N,0),4)</f>
        <v>112</v>
      </c>
      <c r="W64" s="115">
        <f>V64*U64</f>
        <v>2273.6</v>
      </c>
      <c r="X64" s="16"/>
    </row>
    <row r="65" spans="1:24" x14ac:dyDescent="0.3">
      <c r="A65" s="94">
        <v>327</v>
      </c>
      <c r="B65" s="44">
        <v>3227</v>
      </c>
      <c r="C65" s="44" t="s">
        <v>3</v>
      </c>
      <c r="D65" s="89"/>
      <c r="E65" s="67" t="str">
        <f t="shared" si="54"/>
        <v>6+</v>
      </c>
      <c r="F65" s="44" t="s">
        <v>29</v>
      </c>
      <c r="G65" s="192"/>
      <c r="H65" s="44" t="str">
        <f t="shared" si="55"/>
        <v>přejezd/</v>
      </c>
      <c r="I65" s="68"/>
      <c r="J65" s="68" t="s">
        <v>5</v>
      </c>
      <c r="K65" s="69">
        <v>0.3923611111111111</v>
      </c>
      <c r="L65" s="70">
        <v>0.3923611111111111</v>
      </c>
      <c r="M65" s="142" t="s">
        <v>103</v>
      </c>
      <c r="N65" s="70">
        <v>0.39513888888888887</v>
      </c>
      <c r="O65" s="142" t="s">
        <v>48</v>
      </c>
      <c r="P65" s="44" t="str">
        <f t="shared" si="48"/>
        <v>OK</v>
      </c>
      <c r="Q65" s="71">
        <f t="shared" si="49"/>
        <v>2.7777777777777679E-3</v>
      </c>
      <c r="R65" s="71">
        <f t="shared" si="50"/>
        <v>0</v>
      </c>
      <c r="S65" s="71">
        <f t="shared" si="51"/>
        <v>2.7777777777777679E-3</v>
      </c>
      <c r="T65" s="71">
        <f t="shared" si="53"/>
        <v>0</v>
      </c>
      <c r="U65" s="44"/>
      <c r="V65" s="44">
        <f>INDEX('Počty dní'!L:P,MATCH(E65,'Počty dní'!N:N,0),4)</f>
        <v>112</v>
      </c>
      <c r="W65" s="115">
        <f>V65*U65</f>
        <v>0</v>
      </c>
      <c r="X65" s="16"/>
    </row>
    <row r="66" spans="1:24" x14ac:dyDescent="0.3">
      <c r="A66" s="94">
        <v>327</v>
      </c>
      <c r="B66" s="44">
        <v>3227</v>
      </c>
      <c r="C66" s="44" t="s">
        <v>3</v>
      </c>
      <c r="D66" s="89"/>
      <c r="E66" s="67" t="str">
        <f t="shared" si="54"/>
        <v>6+</v>
      </c>
      <c r="F66" s="44" t="s">
        <v>133</v>
      </c>
      <c r="G66" s="192">
        <v>104</v>
      </c>
      <c r="H66" s="44" t="str">
        <f t="shared" si="55"/>
        <v>XXX221/104</v>
      </c>
      <c r="I66" s="68" t="s">
        <v>5</v>
      </c>
      <c r="J66" s="68" t="s">
        <v>5</v>
      </c>
      <c r="K66" s="69">
        <v>0.50347222222222221</v>
      </c>
      <c r="L66" s="70">
        <v>0.50555555555555554</v>
      </c>
      <c r="M66" s="142" t="s">
        <v>48</v>
      </c>
      <c r="N66" s="70">
        <v>0.53472222222222221</v>
      </c>
      <c r="O66" s="142" t="s">
        <v>70</v>
      </c>
      <c r="P66" s="44" t="str">
        <f t="shared" si="48"/>
        <v>OK</v>
      </c>
      <c r="Q66" s="71">
        <f t="shared" si="49"/>
        <v>2.9166666666666674E-2</v>
      </c>
      <c r="R66" s="71">
        <f t="shared" si="50"/>
        <v>2.0833333333333259E-3</v>
      </c>
      <c r="S66" s="71">
        <f t="shared" si="51"/>
        <v>3.125E-2</v>
      </c>
      <c r="T66" s="71">
        <f t="shared" si="53"/>
        <v>0.10833333333333334</v>
      </c>
      <c r="U66" s="44">
        <v>22.5</v>
      </c>
      <c r="V66" s="44">
        <f>INDEX('Počty dní'!L:P,MATCH(E66,'Počty dní'!N:N,0),4)</f>
        <v>112</v>
      </c>
      <c r="W66" s="115">
        <f>V66*U66</f>
        <v>2520</v>
      </c>
      <c r="X66" s="16"/>
    </row>
    <row r="67" spans="1:24" x14ac:dyDescent="0.3">
      <c r="A67" s="94">
        <v>327</v>
      </c>
      <c r="B67" s="44">
        <v>3227</v>
      </c>
      <c r="C67" s="44" t="s">
        <v>3</v>
      </c>
      <c r="D67" s="89"/>
      <c r="E67" s="67" t="str">
        <f t="shared" si="54"/>
        <v>6+</v>
      </c>
      <c r="F67" s="44" t="s">
        <v>133</v>
      </c>
      <c r="G67" s="192">
        <v>103</v>
      </c>
      <c r="H67" s="44" t="str">
        <f t="shared" si="55"/>
        <v>XXX221/103</v>
      </c>
      <c r="I67" s="68" t="s">
        <v>5</v>
      </c>
      <c r="J67" s="68" t="s">
        <v>5</v>
      </c>
      <c r="K67" s="69">
        <v>0.54722222222222217</v>
      </c>
      <c r="L67" s="70">
        <v>0.54861111111111105</v>
      </c>
      <c r="M67" s="142" t="s">
        <v>70</v>
      </c>
      <c r="N67" s="70">
        <v>0.57777777777777783</v>
      </c>
      <c r="O67" s="142" t="s">
        <v>48</v>
      </c>
      <c r="P67" s="44" t="str">
        <f t="shared" si="48"/>
        <v>OK</v>
      </c>
      <c r="Q67" s="71">
        <f t="shared" si="49"/>
        <v>2.9166666666666785E-2</v>
      </c>
      <c r="R67" s="71">
        <f t="shared" si="50"/>
        <v>1.388888888888884E-3</v>
      </c>
      <c r="S67" s="71">
        <f t="shared" si="51"/>
        <v>3.0555555555555669E-2</v>
      </c>
      <c r="T67" s="71">
        <f t="shared" si="53"/>
        <v>1.2499999999999956E-2</v>
      </c>
      <c r="U67" s="44">
        <v>22.5</v>
      </c>
      <c r="V67" s="44">
        <f>INDEX('Počty dní'!L:P,MATCH(E67,'Počty dní'!N:N,0),4)</f>
        <v>112</v>
      </c>
      <c r="W67" s="115">
        <f>V67*U67</f>
        <v>2520</v>
      </c>
      <c r="X67" s="16"/>
    </row>
    <row r="68" spans="1:24" x14ac:dyDescent="0.3">
      <c r="A68" s="94">
        <v>327</v>
      </c>
      <c r="B68" s="44">
        <v>3227</v>
      </c>
      <c r="C68" s="44" t="s">
        <v>3</v>
      </c>
      <c r="D68" s="89"/>
      <c r="E68" s="67" t="str">
        <f t="shared" si="54"/>
        <v>6+</v>
      </c>
      <c r="F68" s="44" t="s">
        <v>133</v>
      </c>
      <c r="G68" s="192">
        <v>106</v>
      </c>
      <c r="H68" s="44" t="str">
        <f t="shared" si="55"/>
        <v>XXX221/106</v>
      </c>
      <c r="I68" s="68" t="s">
        <v>5</v>
      </c>
      <c r="J68" s="68" t="s">
        <v>5</v>
      </c>
      <c r="K68" s="69">
        <v>0.67013888888888884</v>
      </c>
      <c r="L68" s="70">
        <v>0.67222222222222217</v>
      </c>
      <c r="M68" s="142" t="s">
        <v>48</v>
      </c>
      <c r="N68" s="70">
        <v>0.70138888888888884</v>
      </c>
      <c r="O68" s="142" t="s">
        <v>70</v>
      </c>
      <c r="P68" s="44" t="str">
        <f t="shared" si="48"/>
        <v>OK</v>
      </c>
      <c r="Q68" s="71">
        <f t="shared" si="49"/>
        <v>2.9166666666666674E-2</v>
      </c>
      <c r="R68" s="71">
        <f t="shared" si="50"/>
        <v>2.0833333333333259E-3</v>
      </c>
      <c r="S68" s="71">
        <f t="shared" si="51"/>
        <v>3.125E-2</v>
      </c>
      <c r="T68" s="71">
        <f t="shared" si="53"/>
        <v>9.2361111111111005E-2</v>
      </c>
      <c r="U68" s="44">
        <v>22.5</v>
      </c>
      <c r="V68" s="44">
        <f>INDEX('Počty dní'!L:P,MATCH(E68,'Počty dní'!N:N,0),4)</f>
        <v>112</v>
      </c>
      <c r="W68" s="115">
        <f>V68*U68</f>
        <v>2520</v>
      </c>
      <c r="X68" s="16"/>
    </row>
    <row r="69" spans="1:24" x14ac:dyDescent="0.3">
      <c r="A69" s="94">
        <v>327</v>
      </c>
      <c r="B69" s="44">
        <v>3227</v>
      </c>
      <c r="C69" s="44" t="s">
        <v>3</v>
      </c>
      <c r="D69" s="89"/>
      <c r="E69" s="67" t="str">
        <f t="shared" si="54"/>
        <v>6+</v>
      </c>
      <c r="F69" s="44" t="s">
        <v>133</v>
      </c>
      <c r="G69" s="192">
        <v>105</v>
      </c>
      <c r="H69" s="44" t="str">
        <f t="shared" si="55"/>
        <v>XXX221/105</v>
      </c>
      <c r="I69" s="68" t="s">
        <v>5</v>
      </c>
      <c r="J69" s="68" t="s">
        <v>5</v>
      </c>
      <c r="K69" s="69">
        <v>0.71388888888888891</v>
      </c>
      <c r="L69" s="70">
        <v>0.71527777777777779</v>
      </c>
      <c r="M69" s="142" t="s">
        <v>70</v>
      </c>
      <c r="N69" s="70">
        <v>0.74444444444444446</v>
      </c>
      <c r="O69" s="142" t="s">
        <v>48</v>
      </c>
      <c r="P69" s="44" t="str">
        <f t="shared" si="48"/>
        <v>OK</v>
      </c>
      <c r="Q69" s="71">
        <f t="shared" si="49"/>
        <v>2.9166666666666674E-2</v>
      </c>
      <c r="R69" s="71">
        <f t="shared" si="50"/>
        <v>1.388888888888884E-3</v>
      </c>
      <c r="S69" s="71">
        <f t="shared" si="51"/>
        <v>3.0555555555555558E-2</v>
      </c>
      <c r="T69" s="71">
        <f t="shared" si="53"/>
        <v>1.2500000000000067E-2</v>
      </c>
      <c r="U69" s="44">
        <v>22.5</v>
      </c>
      <c r="V69" s="44">
        <f>INDEX('Počty dní'!L:P,MATCH(E69,'Počty dní'!N:N,0),4)</f>
        <v>112</v>
      </c>
      <c r="W69" s="115">
        <f t="shared" ref="W69:W70" si="56">V69*U69</f>
        <v>2520</v>
      </c>
      <c r="X69" s="16"/>
    </row>
    <row r="70" spans="1:24" x14ac:dyDescent="0.3">
      <c r="A70" s="94">
        <v>327</v>
      </c>
      <c r="B70" s="44">
        <v>3227</v>
      </c>
      <c r="C70" s="44" t="s">
        <v>3</v>
      </c>
      <c r="D70" s="89"/>
      <c r="E70" s="67" t="str">
        <f t="shared" si="54"/>
        <v>6+</v>
      </c>
      <c r="F70" s="44" t="s">
        <v>29</v>
      </c>
      <c r="G70" s="192"/>
      <c r="H70" s="44" t="str">
        <f t="shared" si="55"/>
        <v>přejezd/</v>
      </c>
      <c r="I70" s="68"/>
      <c r="J70" s="68" t="s">
        <v>5</v>
      </c>
      <c r="K70" s="69">
        <v>0.77013888888888893</v>
      </c>
      <c r="L70" s="70">
        <v>0.77013888888888893</v>
      </c>
      <c r="M70" s="142" t="s">
        <v>48</v>
      </c>
      <c r="N70" s="70">
        <v>0.7729166666666667</v>
      </c>
      <c r="O70" s="142" t="s">
        <v>103</v>
      </c>
      <c r="P70" s="44" t="str">
        <f t="shared" si="48"/>
        <v>OK</v>
      </c>
      <c r="Q70" s="71">
        <f t="shared" si="49"/>
        <v>2.7777777777777679E-3</v>
      </c>
      <c r="R70" s="71">
        <f t="shared" si="50"/>
        <v>0</v>
      </c>
      <c r="S70" s="71">
        <f t="shared" si="51"/>
        <v>2.7777777777777679E-3</v>
      </c>
      <c r="T70" s="71">
        <f t="shared" si="53"/>
        <v>2.5694444444444464E-2</v>
      </c>
      <c r="U70" s="44"/>
      <c r="V70" s="44">
        <f>INDEX('Počty dní'!L:P,MATCH(E70,'Počty dní'!N:N,0),4)</f>
        <v>112</v>
      </c>
      <c r="W70" s="115">
        <f t="shared" si="56"/>
        <v>0</v>
      </c>
      <c r="X70" s="16"/>
    </row>
    <row r="71" spans="1:24" x14ac:dyDescent="0.3">
      <c r="A71" s="94">
        <v>327</v>
      </c>
      <c r="B71" s="44">
        <v>3227</v>
      </c>
      <c r="C71" s="44" t="s">
        <v>3</v>
      </c>
      <c r="D71" s="89"/>
      <c r="E71" s="67" t="str">
        <f t="shared" si="54"/>
        <v>6+</v>
      </c>
      <c r="F71" s="44" t="s">
        <v>117</v>
      </c>
      <c r="G71" s="192">
        <v>105</v>
      </c>
      <c r="H71" s="44" t="str">
        <f t="shared" si="55"/>
        <v>XXX213/105</v>
      </c>
      <c r="I71" s="68" t="s">
        <v>5</v>
      </c>
      <c r="J71" s="68" t="s">
        <v>5</v>
      </c>
      <c r="K71" s="69">
        <v>0.7729166666666667</v>
      </c>
      <c r="L71" s="70">
        <v>0.77430555555555547</v>
      </c>
      <c r="M71" s="142" t="s">
        <v>103</v>
      </c>
      <c r="N71" s="70">
        <v>0.7993055555555556</v>
      </c>
      <c r="O71" s="142" t="s">
        <v>118</v>
      </c>
      <c r="P71" s="44" t="str">
        <f t="shared" si="48"/>
        <v>OK</v>
      </c>
      <c r="Q71" s="71">
        <f t="shared" si="49"/>
        <v>2.5000000000000133E-2</v>
      </c>
      <c r="R71" s="71">
        <f t="shared" si="50"/>
        <v>1.3888888888887729E-3</v>
      </c>
      <c r="S71" s="71">
        <f t="shared" si="51"/>
        <v>2.6388888888888906E-2</v>
      </c>
      <c r="T71" s="71">
        <f t="shared" si="53"/>
        <v>0</v>
      </c>
      <c r="U71" s="44">
        <v>20.3</v>
      </c>
      <c r="V71" s="44">
        <f>INDEX('Počty dní'!L:P,MATCH(E71,'Počty dní'!N:N,0),4)</f>
        <v>112</v>
      </c>
      <c r="W71" s="115">
        <f t="shared" ref="W71" si="57">V71*U71</f>
        <v>2273.6</v>
      </c>
      <c r="X71" s="16"/>
    </row>
    <row r="72" spans="1:24" x14ac:dyDescent="0.3">
      <c r="A72" s="94">
        <v>327</v>
      </c>
      <c r="B72" s="44">
        <v>3227</v>
      </c>
      <c r="C72" s="44" t="s">
        <v>3</v>
      </c>
      <c r="D72" s="89"/>
      <c r="E72" s="67" t="str">
        <f t="shared" si="46"/>
        <v>6+</v>
      </c>
      <c r="F72" s="44" t="s">
        <v>120</v>
      </c>
      <c r="G72" s="192">
        <v>108</v>
      </c>
      <c r="H72" s="44" t="str">
        <f t="shared" si="47"/>
        <v>XXX215/108</v>
      </c>
      <c r="I72" s="68" t="s">
        <v>5</v>
      </c>
      <c r="J72" s="68" t="s">
        <v>5</v>
      </c>
      <c r="K72" s="69">
        <v>0.79999999999999993</v>
      </c>
      <c r="L72" s="70">
        <v>0.80069444444444438</v>
      </c>
      <c r="M72" s="142" t="s">
        <v>118</v>
      </c>
      <c r="N72" s="70">
        <v>0.82500000000000007</v>
      </c>
      <c r="O72" s="142" t="s">
        <v>70</v>
      </c>
      <c r="P72" s="44" t="str">
        <f t="shared" si="48"/>
        <v>OK</v>
      </c>
      <c r="Q72" s="71">
        <f t="shared" si="49"/>
        <v>2.4305555555555691E-2</v>
      </c>
      <c r="R72" s="71">
        <f t="shared" si="50"/>
        <v>6.9444444444444198E-4</v>
      </c>
      <c r="S72" s="71">
        <f t="shared" si="51"/>
        <v>2.5000000000000133E-2</v>
      </c>
      <c r="T72" s="71">
        <f t="shared" si="53"/>
        <v>6.9444444444433095E-4</v>
      </c>
      <c r="U72" s="44">
        <v>24.5</v>
      </c>
      <c r="V72" s="44">
        <f>INDEX('Počty dní'!L:P,MATCH(E72,'Počty dní'!N:N,0),4)</f>
        <v>112</v>
      </c>
      <c r="W72" s="115">
        <f t="shared" ref="W72:W73" si="58">V72*U72</f>
        <v>2744</v>
      </c>
      <c r="X72" s="16"/>
    </row>
    <row r="73" spans="1:24" ht="15" thickBot="1" x14ac:dyDescent="0.35">
      <c r="A73" s="95">
        <v>327</v>
      </c>
      <c r="B73" s="46">
        <v>3227</v>
      </c>
      <c r="C73" s="46" t="s">
        <v>3</v>
      </c>
      <c r="D73" s="116"/>
      <c r="E73" s="117" t="str">
        <f t="shared" si="46"/>
        <v>6+</v>
      </c>
      <c r="F73" s="46" t="s">
        <v>120</v>
      </c>
      <c r="G73" s="196">
        <v>107</v>
      </c>
      <c r="H73" s="46" t="str">
        <f t="shared" si="47"/>
        <v>XXX215/107</v>
      </c>
      <c r="I73" s="72" t="s">
        <v>5</v>
      </c>
      <c r="J73" s="72" t="s">
        <v>5</v>
      </c>
      <c r="K73" s="73">
        <v>0.84236111111111101</v>
      </c>
      <c r="L73" s="74">
        <v>0.84375</v>
      </c>
      <c r="M73" s="184" t="s">
        <v>70</v>
      </c>
      <c r="N73" s="74">
        <v>0.8666666666666667</v>
      </c>
      <c r="O73" s="184" t="s">
        <v>118</v>
      </c>
      <c r="P73" s="46"/>
      <c r="Q73" s="118">
        <f t="shared" si="49"/>
        <v>2.2916666666666696E-2</v>
      </c>
      <c r="R73" s="118">
        <f t="shared" si="50"/>
        <v>1.388888888888995E-3</v>
      </c>
      <c r="S73" s="118">
        <f t="shared" si="51"/>
        <v>2.4305555555555691E-2</v>
      </c>
      <c r="T73" s="118">
        <f t="shared" si="53"/>
        <v>1.7361111111110938E-2</v>
      </c>
      <c r="U73" s="46">
        <v>24.5</v>
      </c>
      <c r="V73" s="46">
        <f>INDEX('Počty dní'!L:P,MATCH(E73,'Počty dní'!N:N,0),4)</f>
        <v>112</v>
      </c>
      <c r="W73" s="119">
        <f t="shared" si="58"/>
        <v>2744</v>
      </c>
      <c r="X73" s="16"/>
    </row>
    <row r="74" spans="1:24" ht="15" thickBot="1" x14ac:dyDescent="0.35">
      <c r="A74" s="174" t="str">
        <f ca="1">CONCATENATE(INDIRECT("R[-3]C[0]",FALSE),"celkem")</f>
        <v>327celkem</v>
      </c>
      <c r="B74" s="135"/>
      <c r="C74" s="135" t="str">
        <f ca="1">INDIRECT("R[-1]C[12]",FALSE)</f>
        <v>Havlíčkova Borová</v>
      </c>
      <c r="D74" s="175"/>
      <c r="E74" s="135"/>
      <c r="F74" s="175"/>
      <c r="G74" s="135"/>
      <c r="H74" s="176"/>
      <c r="I74" s="177"/>
      <c r="J74" s="178" t="str">
        <f ca="1">INDIRECT("R[-2]C[0]",FALSE)</f>
        <v>S</v>
      </c>
      <c r="K74" s="170"/>
      <c r="L74" s="171"/>
      <c r="M74" s="172"/>
      <c r="N74" s="171"/>
      <c r="O74" s="173"/>
      <c r="P74" s="135"/>
      <c r="Q74" s="179">
        <f>SUM(Q62:Q73)</f>
        <v>0.26527777777777828</v>
      </c>
      <c r="R74" s="179">
        <f>SUM(R62:R73)</f>
        <v>1.388888888888884E-2</v>
      </c>
      <c r="S74" s="179">
        <f>SUM(S62:S73)</f>
        <v>0.27916666666666712</v>
      </c>
      <c r="T74" s="179">
        <f>SUM(T62:T73)</f>
        <v>0.28749999999999959</v>
      </c>
      <c r="U74" s="180">
        <f>SUM(U62:U73)</f>
        <v>228.60000000000002</v>
      </c>
      <c r="V74" s="181"/>
      <c r="W74" s="182">
        <f>SUM(W62:W73)</f>
        <v>25603.199999999997</v>
      </c>
      <c r="X74" s="41"/>
    </row>
    <row r="75" spans="1:24" x14ac:dyDescent="0.3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</row>
    <row r="76" spans="1:24" ht="15" thickBot="1" x14ac:dyDescent="0.35">
      <c r="A76" s="75"/>
      <c r="D76" s="51"/>
      <c r="F76" s="51"/>
      <c r="H76" s="76"/>
      <c r="I76" s="149"/>
      <c r="J76" s="150"/>
      <c r="K76" s="79"/>
      <c r="L76" s="151"/>
      <c r="M76" s="52"/>
      <c r="N76" s="151"/>
      <c r="O76" s="48"/>
      <c r="Q76" s="152"/>
      <c r="R76" s="152"/>
      <c r="S76" s="152"/>
      <c r="T76" s="152"/>
      <c r="U76" s="79"/>
      <c r="W76" s="79"/>
      <c r="X76" s="41"/>
    </row>
    <row r="77" spans="1:24" x14ac:dyDescent="0.3">
      <c r="A77" s="93">
        <v>334</v>
      </c>
      <c r="B77" s="42">
        <v>3234</v>
      </c>
      <c r="C77" s="42" t="s">
        <v>3</v>
      </c>
      <c r="D77" s="109"/>
      <c r="E77" s="110" t="str">
        <f t="shared" ref="E77:E78" si="59">CONCATENATE(C77,D77)</f>
        <v>6+</v>
      </c>
      <c r="F77" s="42" t="s">
        <v>153</v>
      </c>
      <c r="G77" s="191">
        <v>102</v>
      </c>
      <c r="H77" s="42" t="str">
        <f t="shared" ref="H77:H78" si="60">CONCATENATE(F77,"/",G77)</f>
        <v>XXX240/102</v>
      </c>
      <c r="I77" s="64" t="s">
        <v>5</v>
      </c>
      <c r="J77" s="64" t="s">
        <v>5</v>
      </c>
      <c r="K77" s="111">
        <v>0.21388888888888891</v>
      </c>
      <c r="L77" s="112">
        <v>0.21527777777777779</v>
      </c>
      <c r="M77" s="131" t="s">
        <v>70</v>
      </c>
      <c r="N77" s="112">
        <v>0.24027777777777778</v>
      </c>
      <c r="O77" s="131" t="s">
        <v>151</v>
      </c>
      <c r="P77" s="42" t="str">
        <f t="shared" ref="P77:P85" si="61">IF(M78=O77,"OK","POZOR")</f>
        <v>OK</v>
      </c>
      <c r="Q77" s="114">
        <v>1.041666666666663E-2</v>
      </c>
      <c r="R77" s="114">
        <v>6.94444444444553E-4</v>
      </c>
      <c r="S77" s="114">
        <v>1.1111111111111183E-2</v>
      </c>
      <c r="T77" s="114"/>
      <c r="U77" s="42">
        <v>20.399999999999999</v>
      </c>
      <c r="V77" s="42">
        <f>INDEX('Počty dní'!L:P,MATCH(E77,'Počty dní'!N:N,0),4)</f>
        <v>112</v>
      </c>
      <c r="W77" s="65">
        <f t="shared" ref="W77:W79" si="62">V77*U77</f>
        <v>2284.7999999999997</v>
      </c>
      <c r="X77" s="16"/>
    </row>
    <row r="78" spans="1:24" x14ac:dyDescent="0.3">
      <c r="A78" s="94">
        <v>334</v>
      </c>
      <c r="B78" s="44">
        <v>3234</v>
      </c>
      <c r="C78" s="44" t="s">
        <v>3</v>
      </c>
      <c r="D78" s="89"/>
      <c r="E78" s="67" t="str">
        <f t="shared" si="59"/>
        <v>6+</v>
      </c>
      <c r="F78" s="44" t="s">
        <v>153</v>
      </c>
      <c r="G78" s="192">
        <v>101</v>
      </c>
      <c r="H78" s="44" t="str">
        <f t="shared" si="60"/>
        <v>XXX240/101</v>
      </c>
      <c r="I78" s="68" t="s">
        <v>5</v>
      </c>
      <c r="J78" s="68" t="s">
        <v>5</v>
      </c>
      <c r="K78" s="69">
        <v>0.25763888888888892</v>
      </c>
      <c r="L78" s="70">
        <v>0.2590277777777778</v>
      </c>
      <c r="M78" s="142" t="s">
        <v>151</v>
      </c>
      <c r="N78" s="70">
        <v>0.28472222222222221</v>
      </c>
      <c r="O78" s="142" t="s">
        <v>70</v>
      </c>
      <c r="P78" s="44" t="str">
        <f t="shared" si="61"/>
        <v>OK</v>
      </c>
      <c r="Q78" s="71">
        <v>1.041666666666663E-2</v>
      </c>
      <c r="R78" s="71">
        <v>6.94444444444553E-4</v>
      </c>
      <c r="S78" s="71">
        <v>1.1111111111111183E-2</v>
      </c>
      <c r="T78" s="71">
        <v>6.9444444444433095E-4</v>
      </c>
      <c r="U78" s="44">
        <v>20.399999999999999</v>
      </c>
      <c r="V78" s="44">
        <f>INDEX('Počty dní'!L:P,MATCH(E78,'Počty dní'!N:N,0),4)</f>
        <v>112</v>
      </c>
      <c r="W78" s="115">
        <f t="shared" si="62"/>
        <v>2284.7999999999997</v>
      </c>
      <c r="X78" s="16"/>
    </row>
    <row r="79" spans="1:24" x14ac:dyDescent="0.3">
      <c r="A79" s="94">
        <v>334</v>
      </c>
      <c r="B79" s="44">
        <v>3234</v>
      </c>
      <c r="C79" s="44" t="s">
        <v>3</v>
      </c>
      <c r="D79" s="89"/>
      <c r="E79" s="67" t="str">
        <f>CONCATENATE(C79,D79)</f>
        <v>6+</v>
      </c>
      <c r="F79" s="44" t="s">
        <v>160</v>
      </c>
      <c r="G79" s="192">
        <v>101</v>
      </c>
      <c r="H79" s="44" t="str">
        <f t="shared" ref="H79:H86" si="63">CONCATENATE(F79,"/",G79)</f>
        <v>XXX242/101</v>
      </c>
      <c r="I79" s="68" t="s">
        <v>5</v>
      </c>
      <c r="J79" s="68" t="s">
        <v>5</v>
      </c>
      <c r="K79" s="69">
        <v>0.33888888888888885</v>
      </c>
      <c r="L79" s="70">
        <v>0.34027777777777773</v>
      </c>
      <c r="M79" s="142" t="s">
        <v>70</v>
      </c>
      <c r="N79" s="70">
        <v>0.35347222222222219</v>
      </c>
      <c r="O79" s="142" t="s">
        <v>163</v>
      </c>
      <c r="P79" s="44" t="str">
        <f t="shared" si="61"/>
        <v>OK</v>
      </c>
      <c r="Q79" s="71">
        <v>1.041666666666663E-2</v>
      </c>
      <c r="R79" s="71">
        <v>6.94444444444553E-4</v>
      </c>
      <c r="S79" s="71">
        <v>1.1111111111111183E-2</v>
      </c>
      <c r="T79" s="71">
        <v>6.9444444444433095E-4</v>
      </c>
      <c r="U79" s="44">
        <v>10.9</v>
      </c>
      <c r="V79" s="44">
        <f>INDEX('Počty dní'!L:P,MATCH(E79,'Počty dní'!N:N,0),4)</f>
        <v>112</v>
      </c>
      <c r="W79" s="115">
        <f t="shared" si="62"/>
        <v>1220.8</v>
      </c>
      <c r="X79" s="16"/>
    </row>
    <row r="80" spans="1:24" x14ac:dyDescent="0.3">
      <c r="A80" s="94">
        <v>334</v>
      </c>
      <c r="B80" s="44">
        <v>3234</v>
      </c>
      <c r="C80" s="44" t="s">
        <v>3</v>
      </c>
      <c r="D80" s="89"/>
      <c r="E80" s="67" t="str">
        <f t="shared" ref="E80:E83" si="64">CONCATENATE(C80,D80)</f>
        <v>6+</v>
      </c>
      <c r="F80" s="44" t="s">
        <v>160</v>
      </c>
      <c r="G80" s="192">
        <v>102</v>
      </c>
      <c r="H80" s="44" t="str">
        <f t="shared" si="63"/>
        <v>XXX242/102</v>
      </c>
      <c r="I80" s="68" t="s">
        <v>5</v>
      </c>
      <c r="J80" s="68" t="s">
        <v>5</v>
      </c>
      <c r="K80" s="69">
        <v>0.35416666666666669</v>
      </c>
      <c r="L80" s="70">
        <v>0.35486111111111113</v>
      </c>
      <c r="M80" s="142" t="s">
        <v>163</v>
      </c>
      <c r="N80" s="70">
        <v>0.36805555555555558</v>
      </c>
      <c r="O80" s="142" t="s">
        <v>70</v>
      </c>
      <c r="P80" s="44" t="str">
        <f t="shared" si="61"/>
        <v>OK</v>
      </c>
      <c r="Q80" s="71">
        <v>1.041666666666663E-2</v>
      </c>
      <c r="R80" s="71">
        <v>6.94444444444553E-4</v>
      </c>
      <c r="S80" s="71">
        <v>1.1111111111111183E-2</v>
      </c>
      <c r="T80" s="71">
        <v>6.9444444444433095E-4</v>
      </c>
      <c r="U80" s="44">
        <v>10.9</v>
      </c>
      <c r="V80" s="44">
        <f>INDEX('Počty dní'!L:P,MATCH(E80,'Počty dní'!N:N,0),4)</f>
        <v>112</v>
      </c>
      <c r="W80" s="115">
        <f t="shared" ref="W80:W86" si="65">V80*U80</f>
        <v>1220.8</v>
      </c>
      <c r="X80" s="16"/>
    </row>
    <row r="81" spans="1:24" x14ac:dyDescent="0.3">
      <c r="A81" s="94">
        <v>334</v>
      </c>
      <c r="B81" s="44">
        <v>3234</v>
      </c>
      <c r="C81" s="44" t="s">
        <v>3</v>
      </c>
      <c r="D81" s="89"/>
      <c r="E81" s="67" t="str">
        <f t="shared" si="64"/>
        <v>6+</v>
      </c>
      <c r="F81" s="44" t="s">
        <v>160</v>
      </c>
      <c r="G81" s="192">
        <v>103</v>
      </c>
      <c r="H81" s="44" t="str">
        <f t="shared" si="63"/>
        <v>XXX242/103</v>
      </c>
      <c r="I81" s="68" t="s">
        <v>5</v>
      </c>
      <c r="J81" s="68" t="s">
        <v>5</v>
      </c>
      <c r="K81" s="69">
        <v>0.50555555555555554</v>
      </c>
      <c r="L81" s="70">
        <v>0.50694444444444442</v>
      </c>
      <c r="M81" s="142" t="s">
        <v>70</v>
      </c>
      <c r="N81" s="70">
        <v>0.52013888888888882</v>
      </c>
      <c r="O81" s="142" t="s">
        <v>163</v>
      </c>
      <c r="P81" s="44" t="str">
        <f t="shared" si="61"/>
        <v>OK</v>
      </c>
      <c r="Q81" s="71">
        <v>1.041666666666663E-2</v>
      </c>
      <c r="R81" s="71">
        <v>6.94444444444553E-4</v>
      </c>
      <c r="S81" s="71">
        <v>1.1111111111111183E-2</v>
      </c>
      <c r="T81" s="71">
        <v>6.9444444444433095E-4</v>
      </c>
      <c r="U81" s="44">
        <v>10.9</v>
      </c>
      <c r="V81" s="44">
        <f>INDEX('Počty dní'!L:P,MATCH(E81,'Počty dní'!N:N,0),4)</f>
        <v>112</v>
      </c>
      <c r="W81" s="115">
        <f t="shared" si="65"/>
        <v>1220.8</v>
      </c>
      <c r="X81" s="16"/>
    </row>
    <row r="82" spans="1:24" x14ac:dyDescent="0.3">
      <c r="A82" s="94">
        <v>334</v>
      </c>
      <c r="B82" s="44">
        <v>3234</v>
      </c>
      <c r="C82" s="44" t="s">
        <v>3</v>
      </c>
      <c r="D82" s="89"/>
      <c r="E82" s="67" t="str">
        <f t="shared" si="64"/>
        <v>6+</v>
      </c>
      <c r="F82" s="44" t="s">
        <v>160</v>
      </c>
      <c r="G82" s="192">
        <v>104</v>
      </c>
      <c r="H82" s="44" t="str">
        <f t="shared" si="63"/>
        <v>XXX242/104</v>
      </c>
      <c r="I82" s="68" t="s">
        <v>5</v>
      </c>
      <c r="J82" s="68" t="s">
        <v>5</v>
      </c>
      <c r="K82" s="69">
        <v>0.52083333333333337</v>
      </c>
      <c r="L82" s="70">
        <v>0.52152777777777781</v>
      </c>
      <c r="M82" s="142" t="s">
        <v>163</v>
      </c>
      <c r="N82" s="70">
        <v>0.53472222222222221</v>
      </c>
      <c r="O82" s="142" t="s">
        <v>70</v>
      </c>
      <c r="P82" s="44" t="str">
        <f t="shared" si="61"/>
        <v>OK</v>
      </c>
      <c r="Q82" s="71">
        <v>1.041666666666663E-2</v>
      </c>
      <c r="R82" s="71">
        <v>6.94444444444553E-4</v>
      </c>
      <c r="S82" s="71">
        <v>1.1111111111111183E-2</v>
      </c>
      <c r="T82" s="71">
        <v>6.9444444444433095E-4</v>
      </c>
      <c r="U82" s="44">
        <v>10.9</v>
      </c>
      <c r="V82" s="44">
        <f>INDEX('Počty dní'!L:P,MATCH(E82,'Počty dní'!N:N,0),4)</f>
        <v>112</v>
      </c>
      <c r="W82" s="115">
        <f t="shared" si="65"/>
        <v>1220.8</v>
      </c>
      <c r="X82" s="16"/>
    </row>
    <row r="83" spans="1:24" x14ac:dyDescent="0.3">
      <c r="A83" s="94">
        <v>334</v>
      </c>
      <c r="B83" s="44">
        <v>3234</v>
      </c>
      <c r="C83" s="44" t="s">
        <v>3</v>
      </c>
      <c r="D83" s="89"/>
      <c r="E83" s="67" t="str">
        <f t="shared" si="64"/>
        <v>6+</v>
      </c>
      <c r="F83" s="44" t="s">
        <v>160</v>
      </c>
      <c r="G83" s="192">
        <v>105</v>
      </c>
      <c r="H83" s="44" t="str">
        <f t="shared" si="63"/>
        <v>XXX242/105</v>
      </c>
      <c r="I83" s="68" t="s">
        <v>5</v>
      </c>
      <c r="J83" s="68" t="s">
        <v>5</v>
      </c>
      <c r="K83" s="69">
        <v>0.67222222222222217</v>
      </c>
      <c r="L83" s="70">
        <v>0.67361111111111116</v>
      </c>
      <c r="M83" s="142" t="s">
        <v>70</v>
      </c>
      <c r="N83" s="70">
        <v>0.68680555555555556</v>
      </c>
      <c r="O83" s="142" t="s">
        <v>163</v>
      </c>
      <c r="P83" s="44" t="str">
        <f t="shared" si="61"/>
        <v>OK</v>
      </c>
      <c r="Q83" s="71">
        <v>1.041666666666663E-2</v>
      </c>
      <c r="R83" s="71">
        <v>6.94444444444553E-4</v>
      </c>
      <c r="S83" s="71">
        <v>1.1111111111111183E-2</v>
      </c>
      <c r="T83" s="71">
        <v>6.9444444444433095E-4</v>
      </c>
      <c r="U83" s="44">
        <v>10.9</v>
      </c>
      <c r="V83" s="44">
        <f>INDEX('Počty dní'!L:P,MATCH(E83,'Počty dní'!N:N,0),4)</f>
        <v>112</v>
      </c>
      <c r="W83" s="115">
        <f t="shared" si="65"/>
        <v>1220.8</v>
      </c>
      <c r="X83" s="16"/>
    </row>
    <row r="84" spans="1:24" x14ac:dyDescent="0.3">
      <c r="A84" s="94">
        <v>334</v>
      </c>
      <c r="B84" s="44">
        <v>3234</v>
      </c>
      <c r="C84" s="44" t="s">
        <v>3</v>
      </c>
      <c r="D84" s="89"/>
      <c r="E84" s="67" t="str">
        <f>CONCATENATE(C84,D84)</f>
        <v>6+</v>
      </c>
      <c r="F84" s="44" t="s">
        <v>160</v>
      </c>
      <c r="G84" s="192">
        <v>106</v>
      </c>
      <c r="H84" s="44" t="str">
        <f t="shared" si="63"/>
        <v>XXX242/106</v>
      </c>
      <c r="I84" s="68" t="s">
        <v>5</v>
      </c>
      <c r="J84" s="68" t="s">
        <v>5</v>
      </c>
      <c r="K84" s="69">
        <v>0.6875</v>
      </c>
      <c r="L84" s="70">
        <v>0.68819444444444444</v>
      </c>
      <c r="M84" s="142" t="s">
        <v>163</v>
      </c>
      <c r="N84" s="70">
        <v>0.70138888888888884</v>
      </c>
      <c r="O84" s="142" t="s">
        <v>70</v>
      </c>
      <c r="P84" s="44" t="str">
        <f t="shared" si="61"/>
        <v>OK</v>
      </c>
      <c r="Q84" s="71">
        <v>1.041666666666663E-2</v>
      </c>
      <c r="R84" s="71">
        <v>6.94444444444553E-4</v>
      </c>
      <c r="S84" s="71">
        <v>1.1111111111111183E-2</v>
      </c>
      <c r="T84" s="71">
        <v>6.9444444444433095E-4</v>
      </c>
      <c r="U84" s="44">
        <v>10.9</v>
      </c>
      <c r="V84" s="44">
        <f>INDEX('Počty dní'!L:P,MATCH(E84,'Počty dní'!N:N,0),4)</f>
        <v>112</v>
      </c>
      <c r="W84" s="115">
        <f t="shared" si="65"/>
        <v>1220.8</v>
      </c>
      <c r="X84" s="16"/>
    </row>
    <row r="85" spans="1:24" x14ac:dyDescent="0.3">
      <c r="A85" s="94">
        <v>334</v>
      </c>
      <c r="B85" s="44">
        <v>3234</v>
      </c>
      <c r="C85" s="44" t="s">
        <v>3</v>
      </c>
      <c r="D85" s="89"/>
      <c r="E85" s="67" t="str">
        <f>CONCATENATE(C85,D85)</f>
        <v>6+</v>
      </c>
      <c r="F85" s="44" t="s">
        <v>153</v>
      </c>
      <c r="G85" s="192">
        <v>104</v>
      </c>
      <c r="H85" s="44" t="str">
        <f t="shared" si="63"/>
        <v>XXX240/104</v>
      </c>
      <c r="I85" s="68" t="s">
        <v>5</v>
      </c>
      <c r="J85" s="68" t="s">
        <v>5</v>
      </c>
      <c r="K85" s="69">
        <v>0.71388888888888891</v>
      </c>
      <c r="L85" s="70">
        <v>0.71527777777777779</v>
      </c>
      <c r="M85" s="142" t="s">
        <v>70</v>
      </c>
      <c r="N85" s="70">
        <v>0.7402777777777777</v>
      </c>
      <c r="O85" s="142" t="s">
        <v>151</v>
      </c>
      <c r="P85" s="44" t="str">
        <f t="shared" si="61"/>
        <v>OK</v>
      </c>
      <c r="Q85" s="71">
        <v>1.041666666666663E-2</v>
      </c>
      <c r="R85" s="71">
        <v>6.94444444444553E-4</v>
      </c>
      <c r="S85" s="71">
        <v>1.1111111111111183E-2</v>
      </c>
      <c r="T85" s="71">
        <v>6.9444444444433095E-4</v>
      </c>
      <c r="U85" s="44">
        <v>20.399999999999999</v>
      </c>
      <c r="V85" s="44">
        <f>INDEX('Počty dní'!L:P,MATCH(E85,'Počty dní'!N:N,0),4)</f>
        <v>112</v>
      </c>
      <c r="W85" s="115">
        <f t="shared" si="65"/>
        <v>2284.7999999999997</v>
      </c>
      <c r="X85" s="16"/>
    </row>
    <row r="86" spans="1:24" ht="15" thickBot="1" x14ac:dyDescent="0.35">
      <c r="A86" s="95">
        <v>334</v>
      </c>
      <c r="B86" s="46">
        <v>3234</v>
      </c>
      <c r="C86" s="46" t="s">
        <v>3</v>
      </c>
      <c r="D86" s="116"/>
      <c r="E86" s="117" t="str">
        <f>CONCATENATE(C86,D86)</f>
        <v>6+</v>
      </c>
      <c r="F86" s="46" t="s">
        <v>153</v>
      </c>
      <c r="G86" s="196">
        <v>103</v>
      </c>
      <c r="H86" s="46" t="str">
        <f t="shared" si="63"/>
        <v>XXX240/103</v>
      </c>
      <c r="I86" s="72" t="s">
        <v>5</v>
      </c>
      <c r="J86" s="72" t="s">
        <v>5</v>
      </c>
      <c r="K86" s="73">
        <v>0.75763888888888886</v>
      </c>
      <c r="L86" s="74">
        <v>0.75902777777777775</v>
      </c>
      <c r="M86" s="184" t="s">
        <v>151</v>
      </c>
      <c r="N86" s="74">
        <v>0.78472222222222221</v>
      </c>
      <c r="O86" s="184" t="s">
        <v>70</v>
      </c>
      <c r="P86" s="46"/>
      <c r="Q86" s="118">
        <v>1.041666666666663E-2</v>
      </c>
      <c r="R86" s="118">
        <v>6.94444444444553E-4</v>
      </c>
      <c r="S86" s="118">
        <v>1.1111111111111183E-2</v>
      </c>
      <c r="T86" s="118">
        <v>6.9444444444433095E-4</v>
      </c>
      <c r="U86" s="46">
        <v>20.399999999999999</v>
      </c>
      <c r="V86" s="46">
        <f>INDEX('Počty dní'!L:P,MATCH(E86,'Počty dní'!N:N,0),4)</f>
        <v>112</v>
      </c>
      <c r="W86" s="119">
        <f t="shared" si="65"/>
        <v>2284.7999999999997</v>
      </c>
      <c r="X86" s="16"/>
    </row>
    <row r="87" spans="1:24" ht="15" thickBot="1" x14ac:dyDescent="0.35">
      <c r="A87" s="174" t="str">
        <f ca="1">CONCATENATE(INDIRECT("R[-3]C[0]",FALSE),"celkem")</f>
        <v>334celkem</v>
      </c>
      <c r="B87" s="135"/>
      <c r="C87" s="135" t="str">
        <f ca="1">INDIRECT("R[-1]C[12]",FALSE)</f>
        <v>Havlíčkův Brod,,dopravní terminál</v>
      </c>
      <c r="D87" s="175"/>
      <c r="E87" s="135"/>
      <c r="F87" s="175"/>
      <c r="G87" s="135"/>
      <c r="H87" s="176"/>
      <c r="I87" s="177"/>
      <c r="J87" s="178" t="str">
        <f ca="1">INDIRECT("R[-2]C[0]",FALSE)</f>
        <v>S</v>
      </c>
      <c r="K87" s="170"/>
      <c r="L87" s="171"/>
      <c r="M87" s="172"/>
      <c r="N87" s="171"/>
      <c r="O87" s="173"/>
      <c r="P87" s="135"/>
      <c r="Q87" s="179">
        <f>SUM(Q77:Q86)</f>
        <v>0.1041666666666663</v>
      </c>
      <c r="R87" s="179">
        <f t="shared" ref="R87" si="66">SUM(R77:R86)</f>
        <v>6.94444444444553E-3</v>
      </c>
      <c r="S87" s="179">
        <f t="shared" ref="S87" si="67">SUM(S77:S86)</f>
        <v>0.11111111111111183</v>
      </c>
      <c r="T87" s="179">
        <f t="shared" ref="T87" si="68">SUM(T77:T86)</f>
        <v>6.2499999999989786E-3</v>
      </c>
      <c r="U87" s="180">
        <f>SUM(U77:U86)</f>
        <v>147.00000000000003</v>
      </c>
      <c r="V87" s="181"/>
      <c r="W87" s="182">
        <f>SUM(W77:W86)</f>
        <v>16463.999999999996</v>
      </c>
      <c r="X87" s="41"/>
    </row>
    <row r="88" spans="1:24" x14ac:dyDescent="0.3">
      <c r="A88" s="75"/>
      <c r="D88" s="51"/>
      <c r="F88" s="51"/>
      <c r="H88" s="76"/>
      <c r="I88" s="149"/>
      <c r="J88" s="150"/>
      <c r="K88" s="79"/>
      <c r="L88" s="151"/>
      <c r="M88" s="52"/>
      <c r="N88" s="151"/>
      <c r="O88" s="48"/>
      <c r="Q88" s="152"/>
      <c r="R88" s="152"/>
      <c r="S88" s="152"/>
      <c r="T88" s="152"/>
      <c r="U88" s="79"/>
      <c r="W88" s="79"/>
      <c r="X88" s="41"/>
    </row>
    <row r="89" spans="1:24" ht="15" thickBot="1" x14ac:dyDescent="0.35">
      <c r="A89" s="75"/>
      <c r="D89" s="51"/>
      <c r="F89" s="51"/>
      <c r="H89" s="76"/>
      <c r="I89" s="149"/>
      <c r="J89" s="150"/>
      <c r="K89" s="79"/>
      <c r="L89" s="151"/>
      <c r="M89" s="52"/>
      <c r="N89" s="151"/>
      <c r="O89" s="48"/>
      <c r="Q89" s="152"/>
      <c r="R89" s="152"/>
      <c r="S89" s="152"/>
      <c r="T89" s="152"/>
      <c r="U89" s="79"/>
      <c r="W89" s="79"/>
      <c r="X89" s="41"/>
    </row>
    <row r="90" spans="1:24" x14ac:dyDescent="0.3">
      <c r="A90" s="93">
        <v>335</v>
      </c>
      <c r="B90" s="42">
        <v>3235</v>
      </c>
      <c r="C90" s="42" t="s">
        <v>3</v>
      </c>
      <c r="D90" s="109"/>
      <c r="E90" s="110" t="str">
        <f t="shared" ref="E90:E91" si="69">CONCATENATE(C90,D90)</f>
        <v>6+</v>
      </c>
      <c r="F90" s="42" t="s">
        <v>95</v>
      </c>
      <c r="G90" s="191">
        <v>101</v>
      </c>
      <c r="H90" s="42" t="str">
        <f t="shared" ref="H90:H91" si="70">CONCATENATE(F90,"/",G90)</f>
        <v>XXX194/101</v>
      </c>
      <c r="I90" s="64" t="s">
        <v>5</v>
      </c>
      <c r="J90" s="64" t="s">
        <v>5</v>
      </c>
      <c r="K90" s="111">
        <v>0.21388888888888891</v>
      </c>
      <c r="L90" s="112">
        <v>0.21527777777777779</v>
      </c>
      <c r="M90" s="131" t="s">
        <v>70</v>
      </c>
      <c r="N90" s="112">
        <v>0.24652777777777779</v>
      </c>
      <c r="O90" s="131" t="s">
        <v>28</v>
      </c>
      <c r="P90" s="42" t="str">
        <f t="shared" ref="P90:P98" si="71">IF(M91=O90,"OK","POZOR")</f>
        <v>OK</v>
      </c>
      <c r="Q90" s="114">
        <f t="shared" ref="Q90:Q99" si="72">IF(ISNUMBER(G90),N90-L90,IF(F90="přejezd",N90-L90,0))</f>
        <v>3.125E-2</v>
      </c>
      <c r="R90" s="114">
        <f t="shared" ref="R90:R99" si="73">IF(ISNUMBER(G90),L90-K90,0)</f>
        <v>1.388888888888884E-3</v>
      </c>
      <c r="S90" s="114">
        <f t="shared" ref="S90:S99" si="74">Q90+R90</f>
        <v>3.2638888888888884E-2</v>
      </c>
      <c r="T90" s="114"/>
      <c r="U90" s="42">
        <v>27</v>
      </c>
      <c r="V90" s="42">
        <f>INDEX('Počty dní'!L:P,MATCH(E90,'Počty dní'!N:N,0),4)</f>
        <v>112</v>
      </c>
      <c r="W90" s="65">
        <f t="shared" ref="W90:W92" si="75">V90*U90</f>
        <v>3024</v>
      </c>
      <c r="X90" s="16"/>
    </row>
    <row r="91" spans="1:24" x14ac:dyDescent="0.3">
      <c r="A91" s="94">
        <v>335</v>
      </c>
      <c r="B91" s="44">
        <v>3235</v>
      </c>
      <c r="C91" s="44" t="s">
        <v>3</v>
      </c>
      <c r="D91" s="89"/>
      <c r="E91" s="67" t="str">
        <f t="shared" si="69"/>
        <v>6+</v>
      </c>
      <c r="F91" s="44" t="s">
        <v>95</v>
      </c>
      <c r="G91" s="192">
        <v>102</v>
      </c>
      <c r="H91" s="44" t="str">
        <f t="shared" si="70"/>
        <v>XXX194/102</v>
      </c>
      <c r="I91" s="68" t="s">
        <v>5</v>
      </c>
      <c r="J91" s="68" t="s">
        <v>5</v>
      </c>
      <c r="K91" s="69">
        <v>0.25138888888888888</v>
      </c>
      <c r="L91" s="70">
        <v>0.25347222222222221</v>
      </c>
      <c r="M91" s="142" t="s">
        <v>28</v>
      </c>
      <c r="N91" s="70">
        <v>0.28472222222222221</v>
      </c>
      <c r="O91" s="142" t="s">
        <v>70</v>
      </c>
      <c r="P91" s="44" t="str">
        <f t="shared" si="71"/>
        <v>OK</v>
      </c>
      <c r="Q91" s="71">
        <f t="shared" si="72"/>
        <v>3.125E-2</v>
      </c>
      <c r="R91" s="71">
        <f t="shared" si="73"/>
        <v>2.0833333333333259E-3</v>
      </c>
      <c r="S91" s="71">
        <f t="shared" si="74"/>
        <v>3.3333333333333326E-2</v>
      </c>
      <c r="T91" s="71">
        <f t="shared" ref="T91:T99" si="76">K91-N90</f>
        <v>4.8611111111110938E-3</v>
      </c>
      <c r="U91" s="44">
        <v>27</v>
      </c>
      <c r="V91" s="44">
        <f>INDEX('Počty dní'!L:P,MATCH(E91,'Počty dní'!N:N,0),4)</f>
        <v>112</v>
      </c>
      <c r="W91" s="115">
        <f t="shared" si="75"/>
        <v>3024</v>
      </c>
      <c r="X91" s="16"/>
    </row>
    <row r="92" spans="1:24" x14ac:dyDescent="0.3">
      <c r="A92" s="94">
        <v>335</v>
      </c>
      <c r="B92" s="44">
        <v>3235</v>
      </c>
      <c r="C92" s="44" t="s">
        <v>3</v>
      </c>
      <c r="D92" s="89"/>
      <c r="E92" s="67" t="str">
        <f>CONCATENATE(C92,D92)</f>
        <v>6+</v>
      </c>
      <c r="F92" s="44" t="s">
        <v>95</v>
      </c>
      <c r="G92" s="192">
        <v>103</v>
      </c>
      <c r="H92" s="44" t="str">
        <f t="shared" ref="H92:H99" si="77">CONCATENATE(F92,"/",G92)</f>
        <v>XXX194/103</v>
      </c>
      <c r="I92" s="68" t="s">
        <v>5</v>
      </c>
      <c r="J92" s="68" t="s">
        <v>5</v>
      </c>
      <c r="K92" s="69">
        <v>0.38055555555555554</v>
      </c>
      <c r="L92" s="70">
        <v>0.38194444444444442</v>
      </c>
      <c r="M92" s="142" t="s">
        <v>70</v>
      </c>
      <c r="N92" s="70">
        <v>0.41111111111111115</v>
      </c>
      <c r="O92" s="142" t="s">
        <v>28</v>
      </c>
      <c r="P92" s="44" t="str">
        <f t="shared" si="71"/>
        <v>OK</v>
      </c>
      <c r="Q92" s="71">
        <f t="shared" si="72"/>
        <v>2.916666666666673E-2</v>
      </c>
      <c r="R92" s="71">
        <f t="shared" si="73"/>
        <v>1.388888888888884E-3</v>
      </c>
      <c r="S92" s="71">
        <f t="shared" si="74"/>
        <v>3.0555555555555614E-2</v>
      </c>
      <c r="T92" s="71">
        <f t="shared" si="76"/>
        <v>9.5833333333333326E-2</v>
      </c>
      <c r="U92" s="44">
        <v>26.1</v>
      </c>
      <c r="V92" s="44">
        <f>INDEX('Počty dní'!L:P,MATCH(E92,'Počty dní'!N:N,0),4)</f>
        <v>112</v>
      </c>
      <c r="W92" s="115">
        <f t="shared" si="75"/>
        <v>2923.2000000000003</v>
      </c>
      <c r="X92" s="16"/>
    </row>
    <row r="93" spans="1:24" x14ac:dyDescent="0.3">
      <c r="A93" s="94">
        <v>335</v>
      </c>
      <c r="B93" s="44">
        <v>3235</v>
      </c>
      <c r="C93" s="44" t="s">
        <v>3</v>
      </c>
      <c r="D93" s="89"/>
      <c r="E93" s="67" t="str">
        <f t="shared" ref="E93:E96" si="78">CONCATENATE(C93,D93)</f>
        <v>6+</v>
      </c>
      <c r="F93" s="44" t="s">
        <v>95</v>
      </c>
      <c r="G93" s="192">
        <v>104</v>
      </c>
      <c r="H93" s="44" t="str">
        <f t="shared" si="77"/>
        <v>XXX194/104</v>
      </c>
      <c r="I93" s="68" t="s">
        <v>5</v>
      </c>
      <c r="J93" s="68" t="s">
        <v>5</v>
      </c>
      <c r="K93" s="69">
        <v>0.41805555555555557</v>
      </c>
      <c r="L93" s="70">
        <v>0.4201388888888889</v>
      </c>
      <c r="M93" s="142" t="s">
        <v>28</v>
      </c>
      <c r="N93" s="70">
        <v>0.4513888888888889</v>
      </c>
      <c r="O93" s="142" t="s">
        <v>70</v>
      </c>
      <c r="P93" s="44" t="str">
        <f t="shared" si="71"/>
        <v>OK</v>
      </c>
      <c r="Q93" s="71">
        <f t="shared" si="72"/>
        <v>3.125E-2</v>
      </c>
      <c r="R93" s="71">
        <f t="shared" si="73"/>
        <v>2.0833333333333259E-3</v>
      </c>
      <c r="S93" s="71">
        <f t="shared" si="74"/>
        <v>3.3333333333333326E-2</v>
      </c>
      <c r="T93" s="71">
        <f t="shared" si="76"/>
        <v>6.9444444444444198E-3</v>
      </c>
      <c r="U93" s="44">
        <v>26.1</v>
      </c>
      <c r="V93" s="44">
        <f>INDEX('Počty dní'!L:P,MATCH(E93,'Počty dní'!N:N,0),4)</f>
        <v>112</v>
      </c>
      <c r="W93" s="115">
        <f t="shared" ref="W93:W99" si="79">V93*U93</f>
        <v>2923.2000000000003</v>
      </c>
      <c r="X93" s="16"/>
    </row>
    <row r="94" spans="1:24" x14ac:dyDescent="0.3">
      <c r="A94" s="94">
        <v>335</v>
      </c>
      <c r="B94" s="44">
        <v>3235</v>
      </c>
      <c r="C94" s="44" t="s">
        <v>3</v>
      </c>
      <c r="D94" s="89"/>
      <c r="E94" s="67" t="str">
        <f t="shared" si="78"/>
        <v>6+</v>
      </c>
      <c r="F94" s="44" t="s">
        <v>95</v>
      </c>
      <c r="G94" s="192">
        <v>105</v>
      </c>
      <c r="H94" s="44" t="str">
        <f t="shared" si="77"/>
        <v>XXX194/105</v>
      </c>
      <c r="I94" s="68" t="s">
        <v>5</v>
      </c>
      <c r="J94" s="68" t="s">
        <v>5</v>
      </c>
      <c r="K94" s="69">
        <v>0.54722222222222217</v>
      </c>
      <c r="L94" s="70">
        <v>0.54861111111111105</v>
      </c>
      <c r="M94" s="142" t="s">
        <v>70</v>
      </c>
      <c r="N94" s="70">
        <v>0.57986111111111105</v>
      </c>
      <c r="O94" s="142" t="s">
        <v>28</v>
      </c>
      <c r="P94" s="44" t="str">
        <f t="shared" si="71"/>
        <v>OK</v>
      </c>
      <c r="Q94" s="71">
        <f t="shared" si="72"/>
        <v>3.125E-2</v>
      </c>
      <c r="R94" s="71">
        <f t="shared" si="73"/>
        <v>1.388888888888884E-3</v>
      </c>
      <c r="S94" s="71">
        <f t="shared" si="74"/>
        <v>3.2638888888888884E-2</v>
      </c>
      <c r="T94" s="71">
        <f t="shared" si="76"/>
        <v>9.583333333333327E-2</v>
      </c>
      <c r="U94" s="44">
        <v>27</v>
      </c>
      <c r="V94" s="44">
        <f>INDEX('Počty dní'!L:P,MATCH(E94,'Počty dní'!N:N,0),4)</f>
        <v>112</v>
      </c>
      <c r="W94" s="115">
        <f t="shared" si="79"/>
        <v>3024</v>
      </c>
      <c r="X94" s="16"/>
    </row>
    <row r="95" spans="1:24" x14ac:dyDescent="0.3">
      <c r="A95" s="94">
        <v>335</v>
      </c>
      <c r="B95" s="44">
        <v>3235</v>
      </c>
      <c r="C95" s="44" t="s">
        <v>3</v>
      </c>
      <c r="D95" s="89"/>
      <c r="E95" s="67" t="str">
        <f t="shared" si="78"/>
        <v>6+</v>
      </c>
      <c r="F95" s="44" t="s">
        <v>95</v>
      </c>
      <c r="G95" s="192">
        <v>106</v>
      </c>
      <c r="H95" s="44" t="str">
        <f t="shared" si="77"/>
        <v>XXX194/106</v>
      </c>
      <c r="I95" s="68" t="s">
        <v>5</v>
      </c>
      <c r="J95" s="68" t="s">
        <v>5</v>
      </c>
      <c r="K95" s="69">
        <v>0.58472222222222225</v>
      </c>
      <c r="L95" s="70">
        <v>0.58680555555555558</v>
      </c>
      <c r="M95" s="142" t="s">
        <v>28</v>
      </c>
      <c r="N95" s="70">
        <v>0.61805555555555558</v>
      </c>
      <c r="O95" s="142" t="s">
        <v>70</v>
      </c>
      <c r="P95" s="44" t="str">
        <f t="shared" si="71"/>
        <v>OK</v>
      </c>
      <c r="Q95" s="71">
        <f t="shared" si="72"/>
        <v>3.125E-2</v>
      </c>
      <c r="R95" s="71">
        <f t="shared" si="73"/>
        <v>2.0833333333333259E-3</v>
      </c>
      <c r="S95" s="71">
        <f t="shared" si="74"/>
        <v>3.3333333333333326E-2</v>
      </c>
      <c r="T95" s="71">
        <f t="shared" si="76"/>
        <v>4.8611111111112049E-3</v>
      </c>
      <c r="U95" s="44">
        <v>27</v>
      </c>
      <c r="V95" s="44">
        <f>INDEX('Počty dní'!L:P,MATCH(E95,'Počty dní'!N:N,0),4)</f>
        <v>112</v>
      </c>
      <c r="W95" s="115">
        <f t="shared" si="79"/>
        <v>3024</v>
      </c>
      <c r="X95" s="16"/>
    </row>
    <row r="96" spans="1:24" x14ac:dyDescent="0.3">
      <c r="A96" s="94">
        <v>335</v>
      </c>
      <c r="B96" s="44">
        <v>3235</v>
      </c>
      <c r="C96" s="44" t="s">
        <v>3</v>
      </c>
      <c r="D96" s="89"/>
      <c r="E96" s="67" t="str">
        <f t="shared" si="78"/>
        <v>6+</v>
      </c>
      <c r="F96" s="44" t="s">
        <v>95</v>
      </c>
      <c r="G96" s="192">
        <v>107</v>
      </c>
      <c r="H96" s="44" t="str">
        <f t="shared" si="77"/>
        <v>XXX194/107</v>
      </c>
      <c r="I96" s="68" t="s">
        <v>5</v>
      </c>
      <c r="J96" s="68" t="s">
        <v>5</v>
      </c>
      <c r="K96" s="69">
        <v>0.71388888888888891</v>
      </c>
      <c r="L96" s="70">
        <v>0.71527777777777779</v>
      </c>
      <c r="M96" s="142" t="s">
        <v>70</v>
      </c>
      <c r="N96" s="70">
        <v>0.74652777777777779</v>
      </c>
      <c r="O96" s="142" t="s">
        <v>28</v>
      </c>
      <c r="P96" s="44" t="str">
        <f t="shared" si="71"/>
        <v>OK</v>
      </c>
      <c r="Q96" s="71">
        <f t="shared" si="72"/>
        <v>3.125E-2</v>
      </c>
      <c r="R96" s="71">
        <f t="shared" si="73"/>
        <v>1.388888888888884E-3</v>
      </c>
      <c r="S96" s="71">
        <f t="shared" si="74"/>
        <v>3.2638888888888884E-2</v>
      </c>
      <c r="T96" s="71">
        <f t="shared" si="76"/>
        <v>9.5833333333333326E-2</v>
      </c>
      <c r="U96" s="44">
        <v>27</v>
      </c>
      <c r="V96" s="44">
        <f>INDEX('Počty dní'!L:P,MATCH(E96,'Počty dní'!N:N,0),4)</f>
        <v>112</v>
      </c>
      <c r="W96" s="115">
        <f t="shared" si="79"/>
        <v>3024</v>
      </c>
      <c r="X96" s="16"/>
    </row>
    <row r="97" spans="1:24" x14ac:dyDescent="0.3">
      <c r="A97" s="94">
        <v>335</v>
      </c>
      <c r="B97" s="44">
        <v>3235</v>
      </c>
      <c r="C97" s="44" t="s">
        <v>3</v>
      </c>
      <c r="D97" s="89"/>
      <c r="E97" s="67" t="str">
        <f>CONCATENATE(C97,D97)</f>
        <v>6+</v>
      </c>
      <c r="F97" s="44" t="s">
        <v>95</v>
      </c>
      <c r="G97" s="192">
        <v>108</v>
      </c>
      <c r="H97" s="44" t="str">
        <f t="shared" si="77"/>
        <v>XXX194/108</v>
      </c>
      <c r="I97" s="68" t="s">
        <v>5</v>
      </c>
      <c r="J97" s="68" t="s">
        <v>5</v>
      </c>
      <c r="K97" s="69">
        <v>0.75138888888888899</v>
      </c>
      <c r="L97" s="70">
        <v>0.75347222222222221</v>
      </c>
      <c r="M97" s="142" t="s">
        <v>28</v>
      </c>
      <c r="N97" s="70">
        <v>0.78472222222222221</v>
      </c>
      <c r="O97" s="142" t="s">
        <v>70</v>
      </c>
      <c r="P97" s="44" t="str">
        <f t="shared" si="71"/>
        <v>OK</v>
      </c>
      <c r="Q97" s="71">
        <f t="shared" si="72"/>
        <v>3.125E-2</v>
      </c>
      <c r="R97" s="71">
        <f t="shared" si="73"/>
        <v>2.0833333333332149E-3</v>
      </c>
      <c r="S97" s="71">
        <f t="shared" si="74"/>
        <v>3.3333333333333215E-2</v>
      </c>
      <c r="T97" s="71">
        <f t="shared" si="76"/>
        <v>4.8611111111112049E-3</v>
      </c>
      <c r="U97" s="44">
        <v>27</v>
      </c>
      <c r="V97" s="44">
        <f>INDEX('Počty dní'!L:P,MATCH(E97,'Počty dní'!N:N,0),4)</f>
        <v>112</v>
      </c>
      <c r="W97" s="115">
        <f t="shared" si="79"/>
        <v>3024</v>
      </c>
      <c r="X97" s="16"/>
    </row>
    <row r="98" spans="1:24" x14ac:dyDescent="0.3">
      <c r="A98" s="94">
        <v>335</v>
      </c>
      <c r="B98" s="44">
        <v>3235</v>
      </c>
      <c r="C98" s="44" t="s">
        <v>3</v>
      </c>
      <c r="D98" s="89"/>
      <c r="E98" s="67" t="str">
        <f>CONCATENATE(C98,D98)</f>
        <v>6+</v>
      </c>
      <c r="F98" s="44" t="s">
        <v>95</v>
      </c>
      <c r="G98" s="192">
        <v>109</v>
      </c>
      <c r="H98" s="44" t="str">
        <f t="shared" si="77"/>
        <v>XXX194/109</v>
      </c>
      <c r="I98" s="68" t="s">
        <v>5</v>
      </c>
      <c r="J98" s="68" t="s">
        <v>5</v>
      </c>
      <c r="K98" s="69">
        <v>0.88055555555555554</v>
      </c>
      <c r="L98" s="70">
        <v>0.88194444444444453</v>
      </c>
      <c r="M98" s="142" t="s">
        <v>70</v>
      </c>
      <c r="N98" s="70">
        <v>0.91319444444444453</v>
      </c>
      <c r="O98" s="142" t="s">
        <v>28</v>
      </c>
      <c r="P98" s="44" t="str">
        <f t="shared" si="71"/>
        <v>OK</v>
      </c>
      <c r="Q98" s="71">
        <f t="shared" si="72"/>
        <v>3.125E-2</v>
      </c>
      <c r="R98" s="71">
        <f t="shared" si="73"/>
        <v>1.388888888888995E-3</v>
      </c>
      <c r="S98" s="71">
        <f t="shared" si="74"/>
        <v>3.2638888888888995E-2</v>
      </c>
      <c r="T98" s="71">
        <f t="shared" si="76"/>
        <v>9.5833333333333326E-2</v>
      </c>
      <c r="U98" s="44">
        <v>27</v>
      </c>
      <c r="V98" s="44">
        <f>INDEX('Počty dní'!L:P,MATCH(E98,'Počty dní'!N:N,0),4)</f>
        <v>112</v>
      </c>
      <c r="W98" s="115">
        <f t="shared" si="79"/>
        <v>3024</v>
      </c>
      <c r="X98" s="16"/>
    </row>
    <row r="99" spans="1:24" ht="15" thickBot="1" x14ac:dyDescent="0.35">
      <c r="A99" s="95">
        <v>335</v>
      </c>
      <c r="B99" s="46">
        <v>3235</v>
      </c>
      <c r="C99" s="46" t="s">
        <v>3</v>
      </c>
      <c r="D99" s="116"/>
      <c r="E99" s="117" t="str">
        <f>CONCATENATE(C99,D99)</f>
        <v>6+</v>
      </c>
      <c r="F99" s="46" t="s">
        <v>95</v>
      </c>
      <c r="G99" s="196">
        <v>110</v>
      </c>
      <c r="H99" s="46" t="str">
        <f t="shared" si="77"/>
        <v>XXX194/110</v>
      </c>
      <c r="I99" s="72" t="s">
        <v>5</v>
      </c>
      <c r="J99" s="72" t="s">
        <v>5</v>
      </c>
      <c r="K99" s="73">
        <v>0.91805555555555562</v>
      </c>
      <c r="L99" s="74">
        <v>0.92013888888888884</v>
      </c>
      <c r="M99" s="184" t="s">
        <v>28</v>
      </c>
      <c r="N99" s="74">
        <v>0.95138888888888884</v>
      </c>
      <c r="O99" s="184" t="s">
        <v>70</v>
      </c>
      <c r="P99" s="46"/>
      <c r="Q99" s="118">
        <f t="shared" si="72"/>
        <v>3.125E-2</v>
      </c>
      <c r="R99" s="118">
        <f t="shared" si="73"/>
        <v>2.0833333333332149E-3</v>
      </c>
      <c r="S99" s="118">
        <f t="shared" si="74"/>
        <v>3.3333333333333215E-2</v>
      </c>
      <c r="T99" s="118">
        <f t="shared" si="76"/>
        <v>4.8611111111110938E-3</v>
      </c>
      <c r="U99" s="46">
        <v>27</v>
      </c>
      <c r="V99" s="46">
        <f>INDEX('Počty dní'!L:P,MATCH(E99,'Počty dní'!N:N,0),4)</f>
        <v>112</v>
      </c>
      <c r="W99" s="119">
        <f t="shared" si="79"/>
        <v>3024</v>
      </c>
      <c r="X99" s="16"/>
    </row>
    <row r="100" spans="1:24" ht="15" thickBot="1" x14ac:dyDescent="0.35">
      <c r="A100" s="174" t="str">
        <f ca="1">CONCATENATE(INDIRECT("R[-3]C[0]",FALSE),"celkem")</f>
        <v>335celkem</v>
      </c>
      <c r="B100" s="135"/>
      <c r="C100" s="135" t="str">
        <f ca="1">INDIRECT("R[-1]C[12]",FALSE)</f>
        <v>Havlíčkův Brod,,dopravní terminál</v>
      </c>
      <c r="D100" s="175"/>
      <c r="E100" s="135"/>
      <c r="F100" s="175"/>
      <c r="G100" s="135"/>
      <c r="H100" s="176"/>
      <c r="I100" s="177"/>
      <c r="J100" s="178" t="str">
        <f ca="1">INDIRECT("R[-2]C[0]",FALSE)</f>
        <v>S</v>
      </c>
      <c r="K100" s="170"/>
      <c r="L100" s="171"/>
      <c r="M100" s="172"/>
      <c r="N100" s="171"/>
      <c r="O100" s="173"/>
      <c r="P100" s="135"/>
      <c r="Q100" s="179">
        <f>SUM(Q90:Q99)</f>
        <v>0.31041666666666673</v>
      </c>
      <c r="R100" s="179">
        <f t="shared" ref="R100" si="80">SUM(R90:R99)</f>
        <v>1.7361111111110938E-2</v>
      </c>
      <c r="S100" s="179">
        <f t="shared" ref="S100" si="81">SUM(S90:S99)</f>
        <v>0.32777777777777767</v>
      </c>
      <c r="T100" s="179">
        <f t="shared" ref="T100" si="82">SUM(T90:T99)</f>
        <v>0.40972222222222227</v>
      </c>
      <c r="U100" s="180">
        <f>SUM(U90:U99)</f>
        <v>268.2</v>
      </c>
      <c r="V100" s="181"/>
      <c r="W100" s="182">
        <f>SUM(W90:W99)</f>
        <v>30038.400000000001</v>
      </c>
      <c r="X100" s="41"/>
    </row>
    <row r="101" spans="1:24" x14ac:dyDescent="0.3">
      <c r="A101" s="75"/>
      <c r="D101" s="51"/>
      <c r="F101" s="51"/>
      <c r="H101" s="76"/>
      <c r="I101" s="149"/>
      <c r="J101" s="150"/>
      <c r="K101" s="79"/>
      <c r="L101" s="151"/>
      <c r="M101" s="52"/>
      <c r="N101" s="151"/>
      <c r="O101" s="48"/>
      <c r="Q101" s="152"/>
      <c r="R101" s="152"/>
      <c r="S101" s="152"/>
      <c r="T101" s="152"/>
      <c r="U101" s="79"/>
      <c r="W101" s="79"/>
      <c r="X101" s="41"/>
    </row>
    <row r="102" spans="1:24" ht="15" thickBot="1" x14ac:dyDescent="0.35">
      <c r="A102" s="75"/>
      <c r="D102" s="51"/>
      <c r="F102" s="51"/>
      <c r="H102" s="76"/>
      <c r="I102" s="149"/>
      <c r="J102" s="150"/>
      <c r="K102" s="79"/>
      <c r="L102" s="151"/>
      <c r="M102" s="52"/>
      <c r="N102" s="151"/>
      <c r="O102" s="48"/>
      <c r="Q102" s="152"/>
      <c r="R102" s="152"/>
      <c r="S102" s="152"/>
      <c r="T102" s="152"/>
      <c r="U102" s="79"/>
      <c r="W102" s="79"/>
      <c r="X102" s="41"/>
    </row>
    <row r="103" spans="1:24" x14ac:dyDescent="0.3">
      <c r="A103" s="93">
        <v>338</v>
      </c>
      <c r="B103" s="42">
        <v>3238</v>
      </c>
      <c r="C103" s="42" t="s">
        <v>3</v>
      </c>
      <c r="D103" s="109"/>
      <c r="E103" s="110" t="str">
        <f t="shared" ref="E103:E104" si="83">CONCATENATE(C103,D103)</f>
        <v>6+</v>
      </c>
      <c r="F103" s="42" t="s">
        <v>82</v>
      </c>
      <c r="G103" s="191">
        <v>102</v>
      </c>
      <c r="H103" s="42" t="str">
        <f t="shared" ref="H103:H104" si="84">CONCATENATE(F103,"/",G103)</f>
        <v>XXX190/102</v>
      </c>
      <c r="I103" s="64" t="s">
        <v>5</v>
      </c>
      <c r="J103" s="64" t="s">
        <v>5</v>
      </c>
      <c r="K103" s="111">
        <v>0.28125</v>
      </c>
      <c r="L103" s="112">
        <v>0.28194444444444444</v>
      </c>
      <c r="M103" s="131" t="s">
        <v>83</v>
      </c>
      <c r="N103" s="112">
        <v>0.3034722222222222</v>
      </c>
      <c r="O103" s="131" t="s">
        <v>28</v>
      </c>
      <c r="P103" s="42" t="str">
        <f t="shared" ref="P103:P109" si="85">IF(M104=O103,"OK","POZOR")</f>
        <v>OK</v>
      </c>
      <c r="Q103" s="114">
        <f t="shared" ref="Q103:Q110" si="86">IF(ISNUMBER(G103),N103-L103,IF(F103="přejezd",N103-L103,0))</f>
        <v>2.1527777777777757E-2</v>
      </c>
      <c r="R103" s="114">
        <f t="shared" ref="R103:R110" si="87">IF(ISNUMBER(G103),L103-K103,0)</f>
        <v>6.9444444444444198E-4</v>
      </c>
      <c r="S103" s="114">
        <f t="shared" ref="S103:S110" si="88">Q103+R103</f>
        <v>2.2222222222222199E-2</v>
      </c>
      <c r="T103" s="114"/>
      <c r="U103" s="42">
        <v>18</v>
      </c>
      <c r="V103" s="42">
        <f>INDEX('Počty dní'!L:P,MATCH(E103,'Počty dní'!N:N,0),4)</f>
        <v>112</v>
      </c>
      <c r="W103" s="65">
        <f t="shared" ref="W103:W105" si="89">V103*U103</f>
        <v>2016</v>
      </c>
      <c r="X103" s="16"/>
    </row>
    <row r="104" spans="1:24" x14ac:dyDescent="0.3">
      <c r="A104" s="94">
        <v>338</v>
      </c>
      <c r="B104" s="44">
        <v>3238</v>
      </c>
      <c r="C104" s="44" t="s">
        <v>3</v>
      </c>
      <c r="D104" s="89"/>
      <c r="E104" s="67" t="str">
        <f t="shared" si="83"/>
        <v>6+</v>
      </c>
      <c r="F104" s="44" t="s">
        <v>82</v>
      </c>
      <c r="G104" s="192">
        <v>101</v>
      </c>
      <c r="H104" s="44" t="str">
        <f t="shared" si="84"/>
        <v>XXX190/101</v>
      </c>
      <c r="I104" s="68" t="s">
        <v>5</v>
      </c>
      <c r="J104" s="68" t="s">
        <v>5</v>
      </c>
      <c r="K104" s="69">
        <v>0.3611111111111111</v>
      </c>
      <c r="L104" s="70">
        <v>0.36249999999999999</v>
      </c>
      <c r="M104" s="142" t="s">
        <v>28</v>
      </c>
      <c r="N104" s="70">
        <v>0.40625</v>
      </c>
      <c r="O104" s="142" t="s">
        <v>70</v>
      </c>
      <c r="P104" s="44" t="str">
        <f t="shared" si="85"/>
        <v>OK</v>
      </c>
      <c r="Q104" s="71">
        <f t="shared" si="86"/>
        <v>4.3750000000000011E-2</v>
      </c>
      <c r="R104" s="71">
        <f t="shared" si="87"/>
        <v>1.388888888888884E-3</v>
      </c>
      <c r="S104" s="71">
        <f t="shared" si="88"/>
        <v>4.5138888888888895E-2</v>
      </c>
      <c r="T104" s="71">
        <f t="shared" ref="T104:T110" si="90">K104-N103</f>
        <v>5.7638888888888906E-2</v>
      </c>
      <c r="U104" s="44">
        <v>35.1</v>
      </c>
      <c r="V104" s="44">
        <f>INDEX('Počty dní'!L:P,MATCH(E104,'Počty dní'!N:N,0),4)</f>
        <v>112</v>
      </c>
      <c r="W104" s="115">
        <f t="shared" si="89"/>
        <v>3931.2000000000003</v>
      </c>
      <c r="X104" s="16"/>
    </row>
    <row r="105" spans="1:24" x14ac:dyDescent="0.3">
      <c r="A105" s="94">
        <v>338</v>
      </c>
      <c r="B105" s="44">
        <v>3238</v>
      </c>
      <c r="C105" s="44" t="s">
        <v>3</v>
      </c>
      <c r="D105" s="89"/>
      <c r="E105" s="67" t="str">
        <f t="shared" ref="E105:E110" si="91">CONCATENATE(C105,D105)</f>
        <v>6+</v>
      </c>
      <c r="F105" s="44" t="s">
        <v>82</v>
      </c>
      <c r="G105" s="192">
        <v>104</v>
      </c>
      <c r="H105" s="44" t="str">
        <f t="shared" ref="H105:H110" si="92">CONCATENATE(F105,"/",G105)</f>
        <v>XXX190/104</v>
      </c>
      <c r="I105" s="68" t="s">
        <v>5</v>
      </c>
      <c r="J105" s="68" t="s">
        <v>5</v>
      </c>
      <c r="K105" s="69">
        <v>0.42499999999999999</v>
      </c>
      <c r="L105" s="70">
        <v>0.42708333333333331</v>
      </c>
      <c r="M105" s="142" t="s">
        <v>70</v>
      </c>
      <c r="N105" s="70">
        <v>0.47013888888888888</v>
      </c>
      <c r="O105" s="142" t="s">
        <v>28</v>
      </c>
      <c r="P105" s="44" t="str">
        <f t="shared" si="85"/>
        <v>OK</v>
      </c>
      <c r="Q105" s="71">
        <f t="shared" si="86"/>
        <v>4.3055555555555569E-2</v>
      </c>
      <c r="R105" s="71">
        <f t="shared" si="87"/>
        <v>2.0833333333333259E-3</v>
      </c>
      <c r="S105" s="71">
        <f t="shared" si="88"/>
        <v>4.5138888888888895E-2</v>
      </c>
      <c r="T105" s="71">
        <f t="shared" si="90"/>
        <v>1.8749999999999989E-2</v>
      </c>
      <c r="U105" s="44">
        <v>35.1</v>
      </c>
      <c r="V105" s="44">
        <f>INDEX('Počty dní'!L:P,MATCH(E105,'Počty dní'!N:N,0),4)</f>
        <v>112</v>
      </c>
      <c r="W105" s="115">
        <f t="shared" si="89"/>
        <v>3931.2000000000003</v>
      </c>
      <c r="X105" s="16"/>
    </row>
    <row r="106" spans="1:24" x14ac:dyDescent="0.3">
      <c r="A106" s="94">
        <v>338</v>
      </c>
      <c r="B106" s="44">
        <v>3238</v>
      </c>
      <c r="C106" s="44" t="s">
        <v>3</v>
      </c>
      <c r="D106" s="89"/>
      <c r="E106" s="67" t="str">
        <f t="shared" si="91"/>
        <v>6+</v>
      </c>
      <c r="F106" s="44" t="s">
        <v>82</v>
      </c>
      <c r="G106" s="192">
        <v>103</v>
      </c>
      <c r="H106" s="44" t="str">
        <f t="shared" si="92"/>
        <v>XXX190/103</v>
      </c>
      <c r="I106" s="68" t="s">
        <v>5</v>
      </c>
      <c r="J106" s="68" t="s">
        <v>5</v>
      </c>
      <c r="K106" s="69">
        <v>0.52777777777777779</v>
      </c>
      <c r="L106" s="70">
        <v>0.52916666666666667</v>
      </c>
      <c r="M106" s="142" t="s">
        <v>28</v>
      </c>
      <c r="N106" s="70">
        <v>0.57291666666666663</v>
      </c>
      <c r="O106" s="142" t="s">
        <v>70</v>
      </c>
      <c r="P106" s="44" t="str">
        <f t="shared" si="85"/>
        <v>OK</v>
      </c>
      <c r="Q106" s="71">
        <f t="shared" si="86"/>
        <v>4.3749999999999956E-2</v>
      </c>
      <c r="R106" s="71">
        <f t="shared" si="87"/>
        <v>1.388888888888884E-3</v>
      </c>
      <c r="S106" s="71">
        <f t="shared" si="88"/>
        <v>4.513888888888884E-2</v>
      </c>
      <c r="T106" s="71">
        <f t="shared" si="90"/>
        <v>5.7638888888888906E-2</v>
      </c>
      <c r="U106" s="44">
        <v>35.1</v>
      </c>
      <c r="V106" s="44">
        <f>INDEX('Počty dní'!L:P,MATCH(E106,'Počty dní'!N:N,0),4)</f>
        <v>112</v>
      </c>
      <c r="W106" s="115">
        <f>V106*U106</f>
        <v>3931.2000000000003</v>
      </c>
      <c r="X106" s="16"/>
    </row>
    <row r="107" spans="1:24" x14ac:dyDescent="0.3">
      <c r="A107" s="94">
        <v>338</v>
      </c>
      <c r="B107" s="44">
        <v>3238</v>
      </c>
      <c r="C107" s="44" t="s">
        <v>3</v>
      </c>
      <c r="D107" s="89"/>
      <c r="E107" s="67" t="str">
        <f t="shared" si="91"/>
        <v>6+</v>
      </c>
      <c r="F107" s="44" t="s">
        <v>82</v>
      </c>
      <c r="G107" s="192">
        <v>106</v>
      </c>
      <c r="H107" s="44" t="str">
        <f t="shared" si="92"/>
        <v>XXX190/106</v>
      </c>
      <c r="I107" s="68" t="s">
        <v>5</v>
      </c>
      <c r="J107" s="68" t="s">
        <v>5</v>
      </c>
      <c r="K107" s="69">
        <v>0.59166666666666667</v>
      </c>
      <c r="L107" s="70">
        <v>0.59375</v>
      </c>
      <c r="M107" s="142" t="s">
        <v>70</v>
      </c>
      <c r="N107" s="70">
        <v>0.63680555555555551</v>
      </c>
      <c r="O107" s="142" t="s">
        <v>28</v>
      </c>
      <c r="P107" s="44" t="str">
        <f t="shared" si="85"/>
        <v>OK</v>
      </c>
      <c r="Q107" s="71">
        <f t="shared" si="86"/>
        <v>4.3055555555555514E-2</v>
      </c>
      <c r="R107" s="71">
        <f t="shared" si="87"/>
        <v>2.0833333333333259E-3</v>
      </c>
      <c r="S107" s="71">
        <f t="shared" si="88"/>
        <v>4.513888888888884E-2</v>
      </c>
      <c r="T107" s="71">
        <f t="shared" si="90"/>
        <v>1.8750000000000044E-2</v>
      </c>
      <c r="U107" s="44">
        <v>35.1</v>
      </c>
      <c r="V107" s="44">
        <f>INDEX('Počty dní'!L:P,MATCH(E107,'Počty dní'!N:N,0),4)</f>
        <v>112</v>
      </c>
      <c r="W107" s="115">
        <f>V107*U107</f>
        <v>3931.2000000000003</v>
      </c>
      <c r="X107" s="16"/>
    </row>
    <row r="108" spans="1:24" x14ac:dyDescent="0.3">
      <c r="A108" s="94">
        <v>338</v>
      </c>
      <c r="B108" s="44">
        <v>3238</v>
      </c>
      <c r="C108" s="44" t="s">
        <v>3</v>
      </c>
      <c r="D108" s="89"/>
      <c r="E108" s="67" t="str">
        <f t="shared" si="91"/>
        <v>6+</v>
      </c>
      <c r="F108" s="44" t="s">
        <v>82</v>
      </c>
      <c r="G108" s="192">
        <v>105</v>
      </c>
      <c r="H108" s="44" t="str">
        <f t="shared" si="92"/>
        <v>XXX190/105</v>
      </c>
      <c r="I108" s="68" t="s">
        <v>5</v>
      </c>
      <c r="J108" s="68" t="s">
        <v>5</v>
      </c>
      <c r="K108" s="69">
        <v>0.69444444444444453</v>
      </c>
      <c r="L108" s="70">
        <v>0.6958333333333333</v>
      </c>
      <c r="M108" s="142" t="s">
        <v>28</v>
      </c>
      <c r="N108" s="70">
        <v>0.73958333333333337</v>
      </c>
      <c r="O108" s="142" t="s">
        <v>70</v>
      </c>
      <c r="P108" s="44" t="str">
        <f t="shared" si="85"/>
        <v>OK</v>
      </c>
      <c r="Q108" s="71">
        <f t="shared" si="86"/>
        <v>4.3750000000000067E-2</v>
      </c>
      <c r="R108" s="71">
        <f t="shared" si="87"/>
        <v>1.3888888888887729E-3</v>
      </c>
      <c r="S108" s="71">
        <f t="shared" si="88"/>
        <v>4.513888888888884E-2</v>
      </c>
      <c r="T108" s="71">
        <f t="shared" si="90"/>
        <v>5.7638888888889017E-2</v>
      </c>
      <c r="U108" s="44">
        <v>35.1</v>
      </c>
      <c r="V108" s="44">
        <f>INDEX('Počty dní'!L:P,MATCH(E108,'Počty dní'!N:N,0),4)</f>
        <v>112</v>
      </c>
      <c r="W108" s="115">
        <f>V108*U108</f>
        <v>3931.2000000000003</v>
      </c>
      <c r="X108" s="16"/>
    </row>
    <row r="109" spans="1:24" x14ac:dyDescent="0.3">
      <c r="A109" s="94">
        <v>338</v>
      </c>
      <c r="B109" s="44">
        <v>3238</v>
      </c>
      <c r="C109" s="44" t="s">
        <v>3</v>
      </c>
      <c r="D109" s="89"/>
      <c r="E109" s="67" t="str">
        <f t="shared" si="91"/>
        <v>6+</v>
      </c>
      <c r="F109" s="44" t="s">
        <v>82</v>
      </c>
      <c r="G109" s="192">
        <v>108</v>
      </c>
      <c r="H109" s="44" t="str">
        <f t="shared" si="92"/>
        <v>XXX190/108</v>
      </c>
      <c r="I109" s="68" t="s">
        <v>5</v>
      </c>
      <c r="J109" s="68" t="s">
        <v>5</v>
      </c>
      <c r="K109" s="69">
        <v>0.7583333333333333</v>
      </c>
      <c r="L109" s="70">
        <v>0.76041666666666663</v>
      </c>
      <c r="M109" s="142" t="s">
        <v>70</v>
      </c>
      <c r="N109" s="70">
        <v>0.80347222222222225</v>
      </c>
      <c r="O109" s="142" t="s">
        <v>28</v>
      </c>
      <c r="P109" s="44" t="str">
        <f t="shared" si="85"/>
        <v>OK</v>
      </c>
      <c r="Q109" s="71">
        <f t="shared" si="86"/>
        <v>4.3055555555555625E-2</v>
      </c>
      <c r="R109" s="71">
        <f t="shared" si="87"/>
        <v>2.0833333333333259E-3</v>
      </c>
      <c r="S109" s="71">
        <f t="shared" si="88"/>
        <v>4.5138888888888951E-2</v>
      </c>
      <c r="T109" s="71">
        <f t="shared" si="90"/>
        <v>1.8749999999999933E-2</v>
      </c>
      <c r="U109" s="44">
        <v>35.1</v>
      </c>
      <c r="V109" s="44">
        <f>INDEX('Počty dní'!L:P,MATCH(E109,'Počty dní'!N:N,0),4)</f>
        <v>112</v>
      </c>
      <c r="W109" s="115">
        <f>V109*U109</f>
        <v>3931.2000000000003</v>
      </c>
      <c r="X109" s="16"/>
    </row>
    <row r="110" spans="1:24" ht="15" thickBot="1" x14ac:dyDescent="0.35">
      <c r="A110" s="95">
        <v>338</v>
      </c>
      <c r="B110" s="46">
        <v>3238</v>
      </c>
      <c r="C110" s="46" t="s">
        <v>3</v>
      </c>
      <c r="D110" s="116"/>
      <c r="E110" s="117" t="str">
        <f t="shared" si="91"/>
        <v>6+</v>
      </c>
      <c r="F110" s="46" t="s">
        <v>82</v>
      </c>
      <c r="G110" s="196">
        <v>107</v>
      </c>
      <c r="H110" s="46" t="str">
        <f t="shared" si="92"/>
        <v>XXX190/107</v>
      </c>
      <c r="I110" s="72" t="s">
        <v>5</v>
      </c>
      <c r="J110" s="72" t="s">
        <v>5</v>
      </c>
      <c r="K110" s="73">
        <v>0.81944444444444453</v>
      </c>
      <c r="L110" s="74">
        <v>0.8208333333333333</v>
      </c>
      <c r="M110" s="184" t="s">
        <v>28</v>
      </c>
      <c r="N110" s="74">
        <v>0.84305555555555556</v>
      </c>
      <c r="O110" s="184" t="s">
        <v>83</v>
      </c>
      <c r="P110" s="46"/>
      <c r="Q110" s="118">
        <f t="shared" si="86"/>
        <v>2.2222222222222254E-2</v>
      </c>
      <c r="R110" s="118">
        <f t="shared" si="87"/>
        <v>1.3888888888887729E-3</v>
      </c>
      <c r="S110" s="118">
        <f t="shared" si="88"/>
        <v>2.3611111111111027E-2</v>
      </c>
      <c r="T110" s="118">
        <f t="shared" si="90"/>
        <v>1.5972222222222276E-2</v>
      </c>
      <c r="U110" s="46">
        <v>18</v>
      </c>
      <c r="V110" s="46">
        <f>INDEX('Počty dní'!L:P,MATCH(E110,'Počty dní'!N:N,0),4)</f>
        <v>112</v>
      </c>
      <c r="W110" s="119">
        <f>V110*U110</f>
        <v>2016</v>
      </c>
      <c r="X110" s="16"/>
    </row>
    <row r="111" spans="1:24" ht="15" thickBot="1" x14ac:dyDescent="0.35">
      <c r="A111" s="174" t="str">
        <f ca="1">CONCATENATE(INDIRECT("R[-3]C[0]",FALSE),"celkem")</f>
        <v>338celkem</v>
      </c>
      <c r="B111" s="135"/>
      <c r="C111" s="135" t="str">
        <f ca="1">INDIRECT("R[-1]C[12]",FALSE)</f>
        <v>Úsobí,,nám.</v>
      </c>
      <c r="D111" s="175"/>
      <c r="E111" s="135"/>
      <c r="F111" s="175"/>
      <c r="G111" s="135"/>
      <c r="H111" s="176"/>
      <c r="I111" s="177"/>
      <c r="J111" s="178" t="str">
        <f ca="1">INDIRECT("R[-2]C[0]",FALSE)</f>
        <v>S</v>
      </c>
      <c r="K111" s="170"/>
      <c r="L111" s="171"/>
      <c r="M111" s="172"/>
      <c r="N111" s="171"/>
      <c r="O111" s="173"/>
      <c r="P111" s="135"/>
      <c r="Q111" s="179">
        <f>SUM(Q103:Q110)</f>
        <v>0.30416666666666675</v>
      </c>
      <c r="R111" s="179">
        <f t="shared" ref="R111" si="93">SUM(R103:R110)</f>
        <v>1.2499999999999734E-2</v>
      </c>
      <c r="S111" s="179">
        <f t="shared" ref="S111" si="94">SUM(S103:S110)</f>
        <v>0.31666666666666649</v>
      </c>
      <c r="T111" s="179">
        <f t="shared" ref="T111" si="95">SUM(T103:T110)</f>
        <v>0.24513888888888907</v>
      </c>
      <c r="U111" s="180">
        <f>SUM(U103:U110)</f>
        <v>246.6</v>
      </c>
      <c r="V111" s="181"/>
      <c r="W111" s="182">
        <f>SUM(W103:W110)</f>
        <v>27619.200000000004</v>
      </c>
      <c r="X111" s="41"/>
    </row>
    <row r="112" spans="1:24" x14ac:dyDescent="0.3">
      <c r="A112" s="75"/>
      <c r="D112" s="51"/>
      <c r="F112" s="51"/>
      <c r="H112" s="76"/>
      <c r="I112" s="149"/>
      <c r="J112" s="150"/>
      <c r="K112" s="79"/>
      <c r="L112" s="151"/>
      <c r="M112" s="52"/>
      <c r="N112" s="151"/>
      <c r="O112" s="48"/>
      <c r="Q112" s="152"/>
      <c r="R112" s="152"/>
      <c r="S112" s="152"/>
      <c r="T112" s="152"/>
      <c r="U112" s="79"/>
      <c r="W112" s="79"/>
      <c r="X112" s="41"/>
    </row>
    <row r="113" spans="1:24" ht="15" thickBot="1" x14ac:dyDescent="0.35">
      <c r="A113" s="75"/>
      <c r="D113" s="51"/>
      <c r="F113" s="51"/>
      <c r="H113" s="76"/>
      <c r="I113" s="149"/>
      <c r="J113" s="150"/>
      <c r="K113" s="79"/>
      <c r="L113" s="151"/>
      <c r="M113" s="52"/>
      <c r="N113" s="151"/>
      <c r="O113" s="48"/>
      <c r="Q113" s="152"/>
      <c r="R113" s="152"/>
      <c r="S113" s="152"/>
      <c r="T113" s="152"/>
      <c r="U113" s="79"/>
      <c r="W113" s="79"/>
      <c r="X113" s="41"/>
    </row>
    <row r="114" spans="1:24" x14ac:dyDescent="0.3">
      <c r="A114" s="93">
        <v>346</v>
      </c>
      <c r="B114" s="42">
        <v>3246</v>
      </c>
      <c r="C114" s="42" t="s">
        <v>3</v>
      </c>
      <c r="D114" s="109"/>
      <c r="E114" s="110" t="str">
        <f t="shared" ref="E114:E115" si="96">CONCATENATE(C114,D114)</f>
        <v>6+</v>
      </c>
      <c r="F114" s="42" t="s">
        <v>141</v>
      </c>
      <c r="G114" s="191">
        <v>102</v>
      </c>
      <c r="H114" s="42" t="str">
        <f t="shared" ref="H114:H115" si="97">CONCATENATE(F114,"/",G114)</f>
        <v>XXX241/102</v>
      </c>
      <c r="I114" s="64" t="s">
        <v>5</v>
      </c>
      <c r="J114" s="64" t="s">
        <v>5</v>
      </c>
      <c r="K114" s="111">
        <v>0.29444444444444445</v>
      </c>
      <c r="L114" s="112">
        <v>0.29583333333333334</v>
      </c>
      <c r="M114" s="131" t="s">
        <v>144</v>
      </c>
      <c r="N114" s="112">
        <v>0.32291666666666669</v>
      </c>
      <c r="O114" s="131" t="s">
        <v>70</v>
      </c>
      <c r="P114" s="42" t="str">
        <f t="shared" ref="P114:P118" si="98">IF(M115=O114,"OK","POZOR")</f>
        <v>OK</v>
      </c>
      <c r="Q114" s="114">
        <f t="shared" ref="Q114:Q119" si="99">IF(ISNUMBER(G114),N114-L114,IF(F114="přejezd",N114-L114,0))</f>
        <v>2.7083333333333348E-2</v>
      </c>
      <c r="R114" s="114">
        <f t="shared" ref="R114:R119" si="100">IF(ISNUMBER(G114),L114-K114,0)</f>
        <v>1.388888888888884E-3</v>
      </c>
      <c r="S114" s="114">
        <f t="shared" ref="S114:S119" si="101">Q114+R114</f>
        <v>2.8472222222222232E-2</v>
      </c>
      <c r="T114" s="114"/>
      <c r="U114" s="42">
        <v>19.399999999999999</v>
      </c>
      <c r="V114" s="42">
        <f>INDEX('Počty dní'!L:P,MATCH(E114,'Počty dní'!N:N,0),4)</f>
        <v>112</v>
      </c>
      <c r="W114" s="65">
        <f t="shared" ref="W114:W115" si="102">V114*U114</f>
        <v>2172.7999999999997</v>
      </c>
      <c r="X114" s="16"/>
    </row>
    <row r="115" spans="1:24" x14ac:dyDescent="0.3">
      <c r="A115" s="94">
        <v>346</v>
      </c>
      <c r="B115" s="44">
        <v>3246</v>
      </c>
      <c r="C115" s="44" t="s">
        <v>3</v>
      </c>
      <c r="D115" s="89"/>
      <c r="E115" s="67" t="str">
        <f t="shared" si="96"/>
        <v>6+</v>
      </c>
      <c r="F115" s="44" t="s">
        <v>141</v>
      </c>
      <c r="G115" s="192">
        <v>101</v>
      </c>
      <c r="H115" s="44" t="str">
        <f t="shared" si="97"/>
        <v>XXX241/101</v>
      </c>
      <c r="I115" s="68" t="s">
        <v>5</v>
      </c>
      <c r="J115" s="68" t="s">
        <v>5</v>
      </c>
      <c r="K115" s="69">
        <v>0.34166666666666662</v>
      </c>
      <c r="L115" s="70">
        <v>0.34375</v>
      </c>
      <c r="M115" s="142" t="s">
        <v>70</v>
      </c>
      <c r="N115" s="70">
        <v>0.39583333333333331</v>
      </c>
      <c r="O115" s="142" t="s">
        <v>145</v>
      </c>
      <c r="P115" s="44" t="str">
        <f t="shared" si="98"/>
        <v>OK</v>
      </c>
      <c r="Q115" s="71">
        <f t="shared" si="99"/>
        <v>5.2083333333333315E-2</v>
      </c>
      <c r="R115" s="71">
        <f t="shared" si="100"/>
        <v>2.0833333333333814E-3</v>
      </c>
      <c r="S115" s="71">
        <f t="shared" si="101"/>
        <v>5.4166666666666696E-2</v>
      </c>
      <c r="T115" s="71">
        <f t="shared" ref="T115:T119" si="103">K115-N114</f>
        <v>1.8749999999999933E-2</v>
      </c>
      <c r="U115" s="44">
        <v>40.799999999999997</v>
      </c>
      <c r="V115" s="44">
        <f>INDEX('Počty dní'!L:P,MATCH(E115,'Počty dní'!N:N,0),4)</f>
        <v>112</v>
      </c>
      <c r="W115" s="115">
        <f t="shared" si="102"/>
        <v>4569.5999999999995</v>
      </c>
      <c r="X115" s="16"/>
    </row>
    <row r="116" spans="1:24" x14ac:dyDescent="0.3">
      <c r="A116" s="94">
        <v>346</v>
      </c>
      <c r="B116" s="44">
        <v>3246</v>
      </c>
      <c r="C116" s="44" t="s">
        <v>3</v>
      </c>
      <c r="D116" s="89"/>
      <c r="E116" s="67" t="str">
        <f>CONCATENATE(C116,D116)</f>
        <v>6+</v>
      </c>
      <c r="F116" s="44" t="s">
        <v>141</v>
      </c>
      <c r="G116" s="192">
        <v>106</v>
      </c>
      <c r="H116" s="44" t="str">
        <f>CONCATENATE(F116,"/",G116)</f>
        <v>XXX241/106</v>
      </c>
      <c r="I116" s="68" t="s">
        <v>5</v>
      </c>
      <c r="J116" s="68" t="s">
        <v>5</v>
      </c>
      <c r="K116" s="69">
        <v>0.6020833333333333</v>
      </c>
      <c r="L116" s="70">
        <v>0.60416666666666663</v>
      </c>
      <c r="M116" s="142" t="s">
        <v>145</v>
      </c>
      <c r="N116" s="70">
        <v>0.65625</v>
      </c>
      <c r="O116" s="142" t="s">
        <v>70</v>
      </c>
      <c r="P116" s="44" t="str">
        <f t="shared" si="98"/>
        <v>OK</v>
      </c>
      <c r="Q116" s="71">
        <f t="shared" si="99"/>
        <v>5.208333333333337E-2</v>
      </c>
      <c r="R116" s="71">
        <f t="shared" si="100"/>
        <v>2.0833333333333259E-3</v>
      </c>
      <c r="S116" s="71">
        <f t="shared" si="101"/>
        <v>5.4166666666666696E-2</v>
      </c>
      <c r="T116" s="71">
        <f t="shared" si="103"/>
        <v>0.20624999999999999</v>
      </c>
      <c r="U116" s="44">
        <v>40.799999999999997</v>
      </c>
      <c r="V116" s="44">
        <f>INDEX('Počty dní'!L:P,MATCH(E116,'Počty dní'!N:N,0),4)</f>
        <v>112</v>
      </c>
      <c r="W116" s="115">
        <f>V116*U116</f>
        <v>4569.5999999999995</v>
      </c>
      <c r="X116" s="16"/>
    </row>
    <row r="117" spans="1:24" x14ac:dyDescent="0.3">
      <c r="A117" s="94">
        <v>346</v>
      </c>
      <c r="B117" s="44">
        <v>3246</v>
      </c>
      <c r="C117" s="44" t="s">
        <v>3</v>
      </c>
      <c r="D117" s="89"/>
      <c r="E117" s="67" t="str">
        <f>CONCATENATE(C117,D117)</f>
        <v>6+</v>
      </c>
      <c r="F117" s="44" t="s">
        <v>141</v>
      </c>
      <c r="G117" s="192">
        <v>105</v>
      </c>
      <c r="H117" s="44" t="str">
        <f>CONCATENATE(F117,"/",G117)</f>
        <v>XXX241/105</v>
      </c>
      <c r="I117" s="68" t="s">
        <v>5</v>
      </c>
      <c r="J117" s="68" t="s">
        <v>5</v>
      </c>
      <c r="K117" s="69">
        <v>0.67569444444444438</v>
      </c>
      <c r="L117" s="70">
        <v>0.67708333333333337</v>
      </c>
      <c r="M117" s="142" t="s">
        <v>70</v>
      </c>
      <c r="N117" s="70">
        <v>0.72916666666666663</v>
      </c>
      <c r="O117" s="142" t="s">
        <v>145</v>
      </c>
      <c r="P117" s="44" t="str">
        <f t="shared" si="98"/>
        <v>OK</v>
      </c>
      <c r="Q117" s="71">
        <f t="shared" si="99"/>
        <v>5.2083333333333259E-2</v>
      </c>
      <c r="R117" s="71">
        <f t="shared" si="100"/>
        <v>1.388888888888995E-3</v>
      </c>
      <c r="S117" s="71">
        <f t="shared" si="101"/>
        <v>5.3472222222222254E-2</v>
      </c>
      <c r="T117" s="71">
        <f t="shared" si="103"/>
        <v>1.9444444444444375E-2</v>
      </c>
      <c r="U117" s="44">
        <v>40.799999999999997</v>
      </c>
      <c r="V117" s="44">
        <f>INDEX('Počty dní'!L:P,MATCH(E117,'Počty dní'!N:N,0),4)</f>
        <v>112</v>
      </c>
      <c r="W117" s="115">
        <f>V117*U117</f>
        <v>4569.5999999999995</v>
      </c>
      <c r="X117" s="16"/>
    </row>
    <row r="118" spans="1:24" x14ac:dyDescent="0.3">
      <c r="A118" s="94">
        <v>346</v>
      </c>
      <c r="B118" s="44">
        <v>3246</v>
      </c>
      <c r="C118" s="44" t="s">
        <v>3</v>
      </c>
      <c r="D118" s="89"/>
      <c r="E118" s="67" t="str">
        <f>CONCATENATE(C118,D118)</f>
        <v>6+</v>
      </c>
      <c r="F118" s="44" t="s">
        <v>141</v>
      </c>
      <c r="G118" s="192">
        <v>108</v>
      </c>
      <c r="H118" s="44" t="str">
        <f>CONCATENATE(F118,"/",G118)</f>
        <v>XXX241/108</v>
      </c>
      <c r="I118" s="68" t="s">
        <v>5</v>
      </c>
      <c r="J118" s="68" t="s">
        <v>5</v>
      </c>
      <c r="K118" s="69">
        <v>0.76874999999999993</v>
      </c>
      <c r="L118" s="70">
        <v>0.77083333333333337</v>
      </c>
      <c r="M118" s="142" t="s">
        <v>145</v>
      </c>
      <c r="N118" s="70">
        <v>0.82291666666666663</v>
      </c>
      <c r="O118" s="142" t="s">
        <v>70</v>
      </c>
      <c r="P118" s="44" t="str">
        <f t="shared" si="98"/>
        <v>OK</v>
      </c>
      <c r="Q118" s="71">
        <f t="shared" si="99"/>
        <v>5.2083333333333259E-2</v>
      </c>
      <c r="R118" s="71">
        <f t="shared" si="100"/>
        <v>2.083333333333437E-3</v>
      </c>
      <c r="S118" s="71">
        <f t="shared" si="101"/>
        <v>5.4166666666666696E-2</v>
      </c>
      <c r="T118" s="71">
        <f t="shared" si="103"/>
        <v>3.9583333333333304E-2</v>
      </c>
      <c r="U118" s="44">
        <v>40.799999999999997</v>
      </c>
      <c r="V118" s="44">
        <f>INDEX('Počty dní'!L:P,MATCH(E118,'Počty dní'!N:N,0),4)</f>
        <v>112</v>
      </c>
      <c r="W118" s="115">
        <f>V118*U118</f>
        <v>4569.5999999999995</v>
      </c>
      <c r="X118" s="16"/>
    </row>
    <row r="119" spans="1:24" ht="15" thickBot="1" x14ac:dyDescent="0.35">
      <c r="A119" s="95">
        <v>346</v>
      </c>
      <c r="B119" s="46">
        <v>3246</v>
      </c>
      <c r="C119" s="46" t="s">
        <v>3</v>
      </c>
      <c r="D119" s="116"/>
      <c r="E119" s="117" t="str">
        <f>CONCATENATE(C119,D119)</f>
        <v>6+</v>
      </c>
      <c r="F119" s="46" t="s">
        <v>141</v>
      </c>
      <c r="G119" s="196">
        <v>107</v>
      </c>
      <c r="H119" s="46" t="str">
        <f>CONCATENATE(F119,"/",G119)</f>
        <v>XXX241/107</v>
      </c>
      <c r="I119" s="72" t="s">
        <v>5</v>
      </c>
      <c r="J119" s="72" t="s">
        <v>5</v>
      </c>
      <c r="K119" s="73">
        <v>0.84166666666666667</v>
      </c>
      <c r="L119" s="74">
        <v>0.84375</v>
      </c>
      <c r="M119" s="184" t="s">
        <v>70</v>
      </c>
      <c r="N119" s="74">
        <v>0.87083333333333324</v>
      </c>
      <c r="O119" s="184" t="s">
        <v>144</v>
      </c>
      <c r="P119" s="46"/>
      <c r="Q119" s="118">
        <f t="shared" si="99"/>
        <v>2.7083333333333237E-2</v>
      </c>
      <c r="R119" s="118">
        <f t="shared" si="100"/>
        <v>2.0833333333333259E-3</v>
      </c>
      <c r="S119" s="118">
        <f t="shared" si="101"/>
        <v>2.9166666666666563E-2</v>
      </c>
      <c r="T119" s="118">
        <f t="shared" si="103"/>
        <v>1.8750000000000044E-2</v>
      </c>
      <c r="U119" s="46">
        <v>19.399999999999999</v>
      </c>
      <c r="V119" s="46">
        <f>INDEX('Počty dní'!L:P,MATCH(E119,'Počty dní'!N:N,0),4)</f>
        <v>112</v>
      </c>
      <c r="W119" s="119">
        <f>V119*U119</f>
        <v>2172.7999999999997</v>
      </c>
      <c r="X119" s="16"/>
    </row>
    <row r="120" spans="1:24" ht="15" thickBot="1" x14ac:dyDescent="0.35">
      <c r="A120" s="174" t="str">
        <f ca="1">CONCATENATE(INDIRECT("R[-3]C[0]",FALSE),"celkem")</f>
        <v>346celkem</v>
      </c>
      <c r="B120" s="135"/>
      <c r="C120" s="135" t="str">
        <f ca="1">INDIRECT("R[-1]C[12]",FALSE)</f>
        <v>Dolní Město,,pošta</v>
      </c>
      <c r="D120" s="175"/>
      <c r="E120" s="135"/>
      <c r="F120" s="175"/>
      <c r="G120" s="135"/>
      <c r="H120" s="176"/>
      <c r="I120" s="177"/>
      <c r="J120" s="178" t="str">
        <f ca="1">INDIRECT("R[-2]C[0]",FALSE)</f>
        <v>S</v>
      </c>
      <c r="K120" s="170"/>
      <c r="L120" s="171"/>
      <c r="M120" s="172"/>
      <c r="N120" s="171"/>
      <c r="O120" s="173"/>
      <c r="P120" s="135"/>
      <c r="Q120" s="179">
        <f>SUM(Q114:Q119)</f>
        <v>0.26249999999999979</v>
      </c>
      <c r="R120" s="179">
        <f>SUM(R114:R119)</f>
        <v>1.1111111111111349E-2</v>
      </c>
      <c r="S120" s="179">
        <f>SUM(S114:S119)</f>
        <v>0.27361111111111114</v>
      </c>
      <c r="T120" s="179">
        <f>SUM(T114:T119)</f>
        <v>0.30277777777777765</v>
      </c>
      <c r="U120" s="180">
        <f>SUM(U114:U119)</f>
        <v>202.00000000000003</v>
      </c>
      <c r="V120" s="181"/>
      <c r="W120" s="182">
        <f>SUM(W114:W119)</f>
        <v>22623.999999999996</v>
      </c>
      <c r="X120" s="41"/>
    </row>
    <row r="121" spans="1:24" x14ac:dyDescent="0.3">
      <c r="A121" s="75"/>
      <c r="D121" s="51"/>
      <c r="F121" s="51"/>
      <c r="H121" s="76"/>
      <c r="I121" s="149"/>
      <c r="J121" s="150"/>
      <c r="K121" s="79"/>
      <c r="L121" s="151"/>
      <c r="M121" s="52"/>
      <c r="N121" s="151"/>
      <c r="O121" s="48"/>
      <c r="Q121" s="152"/>
      <c r="R121" s="152"/>
      <c r="S121" s="152"/>
      <c r="T121" s="152"/>
      <c r="U121" s="79"/>
      <c r="W121" s="79"/>
      <c r="X121" s="41"/>
    </row>
    <row r="122" spans="1:24" ht="15" thickBot="1" x14ac:dyDescent="0.35">
      <c r="A122" s="75"/>
      <c r="D122" s="51"/>
      <c r="F122" s="51"/>
      <c r="H122" s="76"/>
      <c r="I122" s="149"/>
      <c r="J122" s="150"/>
      <c r="K122" s="79"/>
      <c r="L122" s="151"/>
      <c r="M122" s="52"/>
      <c r="N122" s="151"/>
      <c r="O122" s="48"/>
      <c r="Q122" s="152"/>
      <c r="R122" s="152"/>
      <c r="S122" s="152"/>
      <c r="T122" s="152"/>
      <c r="U122" s="79"/>
      <c r="W122" s="79"/>
      <c r="X122" s="41"/>
    </row>
    <row r="123" spans="1:24" x14ac:dyDescent="0.3">
      <c r="A123" s="93">
        <v>348</v>
      </c>
      <c r="B123" s="42">
        <v>3248</v>
      </c>
      <c r="C123" s="42" t="s">
        <v>3</v>
      </c>
      <c r="D123" s="109"/>
      <c r="E123" s="110" t="str">
        <f t="shared" ref="E123:E124" si="104">CONCATENATE(C123,D123)</f>
        <v>6+</v>
      </c>
      <c r="F123" s="42" t="s">
        <v>166</v>
      </c>
      <c r="G123" s="191">
        <v>102</v>
      </c>
      <c r="H123" s="42" t="str">
        <f t="shared" ref="H123:H124" si="105">CONCATENATE(F123,"/",G123)</f>
        <v>XXX246/102</v>
      </c>
      <c r="I123" s="64" t="s">
        <v>5</v>
      </c>
      <c r="J123" s="64" t="s">
        <v>5</v>
      </c>
      <c r="K123" s="111">
        <v>0.22777777777777777</v>
      </c>
      <c r="L123" s="112">
        <v>0.22916666666666666</v>
      </c>
      <c r="M123" s="131" t="s">
        <v>142</v>
      </c>
      <c r="N123" s="112">
        <v>0.24513888888888888</v>
      </c>
      <c r="O123" s="131" t="s">
        <v>151</v>
      </c>
      <c r="P123" s="42" t="str">
        <f t="shared" ref="P123:P129" si="106">IF(M124=O123,"OK","POZOR")</f>
        <v>OK</v>
      </c>
      <c r="Q123" s="114">
        <f t="shared" ref="Q123:Q130" si="107">IF(ISNUMBER(G123),N123-L123,IF(F123="přejezd",N123-L123,0))</f>
        <v>1.5972222222222221E-2</v>
      </c>
      <c r="R123" s="114">
        <f t="shared" ref="R123:R130" si="108">IF(ISNUMBER(G123),L123-K123,0)</f>
        <v>1.388888888888884E-3</v>
      </c>
      <c r="S123" s="114">
        <f t="shared" ref="S123:S130" si="109">Q123+R123</f>
        <v>1.7361111111111105E-2</v>
      </c>
      <c r="T123" s="114"/>
      <c r="U123" s="42">
        <v>12.7</v>
      </c>
      <c r="V123" s="42">
        <f>INDEX('Počty dní'!L:P,MATCH(E123,'Počty dní'!N:N,0),4)</f>
        <v>112</v>
      </c>
      <c r="W123" s="65">
        <f t="shared" ref="W123:W125" si="110">V123*U123</f>
        <v>1422.3999999999999</v>
      </c>
      <c r="X123" s="16"/>
    </row>
    <row r="124" spans="1:24" x14ac:dyDescent="0.3">
      <c r="A124" s="94">
        <v>348</v>
      </c>
      <c r="B124" s="44">
        <v>3248</v>
      </c>
      <c r="C124" s="44" t="s">
        <v>3</v>
      </c>
      <c r="D124" s="89"/>
      <c r="E124" s="67" t="str">
        <f t="shared" si="104"/>
        <v>6+</v>
      </c>
      <c r="F124" s="44" t="s">
        <v>166</v>
      </c>
      <c r="G124" s="192">
        <v>101</v>
      </c>
      <c r="H124" s="44" t="str">
        <f t="shared" si="105"/>
        <v>XXX246/101</v>
      </c>
      <c r="I124" s="68" t="s">
        <v>5</v>
      </c>
      <c r="J124" s="68" t="s">
        <v>5</v>
      </c>
      <c r="K124" s="69">
        <v>0.25138888888888888</v>
      </c>
      <c r="L124" s="70">
        <v>0.25208333333333333</v>
      </c>
      <c r="M124" s="142" t="s">
        <v>151</v>
      </c>
      <c r="N124" s="70">
        <v>0.26597222222222222</v>
      </c>
      <c r="O124" s="142" t="s">
        <v>142</v>
      </c>
      <c r="P124" s="44" t="str">
        <f t="shared" si="106"/>
        <v>OK</v>
      </c>
      <c r="Q124" s="71">
        <f t="shared" si="107"/>
        <v>1.3888888888888895E-2</v>
      </c>
      <c r="R124" s="71">
        <f t="shared" si="108"/>
        <v>6.9444444444444198E-4</v>
      </c>
      <c r="S124" s="71">
        <f t="shared" si="109"/>
        <v>1.4583333333333337E-2</v>
      </c>
      <c r="T124" s="71">
        <f t="shared" ref="T124:T130" si="111">K124-N123</f>
        <v>6.2500000000000056E-3</v>
      </c>
      <c r="U124" s="44">
        <v>12.7</v>
      </c>
      <c r="V124" s="44">
        <f>INDEX('Počty dní'!L:P,MATCH(E124,'Počty dní'!N:N,0),4)</f>
        <v>112</v>
      </c>
      <c r="W124" s="115">
        <f t="shared" si="110"/>
        <v>1422.3999999999999</v>
      </c>
      <c r="X124" s="16"/>
    </row>
    <row r="125" spans="1:24" x14ac:dyDescent="0.3">
      <c r="A125" s="94">
        <v>348</v>
      </c>
      <c r="B125" s="44">
        <v>3248</v>
      </c>
      <c r="C125" s="44" t="s">
        <v>3</v>
      </c>
      <c r="D125" s="89"/>
      <c r="E125" s="67" t="str">
        <f t="shared" ref="E125:E130" si="112">CONCATENATE(C125,D125)</f>
        <v>6+</v>
      </c>
      <c r="F125" s="44" t="s">
        <v>166</v>
      </c>
      <c r="G125" s="192">
        <v>104</v>
      </c>
      <c r="H125" s="44" t="str">
        <f t="shared" ref="H125:H130" si="113">CONCATENATE(F125,"/",G125)</f>
        <v>XXX246/104</v>
      </c>
      <c r="I125" s="68" t="s">
        <v>5</v>
      </c>
      <c r="J125" s="68" t="s">
        <v>5</v>
      </c>
      <c r="K125" s="69">
        <v>0.40138888888888885</v>
      </c>
      <c r="L125" s="70">
        <v>0.40277777777777773</v>
      </c>
      <c r="M125" s="142" t="s">
        <v>142</v>
      </c>
      <c r="N125" s="70">
        <v>0.4152777777777778</v>
      </c>
      <c r="O125" s="142" t="s">
        <v>151</v>
      </c>
      <c r="P125" s="44" t="str">
        <f t="shared" si="106"/>
        <v>OK</v>
      </c>
      <c r="Q125" s="71">
        <f t="shared" si="107"/>
        <v>1.2500000000000067E-2</v>
      </c>
      <c r="R125" s="71">
        <f t="shared" si="108"/>
        <v>1.388888888888884E-3</v>
      </c>
      <c r="S125" s="71">
        <f t="shared" si="109"/>
        <v>1.3888888888888951E-2</v>
      </c>
      <c r="T125" s="71">
        <f t="shared" si="111"/>
        <v>0.13541666666666663</v>
      </c>
      <c r="U125" s="44">
        <v>10.8</v>
      </c>
      <c r="V125" s="44">
        <f>INDEX('Počty dní'!L:P,MATCH(E125,'Počty dní'!N:N,0),4)</f>
        <v>112</v>
      </c>
      <c r="W125" s="115">
        <f t="shared" si="110"/>
        <v>1209.6000000000001</v>
      </c>
      <c r="X125" s="16"/>
    </row>
    <row r="126" spans="1:24" x14ac:dyDescent="0.3">
      <c r="A126" s="94">
        <v>348</v>
      </c>
      <c r="B126" s="44">
        <v>3248</v>
      </c>
      <c r="C126" s="44" t="s">
        <v>3</v>
      </c>
      <c r="D126" s="89"/>
      <c r="E126" s="67" t="str">
        <f t="shared" si="112"/>
        <v>6+</v>
      </c>
      <c r="F126" s="44" t="s">
        <v>166</v>
      </c>
      <c r="G126" s="192">
        <v>103</v>
      </c>
      <c r="H126" s="44" t="str">
        <f t="shared" si="113"/>
        <v>XXX246/103</v>
      </c>
      <c r="I126" s="68" t="s">
        <v>5</v>
      </c>
      <c r="J126" s="68" t="s">
        <v>5</v>
      </c>
      <c r="K126" s="69">
        <v>0.41597222222222219</v>
      </c>
      <c r="L126" s="70">
        <v>0.41666666666666669</v>
      </c>
      <c r="M126" s="142" t="s">
        <v>151</v>
      </c>
      <c r="N126" s="70">
        <v>0.42708333333333331</v>
      </c>
      <c r="O126" s="142" t="s">
        <v>142</v>
      </c>
      <c r="P126" s="44" t="str">
        <f t="shared" si="106"/>
        <v>OK</v>
      </c>
      <c r="Q126" s="71">
        <f t="shared" si="107"/>
        <v>1.041666666666663E-2</v>
      </c>
      <c r="R126" s="71">
        <f t="shared" si="108"/>
        <v>6.9444444444449749E-4</v>
      </c>
      <c r="S126" s="71">
        <f t="shared" si="109"/>
        <v>1.1111111111111127E-2</v>
      </c>
      <c r="T126" s="71">
        <f t="shared" si="111"/>
        <v>6.9444444444438647E-4</v>
      </c>
      <c r="U126" s="44">
        <v>10.8</v>
      </c>
      <c r="V126" s="44">
        <f>INDEX('Počty dní'!L:P,MATCH(E126,'Počty dní'!N:N,0),4)</f>
        <v>112</v>
      </c>
      <c r="W126" s="115">
        <f>V126*U126</f>
        <v>1209.6000000000001</v>
      </c>
      <c r="X126" s="16"/>
    </row>
    <row r="127" spans="1:24" x14ac:dyDescent="0.3">
      <c r="A127" s="94">
        <v>348</v>
      </c>
      <c r="B127" s="44">
        <v>3248</v>
      </c>
      <c r="C127" s="44" t="s">
        <v>3</v>
      </c>
      <c r="D127" s="89"/>
      <c r="E127" s="67" t="str">
        <f t="shared" si="112"/>
        <v>6+</v>
      </c>
      <c r="F127" s="44" t="s">
        <v>166</v>
      </c>
      <c r="G127" s="192">
        <v>106</v>
      </c>
      <c r="H127" s="44" t="str">
        <f t="shared" si="113"/>
        <v>XXX246/106</v>
      </c>
      <c r="I127" s="68" t="s">
        <v>5</v>
      </c>
      <c r="J127" s="68" t="s">
        <v>5</v>
      </c>
      <c r="K127" s="69">
        <v>0.56805555555555554</v>
      </c>
      <c r="L127" s="70">
        <v>0.56944444444444442</v>
      </c>
      <c r="M127" s="142" t="s">
        <v>142</v>
      </c>
      <c r="N127" s="70">
        <v>0.58194444444444449</v>
      </c>
      <c r="O127" s="142" t="s">
        <v>151</v>
      </c>
      <c r="P127" s="44" t="str">
        <f t="shared" si="106"/>
        <v>OK</v>
      </c>
      <c r="Q127" s="71">
        <f t="shared" si="107"/>
        <v>1.2500000000000067E-2</v>
      </c>
      <c r="R127" s="71">
        <f t="shared" si="108"/>
        <v>1.388888888888884E-3</v>
      </c>
      <c r="S127" s="71">
        <f t="shared" si="109"/>
        <v>1.3888888888888951E-2</v>
      </c>
      <c r="T127" s="71">
        <f t="shared" si="111"/>
        <v>0.14097222222222222</v>
      </c>
      <c r="U127" s="44">
        <v>10.8</v>
      </c>
      <c r="V127" s="44">
        <f>INDEX('Počty dní'!L:P,MATCH(E127,'Počty dní'!N:N,0),4)</f>
        <v>112</v>
      </c>
      <c r="W127" s="115">
        <f>V127*U127</f>
        <v>1209.6000000000001</v>
      </c>
      <c r="X127" s="16"/>
    </row>
    <row r="128" spans="1:24" x14ac:dyDescent="0.3">
      <c r="A128" s="94">
        <v>348</v>
      </c>
      <c r="B128" s="44">
        <v>3248</v>
      </c>
      <c r="C128" s="44" t="s">
        <v>3</v>
      </c>
      <c r="D128" s="89"/>
      <c r="E128" s="67" t="str">
        <f t="shared" si="112"/>
        <v>6+</v>
      </c>
      <c r="F128" s="44" t="s">
        <v>166</v>
      </c>
      <c r="G128" s="192">
        <v>105</v>
      </c>
      <c r="H128" s="44" t="str">
        <f t="shared" si="113"/>
        <v>XXX246/105</v>
      </c>
      <c r="I128" s="68" t="s">
        <v>5</v>
      </c>
      <c r="J128" s="68" t="s">
        <v>5</v>
      </c>
      <c r="K128" s="69">
        <v>0.58263888888888882</v>
      </c>
      <c r="L128" s="70">
        <v>0.58333333333333337</v>
      </c>
      <c r="M128" s="142" t="s">
        <v>151</v>
      </c>
      <c r="N128" s="70">
        <v>0.59375</v>
      </c>
      <c r="O128" s="142" t="s">
        <v>142</v>
      </c>
      <c r="P128" s="44" t="str">
        <f t="shared" si="106"/>
        <v>OK</v>
      </c>
      <c r="Q128" s="71">
        <f t="shared" si="107"/>
        <v>1.041666666666663E-2</v>
      </c>
      <c r="R128" s="71">
        <f t="shared" si="108"/>
        <v>6.94444444444553E-4</v>
      </c>
      <c r="S128" s="71">
        <f t="shared" si="109"/>
        <v>1.1111111111111183E-2</v>
      </c>
      <c r="T128" s="71">
        <f t="shared" si="111"/>
        <v>6.9444444444433095E-4</v>
      </c>
      <c r="U128" s="44">
        <v>10.8</v>
      </c>
      <c r="V128" s="44">
        <f>INDEX('Počty dní'!L:P,MATCH(E128,'Počty dní'!N:N,0),4)</f>
        <v>112</v>
      </c>
      <c r="W128" s="115">
        <f>V128*U128</f>
        <v>1209.6000000000001</v>
      </c>
      <c r="X128" s="16"/>
    </row>
    <row r="129" spans="1:24" x14ac:dyDescent="0.3">
      <c r="A129" s="94">
        <v>348</v>
      </c>
      <c r="B129" s="44">
        <v>3248</v>
      </c>
      <c r="C129" s="44" t="s">
        <v>3</v>
      </c>
      <c r="D129" s="89"/>
      <c r="E129" s="67" t="str">
        <f t="shared" si="112"/>
        <v>6+</v>
      </c>
      <c r="F129" s="44" t="s">
        <v>166</v>
      </c>
      <c r="G129" s="192">
        <v>108</v>
      </c>
      <c r="H129" s="44" t="str">
        <f t="shared" si="113"/>
        <v>XXX246/108</v>
      </c>
      <c r="I129" s="68" t="s">
        <v>5</v>
      </c>
      <c r="J129" s="68" t="s">
        <v>5</v>
      </c>
      <c r="K129" s="69">
        <v>0.72777777777777775</v>
      </c>
      <c r="L129" s="70">
        <v>0.72916666666666663</v>
      </c>
      <c r="M129" s="142" t="s">
        <v>142</v>
      </c>
      <c r="N129" s="70">
        <v>0.74513888888888891</v>
      </c>
      <c r="O129" s="142" t="s">
        <v>151</v>
      </c>
      <c r="P129" s="44" t="str">
        <f t="shared" si="106"/>
        <v>OK</v>
      </c>
      <c r="Q129" s="71">
        <f t="shared" si="107"/>
        <v>1.5972222222222276E-2</v>
      </c>
      <c r="R129" s="71">
        <f t="shared" si="108"/>
        <v>1.388888888888884E-3</v>
      </c>
      <c r="S129" s="71">
        <f t="shared" si="109"/>
        <v>1.736111111111116E-2</v>
      </c>
      <c r="T129" s="71">
        <f t="shared" si="111"/>
        <v>0.13402777777777775</v>
      </c>
      <c r="U129" s="44">
        <v>12.7</v>
      </c>
      <c r="V129" s="44">
        <f>INDEX('Počty dní'!L:P,MATCH(E129,'Počty dní'!N:N,0),4)</f>
        <v>112</v>
      </c>
      <c r="W129" s="115">
        <f>V129*U129</f>
        <v>1422.3999999999999</v>
      </c>
      <c r="X129" s="16"/>
    </row>
    <row r="130" spans="1:24" ht="15" thickBot="1" x14ac:dyDescent="0.35">
      <c r="A130" s="95">
        <v>348</v>
      </c>
      <c r="B130" s="46">
        <v>3248</v>
      </c>
      <c r="C130" s="46" t="s">
        <v>3</v>
      </c>
      <c r="D130" s="116"/>
      <c r="E130" s="117" t="str">
        <f t="shared" si="112"/>
        <v>6+</v>
      </c>
      <c r="F130" s="46" t="s">
        <v>166</v>
      </c>
      <c r="G130" s="196">
        <v>107</v>
      </c>
      <c r="H130" s="46" t="str">
        <f t="shared" si="113"/>
        <v>XXX246/107</v>
      </c>
      <c r="I130" s="72" t="s">
        <v>5</v>
      </c>
      <c r="J130" s="72" t="s">
        <v>5</v>
      </c>
      <c r="K130" s="73">
        <v>0.75069444444444444</v>
      </c>
      <c r="L130" s="74">
        <v>0.75208333333333333</v>
      </c>
      <c r="M130" s="184" t="s">
        <v>151</v>
      </c>
      <c r="N130" s="74">
        <v>0.76597222222222217</v>
      </c>
      <c r="O130" s="184" t="s">
        <v>142</v>
      </c>
      <c r="P130" s="46"/>
      <c r="Q130" s="118">
        <f t="shared" si="107"/>
        <v>1.388888888888884E-2</v>
      </c>
      <c r="R130" s="118">
        <f t="shared" si="108"/>
        <v>1.388888888888884E-3</v>
      </c>
      <c r="S130" s="118">
        <f t="shared" si="109"/>
        <v>1.5277777777777724E-2</v>
      </c>
      <c r="T130" s="118">
        <f t="shared" si="111"/>
        <v>5.5555555555555358E-3</v>
      </c>
      <c r="U130" s="46">
        <v>12.7</v>
      </c>
      <c r="V130" s="46">
        <f>INDEX('Počty dní'!L:P,MATCH(E130,'Počty dní'!N:N,0),4)</f>
        <v>112</v>
      </c>
      <c r="W130" s="119">
        <f>V130*U130</f>
        <v>1422.3999999999999</v>
      </c>
      <c r="X130" s="16"/>
    </row>
    <row r="131" spans="1:24" ht="15" thickBot="1" x14ac:dyDescent="0.35">
      <c r="A131" s="174" t="str">
        <f ca="1">CONCATENATE(INDIRECT("R[-3]C[0]",FALSE),"celkem")</f>
        <v>348celkem</v>
      </c>
      <c r="B131" s="135"/>
      <c r="C131" s="135" t="str">
        <f ca="1">INDIRECT("R[-1]C[12]",FALSE)</f>
        <v>Lipnice n.Sáz.,,Lipnické nám.</v>
      </c>
      <c r="D131" s="175"/>
      <c r="E131" s="135"/>
      <c r="F131" s="175"/>
      <c r="G131" s="135"/>
      <c r="H131" s="176"/>
      <c r="I131" s="177"/>
      <c r="J131" s="178" t="str">
        <f ca="1">INDIRECT("R[-2]C[0]",FALSE)</f>
        <v>S</v>
      </c>
      <c r="K131" s="170"/>
      <c r="L131" s="171"/>
      <c r="M131" s="172"/>
      <c r="N131" s="171"/>
      <c r="O131" s="173"/>
      <c r="P131" s="135"/>
      <c r="Q131" s="179">
        <f>SUM(Q123:Q130)</f>
        <v>0.10555555555555562</v>
      </c>
      <c r="R131" s="179">
        <f t="shared" ref="R131" si="114">SUM(R123:R130)</f>
        <v>9.0277777777779122E-3</v>
      </c>
      <c r="S131" s="179">
        <f t="shared" ref="S131" si="115">SUM(S123:S130)</f>
        <v>0.11458333333333354</v>
      </c>
      <c r="T131" s="179">
        <f t="shared" ref="T131" si="116">SUM(T123:T130)</f>
        <v>0.42361111111111083</v>
      </c>
      <c r="U131" s="180">
        <f>SUM(U123:U130)</f>
        <v>94</v>
      </c>
      <c r="V131" s="181"/>
      <c r="W131" s="182">
        <f>SUM(W123:W130)</f>
        <v>10528</v>
      </c>
      <c r="X131" s="41"/>
    </row>
    <row r="132" spans="1:24" x14ac:dyDescent="0.3">
      <c r="A132" s="75"/>
      <c r="D132" s="51"/>
      <c r="F132" s="51"/>
      <c r="H132" s="76"/>
      <c r="I132" s="149"/>
      <c r="J132" s="150"/>
      <c r="K132" s="79"/>
      <c r="L132" s="151"/>
      <c r="M132" s="52"/>
      <c r="N132" s="151"/>
      <c r="O132" s="48"/>
      <c r="Q132" s="152"/>
      <c r="R132" s="152"/>
      <c r="S132" s="152"/>
      <c r="T132" s="152"/>
      <c r="U132" s="79"/>
      <c r="W132" s="79"/>
      <c r="X132" s="41"/>
    </row>
    <row r="133" spans="1:24" ht="15" thickBot="1" x14ac:dyDescent="0.35">
      <c r="A133" s="75"/>
      <c r="D133" s="51"/>
      <c r="F133" s="51"/>
      <c r="H133" s="76"/>
      <c r="I133" s="149"/>
      <c r="J133" s="150"/>
      <c r="K133" s="79"/>
      <c r="L133" s="151"/>
      <c r="M133" s="52"/>
      <c r="N133" s="151"/>
      <c r="O133" s="48"/>
      <c r="Q133" s="152"/>
      <c r="R133" s="152"/>
      <c r="S133" s="152"/>
      <c r="T133" s="152"/>
      <c r="U133" s="79"/>
      <c r="W133" s="79"/>
      <c r="X133" s="41"/>
    </row>
    <row r="134" spans="1:24" x14ac:dyDescent="0.3">
      <c r="A134" s="93">
        <v>355</v>
      </c>
      <c r="B134" s="42">
        <v>3255</v>
      </c>
      <c r="C134" s="42" t="s">
        <v>3</v>
      </c>
      <c r="D134" s="109"/>
      <c r="E134" s="110" t="str">
        <f t="shared" ref="E134:E135" si="117">CONCATENATE(C134,D134)</f>
        <v>6+</v>
      </c>
      <c r="F134" s="42" t="s">
        <v>154</v>
      </c>
      <c r="G134" s="191">
        <v>101</v>
      </c>
      <c r="H134" s="42" t="str">
        <f t="shared" ref="H134:H135" si="118">CONCATENATE(F134,"/",G134)</f>
        <v>XXX245/101</v>
      </c>
      <c r="I134" s="64" t="s">
        <v>5</v>
      </c>
      <c r="J134" s="64" t="s">
        <v>6</v>
      </c>
      <c r="K134" s="111">
        <v>0.20416666666666669</v>
      </c>
      <c r="L134" s="112">
        <v>0.20486111111111113</v>
      </c>
      <c r="M134" s="131" t="s">
        <v>155</v>
      </c>
      <c r="N134" s="112">
        <v>0.22777777777777777</v>
      </c>
      <c r="O134" s="131" t="s">
        <v>70</v>
      </c>
      <c r="P134" s="42" t="str">
        <f t="shared" ref="P134:P140" si="119">IF(M135=O134,"OK","POZOR")</f>
        <v>OK</v>
      </c>
      <c r="Q134" s="114">
        <f t="shared" ref="Q134:Q141" si="120">IF(ISNUMBER(G134),N134-L134,IF(F134="přejezd",N134-L134,0))</f>
        <v>2.2916666666666641E-2</v>
      </c>
      <c r="R134" s="114">
        <f t="shared" ref="R134:R141" si="121">IF(ISNUMBER(G134),L134-K134,0)</f>
        <v>6.9444444444444198E-4</v>
      </c>
      <c r="S134" s="114">
        <f t="shared" ref="S134:S141" si="122">Q134+R134</f>
        <v>2.3611111111111083E-2</v>
      </c>
      <c r="T134" s="114"/>
      <c r="U134" s="42">
        <v>16.7</v>
      </c>
      <c r="V134" s="42">
        <f>INDEX('Počty dní'!L:P,MATCH(E134,'Počty dní'!N:N,0),4)</f>
        <v>112</v>
      </c>
      <c r="W134" s="65">
        <f t="shared" ref="W134:W137" si="123">V134*U134</f>
        <v>1870.3999999999999</v>
      </c>
      <c r="X134" s="16"/>
    </row>
    <row r="135" spans="1:24" x14ac:dyDescent="0.3">
      <c r="A135" s="94">
        <v>355</v>
      </c>
      <c r="B135" s="44">
        <v>3255</v>
      </c>
      <c r="C135" s="44" t="s">
        <v>3</v>
      </c>
      <c r="D135" s="89"/>
      <c r="E135" s="67" t="str">
        <f t="shared" si="117"/>
        <v>6+</v>
      </c>
      <c r="F135" s="44" t="s">
        <v>154</v>
      </c>
      <c r="G135" s="192">
        <v>102</v>
      </c>
      <c r="H135" s="44" t="str">
        <f t="shared" si="118"/>
        <v>XXX245/102</v>
      </c>
      <c r="I135" s="68" t="s">
        <v>5</v>
      </c>
      <c r="J135" s="68" t="s">
        <v>6</v>
      </c>
      <c r="K135" s="69">
        <v>0.26597222222222222</v>
      </c>
      <c r="L135" s="70">
        <v>0.2673611111111111</v>
      </c>
      <c r="M135" s="142" t="s">
        <v>70</v>
      </c>
      <c r="N135" s="70">
        <v>0.2902777777777778</v>
      </c>
      <c r="O135" s="142" t="s">
        <v>155</v>
      </c>
      <c r="P135" s="44" t="str">
        <f t="shared" si="119"/>
        <v>OK</v>
      </c>
      <c r="Q135" s="71">
        <f t="shared" si="120"/>
        <v>2.2916666666666696E-2</v>
      </c>
      <c r="R135" s="71">
        <f t="shared" si="121"/>
        <v>1.388888888888884E-3</v>
      </c>
      <c r="S135" s="71">
        <f t="shared" si="122"/>
        <v>2.430555555555558E-2</v>
      </c>
      <c r="T135" s="71">
        <f t="shared" ref="T135:T141" si="124">K135-N134</f>
        <v>3.8194444444444448E-2</v>
      </c>
      <c r="U135" s="44">
        <v>16.7</v>
      </c>
      <c r="V135" s="44">
        <f>INDEX('Počty dní'!L:P,MATCH(E135,'Počty dní'!N:N,0),4)</f>
        <v>112</v>
      </c>
      <c r="W135" s="115">
        <f t="shared" si="123"/>
        <v>1870.3999999999999</v>
      </c>
      <c r="X135" s="16"/>
    </row>
    <row r="136" spans="1:24" x14ac:dyDescent="0.3">
      <c r="A136" s="94">
        <v>355</v>
      </c>
      <c r="B136" s="44">
        <v>3255</v>
      </c>
      <c r="C136" s="44" t="s">
        <v>3</v>
      </c>
      <c r="D136" s="89"/>
      <c r="E136" s="67" t="str">
        <f t="shared" ref="E136:E141" si="125">CONCATENATE(C136,D136)</f>
        <v>6+</v>
      </c>
      <c r="F136" s="44" t="s">
        <v>29</v>
      </c>
      <c r="G136" s="192"/>
      <c r="H136" s="44" t="str">
        <f t="shared" ref="H136:H141" si="126">CONCATENATE(F136,"/",G136)</f>
        <v>přejezd/</v>
      </c>
      <c r="I136" s="68"/>
      <c r="J136" s="68" t="s">
        <v>6</v>
      </c>
      <c r="K136" s="69">
        <v>0.43333333333333335</v>
      </c>
      <c r="L136" s="70">
        <v>0.43333333333333335</v>
      </c>
      <c r="M136" s="142" t="s">
        <v>155</v>
      </c>
      <c r="N136" s="70">
        <v>0.43541666666666662</v>
      </c>
      <c r="O136" s="142" t="s">
        <v>145</v>
      </c>
      <c r="P136" s="44" t="str">
        <f t="shared" si="119"/>
        <v>OK</v>
      </c>
      <c r="Q136" s="71">
        <f t="shared" si="120"/>
        <v>2.0833333333332704E-3</v>
      </c>
      <c r="R136" s="71">
        <f t="shared" si="121"/>
        <v>0</v>
      </c>
      <c r="S136" s="71">
        <f t="shared" si="122"/>
        <v>2.0833333333332704E-3</v>
      </c>
      <c r="T136" s="71">
        <f t="shared" si="124"/>
        <v>0.14305555555555555</v>
      </c>
      <c r="U136" s="44"/>
      <c r="V136" s="44">
        <f>INDEX('Počty dní'!L:P,MATCH(E136,'Počty dní'!N:N,0),4)</f>
        <v>112</v>
      </c>
      <c r="W136" s="115">
        <f>V136*U136</f>
        <v>0</v>
      </c>
      <c r="X136" s="16"/>
    </row>
    <row r="137" spans="1:24" x14ac:dyDescent="0.3">
      <c r="A137" s="94">
        <v>355</v>
      </c>
      <c r="B137" s="44">
        <v>3255</v>
      </c>
      <c r="C137" s="44" t="s">
        <v>3</v>
      </c>
      <c r="D137" s="89"/>
      <c r="E137" s="67" t="str">
        <f t="shared" si="125"/>
        <v>6+</v>
      </c>
      <c r="F137" s="44" t="s">
        <v>141</v>
      </c>
      <c r="G137" s="192">
        <v>104</v>
      </c>
      <c r="H137" s="44" t="str">
        <f t="shared" si="126"/>
        <v>XXX241/104</v>
      </c>
      <c r="I137" s="68" t="s">
        <v>5</v>
      </c>
      <c r="J137" s="68" t="s">
        <v>6</v>
      </c>
      <c r="K137" s="69">
        <v>0.43541666666666662</v>
      </c>
      <c r="L137" s="70">
        <v>0.4375</v>
      </c>
      <c r="M137" s="142" t="s">
        <v>145</v>
      </c>
      <c r="N137" s="70">
        <v>0.48958333333333331</v>
      </c>
      <c r="O137" s="142" t="s">
        <v>70</v>
      </c>
      <c r="P137" s="44" t="str">
        <f t="shared" si="119"/>
        <v>OK</v>
      </c>
      <c r="Q137" s="71">
        <f t="shared" si="120"/>
        <v>5.2083333333333315E-2</v>
      </c>
      <c r="R137" s="71">
        <f t="shared" si="121"/>
        <v>2.0833333333333814E-3</v>
      </c>
      <c r="S137" s="71">
        <f t="shared" si="122"/>
        <v>5.4166666666666696E-2</v>
      </c>
      <c r="T137" s="71">
        <f t="shared" si="124"/>
        <v>0</v>
      </c>
      <c r="U137" s="44">
        <v>40.799999999999997</v>
      </c>
      <c r="V137" s="44">
        <f>INDEX('Počty dní'!L:P,MATCH(E137,'Počty dní'!N:N,0),4)</f>
        <v>112</v>
      </c>
      <c r="W137" s="115">
        <f t="shared" si="123"/>
        <v>4569.5999999999995</v>
      </c>
      <c r="X137" s="16"/>
    </row>
    <row r="138" spans="1:24" x14ac:dyDescent="0.3">
      <c r="A138" s="94">
        <v>355</v>
      </c>
      <c r="B138" s="44">
        <v>3255</v>
      </c>
      <c r="C138" s="44" t="s">
        <v>3</v>
      </c>
      <c r="D138" s="89"/>
      <c r="E138" s="67" t="str">
        <f t="shared" si="125"/>
        <v>6+</v>
      </c>
      <c r="F138" s="44" t="s">
        <v>141</v>
      </c>
      <c r="G138" s="192">
        <v>103</v>
      </c>
      <c r="H138" s="44" t="str">
        <f t="shared" si="126"/>
        <v>XXX241/103</v>
      </c>
      <c r="I138" s="68" t="s">
        <v>5</v>
      </c>
      <c r="J138" s="68" t="s">
        <v>6</v>
      </c>
      <c r="K138" s="69">
        <v>0.5083333333333333</v>
      </c>
      <c r="L138" s="70">
        <v>0.51041666666666663</v>
      </c>
      <c r="M138" s="142" t="s">
        <v>70</v>
      </c>
      <c r="N138" s="70">
        <v>0.5625</v>
      </c>
      <c r="O138" s="142" t="s">
        <v>145</v>
      </c>
      <c r="P138" s="44" t="str">
        <f t="shared" si="119"/>
        <v>OK</v>
      </c>
      <c r="Q138" s="71">
        <f t="shared" si="120"/>
        <v>5.208333333333337E-2</v>
      </c>
      <c r="R138" s="71">
        <f t="shared" si="121"/>
        <v>2.0833333333333259E-3</v>
      </c>
      <c r="S138" s="71">
        <f t="shared" si="122"/>
        <v>5.4166666666666696E-2</v>
      </c>
      <c r="T138" s="71">
        <f t="shared" si="124"/>
        <v>1.8749999999999989E-2</v>
      </c>
      <c r="U138" s="44">
        <v>40.799999999999997</v>
      </c>
      <c r="V138" s="44">
        <f>INDEX('Počty dní'!L:P,MATCH(E138,'Počty dní'!N:N,0),4)</f>
        <v>112</v>
      </c>
      <c r="W138" s="115">
        <f>V138*U138</f>
        <v>4569.5999999999995</v>
      </c>
      <c r="X138" s="16"/>
    </row>
    <row r="139" spans="1:24" x14ac:dyDescent="0.3">
      <c r="A139" s="94">
        <v>355</v>
      </c>
      <c r="B139" s="44">
        <v>3255</v>
      </c>
      <c r="C139" s="44" t="s">
        <v>3</v>
      </c>
      <c r="D139" s="89"/>
      <c r="E139" s="67" t="str">
        <f t="shared" si="125"/>
        <v>6+</v>
      </c>
      <c r="F139" s="44" t="s">
        <v>29</v>
      </c>
      <c r="G139" s="192"/>
      <c r="H139" s="44" t="str">
        <f t="shared" si="126"/>
        <v>přejezd/</v>
      </c>
      <c r="I139" s="68"/>
      <c r="J139" s="68" t="s">
        <v>6</v>
      </c>
      <c r="K139" s="69">
        <v>0.5625</v>
      </c>
      <c r="L139" s="70">
        <v>0.5625</v>
      </c>
      <c r="M139" s="142" t="s">
        <v>145</v>
      </c>
      <c r="N139" s="70">
        <v>0.56458333333333333</v>
      </c>
      <c r="O139" s="142" t="s">
        <v>155</v>
      </c>
      <c r="P139" s="44" t="str">
        <f t="shared" si="119"/>
        <v>OK</v>
      </c>
      <c r="Q139" s="71">
        <f t="shared" si="120"/>
        <v>2.0833333333333259E-3</v>
      </c>
      <c r="R139" s="71">
        <f t="shared" si="121"/>
        <v>0</v>
      </c>
      <c r="S139" s="71">
        <f t="shared" si="122"/>
        <v>2.0833333333333259E-3</v>
      </c>
      <c r="T139" s="71">
        <f t="shared" si="124"/>
        <v>0</v>
      </c>
      <c r="U139" s="44"/>
      <c r="V139" s="44">
        <f>INDEX('Počty dní'!L:P,MATCH(E139,'Počty dní'!N:N,0),4)</f>
        <v>112</v>
      </c>
      <c r="W139" s="115">
        <f>V139*U139</f>
        <v>0</v>
      </c>
      <c r="X139" s="16"/>
    </row>
    <row r="140" spans="1:24" x14ac:dyDescent="0.3">
      <c r="A140" s="94">
        <v>355</v>
      </c>
      <c r="B140" s="44">
        <v>3255</v>
      </c>
      <c r="C140" s="44" t="s">
        <v>3</v>
      </c>
      <c r="D140" s="89"/>
      <c r="E140" s="67" t="str">
        <f t="shared" si="125"/>
        <v>6+</v>
      </c>
      <c r="F140" s="44" t="s">
        <v>154</v>
      </c>
      <c r="G140" s="192">
        <v>103</v>
      </c>
      <c r="H140" s="44" t="str">
        <f t="shared" si="126"/>
        <v>XXX245/103</v>
      </c>
      <c r="I140" s="68" t="s">
        <v>5</v>
      </c>
      <c r="J140" s="68" t="s">
        <v>6</v>
      </c>
      <c r="K140" s="69">
        <v>0.70694444444444438</v>
      </c>
      <c r="L140" s="70">
        <v>0.70833333333333337</v>
      </c>
      <c r="M140" s="142" t="s">
        <v>155</v>
      </c>
      <c r="N140" s="70">
        <v>0.73125000000000007</v>
      </c>
      <c r="O140" s="142" t="s">
        <v>70</v>
      </c>
      <c r="P140" s="44" t="str">
        <f t="shared" si="119"/>
        <v>OK</v>
      </c>
      <c r="Q140" s="71">
        <f t="shared" si="120"/>
        <v>2.2916666666666696E-2</v>
      </c>
      <c r="R140" s="71">
        <f t="shared" si="121"/>
        <v>1.388888888888995E-3</v>
      </c>
      <c r="S140" s="71">
        <f t="shared" si="122"/>
        <v>2.4305555555555691E-2</v>
      </c>
      <c r="T140" s="71">
        <f t="shared" si="124"/>
        <v>0.14236111111111105</v>
      </c>
      <c r="U140" s="44">
        <v>16.7</v>
      </c>
      <c r="V140" s="44">
        <f>INDEX('Počty dní'!L:P,MATCH(E140,'Počty dní'!N:N,0),4)</f>
        <v>112</v>
      </c>
      <c r="W140" s="115">
        <f>V140*U140</f>
        <v>1870.3999999999999</v>
      </c>
      <c r="X140" s="16"/>
    </row>
    <row r="141" spans="1:24" ht="15" thickBot="1" x14ac:dyDescent="0.35">
      <c r="A141" s="95">
        <v>355</v>
      </c>
      <c r="B141" s="46">
        <v>3255</v>
      </c>
      <c r="C141" s="46" t="s">
        <v>3</v>
      </c>
      <c r="D141" s="116"/>
      <c r="E141" s="117" t="str">
        <f t="shared" si="125"/>
        <v>6+</v>
      </c>
      <c r="F141" s="46" t="s">
        <v>154</v>
      </c>
      <c r="G141" s="196">
        <v>104</v>
      </c>
      <c r="H141" s="46" t="str">
        <f t="shared" si="126"/>
        <v>XXX245/104</v>
      </c>
      <c r="I141" s="72" t="s">
        <v>5</v>
      </c>
      <c r="J141" s="72" t="s">
        <v>6</v>
      </c>
      <c r="K141" s="73">
        <v>0.76597222222222217</v>
      </c>
      <c r="L141" s="74">
        <v>0.76736111111111116</v>
      </c>
      <c r="M141" s="184" t="s">
        <v>70</v>
      </c>
      <c r="N141" s="74">
        <v>0.79027777777777775</v>
      </c>
      <c r="O141" s="184" t="s">
        <v>155</v>
      </c>
      <c r="P141" s="46"/>
      <c r="Q141" s="118">
        <f t="shared" si="120"/>
        <v>2.2916666666666585E-2</v>
      </c>
      <c r="R141" s="118">
        <f t="shared" si="121"/>
        <v>1.388888888888995E-3</v>
      </c>
      <c r="S141" s="118">
        <f t="shared" si="122"/>
        <v>2.430555555555558E-2</v>
      </c>
      <c r="T141" s="118">
        <f t="shared" si="124"/>
        <v>3.4722222222222099E-2</v>
      </c>
      <c r="U141" s="46">
        <v>16.7</v>
      </c>
      <c r="V141" s="46">
        <f>INDEX('Počty dní'!L:P,MATCH(E141,'Počty dní'!N:N,0),4)</f>
        <v>112</v>
      </c>
      <c r="W141" s="119">
        <f>V141*U141</f>
        <v>1870.3999999999999</v>
      </c>
      <c r="X141" s="16"/>
    </row>
    <row r="142" spans="1:24" ht="15" thickBot="1" x14ac:dyDescent="0.35">
      <c r="A142" s="174" t="str">
        <f ca="1">CONCATENATE(INDIRECT("R[-3]C[0]",FALSE),"celkem")</f>
        <v>355celkem</v>
      </c>
      <c r="B142" s="135"/>
      <c r="C142" s="135" t="str">
        <f ca="1">INDIRECT("R[-1]C[12]",FALSE)</f>
        <v>Ledeč n.Sáz.,,sídl.Plácky</v>
      </c>
      <c r="D142" s="175"/>
      <c r="E142" s="135"/>
      <c r="F142" s="175"/>
      <c r="G142" s="135"/>
      <c r="H142" s="176"/>
      <c r="I142" s="177"/>
      <c r="J142" s="178" t="str">
        <f ca="1">INDIRECT("R[-2]C[0]",FALSE)</f>
        <v>V</v>
      </c>
      <c r="K142" s="170"/>
      <c r="L142" s="171"/>
      <c r="M142" s="172"/>
      <c r="N142" s="171"/>
      <c r="O142" s="173"/>
      <c r="P142" s="135"/>
      <c r="Q142" s="179">
        <f>SUM(Q134:Q141)</f>
        <v>0.1999999999999999</v>
      </c>
      <c r="R142" s="179">
        <f>SUM(R134:R141)</f>
        <v>9.0277777777780233E-3</v>
      </c>
      <c r="S142" s="179">
        <f>SUM(S134:S141)</f>
        <v>0.20902777777777792</v>
      </c>
      <c r="T142" s="179">
        <f>SUM(T134:T141)</f>
        <v>0.3770833333333331</v>
      </c>
      <c r="U142" s="180">
        <f>SUM(U134:U141)</f>
        <v>148.39999999999998</v>
      </c>
      <c r="V142" s="181"/>
      <c r="W142" s="182">
        <f>SUM(W134:W141)</f>
        <v>16620.8</v>
      </c>
      <c r="X142" s="41"/>
    </row>
    <row r="143" spans="1:24" x14ac:dyDescent="0.3">
      <c r="A143" s="75" t="s">
        <v>175</v>
      </c>
      <c r="D143" s="51"/>
      <c r="F143" s="51"/>
      <c r="H143" s="76"/>
      <c r="I143" s="149"/>
      <c r="J143" s="150"/>
      <c r="K143" s="79"/>
      <c r="L143" s="151"/>
      <c r="M143" s="52"/>
      <c r="N143" s="151"/>
      <c r="O143" s="48"/>
      <c r="Q143" s="152"/>
      <c r="R143" s="152"/>
      <c r="S143" s="152"/>
      <c r="T143" s="152"/>
      <c r="U143" s="79"/>
      <c r="W143" s="79"/>
      <c r="X143" s="41"/>
    </row>
    <row r="144" spans="1:24" x14ac:dyDescent="0.3">
      <c r="A144" s="75"/>
      <c r="D144" s="51"/>
      <c r="F144" s="51"/>
      <c r="H144" s="76"/>
      <c r="I144" s="149"/>
      <c r="J144" s="150"/>
      <c r="K144" s="79"/>
      <c r="L144" s="151"/>
      <c r="M144" s="52"/>
      <c r="N144" s="151"/>
      <c r="O144" s="48"/>
      <c r="Q144" s="152"/>
      <c r="R144" s="152"/>
      <c r="S144" s="152"/>
      <c r="T144" s="152"/>
      <c r="U144" s="79"/>
      <c r="W144" s="79"/>
      <c r="X144" s="41"/>
    </row>
    <row r="145" spans="1:24" x14ac:dyDescent="0.3">
      <c r="A145" s="75"/>
      <c r="F145" s="51"/>
      <c r="H145" s="76"/>
      <c r="I145" s="77"/>
      <c r="J145" s="78"/>
      <c r="K145" s="79"/>
      <c r="L145" s="76"/>
      <c r="M145" s="52"/>
      <c r="N145" s="76"/>
      <c r="O145" s="48"/>
      <c r="Q145" s="80"/>
      <c r="R145" s="80"/>
      <c r="S145" s="80"/>
      <c r="T145" s="80"/>
      <c r="U145" s="81"/>
      <c r="W145" s="81"/>
      <c r="X145" s="16"/>
    </row>
    <row r="146" spans="1:24" x14ac:dyDescent="0.3">
      <c r="A146" s="79" t="s">
        <v>30</v>
      </c>
      <c r="E146" s="82"/>
      <c r="G146" s="197"/>
      <c r="K146" s="83"/>
      <c r="L146" s="99"/>
      <c r="M146" s="50"/>
      <c r="N146" s="99"/>
      <c r="O146" s="50"/>
    </row>
    <row r="147" spans="1:24" x14ac:dyDescent="0.3">
      <c r="A147" s="101" t="s">
        <v>10</v>
      </c>
    </row>
    <row r="148" spans="1:24" x14ac:dyDescent="0.3">
      <c r="A148" s="101" t="str">
        <f t="shared" ref="A148:A191" si="127">CONCATENATE(B148,$A$147)</f>
        <v>301celkem</v>
      </c>
      <c r="B148" s="41">
        <v>301</v>
      </c>
    </row>
    <row r="149" spans="1:24" x14ac:dyDescent="0.3">
      <c r="A149" s="101" t="str">
        <f t="shared" si="127"/>
        <v>302celkem</v>
      </c>
      <c r="B149" s="41">
        <v>302</v>
      </c>
    </row>
    <row r="150" spans="1:24" x14ac:dyDescent="0.3">
      <c r="A150" s="101" t="str">
        <f t="shared" si="127"/>
        <v>303celkem</v>
      </c>
      <c r="B150" s="41">
        <v>303</v>
      </c>
    </row>
    <row r="151" spans="1:24" x14ac:dyDescent="0.3">
      <c r="A151" s="101" t="str">
        <f t="shared" si="127"/>
        <v>304celkem</v>
      </c>
      <c r="B151" s="41">
        <v>304</v>
      </c>
    </row>
    <row r="152" spans="1:24" x14ac:dyDescent="0.3">
      <c r="A152" s="101" t="str">
        <f t="shared" si="127"/>
        <v>305celkem</v>
      </c>
      <c r="B152" s="41">
        <v>305</v>
      </c>
    </row>
    <row r="153" spans="1:24" x14ac:dyDescent="0.3">
      <c r="A153" s="101" t="str">
        <f t="shared" si="127"/>
        <v>307celkem</v>
      </c>
      <c r="B153" s="41">
        <v>307</v>
      </c>
    </row>
    <row r="154" spans="1:24" x14ac:dyDescent="0.3">
      <c r="A154" s="101" t="str">
        <f t="shared" si="127"/>
        <v>308celkem</v>
      </c>
      <c r="B154" s="41">
        <v>308</v>
      </c>
    </row>
    <row r="155" spans="1:24" x14ac:dyDescent="0.3">
      <c r="A155" s="101" t="str">
        <f t="shared" si="127"/>
        <v>309celkem</v>
      </c>
      <c r="B155" s="41">
        <v>309</v>
      </c>
    </row>
    <row r="156" spans="1:24" x14ac:dyDescent="0.3">
      <c r="A156" s="101" t="str">
        <f t="shared" si="127"/>
        <v>310celkem</v>
      </c>
      <c r="B156" s="41">
        <v>310</v>
      </c>
    </row>
    <row r="157" spans="1:24" x14ac:dyDescent="0.3">
      <c r="A157" s="101" t="str">
        <f t="shared" si="127"/>
        <v>311celkem</v>
      </c>
      <c r="B157" s="41">
        <v>311</v>
      </c>
    </row>
    <row r="158" spans="1:24" x14ac:dyDescent="0.3">
      <c r="A158" s="101" t="str">
        <f t="shared" si="127"/>
        <v>312celkem</v>
      </c>
      <c r="B158" s="41">
        <v>312</v>
      </c>
    </row>
    <row r="159" spans="1:24" x14ac:dyDescent="0.3">
      <c r="A159" s="101" t="str">
        <f t="shared" si="127"/>
        <v>314celkem</v>
      </c>
      <c r="B159" s="41">
        <v>314</v>
      </c>
    </row>
    <row r="160" spans="1:24" x14ac:dyDescent="0.3">
      <c r="A160" s="101" t="str">
        <f t="shared" si="127"/>
        <v>315celkem</v>
      </c>
      <c r="B160" s="41">
        <v>315</v>
      </c>
    </row>
    <row r="161" spans="1:2" x14ac:dyDescent="0.3">
      <c r="A161" s="101" t="str">
        <f t="shared" si="127"/>
        <v>317celkem</v>
      </c>
      <c r="B161" s="41">
        <v>317</v>
      </c>
    </row>
    <row r="162" spans="1:2" x14ac:dyDescent="0.3">
      <c r="A162" s="101" t="str">
        <f t="shared" si="127"/>
        <v>318celkem</v>
      </c>
      <c r="B162" s="41">
        <v>318</v>
      </c>
    </row>
    <row r="163" spans="1:2" x14ac:dyDescent="0.3">
      <c r="A163" s="101" t="str">
        <f t="shared" si="127"/>
        <v>319celkem</v>
      </c>
      <c r="B163" s="41">
        <v>319</v>
      </c>
    </row>
    <row r="164" spans="1:2" x14ac:dyDescent="0.3">
      <c r="A164" s="101" t="str">
        <f t="shared" si="127"/>
        <v>320celkem</v>
      </c>
      <c r="B164" s="41">
        <v>320</v>
      </c>
    </row>
    <row r="165" spans="1:2" x14ac:dyDescent="0.3">
      <c r="A165" s="101" t="str">
        <f t="shared" ref="A165" si="128">CONCATENATE(B165,$A$147)</f>
        <v>321celkem</v>
      </c>
      <c r="B165" s="41">
        <v>321</v>
      </c>
    </row>
    <row r="166" spans="1:2" x14ac:dyDescent="0.3">
      <c r="A166" s="101" t="str">
        <f t="shared" si="127"/>
        <v>323celkem</v>
      </c>
      <c r="B166" s="41">
        <v>323</v>
      </c>
    </row>
    <row r="167" spans="1:2" x14ac:dyDescent="0.3">
      <c r="A167" s="101" t="str">
        <f t="shared" si="127"/>
        <v>324celkem</v>
      </c>
      <c r="B167" s="41">
        <v>324</v>
      </c>
    </row>
    <row r="168" spans="1:2" x14ac:dyDescent="0.3">
      <c r="A168" s="101" t="str">
        <f t="shared" si="127"/>
        <v>325celkem</v>
      </c>
      <c r="B168" s="41">
        <v>325</v>
      </c>
    </row>
    <row r="169" spans="1:2" x14ac:dyDescent="0.3">
      <c r="A169" s="101" t="str">
        <f t="shared" si="127"/>
        <v>326celkem</v>
      </c>
      <c r="B169" s="41">
        <v>326</v>
      </c>
    </row>
    <row r="170" spans="1:2" x14ac:dyDescent="0.3">
      <c r="A170" s="101" t="str">
        <f t="shared" si="127"/>
        <v>328celkem</v>
      </c>
      <c r="B170" s="41">
        <v>328</v>
      </c>
    </row>
    <row r="171" spans="1:2" x14ac:dyDescent="0.3">
      <c r="A171" s="101" t="str">
        <f t="shared" si="127"/>
        <v>329celkem</v>
      </c>
      <c r="B171" s="41">
        <v>329</v>
      </c>
    </row>
    <row r="172" spans="1:2" x14ac:dyDescent="0.3">
      <c r="A172" s="101" t="str">
        <f t="shared" si="127"/>
        <v>330celkem</v>
      </c>
      <c r="B172" s="41">
        <v>330</v>
      </c>
    </row>
    <row r="173" spans="1:2" x14ac:dyDescent="0.3">
      <c r="A173" s="101" t="str">
        <f t="shared" si="127"/>
        <v>331celkem</v>
      </c>
      <c r="B173" s="41">
        <v>331</v>
      </c>
    </row>
    <row r="174" spans="1:2" x14ac:dyDescent="0.3">
      <c r="A174" s="101" t="str">
        <f t="shared" si="127"/>
        <v>332celkem</v>
      </c>
      <c r="B174" s="41">
        <v>332</v>
      </c>
    </row>
    <row r="175" spans="1:2" x14ac:dyDescent="0.3">
      <c r="A175" s="101" t="str">
        <f t="shared" si="127"/>
        <v>333celkem</v>
      </c>
      <c r="B175" s="41">
        <v>333</v>
      </c>
    </row>
    <row r="176" spans="1:2" x14ac:dyDescent="0.3">
      <c r="A176" s="101" t="str">
        <f t="shared" si="127"/>
        <v>336celkem</v>
      </c>
      <c r="B176" s="41">
        <v>336</v>
      </c>
    </row>
    <row r="177" spans="1:2" x14ac:dyDescent="0.3">
      <c r="A177" s="101" t="str">
        <f t="shared" si="127"/>
        <v>337celkem</v>
      </c>
      <c r="B177" s="41">
        <v>337</v>
      </c>
    </row>
    <row r="178" spans="1:2" x14ac:dyDescent="0.3">
      <c r="A178" s="101" t="str">
        <f t="shared" si="127"/>
        <v>339celkem</v>
      </c>
      <c r="B178" s="41">
        <v>339</v>
      </c>
    </row>
    <row r="179" spans="1:2" x14ac:dyDescent="0.3">
      <c r="A179" s="101" t="str">
        <f t="shared" si="127"/>
        <v>340celkem</v>
      </c>
      <c r="B179" s="41">
        <v>340</v>
      </c>
    </row>
    <row r="180" spans="1:2" x14ac:dyDescent="0.3">
      <c r="A180" s="101" t="str">
        <f t="shared" si="127"/>
        <v>341celkem</v>
      </c>
      <c r="B180" s="41">
        <v>341</v>
      </c>
    </row>
    <row r="181" spans="1:2" x14ac:dyDescent="0.3">
      <c r="A181" s="101" t="str">
        <f t="shared" si="127"/>
        <v>342celkem</v>
      </c>
      <c r="B181" s="41">
        <v>342</v>
      </c>
    </row>
    <row r="182" spans="1:2" x14ac:dyDescent="0.3">
      <c r="A182" s="101" t="str">
        <f t="shared" si="127"/>
        <v>343celkem</v>
      </c>
      <c r="B182" s="41">
        <v>343</v>
      </c>
    </row>
    <row r="183" spans="1:2" x14ac:dyDescent="0.3">
      <c r="A183" s="101" t="str">
        <f t="shared" si="127"/>
        <v>344celkem</v>
      </c>
      <c r="B183" s="41">
        <v>344</v>
      </c>
    </row>
    <row r="184" spans="1:2" x14ac:dyDescent="0.3">
      <c r="A184" s="101" t="str">
        <f t="shared" si="127"/>
        <v>345celkem</v>
      </c>
      <c r="B184" s="41">
        <v>345</v>
      </c>
    </row>
    <row r="185" spans="1:2" x14ac:dyDescent="0.3">
      <c r="A185" s="101" t="str">
        <f t="shared" si="127"/>
        <v>347celkem</v>
      </c>
      <c r="B185" s="41">
        <v>347</v>
      </c>
    </row>
    <row r="186" spans="1:2" x14ac:dyDescent="0.3">
      <c r="A186" s="101" t="str">
        <f t="shared" si="127"/>
        <v>349celkem</v>
      </c>
      <c r="B186" s="41">
        <v>349</v>
      </c>
    </row>
    <row r="187" spans="1:2" x14ac:dyDescent="0.3">
      <c r="A187" s="101" t="str">
        <f t="shared" si="127"/>
        <v>350celkem</v>
      </c>
      <c r="B187" s="41">
        <v>350</v>
      </c>
    </row>
    <row r="188" spans="1:2" x14ac:dyDescent="0.3">
      <c r="A188" s="101" t="str">
        <f t="shared" si="127"/>
        <v>351celkem</v>
      </c>
      <c r="B188" s="41">
        <v>351</v>
      </c>
    </row>
    <row r="189" spans="1:2" x14ac:dyDescent="0.3">
      <c r="A189" s="101" t="str">
        <f t="shared" si="127"/>
        <v>352celkem</v>
      </c>
      <c r="B189" s="41">
        <v>352</v>
      </c>
    </row>
    <row r="190" spans="1:2" x14ac:dyDescent="0.3">
      <c r="A190" s="101" t="str">
        <f t="shared" si="127"/>
        <v>353celkem</v>
      </c>
      <c r="B190" s="41">
        <v>353</v>
      </c>
    </row>
    <row r="191" spans="1:2" x14ac:dyDescent="0.3">
      <c r="A191" s="101" t="str">
        <f t="shared" si="127"/>
        <v>354celkem</v>
      </c>
      <c r="B191" s="41">
        <v>354</v>
      </c>
    </row>
  </sheetData>
  <autoFilter ref="A1:AV191" xr:uid="{00000000-0009-0000-0000-000002000000}"/>
  <conditionalFormatting sqref="E1">
    <cfRule type="containsText" dxfId="9" priority="52" operator="containsText" text="stídání">
      <formula>NOT(ISERROR(SEARCH("stídání",E1)))</formula>
    </cfRule>
    <cfRule type="containsText" dxfId="8" priority="53" operator="containsText" text="střídání">
      <formula>NOT(ISERROR(SEARCH("střídání",E1)))</formula>
    </cfRule>
  </conditionalFormatting>
  <conditionalFormatting sqref="P4:P11">
    <cfRule type="containsText" dxfId="7" priority="9" operator="containsText" text="POZOR">
      <formula>NOT(ISERROR(SEARCH("POZOR",P4)))</formula>
    </cfRule>
  </conditionalFormatting>
  <conditionalFormatting sqref="P15:P28 P32:P47 P62:P73 P114:P119">
    <cfRule type="containsText" dxfId="6" priority="17" operator="containsText" text="POZOR">
      <formula>NOT(ISERROR(SEARCH("POZOR",P15)))</formula>
    </cfRule>
  </conditionalFormatting>
  <conditionalFormatting sqref="P51:P58">
    <cfRule type="containsText" dxfId="5" priority="15" operator="containsText" text="POZOR">
      <formula>NOT(ISERROR(SEARCH("POZOR",P51)))</formula>
    </cfRule>
  </conditionalFormatting>
  <conditionalFormatting sqref="P77:P86">
    <cfRule type="containsText" dxfId="4" priority="3" operator="containsText" text="POZOR">
      <formula>NOT(ISERROR(SEARCH("POZOR",P77)))</formula>
    </cfRule>
  </conditionalFormatting>
  <conditionalFormatting sqref="P90:P99">
    <cfRule type="containsText" dxfId="3" priority="1" operator="containsText" text="POZOR">
      <formula>NOT(ISERROR(SEARCH("POZOR",P90)))</formula>
    </cfRule>
  </conditionalFormatting>
  <conditionalFormatting sqref="P103:P110">
    <cfRule type="containsText" dxfId="2" priority="2" operator="containsText" text="POZOR">
      <formula>NOT(ISERROR(SEARCH("POZOR",P103)))</formula>
    </cfRule>
  </conditionalFormatting>
  <conditionalFormatting sqref="P123:P130">
    <cfRule type="containsText" dxfId="1" priority="4" operator="containsText" text="POZOR">
      <formula>NOT(ISERROR(SEARCH("POZOR",P123)))</formula>
    </cfRule>
  </conditionalFormatting>
  <conditionalFormatting sqref="P134:P141">
    <cfRule type="containsText" dxfId="0" priority="5" operator="containsText" text="POZOR">
      <formula>NOT(ISERROR(SEARCH("POZOR",P134)))</formula>
    </cfRule>
  </conditionalFormatting>
  <pageMargins left="0.7" right="0.7" top="0.78740157499999996" bottom="0.78740157499999996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77"/>
  <sheetViews>
    <sheetView workbookViewId="0">
      <selection activeCell="L13" sqref="L13"/>
    </sheetView>
  </sheetViews>
  <sheetFormatPr defaultColWidth="9.109375" defaultRowHeight="14.4" x14ac:dyDescent="0.3"/>
  <cols>
    <col min="1" max="3" width="9.109375" style="7"/>
    <col min="4" max="4" width="27.6640625" style="7" customWidth="1"/>
    <col min="5" max="8" width="11.109375" style="7" customWidth="1"/>
    <col min="9" max="16384" width="9.109375" style="7"/>
  </cols>
  <sheetData>
    <row r="1" spans="1:18" customFormat="1" x14ac:dyDescent="0.3">
      <c r="F1" s="1"/>
      <c r="G1" s="1"/>
      <c r="H1" s="1"/>
    </row>
    <row r="2" spans="1:18" s="24" customFormat="1" ht="21" x14ac:dyDescent="0.4">
      <c r="A2" s="21" t="s">
        <v>176</v>
      </c>
      <c r="B2" s="22"/>
      <c r="C2" s="22"/>
      <c r="E2" s="22"/>
      <c r="F2" s="23"/>
      <c r="G2" s="22"/>
      <c r="H2" s="22"/>
    </row>
    <row r="3" spans="1:18" ht="15" thickBot="1" x14ac:dyDescent="0.35">
      <c r="A3" s="5"/>
      <c r="B3" s="4"/>
      <c r="C3" s="8"/>
      <c r="D3" s="4"/>
      <c r="E3" s="8"/>
      <c r="F3" s="8"/>
      <c r="G3" s="8"/>
      <c r="H3" s="6"/>
    </row>
    <row r="4" spans="1:18" ht="15" thickBot="1" x14ac:dyDescent="0.35">
      <c r="A4" s="4"/>
      <c r="B4" s="4"/>
      <c r="E4" s="199" t="s">
        <v>40</v>
      </c>
      <c r="F4" s="200"/>
      <c r="G4" s="200"/>
      <c r="H4" s="201"/>
    </row>
    <row r="5" spans="1:18" ht="28.2" thickBot="1" x14ac:dyDescent="0.35">
      <c r="A5" s="36" t="s">
        <v>36</v>
      </c>
      <c r="B5" s="37" t="s">
        <v>35</v>
      </c>
      <c r="C5" s="27" t="s">
        <v>34</v>
      </c>
      <c r="D5" s="28" t="s">
        <v>9</v>
      </c>
      <c r="E5" s="38" t="s">
        <v>33</v>
      </c>
      <c r="F5" s="39" t="s">
        <v>31</v>
      </c>
      <c r="G5" s="39" t="s">
        <v>32</v>
      </c>
      <c r="H5" s="40" t="s">
        <v>10</v>
      </c>
      <c r="I5" s="9"/>
      <c r="J5" s="9"/>
      <c r="K5" s="9"/>
      <c r="L5" s="9"/>
      <c r="M5" s="9"/>
      <c r="N5" s="9"/>
      <c r="O5" s="9"/>
      <c r="P5" s="9"/>
      <c r="Q5" s="9"/>
      <c r="R5" s="9"/>
    </row>
    <row r="6" spans="1:18" x14ac:dyDescent="0.3">
      <c r="A6" s="34" t="str">
        <f>CONCATENATE(B6,"celkem")</f>
        <v>301celkem</v>
      </c>
      <c r="B6" s="34">
        <v>301</v>
      </c>
      <c r="C6" s="26" t="str">
        <f ca="1">INDEX('Oběhy školní dny'!$A:$W,MATCH($A6,'Oběhy školní dny'!$A:$A,0),10)</f>
        <v>S</v>
      </c>
      <c r="D6" s="35" t="str">
        <f ca="1">INDEX('Oběhy školní dny'!$A:$W,MATCH($A6,'Oběhy školní dny'!$A:$A,0),3)</f>
        <v>Horní Bradlo,,aut.st.</v>
      </c>
      <c r="E6" s="96">
        <f ca="1">INDEX('Oběhy školní dny'!$A:$W,MATCH($A6,'Oběhy školní dny'!$A:$A,0),23)</f>
        <v>45310</v>
      </c>
      <c r="F6" s="97">
        <f ca="1">INDEX('Oběhy prázdniny'!$A:$W,MATCH($A6,'Oběhy prázdniny'!$A:$A,0),23)</f>
        <v>8347.2000000000007</v>
      </c>
      <c r="G6" s="97">
        <f ca="1">INDEX('Oběhy víkendy'!$A:$W,MATCH($A6,'Oběhy víkendy'!$A:$A,0),23)</f>
        <v>0</v>
      </c>
      <c r="H6" s="98">
        <f ca="1">SUM(E6,F6,G6)</f>
        <v>53657.2</v>
      </c>
    </row>
    <row r="7" spans="1:18" x14ac:dyDescent="0.3">
      <c r="A7" s="30" t="str">
        <f>CONCATENATE(B7,"celkem")</f>
        <v>302celkem</v>
      </c>
      <c r="B7" s="30">
        <v>302</v>
      </c>
      <c r="C7" s="12" t="str">
        <f ca="1">INDEX('Oběhy školní dny'!$A:$W,MATCH($A7,'Oběhy školní dny'!$A:$A,0),10)</f>
        <v>S</v>
      </c>
      <c r="D7" s="10" t="str">
        <f ca="1">INDEX('Oběhy školní dny'!$A:$W,MATCH($A7,'Oběhy školní dny'!$A:$A,0),3)</f>
        <v>Seč,,nám.</v>
      </c>
      <c r="E7" s="11">
        <f ca="1">INDEX('Oběhy školní dny'!$A:$W,MATCH($A7,'Oběhy školní dny'!$A:$A,0),23)</f>
        <v>49654</v>
      </c>
      <c r="F7" s="26">
        <f ca="1">INDEX('Oběhy prázdniny'!$A:$W,MATCH($A7,'Oběhy prázdniny'!$A:$A,0),23)</f>
        <v>9564.5</v>
      </c>
      <c r="G7" s="12">
        <f ca="1">INDEX('Oběhy víkendy'!$A:$W,MATCH($A7,'Oběhy víkendy'!$A:$A,0),23)</f>
        <v>0</v>
      </c>
      <c r="H7" s="29">
        <f t="shared" ref="H7:H48" ca="1" si="0">SUM(E7,F7,G7)</f>
        <v>59218.5</v>
      </c>
    </row>
    <row r="8" spans="1:18" x14ac:dyDescent="0.3">
      <c r="A8" s="30" t="str">
        <f t="shared" ref="A8:A60" si="1">CONCATENATE(B8,"celkem")</f>
        <v>303celkem</v>
      </c>
      <c r="B8" s="30">
        <v>303</v>
      </c>
      <c r="C8" s="12" t="str">
        <f ca="1">INDEX('Oběhy školní dny'!$A:$W,MATCH($A8,'Oběhy školní dny'!$A:$A,0),10)</f>
        <v>S</v>
      </c>
      <c r="D8" s="10" t="str">
        <f ca="1">INDEX('Oběhy školní dny'!$A:$W,MATCH($A8,'Oběhy školní dny'!$A:$A,0),3)</f>
        <v>Jeřišno,Chuchel,Strakov</v>
      </c>
      <c r="E8" s="11">
        <f ca="1">INDEX('Oběhy školní dny'!$A:$W,MATCH($A8,'Oběhy školní dny'!$A:$A,0),23)</f>
        <v>50754</v>
      </c>
      <c r="F8" s="26">
        <f ca="1">INDEX('Oběhy prázdniny'!$A:$W,MATCH($A8,'Oběhy prázdniny'!$A:$A,0),23)</f>
        <v>11035.6</v>
      </c>
      <c r="G8" s="12">
        <f ca="1">INDEX('Oběhy víkendy'!$A:$W,MATCH($A8,'Oběhy víkendy'!$A:$A,0),23)</f>
        <v>0</v>
      </c>
      <c r="H8" s="29">
        <f t="shared" ca="1" si="0"/>
        <v>61789.599999999999</v>
      </c>
    </row>
    <row r="9" spans="1:18" x14ac:dyDescent="0.3">
      <c r="A9" s="30" t="str">
        <f t="shared" si="1"/>
        <v>304celkem</v>
      </c>
      <c r="B9" s="30">
        <v>304</v>
      </c>
      <c r="C9" s="12" t="str">
        <f ca="1">INDEX('Oběhy školní dny'!$A:$W,MATCH($A9,'Oběhy školní dny'!$A:$A,0),10)</f>
        <v>S</v>
      </c>
      <c r="D9" s="10" t="str">
        <f ca="1">INDEX('Oběhy školní dny'!$A:$W,MATCH($A9,'Oběhy školní dny'!$A:$A,0),3)</f>
        <v>Vilémov,,nám.</v>
      </c>
      <c r="E9" s="11">
        <f ca="1">INDEX('Oběhy školní dny'!$A:$W,MATCH($A9,'Oběhy školní dny'!$A:$A,0),23)</f>
        <v>27552</v>
      </c>
      <c r="F9" s="26">
        <f ca="1">INDEX('Oběhy prázdniny'!$A:$W,MATCH($A9,'Oběhy prázdniny'!$A:$A,0),23)</f>
        <v>6316.8000000000011</v>
      </c>
      <c r="G9" s="12">
        <f ca="1">INDEX('Oběhy víkendy'!$A:$W,MATCH($A9,'Oběhy víkendy'!$A:$A,0),23)</f>
        <v>0</v>
      </c>
      <c r="H9" s="29">
        <f t="shared" ca="1" si="0"/>
        <v>33868.800000000003</v>
      </c>
    </row>
    <row r="10" spans="1:18" x14ac:dyDescent="0.3">
      <c r="A10" s="30" t="str">
        <f t="shared" si="1"/>
        <v>305celkem</v>
      </c>
      <c r="B10" s="30">
        <v>305</v>
      </c>
      <c r="C10" s="12" t="str">
        <f ca="1">INDEX('Oběhy školní dny'!$A:$W,MATCH($A10,'Oběhy školní dny'!$A:$A,0),10)</f>
        <v>V</v>
      </c>
      <c r="D10" s="10" t="str">
        <f ca="1">INDEX('Oběhy školní dny'!$A:$W,MATCH($A10,'Oběhy školní dny'!$A:$A,0),3)</f>
        <v>Golčův Jeníkov,,žel.zast.</v>
      </c>
      <c r="E10" s="11">
        <f ca="1">INDEX('Oběhy školní dny'!$A:$W,MATCH($A10,'Oběhy školní dny'!$A:$A,0),23)</f>
        <v>45059</v>
      </c>
      <c r="F10" s="26">
        <f ca="1">INDEX('Oběhy prázdniny'!$A:$W,MATCH($A10,'Oběhy prázdniny'!$A:$A,0),23)</f>
        <v>10330.6</v>
      </c>
      <c r="G10" s="12">
        <f ca="1">INDEX('Oběhy víkendy'!$A:$W,MATCH($A10,'Oběhy víkendy'!$A:$A,0),23)</f>
        <v>0</v>
      </c>
      <c r="H10" s="29">
        <f t="shared" ca="1" si="0"/>
        <v>55389.599999999999</v>
      </c>
    </row>
    <row r="11" spans="1:18" x14ac:dyDescent="0.3">
      <c r="A11" s="30" t="str">
        <f t="shared" si="1"/>
        <v>306celkem</v>
      </c>
      <c r="B11" s="30">
        <v>306</v>
      </c>
      <c r="C11" s="12" t="str">
        <f ca="1">INDEX('Oběhy školní dny'!$A:$W,MATCH($A11,'Oběhy školní dny'!$A:$A,0),10)</f>
        <v>S</v>
      </c>
      <c r="D11" s="10" t="str">
        <f ca="1">INDEX('Oběhy školní dny'!$A:$W,MATCH($A11,'Oběhy školní dny'!$A:$A,0),3)</f>
        <v>Habry,,aut.st.</v>
      </c>
      <c r="E11" s="11">
        <f ca="1">INDEX('Oběhy školní dny'!$A:$W,MATCH($A11,'Oběhy školní dny'!$A:$A,0),23)</f>
        <v>49210</v>
      </c>
      <c r="F11" s="26">
        <f ca="1">INDEX('Oběhy prázdniny'!$A:$W,MATCH($A11,'Oběhy prázdniny'!$A:$A,0),23)</f>
        <v>9024</v>
      </c>
      <c r="G11" s="12">
        <f ca="1">INDEX('Oběhy víkendy'!$A:$W,MATCH($A11,'Oběhy víkendy'!$A:$A,0),23)</f>
        <v>19712</v>
      </c>
      <c r="H11" s="29">
        <f t="shared" ca="1" si="0"/>
        <v>77946</v>
      </c>
    </row>
    <row r="12" spans="1:18" x14ac:dyDescent="0.3">
      <c r="A12" s="30" t="str">
        <f t="shared" si="1"/>
        <v>307celkem</v>
      </c>
      <c r="B12" s="30">
        <v>307</v>
      </c>
      <c r="C12" s="12" t="str">
        <f ca="1">INDEX('Oběhy školní dny'!$A:$W,MATCH($A12,'Oběhy školní dny'!$A:$A,0),10)</f>
        <v>S</v>
      </c>
      <c r="D12" s="10" t="str">
        <f ca="1">INDEX('Oběhy školní dny'!$A:$W,MATCH($A12,'Oběhy školní dny'!$A:$A,0),3)</f>
        <v>Habry,,aut.st.</v>
      </c>
      <c r="E12" s="11">
        <f ca="1">INDEX('Oběhy školní dny'!$A:$W,MATCH($A12,'Oběhy školní dny'!$A:$A,0),23)</f>
        <v>50635</v>
      </c>
      <c r="F12" s="26">
        <f ca="1">INDEX('Oběhy prázdniny'!$A:$W,MATCH($A12,'Oběhy prázdniny'!$A:$A,0),23)</f>
        <v>11609.000000000002</v>
      </c>
      <c r="G12" s="12">
        <f ca="1">INDEX('Oběhy víkendy'!$A:$W,MATCH($A12,'Oběhy víkendy'!$A:$A,0),23)</f>
        <v>0</v>
      </c>
      <c r="H12" s="29">
        <f t="shared" ca="1" si="0"/>
        <v>62244</v>
      </c>
    </row>
    <row r="13" spans="1:18" x14ac:dyDescent="0.3">
      <c r="A13" s="30" t="str">
        <f t="shared" si="1"/>
        <v>308celkem</v>
      </c>
      <c r="B13" s="30">
        <v>308</v>
      </c>
      <c r="C13" s="12" t="str">
        <f ca="1">INDEX('Oběhy školní dny'!$A:$W,MATCH($A13,'Oběhy školní dny'!$A:$A,0),10)</f>
        <v>S</v>
      </c>
      <c r="D13" s="10" t="str">
        <f ca="1">INDEX('Oběhy školní dny'!$A:$W,MATCH($A13,'Oběhy školní dny'!$A:$A,0),3)</f>
        <v>Habry,,aut.st.</v>
      </c>
      <c r="E13" s="11">
        <f ca="1">INDEX('Oběhy školní dny'!$A:$W,MATCH($A13,'Oběhy školní dny'!$A:$A,0),23)</f>
        <v>84009</v>
      </c>
      <c r="F13" s="26">
        <f ca="1">INDEX('Oběhy prázdniny'!$A:$W,MATCH($A13,'Oběhy prázdniny'!$A:$A,0),23)</f>
        <v>18339.400000000001</v>
      </c>
      <c r="G13" s="12">
        <f ca="1">INDEX('Oběhy víkendy'!$A:$W,MATCH($A13,'Oběhy víkendy'!$A:$A,0),23)</f>
        <v>0</v>
      </c>
      <c r="H13" s="29">
        <f t="shared" ca="1" si="0"/>
        <v>102348.4</v>
      </c>
    </row>
    <row r="14" spans="1:18" x14ac:dyDescent="0.3">
      <c r="A14" s="30" t="str">
        <f t="shared" si="1"/>
        <v>309celkem</v>
      </c>
      <c r="B14" s="30">
        <v>309</v>
      </c>
      <c r="C14" s="12" t="str">
        <f ca="1">INDEX('Oběhy školní dny'!$A:$W,MATCH($A14,'Oběhy školní dny'!$A:$A,0),10)</f>
        <v>S</v>
      </c>
      <c r="D14" s="10" t="str">
        <f ca="1">INDEX('Oběhy školní dny'!$A:$W,MATCH($A14,'Oběhy školní dny'!$A:$A,0),3)</f>
        <v>Habry,,aut.st.</v>
      </c>
      <c r="E14" s="11">
        <f ca="1">INDEX('Oběhy školní dny'!$A:$W,MATCH($A14,'Oběhy školní dny'!$A:$A,0),23)</f>
        <v>52992.5</v>
      </c>
      <c r="F14" s="26">
        <f ca="1">INDEX('Oběhy prázdniny'!$A:$W,MATCH($A14,'Oběhy prázdniny'!$A:$A,0),23)</f>
        <v>12149.5</v>
      </c>
      <c r="G14" s="12">
        <f ca="1">INDEX('Oběhy víkendy'!$A:$W,MATCH($A14,'Oběhy víkendy'!$A:$A,0),23)</f>
        <v>0</v>
      </c>
      <c r="H14" s="29">
        <f t="shared" ca="1" si="0"/>
        <v>65142</v>
      </c>
    </row>
    <row r="15" spans="1:18" x14ac:dyDescent="0.3">
      <c r="A15" s="30" t="str">
        <f t="shared" si="1"/>
        <v>310celkem</v>
      </c>
      <c r="B15" s="30">
        <v>310</v>
      </c>
      <c r="C15" s="12" t="str">
        <f ca="1">INDEX('Oběhy školní dny'!$A:$W,MATCH($A15,'Oběhy školní dny'!$A:$A,0),10)</f>
        <v>V</v>
      </c>
      <c r="D15" s="10" t="str">
        <f ca="1">INDEX('Oběhy školní dny'!$A:$W,MATCH($A15,'Oběhy školní dny'!$A:$A,0),3)</f>
        <v>Habry,,aut.st.</v>
      </c>
      <c r="E15" s="11">
        <f ca="1">INDEX('Oběhy školní dny'!$A:$W,MATCH($A15,'Oběhy školní dny'!$A:$A,0),23)</f>
        <v>42681</v>
      </c>
      <c r="F15" s="26">
        <f ca="1">INDEX('Oběhy prázdniny'!$A:$W,MATCH($A15,'Oběhy prázdniny'!$A:$A,0),23)</f>
        <v>9860.6000000000022</v>
      </c>
      <c r="G15" s="12">
        <f ca="1">INDEX('Oběhy víkendy'!$A:$W,MATCH($A15,'Oběhy víkendy'!$A:$A,0),23)</f>
        <v>0</v>
      </c>
      <c r="H15" s="29">
        <f t="shared" ca="1" si="0"/>
        <v>52541.600000000006</v>
      </c>
    </row>
    <row r="16" spans="1:18" x14ac:dyDescent="0.3">
      <c r="A16" s="30" t="str">
        <f t="shared" si="1"/>
        <v>311celkem</v>
      </c>
      <c r="B16" s="30">
        <v>311</v>
      </c>
      <c r="C16" s="12" t="str">
        <f ca="1">INDEX('Oběhy školní dny'!$A:$W,MATCH($A16,'Oběhy školní dny'!$A:$A,0),10)</f>
        <v>V</v>
      </c>
      <c r="D16" s="10" t="str">
        <f ca="1">INDEX('Oběhy školní dny'!$A:$W,MATCH($A16,'Oběhy školní dny'!$A:$A,0),3)</f>
        <v>Habry,,aut.st.</v>
      </c>
      <c r="E16" s="11">
        <f ca="1">INDEX('Oběhy školní dny'!$A:$W,MATCH($A16,'Oběhy školní dny'!$A:$A,0),23)</f>
        <v>52562</v>
      </c>
      <c r="F16" s="26">
        <f ca="1">INDEX('Oběhy prázdniny'!$A:$W,MATCH($A16,'Oběhy prázdniny'!$A:$A,0),23)</f>
        <v>12050.800000000001</v>
      </c>
      <c r="G16" s="12">
        <f ca="1">INDEX('Oběhy víkendy'!$A:$W,MATCH($A16,'Oběhy víkendy'!$A:$A,0),23)</f>
        <v>0</v>
      </c>
      <c r="H16" s="29">
        <f t="shared" ca="1" si="0"/>
        <v>64612.800000000003</v>
      </c>
    </row>
    <row r="17" spans="1:8" x14ac:dyDescent="0.3">
      <c r="A17" s="30" t="str">
        <f t="shared" si="1"/>
        <v>312celkem</v>
      </c>
      <c r="B17" s="30">
        <v>312</v>
      </c>
      <c r="C17" s="12" t="str">
        <f ca="1">INDEX('Oběhy školní dny'!$A:$W,MATCH($A17,'Oběhy školní dny'!$A:$A,0),10)</f>
        <v>S</v>
      </c>
      <c r="D17" s="10" t="str">
        <f ca="1">INDEX('Oběhy školní dny'!$A:$W,MATCH($A17,'Oběhy školní dny'!$A:$A,0),3)</f>
        <v>Chotěboř,,žel.st.</v>
      </c>
      <c r="E17" s="11">
        <f ca="1">INDEX('Oběhy školní dny'!$A:$W,MATCH($A17,'Oběhy školní dny'!$A:$A,0),23)</f>
        <v>49062.5</v>
      </c>
      <c r="F17" s="26">
        <f ca="1">INDEX('Oběhy prázdniny'!$A:$W,MATCH($A17,'Oběhy prázdniny'!$A:$A,0),23)</f>
        <v>11848.7</v>
      </c>
      <c r="G17" s="12">
        <f ca="1">INDEX('Oběhy víkendy'!$A:$W,MATCH($A17,'Oběhy víkendy'!$A:$A,0),23)</f>
        <v>0</v>
      </c>
      <c r="H17" s="29">
        <f t="shared" ca="1" si="0"/>
        <v>60911.199999999997</v>
      </c>
    </row>
    <row r="18" spans="1:8" x14ac:dyDescent="0.3">
      <c r="A18" s="30" t="str">
        <f t="shared" si="1"/>
        <v>313celkem</v>
      </c>
      <c r="B18" s="30">
        <v>313</v>
      </c>
      <c r="C18" s="12" t="str">
        <f ca="1">INDEX('Oběhy školní dny'!$A:$W,MATCH($A18,'Oběhy školní dny'!$A:$A,0),10)</f>
        <v>S</v>
      </c>
      <c r="D18" s="10" t="str">
        <f ca="1">INDEX('Oběhy školní dny'!$A:$W,MATCH($A18,'Oběhy školní dny'!$A:$A,0),3)</f>
        <v>Chotěboř,,žel.st.</v>
      </c>
      <c r="E18" s="11">
        <f ca="1">INDEX('Oběhy školní dny'!$A:$W,MATCH($A18,'Oběhy školní dny'!$A:$A,0),23)</f>
        <v>46719.5</v>
      </c>
      <c r="F18" s="26">
        <f ca="1">INDEX('Oběhy prázdniny'!$A:$W,MATCH($A18,'Oběhy prázdniny'!$A:$A,0),23)</f>
        <v>10711.3</v>
      </c>
      <c r="G18" s="12">
        <f ca="1">INDEX('Oběhy víkendy'!$A:$W,MATCH($A18,'Oběhy víkendy'!$A:$A,0),23)</f>
        <v>27882.399999999998</v>
      </c>
      <c r="H18" s="29">
        <f t="shared" ca="1" si="0"/>
        <v>85313.2</v>
      </c>
    </row>
    <row r="19" spans="1:8" x14ac:dyDescent="0.3">
      <c r="A19" s="30" t="str">
        <f t="shared" si="1"/>
        <v>314celkem</v>
      </c>
      <c r="B19" s="30">
        <v>314</v>
      </c>
      <c r="C19" s="12" t="str">
        <f ca="1">INDEX('Oběhy školní dny'!$A:$W,MATCH($A19,'Oběhy školní dny'!$A:$A,0),10)</f>
        <v>S</v>
      </c>
      <c r="D19" s="10" t="str">
        <f ca="1">INDEX('Oběhy školní dny'!$A:$W,MATCH($A19,'Oběhy školní dny'!$A:$A,0),3)</f>
        <v>Chotěboř,,žel.st.</v>
      </c>
      <c r="E19" s="11">
        <f ca="1">INDEX('Oběhy školní dny'!$A:$W,MATCH($A19,'Oběhy školní dny'!$A:$A,0),23)</f>
        <v>58261</v>
      </c>
      <c r="F19" s="26">
        <f ca="1">INDEX('Oběhy prázdniny'!$A:$W,MATCH($A19,'Oběhy prázdniny'!$A:$A,0),23)</f>
        <v>11289.400000000001</v>
      </c>
      <c r="G19" s="12">
        <f ca="1">INDEX('Oběhy víkendy'!$A:$W,MATCH($A19,'Oběhy víkendy'!$A:$A,0),23)</f>
        <v>0</v>
      </c>
      <c r="H19" s="29">
        <f t="shared" ca="1" si="0"/>
        <v>69550.399999999994</v>
      </c>
    </row>
    <row r="20" spans="1:8" x14ac:dyDescent="0.3">
      <c r="A20" s="30" t="str">
        <f t="shared" si="1"/>
        <v>315celkem</v>
      </c>
      <c r="B20" s="30">
        <v>315</v>
      </c>
      <c r="C20" s="12" t="str">
        <f ca="1">INDEX('Oběhy školní dny'!$A:$W,MATCH($A20,'Oběhy školní dny'!$A:$A,0),10)</f>
        <v>V</v>
      </c>
      <c r="D20" s="10" t="str">
        <f ca="1">INDEX('Oběhy školní dny'!$A:$W,MATCH($A20,'Oběhy školní dny'!$A:$A,0),3)</f>
        <v>Chotěboř,,nám.TGM</v>
      </c>
      <c r="E20" s="11">
        <f ca="1">INDEX('Oběhy školní dny'!$A:$W,MATCH($A20,'Oběhy školní dny'!$A:$A,0),23)</f>
        <v>46432.5</v>
      </c>
      <c r="F20" s="26">
        <f ca="1">INDEX('Oběhy prázdniny'!$A:$W,MATCH($A20,'Oběhy prázdniny'!$A:$A,0),23)</f>
        <v>8257.9000000000015</v>
      </c>
      <c r="G20" s="12">
        <f ca="1">INDEX('Oběhy víkendy'!$A:$W,MATCH($A20,'Oběhy víkendy'!$A:$A,0),23)</f>
        <v>0</v>
      </c>
      <c r="H20" s="29">
        <f ca="1">SUM(E20,F20,G20)</f>
        <v>54690.400000000001</v>
      </c>
    </row>
    <row r="21" spans="1:8" x14ac:dyDescent="0.3">
      <c r="A21" s="30" t="str">
        <f t="shared" si="1"/>
        <v>316celkem</v>
      </c>
      <c r="B21" s="30">
        <v>316</v>
      </c>
      <c r="C21" s="12" t="str">
        <f ca="1">INDEX('Oběhy školní dny'!$A:$W,MATCH($A21,'Oběhy školní dny'!$A:$A,0),10)</f>
        <v>V</v>
      </c>
      <c r="D21" s="10" t="str">
        <f ca="1">INDEX('Oběhy školní dny'!$A:$W,MATCH($A21,'Oběhy školní dny'!$A:$A,0),3)</f>
        <v>Chotěboř,,žel.st.</v>
      </c>
      <c r="E21" s="11">
        <f ca="1">INDEX('Oběhy školní dny'!$A:$W,MATCH($A21,'Oběhy školní dny'!$A:$A,0),23)</f>
        <v>49938</v>
      </c>
      <c r="F21" s="26">
        <f ca="1">INDEX('Oběhy prázdniny'!$A:$W,MATCH($A21,'Oběhy prázdniny'!$A:$A,0),23)</f>
        <v>11077.9</v>
      </c>
      <c r="G21" s="12">
        <f ca="1">INDEX('Oběhy víkendy'!$A:$W,MATCH($A21,'Oběhy víkendy'!$A:$A,0),23)</f>
        <v>30710.400000000005</v>
      </c>
      <c r="H21" s="29">
        <f t="shared" ca="1" si="0"/>
        <v>91726.3</v>
      </c>
    </row>
    <row r="22" spans="1:8" x14ac:dyDescent="0.3">
      <c r="A22" s="30" t="str">
        <f t="shared" si="1"/>
        <v>317celkem</v>
      </c>
      <c r="B22" s="30">
        <v>317</v>
      </c>
      <c r="C22" s="12" t="str">
        <f ca="1">INDEX('Oběhy školní dny'!$A:$W,MATCH($A22,'Oběhy školní dny'!$A:$A,0),10)</f>
        <v>V</v>
      </c>
      <c r="D22" s="10" t="str">
        <f ca="1">INDEX('Oběhy školní dny'!$A:$W,MATCH($A22,'Oběhy školní dny'!$A:$A,0),3)</f>
        <v>Chotěboř,,žel.st.</v>
      </c>
      <c r="E22" s="11">
        <f ca="1">INDEX('Oběhy školní dny'!$A:$W,MATCH($A22,'Oběhy školní dny'!$A:$A,0),23)</f>
        <v>34932</v>
      </c>
      <c r="F22" s="26">
        <f ca="1">INDEX('Oběhy prázdniny'!$A:$W,MATCH($A22,'Oběhy prázdniny'!$A:$A,0),23)</f>
        <v>8008.7999999999993</v>
      </c>
      <c r="G22" s="12">
        <f ca="1">INDEX('Oběhy víkendy'!$A:$W,MATCH($A22,'Oběhy víkendy'!$A:$A,0),23)</f>
        <v>0</v>
      </c>
      <c r="H22" s="29">
        <f t="shared" ca="1" si="0"/>
        <v>42940.800000000003</v>
      </c>
    </row>
    <row r="23" spans="1:8" x14ac:dyDescent="0.3">
      <c r="A23" s="30" t="str">
        <f t="shared" si="1"/>
        <v>318celkem</v>
      </c>
      <c r="B23" s="30">
        <v>318</v>
      </c>
      <c r="C23" s="12" t="str">
        <f ca="1">INDEX('Oběhy školní dny'!$A:$W,MATCH($A23,'Oběhy školní dny'!$A:$A,0),10)</f>
        <v>S</v>
      </c>
      <c r="D23" s="10" t="str">
        <f ca="1">INDEX('Oběhy školní dny'!$A:$W,MATCH($A23,'Oběhy školní dny'!$A:$A,0),3)</f>
        <v>Vojnův Městec,,pošta</v>
      </c>
      <c r="E23" s="11">
        <f ca="1">INDEX('Oběhy školní dny'!$A:$W,MATCH($A23,'Oběhy školní dny'!$A:$A,0),23)</f>
        <v>52356.5</v>
      </c>
      <c r="F23" s="26">
        <f ca="1">INDEX('Oběhy prázdniny'!$A:$W,MATCH($A23,'Oběhy prázdniny'!$A:$A,0),23)</f>
        <v>11359.900000000001</v>
      </c>
      <c r="G23" s="12">
        <f ca="1">INDEX('Oběhy víkendy'!$A:$W,MATCH($A23,'Oběhy víkendy'!$A:$A,0),23)</f>
        <v>0</v>
      </c>
      <c r="H23" s="29">
        <f t="shared" ca="1" si="0"/>
        <v>63716.4</v>
      </c>
    </row>
    <row r="24" spans="1:8" x14ac:dyDescent="0.3">
      <c r="A24" s="30" t="str">
        <f t="shared" si="1"/>
        <v>319celkem</v>
      </c>
      <c r="B24" s="30">
        <v>319</v>
      </c>
      <c r="C24" s="12" t="str">
        <f ca="1">INDEX('Oběhy školní dny'!$A:$W,MATCH($A24,'Oběhy školní dny'!$A:$A,0),10)</f>
        <v>S</v>
      </c>
      <c r="D24" s="10" t="str">
        <f ca="1">INDEX('Oběhy školní dny'!$A:$W,MATCH($A24,'Oběhy školní dny'!$A:$A,0),3)</f>
        <v>Ždírec n.Doubr.,,žel.st.</v>
      </c>
      <c r="E24" s="11">
        <f ca="1">INDEX('Oběhy školní dny'!$A:$W,MATCH($A24,'Oběhy školní dny'!$A:$A,0),23)</f>
        <v>30997</v>
      </c>
      <c r="F24" s="26">
        <f ca="1">INDEX('Oběhy prázdniny'!$A:$W,MATCH($A24,'Oběhy prázdniny'!$A:$A,0),23)</f>
        <v>0</v>
      </c>
      <c r="G24" s="12">
        <f ca="1">INDEX('Oběhy víkendy'!$A:$W,MATCH($A24,'Oběhy víkendy'!$A:$A,0),23)</f>
        <v>0</v>
      </c>
      <c r="H24" s="29">
        <f t="shared" ca="1" si="0"/>
        <v>30997</v>
      </c>
    </row>
    <row r="25" spans="1:8" x14ac:dyDescent="0.3">
      <c r="A25" s="30" t="str">
        <f t="shared" si="1"/>
        <v>320celkem</v>
      </c>
      <c r="B25" s="30">
        <v>320</v>
      </c>
      <c r="C25" s="12" t="str">
        <f ca="1">INDEX('Oběhy školní dny'!$A:$W,MATCH($A25,'Oběhy školní dny'!$A:$A,0),10)</f>
        <v>V</v>
      </c>
      <c r="D25" s="10" t="str">
        <f ca="1">INDEX('Oběhy školní dny'!$A:$W,MATCH($A25,'Oběhy školní dny'!$A:$A,0),3)</f>
        <v>Ždírec n.Doubr.,,žel.st.</v>
      </c>
      <c r="E25" s="11">
        <f ca="1">INDEX('Oběhy školní dny'!$A:$W,MATCH($A25,'Oběhy školní dny'!$A:$A,0),23)</f>
        <v>53156.5</v>
      </c>
      <c r="F25" s="26">
        <f ca="1">INDEX('Oběhy prázdniny'!$A:$W,MATCH($A25,'Oběhy prázdniny'!$A:$A,0),23)</f>
        <v>12187.1</v>
      </c>
      <c r="G25" s="12">
        <f ca="1">INDEX('Oběhy víkendy'!$A:$W,MATCH($A25,'Oběhy víkendy'!$A:$A,0),23)</f>
        <v>0</v>
      </c>
      <c r="H25" s="29">
        <f t="shared" ca="1" si="0"/>
        <v>65343.6</v>
      </c>
    </row>
    <row r="26" spans="1:8" x14ac:dyDescent="0.3">
      <c r="A26" s="30" t="str">
        <f t="shared" si="1"/>
        <v>321celkem</v>
      </c>
      <c r="B26" s="30">
        <v>321</v>
      </c>
      <c r="C26" s="12" t="str">
        <f ca="1">INDEX('Oběhy školní dny'!$A:$W,MATCH($A26,'Oběhy školní dny'!$A:$A,0),10)</f>
        <v>V</v>
      </c>
      <c r="D26" s="10" t="str">
        <f ca="1">INDEX('Oběhy školní dny'!$A:$W,MATCH($A26,'Oběhy školní dny'!$A:$A,0),3)</f>
        <v>Ždírec n.Doubr.,,žel.st.</v>
      </c>
      <c r="E26" s="11">
        <f ca="1">INDEX('Oběhy školní dny'!$A:$W,MATCH($A26,'Oběhy školní dny'!$A:$A,0),23)</f>
        <v>32492.5</v>
      </c>
      <c r="F26" s="26">
        <f ca="1">INDEX('Oběhy prázdniny'!$A:$W,MATCH($A26,'Oběhy prázdniny'!$A:$A,0),23)</f>
        <v>7449.5</v>
      </c>
      <c r="G26" s="12">
        <f ca="1">INDEX('Oběhy víkendy'!$A:$W,MATCH($A26,'Oběhy víkendy'!$A:$A,0),23)</f>
        <v>0</v>
      </c>
      <c r="H26" s="29">
        <f t="shared" ca="1" si="0"/>
        <v>39942</v>
      </c>
    </row>
    <row r="27" spans="1:8" x14ac:dyDescent="0.3">
      <c r="A27" s="30" t="str">
        <f t="shared" si="1"/>
        <v>322celkem</v>
      </c>
      <c r="B27" s="30">
        <v>322</v>
      </c>
      <c r="C27" s="12" t="str">
        <f ca="1">INDEX('Oběhy školní dny'!$A:$W,MATCH($A27,'Oběhy školní dny'!$A:$A,0),10)</f>
        <v>V</v>
      </c>
      <c r="D27" s="10" t="str">
        <f ca="1">INDEX('Oběhy školní dny'!$A:$W,MATCH($A27,'Oběhy školní dny'!$A:$A,0),3)</f>
        <v>Ždírec n.Doubr.,,žel.st.</v>
      </c>
      <c r="E27" s="11">
        <f ca="1">INDEX('Oběhy školní dny'!$A:$W,MATCH($A27,'Oběhy školní dny'!$A:$A,0),23)</f>
        <v>38704</v>
      </c>
      <c r="F27" s="26">
        <f ca="1">INDEX('Oběhy prázdniny'!$A:$W,MATCH($A27,'Oběhy prázdniny'!$A:$A,0),23)</f>
        <v>8511.7000000000007</v>
      </c>
      <c r="G27" s="12">
        <f ca="1">INDEX('Oběhy víkendy'!$A:$W,MATCH($A27,'Oběhy víkendy'!$A:$A,0),23)</f>
        <v>30083.199999999997</v>
      </c>
      <c r="H27" s="29">
        <f t="shared" ca="1" si="0"/>
        <v>77298.899999999994</v>
      </c>
    </row>
    <row r="28" spans="1:8" x14ac:dyDescent="0.3">
      <c r="A28" s="30" t="str">
        <f t="shared" si="1"/>
        <v>323celkem</v>
      </c>
      <c r="B28" s="30">
        <v>323</v>
      </c>
      <c r="C28" s="12" t="str">
        <f ca="1">INDEX('Oběhy školní dny'!$A:$W,MATCH($A28,'Oběhy školní dny'!$A:$A,0),10)</f>
        <v>S</v>
      </c>
      <c r="D28" s="10" t="str">
        <f ca="1">INDEX('Oběhy školní dny'!$A:$W,MATCH($A28,'Oběhy školní dny'!$A:$A,0),3)</f>
        <v>Ždírec n.Doubr.,,žel.st.</v>
      </c>
      <c r="E28" s="11">
        <f ca="1">INDEX('Oběhy školní dny'!$A:$W,MATCH($A28,'Oběhy školní dny'!$A:$A,0),23)</f>
        <v>75103.5</v>
      </c>
      <c r="F28" s="26">
        <f ca="1">INDEX('Oběhy prázdniny'!$A:$W,MATCH($A28,'Oběhy prázdniny'!$A:$A,0),23)</f>
        <v>6086.5</v>
      </c>
      <c r="G28" s="12">
        <f ca="1">INDEX('Oběhy víkendy'!$A:$W,MATCH($A28,'Oběhy víkendy'!$A:$A,0),23)</f>
        <v>0</v>
      </c>
      <c r="H28" s="29">
        <f t="shared" ca="1" si="0"/>
        <v>81190</v>
      </c>
    </row>
    <row r="29" spans="1:8" x14ac:dyDescent="0.3">
      <c r="A29" s="30" t="str">
        <f t="shared" si="1"/>
        <v>324celkem</v>
      </c>
      <c r="B29" s="30">
        <v>324</v>
      </c>
      <c r="C29" s="12" t="str">
        <f ca="1">INDEX('Oběhy školní dny'!$A:$W,MATCH($A29,'Oběhy školní dny'!$A:$A,0),10)</f>
        <v>V</v>
      </c>
      <c r="D29" s="10" t="str">
        <f ca="1">INDEX('Oběhy školní dny'!$A:$W,MATCH($A29,'Oběhy školní dny'!$A:$A,0),3)</f>
        <v>Přibyslav,,Bechyňovo nám.</v>
      </c>
      <c r="E29" s="11">
        <f ca="1">INDEX('Oběhy školní dny'!$A:$W,MATCH($A29,'Oběhy školní dny'!$A:$A,0),23)</f>
        <v>52193</v>
      </c>
      <c r="F29" s="26">
        <f ca="1">INDEX('Oběhy prázdniny'!$A:$W,MATCH($A29,'Oběhy prázdniny'!$A:$A,0),23)</f>
        <v>11966.199999999999</v>
      </c>
      <c r="G29" s="12">
        <f ca="1">INDEX('Oběhy víkendy'!$A:$W,MATCH($A29,'Oběhy víkendy'!$A:$A,0),23)</f>
        <v>0</v>
      </c>
      <c r="H29" s="29">
        <f t="shared" ca="1" si="0"/>
        <v>64159.199999999997</v>
      </c>
    </row>
    <row r="30" spans="1:8" x14ac:dyDescent="0.3">
      <c r="A30" s="30" t="str">
        <f t="shared" si="1"/>
        <v>325celkem</v>
      </c>
      <c r="B30" s="30">
        <v>325</v>
      </c>
      <c r="C30" s="12" t="str">
        <f ca="1">INDEX('Oběhy školní dny'!$A:$W,MATCH($A30,'Oběhy školní dny'!$A:$A,0),10)</f>
        <v>V</v>
      </c>
      <c r="D30" s="10" t="str">
        <f ca="1">INDEX('Oběhy školní dny'!$A:$W,MATCH($A30,'Oběhy školní dny'!$A:$A,0),3)</f>
        <v>Přibyslav,,žel.st.</v>
      </c>
      <c r="E30" s="11">
        <f ca="1">INDEX('Oběhy školní dny'!$A:$W,MATCH($A30,'Oběhy školní dny'!$A:$A,0),23)</f>
        <v>47621.5</v>
      </c>
      <c r="F30" s="26">
        <f ca="1">INDEX('Oběhy prázdniny'!$A:$W,MATCH($A30,'Oběhy prázdniny'!$A:$A,0),23)</f>
        <v>7938.2999999999993</v>
      </c>
      <c r="G30" s="12">
        <f ca="1">INDEX('Oběhy víkendy'!$A:$W,MATCH($A30,'Oběhy víkendy'!$A:$A,0),23)</f>
        <v>0</v>
      </c>
      <c r="H30" s="29">
        <f t="shared" ca="1" si="0"/>
        <v>55559.8</v>
      </c>
    </row>
    <row r="31" spans="1:8" x14ac:dyDescent="0.3">
      <c r="A31" s="30" t="str">
        <f t="shared" si="1"/>
        <v>326celkem</v>
      </c>
      <c r="B31" s="30">
        <v>326</v>
      </c>
      <c r="C31" s="12" t="str">
        <f ca="1">INDEX('Oběhy školní dny'!$A:$W,MATCH($A31,'Oběhy školní dny'!$A:$A,0),10)</f>
        <v>S</v>
      </c>
      <c r="D31" s="10" t="str">
        <f ca="1">INDEX('Oběhy školní dny'!$A:$W,MATCH($A31,'Oběhy školní dny'!$A:$A,0),3)</f>
        <v>Přibyslav,,žel.st.</v>
      </c>
      <c r="E31" s="11">
        <f ca="1">INDEX('Oběhy školní dny'!$A:$W,MATCH($A31,'Oběhy školní dny'!$A:$A,0),23)</f>
        <v>40446.5</v>
      </c>
      <c r="F31" s="26">
        <f ca="1">INDEX('Oběhy prázdniny'!$A:$W,MATCH($A31,'Oběhy prázdniny'!$A:$A,0),23)</f>
        <v>8210.9</v>
      </c>
      <c r="G31" s="12">
        <f ca="1">INDEX('Oběhy víkendy'!$A:$W,MATCH($A31,'Oběhy víkendy'!$A:$A,0),23)</f>
        <v>0</v>
      </c>
      <c r="H31" s="29">
        <f t="shared" ca="1" si="0"/>
        <v>48657.4</v>
      </c>
    </row>
    <row r="32" spans="1:8" x14ac:dyDescent="0.3">
      <c r="A32" s="30" t="str">
        <f t="shared" si="1"/>
        <v>327celkem</v>
      </c>
      <c r="B32" s="30">
        <v>327</v>
      </c>
      <c r="C32" s="12" t="str">
        <f ca="1">INDEX('Oběhy školní dny'!$A:$W,MATCH($A32,'Oběhy školní dny'!$A:$A,0),10)</f>
        <v>S</v>
      </c>
      <c r="D32" s="10" t="str">
        <f ca="1">INDEX('Oběhy školní dny'!$A:$W,MATCH($A32,'Oběhy školní dny'!$A:$A,0),3)</f>
        <v>Havlíčkova Borová</v>
      </c>
      <c r="E32" s="11">
        <f ca="1">INDEX('Oběhy školní dny'!$A:$W,MATCH($A32,'Oběhy školní dny'!$A:$A,0),23)</f>
        <v>40877</v>
      </c>
      <c r="F32" s="26">
        <f ca="1">INDEX('Oběhy prázdniny'!$A:$W,MATCH($A32,'Oběhy prázdniny'!$A:$A,0),23)</f>
        <v>10654.900000000001</v>
      </c>
      <c r="G32" s="12">
        <f ca="1">INDEX('Oběhy víkendy'!$A:$W,MATCH($A32,'Oběhy víkendy'!$A:$A,0),23)</f>
        <v>25603.199999999997</v>
      </c>
      <c r="H32" s="29">
        <f ca="1">SUM(E32,F32,G32)</f>
        <v>77135.100000000006</v>
      </c>
    </row>
    <row r="33" spans="1:8" x14ac:dyDescent="0.3">
      <c r="A33" s="30" t="str">
        <f t="shared" si="1"/>
        <v>328celkem</v>
      </c>
      <c r="B33" s="30">
        <v>328</v>
      </c>
      <c r="C33" s="12" t="str">
        <f ca="1">INDEX('Oběhy školní dny'!$A:$W,MATCH($A33,'Oběhy školní dny'!$A:$A,0),10)</f>
        <v>S</v>
      </c>
      <c r="D33" s="10" t="str">
        <f ca="1">INDEX('Oběhy školní dny'!$A:$W,MATCH($A33,'Oběhy školní dny'!$A:$A,0),3)</f>
        <v>Havlíčkova Borová</v>
      </c>
      <c r="E33" s="11">
        <f ca="1">INDEX('Oběhy školní dny'!$A:$W,MATCH($A33,'Oběhy školní dny'!$A:$A,0),23)</f>
        <v>82389.5</v>
      </c>
      <c r="F33" s="26">
        <f ca="1">INDEX('Oběhy prázdniny'!$A:$W,MATCH($A33,'Oběhy prázdniny'!$A:$A,0),23)</f>
        <v>14537.099999999999</v>
      </c>
      <c r="G33" s="12">
        <f ca="1">INDEX('Oběhy víkendy'!$A:$W,MATCH($A33,'Oběhy víkendy'!$A:$A,0),23)</f>
        <v>0</v>
      </c>
      <c r="H33" s="29">
        <f t="shared" ca="1" si="0"/>
        <v>96926.6</v>
      </c>
    </row>
    <row r="34" spans="1:8" x14ac:dyDescent="0.3">
      <c r="A34" s="30" t="str">
        <f t="shared" si="1"/>
        <v>329celkem</v>
      </c>
      <c r="B34" s="30">
        <v>329</v>
      </c>
      <c r="C34" s="12" t="str">
        <f ca="1">INDEX('Oběhy školní dny'!$A:$W,MATCH($A34,'Oběhy školní dny'!$A:$A,0),10)</f>
        <v>S</v>
      </c>
      <c r="D34" s="10" t="str">
        <f ca="1">INDEX('Oběhy školní dny'!$A:$W,MATCH($A34,'Oběhy školní dny'!$A:$A,0),3)</f>
        <v>Havlíčkova Borová</v>
      </c>
      <c r="E34" s="11">
        <f ca="1">INDEX('Oběhy školní dny'!$A:$W,MATCH($A34,'Oběhy školní dny'!$A:$A,0),23)</f>
        <v>53095</v>
      </c>
      <c r="F34" s="26">
        <f ca="1">INDEX('Oběhy prázdniny'!$A:$W,MATCH($A34,'Oběhy prázdniny'!$A:$A,0),23)</f>
        <v>12173</v>
      </c>
      <c r="G34" s="12">
        <f ca="1">INDEX('Oběhy víkendy'!$A:$W,MATCH($A34,'Oběhy víkendy'!$A:$A,0),23)</f>
        <v>0</v>
      </c>
      <c r="H34" s="29">
        <f t="shared" ca="1" si="0"/>
        <v>65268</v>
      </c>
    </row>
    <row r="35" spans="1:8" x14ac:dyDescent="0.3">
      <c r="A35" s="30" t="str">
        <f t="shared" si="1"/>
        <v>330celkem</v>
      </c>
      <c r="B35" s="30">
        <v>330</v>
      </c>
      <c r="C35" s="12" t="str">
        <f ca="1">INDEX('Oběhy školní dny'!$A:$W,MATCH($A35,'Oběhy školní dny'!$A:$A,0),10)</f>
        <v>V</v>
      </c>
      <c r="D35" s="10" t="str">
        <f ca="1">INDEX('Oběhy školní dny'!$A:$W,MATCH($A35,'Oběhy školní dny'!$A:$A,0),3)</f>
        <v>Havlíčkova Borová</v>
      </c>
      <c r="E35" s="11">
        <f ca="1">INDEX('Oběhy školní dny'!$A:$W,MATCH($A35,'Oběhy školní dny'!$A:$A,0),23)</f>
        <v>47703.5</v>
      </c>
      <c r="F35" s="26">
        <f ca="1">INDEX('Oběhy prázdniny'!$A:$W,MATCH($A35,'Oběhy prázdniny'!$A:$A,0),23)</f>
        <v>11298.800000000001</v>
      </c>
      <c r="G35" s="12">
        <f ca="1">INDEX('Oběhy víkendy'!$A:$W,MATCH($A35,'Oběhy víkendy'!$A:$A,0),23)</f>
        <v>0</v>
      </c>
      <c r="H35" s="29">
        <f t="shared" ca="1" si="0"/>
        <v>59002.3</v>
      </c>
    </row>
    <row r="36" spans="1:8" x14ac:dyDescent="0.3">
      <c r="A36" s="30" t="str">
        <f t="shared" si="1"/>
        <v>331celkem</v>
      </c>
      <c r="B36" s="30">
        <v>331</v>
      </c>
      <c r="C36" s="12" t="str">
        <f ca="1">INDEX('Oběhy školní dny'!$A:$W,MATCH($A36,'Oběhy školní dny'!$A:$A,0),10)</f>
        <v>V</v>
      </c>
      <c r="D36" s="10" t="str">
        <f ca="1">INDEX('Oběhy školní dny'!$A:$W,MATCH($A36,'Oběhy školní dny'!$A:$A,0),3)</f>
        <v>Česká Bělá</v>
      </c>
      <c r="E36" s="11">
        <f ca="1">INDEX('Oběhy školní dny'!$A:$W,MATCH($A36,'Oběhy školní dny'!$A:$A,0),23)</f>
        <v>45100</v>
      </c>
      <c r="F36" s="26">
        <f ca="1">INDEX('Oběhy prázdniny'!$A:$W,MATCH($A36,'Oběhy prázdniny'!$A:$A,0),23)</f>
        <v>8140.4</v>
      </c>
      <c r="G36" s="12">
        <f ca="1">INDEX('Oběhy víkendy'!$A:$W,MATCH($A36,'Oběhy víkendy'!$A:$A,0),23)</f>
        <v>0</v>
      </c>
      <c r="H36" s="29">
        <f t="shared" ca="1" si="0"/>
        <v>53240.4</v>
      </c>
    </row>
    <row r="37" spans="1:8" x14ac:dyDescent="0.3">
      <c r="A37" s="30" t="str">
        <f t="shared" si="1"/>
        <v>332celkem</v>
      </c>
      <c r="B37" s="30">
        <v>332</v>
      </c>
      <c r="C37" s="12" t="str">
        <f ca="1">INDEX('Oběhy školní dny'!$A:$W,MATCH($A37,'Oběhy školní dny'!$A:$A,0),10)</f>
        <v>V</v>
      </c>
      <c r="D37" s="10" t="str">
        <f ca="1">INDEX('Oběhy školní dny'!$A:$W,MATCH($A37,'Oběhy školní dny'!$A:$A,0),3)</f>
        <v>Česká Bělá</v>
      </c>
      <c r="E37" s="11">
        <f ca="1">INDEX('Oběhy školní dny'!$A:$W,MATCH($A37,'Oběhy školní dny'!$A:$A,0),23)</f>
        <v>51065.5</v>
      </c>
      <c r="F37" s="26">
        <f ca="1">INDEX('Oběhy prázdniny'!$A:$W,MATCH($A37,'Oběhy prázdniny'!$A:$A,0),23)</f>
        <v>11251.8</v>
      </c>
      <c r="G37" s="12">
        <f ca="1">INDEX('Oběhy víkendy'!$A:$W,MATCH($A37,'Oběhy víkendy'!$A:$A,0),23)</f>
        <v>0</v>
      </c>
      <c r="H37" s="29">
        <f t="shared" ca="1" si="0"/>
        <v>62317.3</v>
      </c>
    </row>
    <row r="38" spans="1:8" x14ac:dyDescent="0.3">
      <c r="A38" s="30" t="str">
        <f t="shared" si="1"/>
        <v>333celkem</v>
      </c>
      <c r="B38" s="30">
        <v>333</v>
      </c>
      <c r="C38" s="12" t="str">
        <f ca="1">INDEX('Oběhy školní dny'!$A:$W,MATCH($A38,'Oběhy školní dny'!$A:$A,0),10)</f>
        <v>V</v>
      </c>
      <c r="D38" s="10" t="str">
        <f ca="1">INDEX('Oběhy školní dny'!$A:$W,MATCH($A38,'Oběhy školní dny'!$A:$A,0),3)</f>
        <v>Horní Krupá</v>
      </c>
      <c r="E38" s="11">
        <f ca="1">INDEX('Oběhy školní dny'!$A:$W,MATCH($A38,'Oběhy školní dny'!$A:$A,0),23)</f>
        <v>46453</v>
      </c>
      <c r="F38" s="26">
        <f ca="1">INDEX('Oběhy prázdniny'!$A:$W,MATCH($A38,'Oběhy prázdniny'!$A:$A,0),23)</f>
        <v>10048.599999999999</v>
      </c>
      <c r="G38" s="12">
        <f ca="1">INDEX('Oběhy víkendy'!$A:$W,MATCH($A38,'Oběhy víkendy'!$A:$A,0),23)</f>
        <v>0</v>
      </c>
      <c r="H38" s="29">
        <f t="shared" ca="1" si="0"/>
        <v>56501.599999999999</v>
      </c>
    </row>
    <row r="39" spans="1:8" x14ac:dyDescent="0.3">
      <c r="A39" s="30" t="str">
        <f t="shared" si="1"/>
        <v>334celkem</v>
      </c>
      <c r="B39" s="30">
        <v>334</v>
      </c>
      <c r="C39" s="12" t="str">
        <f ca="1">INDEX('Oběhy školní dny'!$A:$W,MATCH($A39,'Oběhy školní dny'!$A:$A,0),10)</f>
        <v>S</v>
      </c>
      <c r="D39" s="10" t="str">
        <f ca="1">INDEX('Oběhy školní dny'!$A:$W,MATCH($A39,'Oběhy školní dny'!$A:$A,0),3)</f>
        <v>Havlíčkův Brod,,stavební škola</v>
      </c>
      <c r="E39" s="11">
        <f ca="1">INDEX('Oběhy školní dny'!$A:$W,MATCH($A39,'Oběhy školní dny'!$A:$A,0),23)</f>
        <v>68490.5</v>
      </c>
      <c r="F39" s="26">
        <f ca="1">INDEX('Oběhy prázdniny'!$A:$W,MATCH($A39,'Oběhy prázdniny'!$A:$A,0),23)</f>
        <v>14725.099999999997</v>
      </c>
      <c r="G39" s="12">
        <f ca="1">INDEX('Oběhy víkendy'!$A:$W,MATCH($A39,'Oběhy víkendy'!$A:$A,0),23)</f>
        <v>16463.999999999996</v>
      </c>
      <c r="H39" s="29">
        <f t="shared" ca="1" si="0"/>
        <v>99679.599999999991</v>
      </c>
    </row>
    <row r="40" spans="1:8" x14ac:dyDescent="0.3">
      <c r="A40" s="30" t="str">
        <f t="shared" si="1"/>
        <v>335celkem</v>
      </c>
      <c r="B40" s="30">
        <v>335</v>
      </c>
      <c r="C40" s="12" t="str">
        <f ca="1">INDEX('Oběhy školní dny'!$A:$W,MATCH($A40,'Oběhy školní dny'!$A:$A,0),10)</f>
        <v>S</v>
      </c>
      <c r="D40" s="10" t="str">
        <f ca="1">INDEX('Oběhy školní dny'!$A:$W,MATCH($A40,'Oběhy školní dny'!$A:$A,0),3)</f>
        <v>Havlíčkův Brod,,dopravní terminál</v>
      </c>
      <c r="E40" s="11">
        <f ca="1">INDEX('Oběhy školní dny'!$A:$W,MATCH($A40,'Oběhy školní dny'!$A:$A,0),23)</f>
        <v>82512.5</v>
      </c>
      <c r="F40" s="26">
        <f ca="1">INDEX('Oběhy prázdniny'!$A:$W,MATCH($A40,'Oběhy prázdniny'!$A:$A,0),23)</f>
        <v>18917.500000000004</v>
      </c>
      <c r="G40" s="12">
        <f ca="1">INDEX('Oběhy víkendy'!$A:$W,MATCH($A40,'Oběhy víkendy'!$A:$A,0),23)</f>
        <v>30038.400000000001</v>
      </c>
      <c r="H40" s="29">
        <f t="shared" ca="1" si="0"/>
        <v>131468.4</v>
      </c>
    </row>
    <row r="41" spans="1:8" x14ac:dyDescent="0.3">
      <c r="A41" s="30" t="str">
        <f t="shared" si="1"/>
        <v>336celkem</v>
      </c>
      <c r="B41" s="30">
        <v>336</v>
      </c>
      <c r="C41" s="12" t="str">
        <f ca="1">INDEX('Oběhy školní dny'!$A:$W,MATCH($A41,'Oběhy školní dny'!$A:$A,0),10)</f>
        <v>S</v>
      </c>
      <c r="D41" s="10" t="str">
        <f ca="1">INDEX('Oběhy školní dny'!$A:$W,MATCH($A41,'Oběhy školní dny'!$A:$A,0),3)</f>
        <v>Herálec,,křiž.</v>
      </c>
      <c r="E41" s="11">
        <f ca="1">INDEX('Oběhy školní dny'!$A:$W,MATCH($A41,'Oběhy školní dny'!$A:$A,0),23)</f>
        <v>48175</v>
      </c>
      <c r="F41" s="26">
        <f ca="1">INDEX('Oběhy prázdniny'!$A:$W,MATCH($A41,'Oběhy prázdniny'!$A:$A,0),23)</f>
        <v>11044.999999999998</v>
      </c>
      <c r="G41" s="12">
        <f ca="1">INDEX('Oběhy víkendy'!$A:$W,MATCH($A41,'Oběhy víkendy'!$A:$A,0),23)</f>
        <v>0</v>
      </c>
      <c r="H41" s="29">
        <f t="shared" ca="1" si="0"/>
        <v>59220</v>
      </c>
    </row>
    <row r="42" spans="1:8" x14ac:dyDescent="0.3">
      <c r="A42" s="30" t="str">
        <f t="shared" si="1"/>
        <v>337celkem</v>
      </c>
      <c r="B42" s="30">
        <v>337</v>
      </c>
      <c r="C42" s="12" t="str">
        <f ca="1">INDEX('Oběhy školní dny'!$A:$W,MATCH($A42,'Oběhy školní dny'!$A:$A,0),10)</f>
        <v>S</v>
      </c>
      <c r="D42" s="10" t="str">
        <f ca="1">INDEX('Oběhy školní dny'!$A:$W,MATCH($A42,'Oběhy školní dny'!$A:$A,0),3)</f>
        <v>Herálec,,křiž.</v>
      </c>
      <c r="E42" s="11">
        <f ca="1">INDEX('Oběhy školní dny'!$A:$W,MATCH($A42,'Oběhy školní dny'!$A:$A,0),23)</f>
        <v>37638</v>
      </c>
      <c r="F42" s="26">
        <f ca="1">INDEX('Oběhy prázdniny'!$A:$W,MATCH($A42,'Oběhy prázdniny'!$A:$A,0),23)</f>
        <v>0</v>
      </c>
      <c r="G42" s="12">
        <f ca="1">INDEX('Oběhy víkendy'!$A:$W,MATCH($A42,'Oběhy víkendy'!$A:$A,0),23)</f>
        <v>0</v>
      </c>
      <c r="H42" s="29">
        <f t="shared" ca="1" si="0"/>
        <v>37638</v>
      </c>
    </row>
    <row r="43" spans="1:8" x14ac:dyDescent="0.3">
      <c r="A43" s="30" t="str">
        <f t="shared" si="1"/>
        <v>338celkem</v>
      </c>
      <c r="B43" s="30">
        <v>338</v>
      </c>
      <c r="C43" s="12" t="str">
        <f ca="1">INDEX('Oběhy školní dny'!$A:$W,MATCH($A43,'Oběhy školní dny'!$A:$A,0),10)</f>
        <v>S</v>
      </c>
      <c r="D43" s="10" t="str">
        <f ca="1">INDEX('Oběhy školní dny'!$A:$W,MATCH($A43,'Oběhy školní dny'!$A:$A,0),3)</f>
        <v>Úsobí,,nám.</v>
      </c>
      <c r="E43" s="11">
        <f ca="1">INDEX('Oběhy školní dny'!$A:$W,MATCH($A43,'Oběhy školní dny'!$A:$A,0),23)</f>
        <v>76424</v>
      </c>
      <c r="F43" s="26">
        <f ca="1">INDEX('Oběhy prázdniny'!$A:$W,MATCH($A43,'Oběhy prázdniny'!$A:$A,0),23)</f>
        <v>17521.600000000002</v>
      </c>
      <c r="G43" s="12">
        <f ca="1">INDEX('Oběhy víkendy'!$A:$W,MATCH($A43,'Oběhy víkendy'!$A:$A,0),23)</f>
        <v>27619.200000000004</v>
      </c>
      <c r="H43" s="29">
        <f t="shared" ca="1" si="0"/>
        <v>121564.80000000002</v>
      </c>
    </row>
    <row r="44" spans="1:8" x14ac:dyDescent="0.3">
      <c r="A44" s="30" t="str">
        <f t="shared" si="1"/>
        <v>339celkem</v>
      </c>
      <c r="B44" s="30">
        <v>339</v>
      </c>
      <c r="C44" s="12" t="str">
        <f ca="1">INDEX('Oběhy školní dny'!$A:$W,MATCH($A44,'Oběhy školní dny'!$A:$A,0),10)</f>
        <v>V</v>
      </c>
      <c r="D44" s="10" t="str">
        <f ca="1">INDEX('Oběhy školní dny'!$A:$W,MATCH($A44,'Oběhy školní dny'!$A:$A,0),3)</f>
        <v>Úsobí,,nám.</v>
      </c>
      <c r="E44" s="11">
        <f ca="1">INDEX('Oběhy školní dny'!$A:$W,MATCH($A44,'Oběhy školní dny'!$A:$A,0),23)</f>
        <v>51680.5</v>
      </c>
      <c r="F44" s="26">
        <f ca="1">INDEX('Oběhy prázdniny'!$A:$W,MATCH($A44,'Oběhy prázdniny'!$A:$A,0),23)</f>
        <v>10043.9</v>
      </c>
      <c r="G44" s="12">
        <f ca="1">INDEX('Oběhy víkendy'!$A:$W,MATCH($A44,'Oběhy víkendy'!$A:$A,0),23)</f>
        <v>0</v>
      </c>
      <c r="H44" s="29">
        <f t="shared" ca="1" si="0"/>
        <v>61724.4</v>
      </c>
    </row>
    <row r="45" spans="1:8" x14ac:dyDescent="0.3">
      <c r="A45" s="30" t="str">
        <f t="shared" si="1"/>
        <v>340celkem</v>
      </c>
      <c r="B45" s="30">
        <v>340</v>
      </c>
      <c r="C45" s="12" t="str">
        <f ca="1">INDEX('Oběhy školní dny'!$A:$W,MATCH($A45,'Oběhy školní dny'!$A:$A,0),10)</f>
        <v>V</v>
      </c>
      <c r="D45" s="10" t="str">
        <f ca="1">INDEX('Oběhy školní dny'!$A:$W,MATCH($A45,'Oběhy školní dny'!$A:$A,0),3)</f>
        <v>Úsobí,,nám.</v>
      </c>
      <c r="E45" s="11">
        <f ca="1">INDEX('Oběhy školní dny'!$A:$W,MATCH($A45,'Oběhy školní dny'!$A:$A,0),23)</f>
        <v>42906.5</v>
      </c>
      <c r="F45" s="26">
        <f ca="1">INDEX('Oběhy prázdniny'!$A:$W,MATCH($A45,'Oběhy prázdniny'!$A:$A,0),23)</f>
        <v>9837.1</v>
      </c>
      <c r="G45" s="12">
        <f ca="1">INDEX('Oběhy víkendy'!$A:$W,MATCH($A45,'Oběhy víkendy'!$A:$A,0),23)</f>
        <v>0</v>
      </c>
      <c r="H45" s="29">
        <f t="shared" ca="1" si="0"/>
        <v>52743.6</v>
      </c>
    </row>
    <row r="46" spans="1:8" x14ac:dyDescent="0.3">
      <c r="A46" s="30" t="str">
        <f t="shared" si="1"/>
        <v>341celkem</v>
      </c>
      <c r="B46" s="30">
        <v>341</v>
      </c>
      <c r="C46" s="12" t="str">
        <f ca="1">INDEX('Oběhy školní dny'!$A:$W,MATCH($A46,'Oběhy školní dny'!$A:$A,0),10)</f>
        <v>V</v>
      </c>
      <c r="D46" s="10" t="str">
        <f ca="1">INDEX('Oběhy školní dny'!$A:$W,MATCH($A46,'Oběhy školní dny'!$A:$A,0),3)</f>
        <v>Lípa</v>
      </c>
      <c r="E46" s="11">
        <f ca="1">INDEX('Oběhy školní dny'!$A:$W,MATCH($A46,'Oběhy školní dny'!$A:$A,0),23)</f>
        <v>54796.5</v>
      </c>
      <c r="F46" s="26">
        <f ca="1">INDEX('Oběhy prázdniny'!$A:$W,MATCH($A46,'Oběhy prázdniny'!$A:$A,0),23)</f>
        <v>12581.900000000001</v>
      </c>
      <c r="G46" s="12">
        <f ca="1">INDEX('Oběhy víkendy'!$A:$W,MATCH($A46,'Oběhy víkendy'!$A:$A,0),23)</f>
        <v>0</v>
      </c>
      <c r="H46" s="29">
        <f t="shared" ca="1" si="0"/>
        <v>67378.399999999994</v>
      </c>
    </row>
    <row r="47" spans="1:8" x14ac:dyDescent="0.3">
      <c r="A47" s="30" t="str">
        <f t="shared" si="1"/>
        <v>342celkem</v>
      </c>
      <c r="B47" s="30">
        <v>342</v>
      </c>
      <c r="C47" s="12" t="str">
        <f ca="1">INDEX('Oběhy školní dny'!$A:$W,MATCH($A47,'Oběhy školní dny'!$A:$A,0),10)</f>
        <v>V</v>
      </c>
      <c r="D47" s="10" t="str">
        <f ca="1">INDEX('Oběhy školní dny'!$A:$W,MATCH($A47,'Oběhy školní dny'!$A:$A,0),3)</f>
        <v>Štoky,,nám.</v>
      </c>
      <c r="E47" s="11">
        <f ca="1">INDEX('Oběhy školní dny'!$A:$W,MATCH($A47,'Oběhy školní dny'!$A:$A,0),23)</f>
        <v>52336.5</v>
      </c>
      <c r="F47" s="26">
        <f ca="1">INDEX('Oběhy prázdniny'!$A:$W,MATCH($A47,'Oběhy prázdniny'!$A:$A,0),23)</f>
        <v>11999.099999999999</v>
      </c>
      <c r="G47" s="12">
        <f ca="1">INDEX('Oběhy víkendy'!$A:$W,MATCH($A47,'Oběhy víkendy'!$A:$A,0),23)</f>
        <v>0</v>
      </c>
      <c r="H47" s="29">
        <f t="shared" ca="1" si="0"/>
        <v>64335.6</v>
      </c>
    </row>
    <row r="48" spans="1:8" x14ac:dyDescent="0.3">
      <c r="A48" s="30" t="str">
        <f t="shared" si="1"/>
        <v>343celkem</v>
      </c>
      <c r="B48" s="30">
        <v>343</v>
      </c>
      <c r="C48" s="12" t="str">
        <f ca="1">INDEX('Oběhy školní dny'!$A:$W,MATCH($A48,'Oběhy školní dny'!$A:$A,0),10)</f>
        <v>V</v>
      </c>
      <c r="D48" s="10" t="str">
        <f ca="1">INDEX('Oběhy školní dny'!$A:$W,MATCH($A48,'Oběhy školní dny'!$A:$A,0),3)</f>
        <v>Štoky,,nám.</v>
      </c>
      <c r="E48" s="11">
        <f ca="1">INDEX('Oběhy školní dny'!$A:$W,MATCH($A48,'Oběhy školní dny'!$A:$A,0),23)</f>
        <v>53443.5</v>
      </c>
      <c r="F48" s="26">
        <f ca="1">INDEX('Oběhy prázdniny'!$A:$W,MATCH($A48,'Oběhy prázdniny'!$A:$A,0),23)</f>
        <v>12252.900000000001</v>
      </c>
      <c r="G48" s="12">
        <f ca="1">INDEX('Oběhy víkendy'!$A:$W,MATCH($A48,'Oběhy víkendy'!$A:$A,0),23)</f>
        <v>0</v>
      </c>
      <c r="H48" s="29">
        <f t="shared" ca="1" si="0"/>
        <v>65696.399999999994</v>
      </c>
    </row>
    <row r="49" spans="1:10" x14ac:dyDescent="0.3">
      <c r="A49" s="30" t="str">
        <f t="shared" si="1"/>
        <v>344celkem</v>
      </c>
      <c r="B49" s="30">
        <v>344</v>
      </c>
      <c r="C49" s="12" t="str">
        <f ca="1">INDEX('Oběhy školní dny'!$A:$W,MATCH($A49,'Oběhy školní dny'!$A:$A,0),10)</f>
        <v>V</v>
      </c>
      <c r="D49" s="10" t="str">
        <f ca="1">INDEX('Oběhy školní dny'!$A:$W,MATCH($A49,'Oběhy školní dny'!$A:$A,0),3)</f>
        <v>Dolní Město,,pošta</v>
      </c>
      <c r="E49" s="11">
        <f ca="1">INDEX('Oběhy školní dny'!$A:$W,MATCH($A49,'Oběhy školní dny'!$A:$A,0),23)</f>
        <v>70889</v>
      </c>
      <c r="F49" s="26">
        <f ca="1">INDEX('Oběhy prázdniny'!$A:$W,MATCH($A49,'Oběhy prázdniny'!$A:$A,0),23)</f>
        <v>12849.799999999997</v>
      </c>
      <c r="G49" s="12">
        <f ca="1">INDEX('Oběhy víkendy'!$A:$W,MATCH($A49,'Oběhy víkendy'!$A:$A,0),23)</f>
        <v>0</v>
      </c>
      <c r="H49" s="29">
        <f t="shared" ref="H49:H60" ca="1" si="2">SUM(E49,F49,G49)</f>
        <v>83738.8</v>
      </c>
    </row>
    <row r="50" spans="1:10" x14ac:dyDescent="0.3">
      <c r="A50" s="30" t="str">
        <f t="shared" si="1"/>
        <v>345celkem</v>
      </c>
      <c r="B50" s="30">
        <v>345</v>
      </c>
      <c r="C50" s="12" t="str">
        <f ca="1">INDEX('Oběhy školní dny'!$A:$W,MATCH($A50,'Oběhy školní dny'!$A:$A,0),10)</f>
        <v>V</v>
      </c>
      <c r="D50" s="10" t="str">
        <f ca="1">INDEX('Oběhy školní dny'!$A:$W,MATCH($A50,'Oběhy školní dny'!$A:$A,0),3)</f>
        <v>Dolní Město,,pošta</v>
      </c>
      <c r="E50" s="11">
        <f ca="1">INDEX('Oběhy školní dny'!$A:$W,MATCH($A50,'Oběhy školní dny'!$A:$A,0),23)</f>
        <v>47601</v>
      </c>
      <c r="F50" s="26">
        <f ca="1">INDEX('Oběhy prázdniny'!$A:$W,MATCH($A50,'Oběhy prázdniny'!$A:$A,0),23)</f>
        <v>10913.399999999998</v>
      </c>
      <c r="G50" s="12">
        <f ca="1">INDEX('Oběhy víkendy'!$A:$W,MATCH($A50,'Oběhy víkendy'!$A:$A,0),23)</f>
        <v>0</v>
      </c>
      <c r="H50" s="29">
        <f t="shared" ca="1" si="2"/>
        <v>58514.399999999994</v>
      </c>
    </row>
    <row r="51" spans="1:10" x14ac:dyDescent="0.3">
      <c r="A51" s="30" t="str">
        <f t="shared" si="1"/>
        <v>346celkem</v>
      </c>
      <c r="B51" s="30">
        <v>346</v>
      </c>
      <c r="C51" s="12" t="str">
        <f ca="1">INDEX('Oběhy školní dny'!$A:$W,MATCH($A51,'Oběhy školní dny'!$A:$A,0),10)</f>
        <v>S</v>
      </c>
      <c r="D51" s="10" t="str">
        <f ca="1">INDEX('Oběhy školní dny'!$A:$W,MATCH($A51,'Oběhy školní dny'!$A:$A,0),3)</f>
        <v>Dolní Město,,pošta</v>
      </c>
      <c r="E51" s="11">
        <f ca="1">INDEX('Oběhy školní dny'!$A:$W,MATCH($A51,'Oběhy školní dny'!$A:$A,0),23)</f>
        <v>48954</v>
      </c>
      <c r="F51" s="26">
        <f ca="1">INDEX('Oběhy prázdniny'!$A:$W,MATCH($A51,'Oběhy prázdniny'!$A:$A,0),23)</f>
        <v>11223.6</v>
      </c>
      <c r="G51" s="12">
        <f ca="1">INDEX('Oběhy víkendy'!$A:$W,MATCH($A51,'Oběhy víkendy'!$A:$A,0),23)</f>
        <v>22623.999999999996</v>
      </c>
      <c r="H51" s="29">
        <f t="shared" ca="1" si="2"/>
        <v>82801.599999999991</v>
      </c>
    </row>
    <row r="52" spans="1:10" x14ac:dyDescent="0.3">
      <c r="A52" s="30" t="str">
        <f t="shared" si="1"/>
        <v>347celkem</v>
      </c>
      <c r="B52" s="30">
        <v>347</v>
      </c>
      <c r="C52" s="12" t="str">
        <f ca="1">INDEX('Oběhy školní dny'!$A:$W,MATCH($A52,'Oběhy školní dny'!$A:$A,0),10)</f>
        <v>V</v>
      </c>
      <c r="D52" s="10" t="str">
        <f ca="1">INDEX('Oběhy školní dny'!$A:$W,MATCH($A52,'Oběhy školní dny'!$A:$A,0),3)</f>
        <v>Lipnice n.Sáz.,,Lipnické nám.</v>
      </c>
      <c r="E52" s="11">
        <f ca="1">INDEX('Oběhy školní dny'!$A:$W,MATCH($A52,'Oběhy školní dny'!$A:$A,0),23)</f>
        <v>45858.5</v>
      </c>
      <c r="F52" s="26">
        <f ca="1">INDEX('Oběhy prázdniny'!$A:$W,MATCH($A52,'Oběhy prázdniny'!$A:$A,0),23)</f>
        <v>8836</v>
      </c>
      <c r="G52" s="12">
        <f ca="1">INDEX('Oběhy víkendy'!$A:$W,MATCH($A52,'Oběhy víkendy'!$A:$A,0),23)</f>
        <v>0</v>
      </c>
      <c r="H52" s="29">
        <f t="shared" ca="1" si="2"/>
        <v>54694.5</v>
      </c>
    </row>
    <row r="53" spans="1:10" x14ac:dyDescent="0.3">
      <c r="A53" s="30" t="str">
        <f t="shared" si="1"/>
        <v>348celkem</v>
      </c>
      <c r="B53" s="30">
        <v>348</v>
      </c>
      <c r="C53" s="12" t="str">
        <f ca="1">INDEX('Oběhy školní dny'!$A:$W,MATCH($A53,'Oběhy školní dny'!$A:$A,0),10)</f>
        <v>S</v>
      </c>
      <c r="D53" s="10" t="str">
        <f ca="1">INDEX('Oběhy školní dny'!$A:$W,MATCH($A53,'Oběhy školní dny'!$A:$A,0),3)</f>
        <v>Lipnice n.Sáz.,,Lipnické nám.</v>
      </c>
      <c r="E53" s="11">
        <f ca="1">INDEX('Oběhy školní dny'!$A:$W,MATCH($A53,'Oběhy školní dny'!$A:$A,0),23)</f>
        <v>52090.5</v>
      </c>
      <c r="F53" s="26">
        <f ca="1">INDEX('Oběhy prázdniny'!$A:$W,MATCH($A53,'Oběhy prázdniny'!$A:$A,0),23)</f>
        <v>11942.699999999999</v>
      </c>
      <c r="G53" s="12">
        <f ca="1">INDEX('Oběhy víkendy'!$A:$W,MATCH($A53,'Oběhy víkendy'!$A:$A,0),23)</f>
        <v>10528</v>
      </c>
      <c r="H53" s="29">
        <f t="shared" ca="1" si="2"/>
        <v>74561.2</v>
      </c>
    </row>
    <row r="54" spans="1:10" x14ac:dyDescent="0.3">
      <c r="A54" s="30" t="str">
        <f t="shared" si="1"/>
        <v>349celkem</v>
      </c>
      <c r="B54" s="30">
        <v>349</v>
      </c>
      <c r="C54" s="12" t="str">
        <f ca="1">INDEX('Oběhy školní dny'!$A:$W,MATCH($A54,'Oběhy školní dny'!$A:$A,0),10)</f>
        <v>S</v>
      </c>
      <c r="D54" s="10" t="str">
        <f ca="1">INDEX('Oběhy školní dny'!$A:$W,MATCH($A54,'Oběhy školní dny'!$A:$A,0),3)</f>
        <v>Leština u Světlé,,žel.zast.</v>
      </c>
      <c r="E54" s="11">
        <f ca="1">INDEX('Oběhy školní dny'!$A:$W,MATCH($A54,'Oběhy školní dny'!$A:$A,0),23)</f>
        <v>56354.5</v>
      </c>
      <c r="F54" s="26">
        <f ca="1">INDEX('Oběhy prázdniny'!$A:$W,MATCH($A54,'Oběhy prázdniny'!$A:$A,0),23)</f>
        <v>11040.300000000001</v>
      </c>
      <c r="G54" s="12">
        <f ca="1">INDEX('Oběhy víkendy'!$A:$W,MATCH($A54,'Oběhy víkendy'!$A:$A,0),23)</f>
        <v>0</v>
      </c>
      <c r="H54" s="29">
        <f t="shared" ca="1" si="2"/>
        <v>67394.8</v>
      </c>
    </row>
    <row r="55" spans="1:10" x14ac:dyDescent="0.3">
      <c r="A55" s="30" t="str">
        <f t="shared" si="1"/>
        <v>350celkem</v>
      </c>
      <c r="B55" s="30">
        <v>350</v>
      </c>
      <c r="C55" s="12" t="str">
        <f ca="1">INDEX('Oběhy školní dny'!$A:$W,MATCH($A55,'Oběhy školní dny'!$A:$A,0),10)</f>
        <v>V</v>
      </c>
      <c r="D55" s="10" t="str">
        <f ca="1">INDEX('Oběhy školní dny'!$A:$W,MATCH($A55,'Oběhy školní dny'!$A:$A,0),3)</f>
        <v>Číhošť</v>
      </c>
      <c r="E55" s="11">
        <f ca="1">INDEX('Oběhy školní dny'!$A:$W,MATCH($A55,'Oběhy školní dny'!$A:$A,0),23)</f>
        <v>53997</v>
      </c>
      <c r="F55" s="26">
        <f ca="1">INDEX('Oběhy prázdniny'!$A:$W,MATCH($A55,'Oběhy prázdniny'!$A:$A,0),23)</f>
        <v>11237.7</v>
      </c>
      <c r="G55" s="12">
        <f ca="1">INDEX('Oběhy víkendy'!$A:$W,MATCH($A55,'Oběhy víkendy'!$A:$A,0),23)</f>
        <v>0</v>
      </c>
      <c r="H55" s="29">
        <f t="shared" ca="1" si="2"/>
        <v>65234.7</v>
      </c>
    </row>
    <row r="56" spans="1:10" x14ac:dyDescent="0.3">
      <c r="A56" s="30" t="str">
        <f t="shared" si="1"/>
        <v>351celkem</v>
      </c>
      <c r="B56" s="30">
        <v>351</v>
      </c>
      <c r="C56" s="12" t="str">
        <f ca="1">INDEX('Oběhy školní dny'!$A:$W,MATCH($A56,'Oběhy školní dny'!$A:$A,0),10)</f>
        <v>S</v>
      </c>
      <c r="D56" s="10" t="str">
        <f ca="1">INDEX('Oběhy školní dny'!$A:$W,MATCH($A56,'Oběhy školní dny'!$A:$A,0),3)</f>
        <v>Pavlov</v>
      </c>
      <c r="E56" s="11">
        <f ca="1">INDEX('Oběhy školní dny'!$A:$W,MATCH($A56,'Oběhy školní dny'!$A:$A,0),23)</f>
        <v>52049.5</v>
      </c>
      <c r="F56" s="26">
        <f ca="1">INDEX('Oběhy prázdniny'!$A:$W,MATCH($A56,'Oběhy prázdniny'!$A:$A,0),23)</f>
        <v>11933.3</v>
      </c>
      <c r="G56" s="12">
        <f ca="1">INDEX('Oběhy víkendy'!$A:$W,MATCH($A56,'Oběhy víkendy'!$A:$A,0),23)</f>
        <v>0</v>
      </c>
      <c r="H56" s="29">
        <f t="shared" ca="1" si="2"/>
        <v>63982.8</v>
      </c>
    </row>
    <row r="57" spans="1:10" x14ac:dyDescent="0.3">
      <c r="A57" s="30" t="str">
        <f t="shared" si="1"/>
        <v>352celkem</v>
      </c>
      <c r="B57" s="30">
        <v>352</v>
      </c>
      <c r="C57" s="12" t="str">
        <f ca="1">INDEX('Oběhy školní dny'!$A:$W,MATCH($A57,'Oběhy školní dny'!$A:$A,0),10)</f>
        <v>V</v>
      </c>
      <c r="D57" s="10" t="str">
        <f ca="1">INDEX('Oběhy školní dny'!$A:$W,MATCH($A57,'Oběhy školní dny'!$A:$A,0),3)</f>
        <v>Světlá n.Sáz.,,Komenského</v>
      </c>
      <c r="E57" s="11">
        <f ca="1">INDEX('Oběhy školní dny'!$A:$W,MATCH($A57,'Oběhy školní dny'!$A:$A,0),23)</f>
        <v>77838.5</v>
      </c>
      <c r="F57" s="26">
        <f ca="1">INDEX('Oběhy prázdniny'!$A:$W,MATCH($A57,'Oběhy prázdniny'!$A:$A,0),23)</f>
        <v>17845.899999999998</v>
      </c>
      <c r="G57" s="12">
        <f ca="1">INDEX('Oběhy víkendy'!$A:$W,MATCH($A57,'Oběhy víkendy'!$A:$A,0),23)</f>
        <v>0</v>
      </c>
      <c r="H57" s="29">
        <f t="shared" ca="1" si="2"/>
        <v>95684.4</v>
      </c>
    </row>
    <row r="58" spans="1:10" x14ac:dyDescent="0.3">
      <c r="A58" s="30" t="str">
        <f t="shared" si="1"/>
        <v>353celkem</v>
      </c>
      <c r="B58" s="30">
        <v>353</v>
      </c>
      <c r="C58" s="12" t="str">
        <f ca="1">INDEX('Oběhy školní dny'!$A:$W,MATCH($A58,'Oběhy školní dny'!$A:$A,0),10)</f>
        <v>V</v>
      </c>
      <c r="D58" s="10" t="str">
        <f ca="1">INDEX('Oběhy školní dny'!$A:$W,MATCH($A58,'Oběhy školní dny'!$A:$A,0),3)</f>
        <v>Světlá n.Sáz.,,žel.st.</v>
      </c>
      <c r="E58" s="11">
        <f ca="1">INDEX('Oběhy školní dny'!$A:$W,MATCH($A58,'Oběhy školní dny'!$A:$A,0),23)</f>
        <v>45694.5</v>
      </c>
      <c r="F58" s="26">
        <f ca="1">INDEX('Oběhy prázdniny'!$A:$W,MATCH($A58,'Oběhy prázdniny'!$A:$A,0),23)</f>
        <v>10476.299999999999</v>
      </c>
      <c r="G58" s="12">
        <f ca="1">INDEX('Oběhy víkendy'!$A:$W,MATCH($A58,'Oběhy víkendy'!$A:$A,0),23)</f>
        <v>0</v>
      </c>
      <c r="H58" s="29">
        <f t="shared" ca="1" si="2"/>
        <v>56170.8</v>
      </c>
    </row>
    <row r="59" spans="1:10" x14ac:dyDescent="0.3">
      <c r="A59" s="30" t="str">
        <f t="shared" si="1"/>
        <v>354celkem</v>
      </c>
      <c r="B59" s="30">
        <v>354</v>
      </c>
      <c r="C59" s="12" t="str">
        <f ca="1">INDEX('Oběhy školní dny'!$A:$W,MATCH($A59,'Oběhy školní dny'!$A:$A,0),10)</f>
        <v>S</v>
      </c>
      <c r="D59" s="10" t="str">
        <f ca="1">INDEX('Oběhy školní dny'!$A:$W,MATCH($A59,'Oběhy školní dny'!$A:$A,0),3)</f>
        <v>Malčín</v>
      </c>
      <c r="E59" s="11">
        <f ca="1">INDEX('Oběhy školní dny'!$A:$W,MATCH($A59,'Oběhy školní dny'!$A:$A,0),23)</f>
        <v>65600</v>
      </c>
      <c r="F59" s="26">
        <f ca="1">INDEX('Oběhy prázdniny'!$A:$W,MATCH($A59,'Oběhy prázdniny'!$A:$A,0),23)</f>
        <v>15039.999999999996</v>
      </c>
      <c r="G59" s="12">
        <f ca="1">INDEX('Oběhy víkendy'!$A:$W,MATCH($A59,'Oběhy víkendy'!$A:$A,0),23)</f>
        <v>0</v>
      </c>
      <c r="H59" s="29">
        <f t="shared" ca="1" si="2"/>
        <v>80640</v>
      </c>
    </row>
    <row r="60" spans="1:10" ht="15" thickBot="1" x14ac:dyDescent="0.35">
      <c r="A60" s="106" t="str">
        <f t="shared" si="1"/>
        <v>355celkem</v>
      </c>
      <c r="B60" s="106">
        <v>355</v>
      </c>
      <c r="C60" s="107" t="str">
        <f ca="1">INDEX('Oběhy školní dny'!$A:$W,MATCH($A60,'Oběhy školní dny'!$A:$A,0),10)</f>
        <v>V</v>
      </c>
      <c r="D60" s="108" t="str">
        <f ca="1">INDEX('Oběhy školní dny'!$A:$W,MATCH($A60,'Oběhy školní dny'!$A:$A,0),3)</f>
        <v>Ledeč n.Sáz.,,sídl.Plácky</v>
      </c>
      <c r="E60" s="31">
        <f ca="1">INDEX('Oběhy školní dny'!$A:$W,MATCH($A60,'Oběhy školní dny'!$A:$A,0),23)</f>
        <v>47170.5</v>
      </c>
      <c r="F60" s="26">
        <f ca="1">INDEX('Oběhy prázdniny'!$A:$W,MATCH($A60,'Oběhy prázdniny'!$A:$A,0),23)</f>
        <v>9832.4</v>
      </c>
      <c r="G60" s="32">
        <f ca="1">INDEX('Oběhy víkendy'!$A:$W,MATCH($A60,'Oběhy víkendy'!$A:$A,0),23)</f>
        <v>16620.8</v>
      </c>
      <c r="H60" s="33">
        <f t="shared" ca="1" si="2"/>
        <v>73623.7</v>
      </c>
    </row>
    <row r="61" spans="1:10" ht="15" thickBot="1" x14ac:dyDescent="0.35">
      <c r="A61" s="202" t="s">
        <v>38</v>
      </c>
      <c r="B61" s="203"/>
      <c r="C61" s="203"/>
      <c r="D61" s="204"/>
      <c r="E61" s="102">
        <f ca="1">SUM(E6:E60)</f>
        <v>2858019.5</v>
      </c>
      <c r="F61" s="105">
        <f ca="1">SUM(F6:F60)</f>
        <v>593732.20000000007</v>
      </c>
      <c r="G61" s="103">
        <f ca="1">SUM(G6:G60)</f>
        <v>257885.6</v>
      </c>
      <c r="H61" s="104">
        <f ca="1">SUM(H6:H60)</f>
        <v>3709637.2999999993</v>
      </c>
    </row>
    <row r="62" spans="1:10" x14ac:dyDescent="0.3">
      <c r="A62" s="4"/>
      <c r="B62" s="4"/>
      <c r="C62" s="4"/>
      <c r="D62" s="4"/>
      <c r="E62" s="4"/>
      <c r="F62" s="4"/>
      <c r="G62" s="4"/>
      <c r="H62" s="4"/>
    </row>
    <row r="63" spans="1:10" x14ac:dyDescent="0.3">
      <c r="B63" s="14" t="s">
        <v>37</v>
      </c>
      <c r="C63" s="4"/>
      <c r="D63" s="4"/>
      <c r="E63" s="14" t="s">
        <v>41</v>
      </c>
      <c r="F63" s="4"/>
      <c r="G63" s="4"/>
      <c r="H63" s="4"/>
      <c r="I63" s="14" t="s">
        <v>39</v>
      </c>
    </row>
    <row r="64" spans="1:10" x14ac:dyDescent="0.3">
      <c r="A64" s="4"/>
      <c r="B64" s="4" t="s">
        <v>5</v>
      </c>
      <c r="C64" s="4">
        <f ca="1">COUNTIFS($C$6:$C$60,B64)</f>
        <v>28</v>
      </c>
      <c r="D64" s="13"/>
      <c r="E64" s="4" t="s">
        <v>5</v>
      </c>
      <c r="F64" s="6">
        <f ca="1">SUMIFS(H$6:H$60,$C$6:$C$60,E64)</f>
        <v>2014831.0000000002</v>
      </c>
      <c r="I64" s="4" t="s">
        <v>5</v>
      </c>
      <c r="J64" s="6">
        <f ca="1">F64/C64</f>
        <v>71958.250000000015</v>
      </c>
    </row>
    <row r="65" spans="1:10" x14ac:dyDescent="0.3">
      <c r="A65" s="4"/>
      <c r="B65" s="25" t="s">
        <v>6</v>
      </c>
      <c r="C65" s="4">
        <f ca="1">COUNTIFS($C$6:$C$60,B65)</f>
        <v>27</v>
      </c>
      <c r="D65" s="13"/>
      <c r="E65" s="25" t="s">
        <v>6</v>
      </c>
      <c r="F65" s="6">
        <f ca="1">SUMIFS(H$6:H$60,$C$6:$C$60,E65)</f>
        <v>1694806.2999999998</v>
      </c>
      <c r="I65" s="25" t="s">
        <v>6</v>
      </c>
      <c r="J65" s="6">
        <f ca="1">F65/C65</f>
        <v>62770.603703703695</v>
      </c>
    </row>
    <row r="66" spans="1:10" x14ac:dyDescent="0.3">
      <c r="A66" s="4"/>
      <c r="B66" s="4" t="s">
        <v>8</v>
      </c>
      <c r="C66" s="4">
        <f ca="1">COUNTIFS($C$6:$C$60,B66)</f>
        <v>0</v>
      </c>
      <c r="D66" s="14"/>
      <c r="E66" s="4" t="s">
        <v>8</v>
      </c>
      <c r="F66" s="6">
        <f ca="1">SUMIFS(H$6:H$60,$C$6:$C$60,E66)</f>
        <v>0</v>
      </c>
      <c r="I66" s="4" t="s">
        <v>8</v>
      </c>
      <c r="J66" s="6">
        <v>0</v>
      </c>
    </row>
    <row r="67" spans="1:10" x14ac:dyDescent="0.3">
      <c r="A67" s="4"/>
      <c r="B67" s="14" t="s">
        <v>10</v>
      </c>
      <c r="C67" s="4">
        <f ca="1">SUM(C64:C66)</f>
        <v>55</v>
      </c>
      <c r="E67" s="14" t="s">
        <v>10</v>
      </c>
      <c r="F67" s="6">
        <f ca="1">SUM(F64:F66)</f>
        <v>3709637.3</v>
      </c>
      <c r="I67" s="14" t="s">
        <v>10</v>
      </c>
      <c r="J67" s="6">
        <f ca="1">F67/C67</f>
        <v>67447.950909090912</v>
      </c>
    </row>
    <row r="68" spans="1:10" x14ac:dyDescent="0.3">
      <c r="A68" s="4"/>
      <c r="B68" s="4"/>
      <c r="C68" s="4"/>
      <c r="D68" s="13"/>
      <c r="E68" s="4"/>
      <c r="F68" s="4"/>
      <c r="G68" s="4"/>
      <c r="H68" s="6"/>
    </row>
    <row r="69" spans="1:10" x14ac:dyDescent="0.3">
      <c r="A69" s="4"/>
      <c r="B69" s="4"/>
      <c r="C69" s="4"/>
      <c r="D69" s="13"/>
      <c r="E69" s="4"/>
      <c r="F69" s="4"/>
      <c r="G69" s="4"/>
      <c r="H69" s="6"/>
    </row>
    <row r="70" spans="1:10" x14ac:dyDescent="0.3">
      <c r="A70" s="4"/>
      <c r="B70" s="4"/>
      <c r="C70" s="4"/>
      <c r="D70" s="4"/>
      <c r="E70" s="4"/>
      <c r="F70" s="4"/>
      <c r="G70" s="4"/>
      <c r="H70" s="6"/>
    </row>
    <row r="71" spans="1:10" x14ac:dyDescent="0.3">
      <c r="A71" s="4"/>
      <c r="B71" s="4"/>
      <c r="C71" s="4"/>
      <c r="D71" s="4"/>
      <c r="E71" s="4"/>
      <c r="F71" s="4"/>
      <c r="G71" s="4"/>
      <c r="H71" s="6"/>
    </row>
    <row r="72" spans="1:10" x14ac:dyDescent="0.3">
      <c r="A72" s="4"/>
      <c r="B72" s="4"/>
      <c r="C72" s="4"/>
      <c r="D72" s="4"/>
      <c r="E72" s="4"/>
      <c r="F72" s="4"/>
      <c r="G72" s="4"/>
      <c r="H72" s="4"/>
    </row>
    <row r="73" spans="1:10" x14ac:dyDescent="0.3">
      <c r="A73" s="4"/>
      <c r="B73" s="4"/>
      <c r="C73" s="4"/>
      <c r="D73" s="4"/>
      <c r="E73" s="4"/>
      <c r="F73" s="4"/>
      <c r="G73" s="4"/>
      <c r="H73" s="4"/>
    </row>
    <row r="74" spans="1:10" x14ac:dyDescent="0.3">
      <c r="A74" s="4"/>
      <c r="B74" s="4"/>
      <c r="C74" s="4"/>
      <c r="D74" s="4"/>
      <c r="E74" s="4"/>
      <c r="F74" s="4"/>
      <c r="G74" s="4"/>
      <c r="H74" s="4"/>
    </row>
    <row r="75" spans="1:10" x14ac:dyDescent="0.3">
      <c r="A75" s="4"/>
      <c r="B75" s="4"/>
      <c r="C75" s="4"/>
      <c r="D75" s="4"/>
      <c r="E75" s="4"/>
      <c r="F75" s="4"/>
      <c r="G75" s="4"/>
      <c r="H75" s="4"/>
    </row>
    <row r="76" spans="1:10" x14ac:dyDescent="0.3">
      <c r="A76" s="4"/>
      <c r="B76" s="4"/>
      <c r="C76" s="4"/>
      <c r="D76" s="4"/>
      <c r="E76" s="4"/>
      <c r="F76" s="4"/>
      <c r="G76" s="4"/>
      <c r="H76" s="4"/>
    </row>
    <row r="77" spans="1:10" x14ac:dyDescent="0.3">
      <c r="A77" s="4"/>
      <c r="B77" s="4"/>
      <c r="C77" s="4"/>
      <c r="D77" s="4"/>
      <c r="E77" s="4"/>
      <c r="F77" s="4"/>
      <c r="G77" s="4"/>
      <c r="H77" s="4"/>
    </row>
  </sheetData>
  <mergeCells count="2">
    <mergeCell ref="E4:H4"/>
    <mergeCell ref="A61:D61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6"/>
  <sheetViews>
    <sheetView workbookViewId="0">
      <selection activeCell="D46" sqref="D46"/>
    </sheetView>
  </sheetViews>
  <sheetFormatPr defaultRowHeight="14.4" x14ac:dyDescent="0.3"/>
  <cols>
    <col min="1" max="16" width="6.33203125" customWidth="1"/>
  </cols>
  <sheetData>
    <row r="1" spans="1:15" s="2" customFormat="1" x14ac:dyDescent="0.3">
      <c r="A1" s="2" t="s">
        <v>0</v>
      </c>
      <c r="B1" s="2" t="s">
        <v>1</v>
      </c>
      <c r="D1" s="2" t="s">
        <v>7</v>
      </c>
      <c r="F1" s="2" t="s">
        <v>0</v>
      </c>
      <c r="G1" s="2" t="s">
        <v>1</v>
      </c>
      <c r="I1" s="2" t="s">
        <v>7</v>
      </c>
      <c r="L1" s="2" t="s">
        <v>0</v>
      </c>
      <c r="M1" s="2" t="s">
        <v>1</v>
      </c>
      <c r="O1" s="2" t="s">
        <v>7</v>
      </c>
    </row>
    <row r="2" spans="1:15" x14ac:dyDescent="0.3">
      <c r="A2" t="s">
        <v>2</v>
      </c>
      <c r="C2" t="str">
        <f t="shared" ref="C2:C6" si="0">CONCATENATE(A2,B2)</f>
        <v>X</v>
      </c>
      <c r="D2" s="3">
        <v>205</v>
      </c>
      <c r="F2" t="s">
        <v>2</v>
      </c>
      <c r="H2" t="str">
        <f t="shared" ref="H2" si="1">CONCATENATE(F2,G2)</f>
        <v>X</v>
      </c>
      <c r="I2" s="3">
        <v>47</v>
      </c>
      <c r="L2">
        <v>6</v>
      </c>
      <c r="N2" t="str">
        <f t="shared" ref="N2:N4" si="2">CONCATENATE(L2,M2)</f>
        <v>6</v>
      </c>
      <c r="O2" s="3">
        <v>52</v>
      </c>
    </row>
    <row r="3" spans="1:15" x14ac:dyDescent="0.3">
      <c r="A3" t="s">
        <v>2</v>
      </c>
      <c r="B3">
        <v>10</v>
      </c>
      <c r="C3" t="str">
        <f t="shared" si="0"/>
        <v>X10</v>
      </c>
      <c r="D3" s="3">
        <v>195</v>
      </c>
      <c r="F3" t="s">
        <v>2</v>
      </c>
      <c r="G3">
        <v>10</v>
      </c>
      <c r="H3" t="str">
        <f t="shared" ref="H3:H6" si="3">CONCATENATE(F3,G3)</f>
        <v>X10</v>
      </c>
      <c r="I3" s="3">
        <v>0</v>
      </c>
      <c r="L3" t="s">
        <v>4</v>
      </c>
      <c r="N3" t="str">
        <f t="shared" si="2"/>
        <v>+</v>
      </c>
      <c r="O3" s="3">
        <v>60</v>
      </c>
    </row>
    <row r="4" spans="1:15" x14ac:dyDescent="0.3">
      <c r="A4" t="s">
        <v>2</v>
      </c>
      <c r="B4">
        <v>25</v>
      </c>
      <c r="C4" t="str">
        <f t="shared" si="0"/>
        <v>X25</v>
      </c>
      <c r="D4" s="3">
        <v>205</v>
      </c>
      <c r="F4" t="s">
        <v>2</v>
      </c>
      <c r="G4">
        <v>25</v>
      </c>
      <c r="H4" t="str">
        <f t="shared" si="3"/>
        <v>X25</v>
      </c>
      <c r="I4" s="3">
        <v>0</v>
      </c>
      <c r="L4" t="s">
        <v>3</v>
      </c>
      <c r="N4" t="str">
        <f t="shared" si="2"/>
        <v>6+</v>
      </c>
      <c r="O4" s="3">
        <v>112</v>
      </c>
    </row>
    <row r="5" spans="1:15" x14ac:dyDescent="0.3">
      <c r="A5" t="s">
        <v>2</v>
      </c>
      <c r="B5">
        <v>35</v>
      </c>
      <c r="C5" t="str">
        <f t="shared" si="0"/>
        <v>X35</v>
      </c>
      <c r="D5" s="3">
        <v>0</v>
      </c>
      <c r="F5" t="s">
        <v>2</v>
      </c>
      <c r="G5">
        <v>35</v>
      </c>
      <c r="H5" t="str">
        <f t="shared" si="3"/>
        <v>X35</v>
      </c>
      <c r="I5" s="3">
        <v>57</v>
      </c>
    </row>
    <row r="6" spans="1:15" x14ac:dyDescent="0.3">
      <c r="A6" t="s">
        <v>2</v>
      </c>
      <c r="B6">
        <v>45</v>
      </c>
      <c r="C6" t="str">
        <f t="shared" si="0"/>
        <v>X45</v>
      </c>
      <c r="D6" s="3">
        <v>0</v>
      </c>
      <c r="F6" t="s">
        <v>2</v>
      </c>
      <c r="G6">
        <v>45</v>
      </c>
      <c r="H6" t="str">
        <f t="shared" si="3"/>
        <v>X45</v>
      </c>
      <c r="I6" s="3">
        <v>47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Oběhy školní dny</vt:lpstr>
      <vt:lpstr>Oběhy prázdniny</vt:lpstr>
      <vt:lpstr>Oběhy víkendy</vt:lpstr>
      <vt:lpstr>Přehled</vt:lpstr>
      <vt:lpstr>Počty dní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2023-08-06T16:09:02Z</dcterms:modified>
</cp:coreProperties>
</file>