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ALFA-34901 - stavební část" sheetId="2" r:id="rId2"/>
    <sheet name="ALFA-34902 - elektroinsta..." sheetId="3" r:id="rId3"/>
    <sheet name="ALFA-34903 - vedlejší a o..." sheetId="4" r:id="rId4"/>
    <sheet name="Seznam figur" sheetId="5" r:id="rId5"/>
    <sheet name="Pokyny pro vyplnění" sheetId="6" r:id="rId6"/>
  </sheets>
  <definedNames>
    <definedName name="_xlnm.Print_Area" localSheetId="0">'Rekapitulace stavby'!$D$4:$AO$36,'Rekapitulace stavby'!$C$42:$AQ$58</definedName>
    <definedName name="_xlnm._FilterDatabase" localSheetId="1" hidden="1">'ALFA-34901 - stavební část'!$C$98:$K$869</definedName>
    <definedName name="_xlnm.Print_Area" localSheetId="1">'ALFA-34901 - stavební část'!$C$4:$J$39,'ALFA-34901 - stavební část'!$C$45:$J$80,'ALFA-34901 - stavební část'!$C$86:$K$869</definedName>
    <definedName name="_xlnm._FilterDatabase" localSheetId="2" hidden="1">'ALFA-34902 - elektroinsta...'!$C$84:$K$143</definedName>
    <definedName name="_xlnm.Print_Area" localSheetId="2">'ALFA-34902 - elektroinsta...'!$C$4:$J$39,'ALFA-34902 - elektroinsta...'!$C$45:$J$66,'ALFA-34902 - elektroinsta...'!$C$72:$K$143</definedName>
    <definedName name="_xlnm._FilterDatabase" localSheetId="3" hidden="1">'ALFA-34903 - vedlejší a o...'!$C$81:$K$130</definedName>
    <definedName name="_xlnm.Print_Area" localSheetId="3">'ALFA-34903 - vedlejší a o...'!$C$4:$J$39,'ALFA-34903 - vedlejší a o...'!$C$45:$J$63,'ALFA-34903 - vedlejší a o...'!$C$69:$K$130</definedName>
    <definedName name="_xlnm.Print_Area" localSheetId="4">'Seznam figur'!$C$4:$G$377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'ALFA-34901 - stavební část'!$98:$98</definedName>
    <definedName name="_xlnm.Print_Titles" localSheetId="2">'ALFA-34902 - elektroinsta...'!$84:$84</definedName>
    <definedName name="_xlnm.Print_Titles" localSheetId="3">'ALFA-34903 - vedlejší a o...'!$81:$81</definedName>
    <definedName name="_xlnm.Print_Titles" localSheetId="4">'Seznam figur'!$9:$9</definedName>
  </definedNames>
  <calcPr fullCalcOnLoad="1"/>
</workbook>
</file>

<file path=xl/sharedStrings.xml><?xml version="1.0" encoding="utf-8"?>
<sst xmlns="http://schemas.openxmlformats.org/spreadsheetml/2006/main" count="10882" uniqueCount="1835">
  <si>
    <t>Export Komplet</t>
  </si>
  <si>
    <t>VZ</t>
  </si>
  <si>
    <t>2.0</t>
  </si>
  <si>
    <t>ZAMOK</t>
  </si>
  <si>
    <t>False</t>
  </si>
  <si>
    <t>{17e46cc8-42bf-48fa-896a-aef4b03b0762}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</si>
  <si>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</si>
  <si>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</si>
  <si>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</si>
  <si>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</si>
  <si>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</si>
  <si>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</si>
  <si>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</si>
  <si>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</si>
  <si>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ALFA-3491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</si>
  <si>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</si>
  <si>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</si>
  <si>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Horácké divadlo Jihlava - oprava garáží Gorkého 13</t>
  </si>
  <si>
    <t>KSO:</t>
  </si>
  <si>
    <t>812 63 12</t>
  </si>
  <si>
    <t>CC-CZ:</t>
  </si>
  <si>
    <t>12741</t>
  </si>
  <si>
    <t>Místo:</t>
  </si>
  <si>
    <t>Jihlava</t>
  </si>
  <si>
    <t>Datum:</t>
  </si>
  <si>
    <t>6. 6. 2023</t>
  </si>
  <si>
    <t>Zadavatel:</t>
  </si>
  <si>
    <t>IČ:</t>
  </si>
  <si>
    <t/>
  </si>
  <si>
    <t>Kraj Vysočina, Žižkova 1882/57, Jihlava</t>
  </si>
  <si>
    <t>DIČ:</t>
  </si>
  <si>
    <t>Uchazeč:</t>
  </si>
  <si>
    <t>Vyplň údaj</t>
  </si>
  <si>
    <t>Projektant:</t>
  </si>
  <si>
    <t>Atelier Alfa spol. s r.o., Jihlava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</si>
  <si>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</si>
  <si>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</si>
  <si>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</si>
  <si>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</si>
  <si>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</si>
  <si>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</si>
  <si>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</si>
  <si>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</si>
  <si>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</si>
  <si>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</si>
  <si>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</si>
  <si>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</si>
  <si>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</si>
  <si>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</si>
  <si>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</si>
  <si>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</si>
  <si>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</si>
  <si>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</si>
  <si>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</si>
  <si>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</si>
  <si>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</si>
  <si>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</si>
  <si>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</si>
  <si>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</si>
  <si>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</si>
  <si>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</si>
  <si>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</si>
  <si>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</si>
  <si>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</si>
  <si>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</si>
  <si>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</si>
  <si>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</si>
  <si>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</si>
  <si>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</si>
  <si>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</si>
  <si>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</si>
  <si>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</si>
  <si>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</si>
  <si>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</si>
  <si>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</si>
  <si>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</si>
  <si>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</si>
  <si>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</si>
  <si>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</si>
  <si>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ALFA-34901</t>
  </si>
  <si>
    <t>stavební část</t>
  </si>
  <si>
    <t>STA</t>
  </si>
  <si>
    <t>1</t>
  </si>
  <si>
    <t>{e8902469-265b-4663-9d7b-5080ebd55d38}</t>
  </si>
  <si>
    <t>2</t>
  </si>
  <si>
    <t>ALFA-34902</t>
  </si>
  <si>
    <t>elektroinstalace</t>
  </si>
  <si>
    <t>{685a1889-1d3b-4a0a-b26d-d02a1d577233}</t>
  </si>
  <si>
    <t>ALFA-34903</t>
  </si>
  <si>
    <t>vedlejší a ostatní náklady</t>
  </si>
  <si>
    <t>VON</t>
  </si>
  <si>
    <t>{a75c4647-4273-4616-bd87-d05d3cbb2c8c}</t>
  </si>
  <si>
    <t>bkryt1</t>
  </si>
  <si>
    <t>398,727</t>
  </si>
  <si>
    <t>bmaz1</t>
  </si>
  <si>
    <t>32,144</t>
  </si>
  <si>
    <t>KRYCÍ LIST SOUPISU PRACÍ</t>
  </si>
  <si>
    <t>bmaz11</t>
  </si>
  <si>
    <t>27,566</t>
  </si>
  <si>
    <t>bom1</t>
  </si>
  <si>
    <t>511,32</t>
  </si>
  <si>
    <t>bom11</t>
  </si>
  <si>
    <t>39,686</t>
  </si>
  <si>
    <t>bom12</t>
  </si>
  <si>
    <t>48,713</t>
  </si>
  <si>
    <t>Objekt:</t>
  </si>
  <si>
    <t>bom13</t>
  </si>
  <si>
    <t>422,921</t>
  </si>
  <si>
    <t>ALFA-34901 - stavební část</t>
  </si>
  <si>
    <t>bom2</t>
  </si>
  <si>
    <t>77,842</t>
  </si>
  <si>
    <t>bom5</t>
  </si>
  <si>
    <t>89,24</t>
  </si>
  <si>
    <t>bom6</t>
  </si>
  <si>
    <t>55,582</t>
  </si>
  <si>
    <t>bsdk1</t>
  </si>
  <si>
    <t>56,147</t>
  </si>
  <si>
    <t>dil1</t>
  </si>
  <si>
    <t>22,902</t>
  </si>
  <si>
    <t>dil2</t>
  </si>
  <si>
    <t>67,046</t>
  </si>
  <si>
    <t>fol2</t>
  </si>
  <si>
    <t>geo1</t>
  </si>
  <si>
    <t>207,233</t>
  </si>
  <si>
    <t>geo2</t>
  </si>
  <si>
    <t>10,057</t>
  </si>
  <si>
    <t>lat1</t>
  </si>
  <si>
    <t>468,952</t>
  </si>
  <si>
    <t>leš1</t>
  </si>
  <si>
    <t>688,818</t>
  </si>
  <si>
    <t>leš11</t>
  </si>
  <si>
    <t>249,338</t>
  </si>
  <si>
    <t>mal1</t>
  </si>
  <si>
    <t>211,461</t>
  </si>
  <si>
    <t>mal3</t>
  </si>
  <si>
    <t>88,399</t>
  </si>
  <si>
    <t>mal4</t>
  </si>
  <si>
    <t>422,922</t>
  </si>
  <si>
    <t>mal51</t>
  </si>
  <si>
    <t>142,14</t>
  </si>
  <si>
    <t>nás11</t>
  </si>
  <si>
    <t>30,029</t>
  </si>
  <si>
    <t>nás12</t>
  </si>
  <si>
    <t>1,057</t>
  </si>
  <si>
    <t xml:space="preserve">ROZPOČET JE UPRAVEN DLE OFICIÁLNÍHO INDEXU STAVEBNÍCH PRACÍ URS PRAHA 2022/I - 2023/I = index 0,993  - U veškerých dodávek výrobků bude do ceny zahrnuta jejich montáž vč. dodávky potřebného kotvení, doplňkového materiálu, staveništní a mimostaveništní dopravy v případě, že tyto činosti nejsou oceněny v samostatných položkách jednotlivých částí soupisu prací. U vybraných výrobků je nutné do ceny díla zahrnout zpracování dodavatelské, případně dílenské dokumentace, dále výrobu prototypů, provádění barevného a materiálového vzorkování apod. - Položky jsou sestaveny za pomocí Cenové soustavy ÚRS nebo pomocí položek vlastních. Pro všechny položky platí, že do ceny je nutno zahrnout náklady spojené s koordinací, s pokyny vyplývajícími z RDP, zejména TZ. - Uchazeč o veřejnou zakázku je povinen při oceňování soutěžního SOUPISU PRACÍ provést kontrolu funkce aritmetických vzorců jednotlivých položkových soupisů ve vazbě na jednotlivé oddíly, rekapitulace a krycí listy. - Kde není výslovně uvedeno, bude pracovní postup a technologie provádění stanovena oprávněnou osobou zhotovitele. - Výkaz výměr je nutno číst společně s výkresy, tech. zprávou a specifikacemi - Veškeré rozměry budou upřesněny po odkrytí a prozkoumání jednotlivých prvků.  Všechny položky se odkazují na výkresovou dokumentaci, technické zprávy . </t>
  </si>
  <si>
    <t>nát1</t>
  </si>
  <si>
    <t>600,62</t>
  </si>
  <si>
    <t>nát2</t>
  </si>
  <si>
    <t>982,859</t>
  </si>
  <si>
    <t>nát4</t>
  </si>
  <si>
    <t>166,89</t>
  </si>
  <si>
    <t>nát91</t>
  </si>
  <si>
    <t>144,822</t>
  </si>
  <si>
    <t>řez1</t>
  </si>
  <si>
    <t>1,452</t>
  </si>
  <si>
    <t>řez2</t>
  </si>
  <si>
    <t>1,169</t>
  </si>
  <si>
    <t>řez3</t>
  </si>
  <si>
    <t>22,807</t>
  </si>
  <si>
    <t>řez5</t>
  </si>
  <si>
    <t>1,238</t>
  </si>
  <si>
    <t>sdk1</t>
  </si>
  <si>
    <t>8,04</t>
  </si>
  <si>
    <t>sdk2</t>
  </si>
  <si>
    <t>49,172</t>
  </si>
  <si>
    <t>sdk3</t>
  </si>
  <si>
    <t>57,212</t>
  </si>
  <si>
    <t>tr1</t>
  </si>
  <si>
    <t>82,5</t>
  </si>
  <si>
    <t>ved1</t>
  </si>
  <si>
    <t>bed1</t>
  </si>
  <si>
    <t>797,454</t>
  </si>
  <si>
    <t>zákl1</t>
  </si>
  <si>
    <t>40,89</t>
  </si>
  <si>
    <t>zás1</t>
  </si>
  <si>
    <t>15,938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</si>
  <si>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</si>
  <si>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</si>
  <si>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</si>
  <si>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</si>
  <si>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</si>
  <si>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</si>
  <si>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6 - Úpravy povrchů, podlahy a osazování výplní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</si>
  <si>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</si>
  <si>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</si>
  <si>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</si>
  <si>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</si>
  <si>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</si>
  <si>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</si>
  <si>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</si>
  <si>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</si>
  <si>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722 - Zdravotechnika - vnitřní vodovod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</si>
  <si>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</si>
  <si>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</si>
  <si>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</si>
  <si>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</si>
  <si>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</si>
  <si>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</si>
  <si>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</si>
  <si>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</si>
  <si>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</si>
  <si>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</si>
  <si>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</si>
  <si>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</si>
  <si>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</si>
  <si>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</si>
  <si>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</si>
  <si>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</si>
  <si>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</si>
  <si>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</si>
  <si>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</si>
  <si>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</si>
  <si>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</si>
  <si>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</si>
  <si>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</si>
  <si>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</si>
  <si>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</si>
  <si>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</si>
  <si>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174111102</t>
  </si>
  <si>
    <t>Zásyp sypaninou z jakékoliv horniny ručně s uložením výkopku ve vrstvách se zhutněním v uzavřených prostorách s urovnáním povrchu zásypu</t>
  </si>
  <si>
    <t>m3</t>
  </si>
  <si>
    <t>CS ÚRS 2022 01</t>
  </si>
  <si>
    <t>4</t>
  </si>
  <si>
    <t>-791455555</t>
  </si>
  <si>
    <t>Online PSC</t>
  </si>
  <si>
    <t>https://podminky.urs.cz/item/CS_URS_2022_01/174111102</t>
  </si>
  <si>
    <t>VV</t>
  </si>
  <si>
    <t>"v.č. D.1.1.04 - NS - půdorys 1. NP, TZ"</t>
  </si>
  <si>
    <t>10,45*0,87*1,2</t>
  </si>
  <si>
    <t>6,02*0,87*0,96</t>
  </si>
  <si>
    <t>Součet</t>
  </si>
  <si>
    <t>M</t>
  </si>
  <si>
    <t>58981122</t>
  </si>
  <si>
    <t>recyklát betonový frakce 0/32</t>
  </si>
  <si>
    <t>t</t>
  </si>
  <si>
    <t>8</t>
  </si>
  <si>
    <t>-1757466778</t>
  </si>
  <si>
    <t>zás1*2</t>
  </si>
  <si>
    <t>6</t>
  </si>
  <si>
    <t>Úpravy povrchů, podlahy a osazování výplní</t>
  </si>
  <si>
    <t>3</t>
  </si>
  <si>
    <t>611325417</t>
  </si>
  <si>
    <t>Oprava vápenocementové omítky vnitřních ploch hladké, tloušťky do 20 mm, s celoplošným přeštukováním, tloušťky štuku 3 mm stropů, v rozsahu opravované plochy přes 10 do 30%</t>
  </si>
  <si>
    <t>m2</t>
  </si>
  <si>
    <t>-1682470764</t>
  </si>
  <si>
    <t>https://podminky.urs.cz/item/CS_URS_2022_01/611325417</t>
  </si>
  <si>
    <t>611325418</t>
  </si>
  <si>
    <t>Oprava vápenocementové omítky vnitřních ploch hladké, tloušťky do 20 mm, s celoplošným přeštukováním, tloušťky štuku 3 mm stropů, v rozsahu opravované plochy přes 30 do 50%</t>
  </si>
  <si>
    <t>1394059787</t>
  </si>
  <si>
    <t>https://podminky.urs.cz/item/CS_URS_2022_01/611325418</t>
  </si>
  <si>
    <t>5</t>
  </si>
  <si>
    <t>612135101</t>
  </si>
  <si>
    <t>Hrubá výplň rýh maltou jakékoli šířky rýhy ve stěnách</t>
  </si>
  <si>
    <t>1639879004</t>
  </si>
  <si>
    <t>https://podminky.urs.cz/item/CS_URS_2022_01/612135101</t>
  </si>
  <si>
    <t>"v.č. D.1.1.03 - BP - půdorys 1. NP, TZ"</t>
  </si>
  <si>
    <t>2,37*(0,6+0,9)</t>
  </si>
  <si>
    <t>(3,696+0,18+3,423+0,33)*0,37</t>
  </si>
  <si>
    <t>619991001</t>
  </si>
  <si>
    <t>Zakrytí vnitřních ploch před znečištěním včetně pozdějšího odkrytí podlah fólií přilepenou lepící páskou</t>
  </si>
  <si>
    <t>1627667872</t>
  </si>
  <si>
    <t>https://podminky.urs.cz/item/CS_URS_2022_01/619991001</t>
  </si>
  <si>
    <t>"v.č. D.1.1.07 - NS - půdorys 2. NP, TZ"</t>
  </si>
  <si>
    <t>44,3</t>
  </si>
  <si>
    <t>7</t>
  </si>
  <si>
    <t>622326252</t>
  </si>
  <si>
    <t>Oprava vápenocementové omítky s celoplošným přeštukováním vnějších ploch stupně členitosti 1, v rozsahu opravované plochy přes 10 do 30%</t>
  </si>
  <si>
    <t>-1491648108</t>
  </si>
  <si>
    <t>https://podminky.urs.cz/item/CS_URS_2022_01/622326252</t>
  </si>
  <si>
    <t>622326356</t>
  </si>
  <si>
    <t>Oprava vápenocementové omítky s celoplošným přeštukováním vnějších ploch stupně členitosti 2, v rozsahu opravované plochy přes 40 do 50%</t>
  </si>
  <si>
    <t>-1965096396</t>
  </si>
  <si>
    <t>https://podminky.urs.cz/item/CS_URS_2022_01/622326356</t>
  </si>
  <si>
    <t>9</t>
  </si>
  <si>
    <t>629135102</t>
  </si>
  <si>
    <t>Vyrovnávací vrstva z cementové malty pod klempířskými prvky šířky přes 150 do 300 mm</t>
  </si>
  <si>
    <t>m</t>
  </si>
  <si>
    <t>-775881590</t>
  </si>
  <si>
    <t>https://podminky.urs.cz/item/CS_URS_2022_01/629135102</t>
  </si>
  <si>
    <t>"v.č. D.1.1.27 - NS - výpis oken, TZ"</t>
  </si>
  <si>
    <t>1,7*2*3+1,15*2*4</t>
  </si>
  <si>
    <t>10</t>
  </si>
  <si>
    <t>629991001</t>
  </si>
  <si>
    <t>Zakrytí vnějších ploch před znečištěním včetně pozdějšího odkrytí ploch podélných rovných (např. chodníků) fólií položenou volně</t>
  </si>
  <si>
    <t>-732016545</t>
  </si>
  <si>
    <t>https://podminky.urs.cz/item/CS_URS_2022_01/629991001</t>
  </si>
  <si>
    <t>13,684*2+(21,5+2)*2</t>
  </si>
  <si>
    <t>11</t>
  </si>
  <si>
    <t>629991011</t>
  </si>
  <si>
    <t>Zakrytí vnějších ploch před znečištěním včetně pozdějšího odkrytí výplní otvorů a svislých ploch fólií přilepenou lepící páskou</t>
  </si>
  <si>
    <t>971988410</t>
  </si>
  <si>
    <t>https://podminky.urs.cz/item/CS_URS_2022_01/629991011</t>
  </si>
  <si>
    <t>1,7*2,45*2*3+1,15*1,17*2*4</t>
  </si>
  <si>
    <t>12</t>
  </si>
  <si>
    <t>631311136</t>
  </si>
  <si>
    <t>Mazanina z betonu prostého bez zvýšených nároků na prostředí tl. přes 120 do 240 mm tř. C 25/30</t>
  </si>
  <si>
    <t>1254794157</t>
  </si>
  <si>
    <t>https://podminky.urs.cz/item/CS_URS_2022_01/631311136</t>
  </si>
  <si>
    <t>13</t>
  </si>
  <si>
    <t>631311R0135</t>
  </si>
  <si>
    <t xml:space="preserve">průmyslová podlaha - drátkobeton C25/30, strojně uhlazený + uzavírací postřik D+M </t>
  </si>
  <si>
    <t>-1263828425</t>
  </si>
  <si>
    <t>14</t>
  </si>
  <si>
    <t>631319013</t>
  </si>
  <si>
    <t>Příplatek k cenám mazanin za úpravu povrchu mazaniny přehlazením, mazanina tl. přes 120 do 240 mm</t>
  </si>
  <si>
    <t>227348732</t>
  </si>
  <si>
    <t>https://podminky.urs.cz/item/CS_URS_2022_01/631319013</t>
  </si>
  <si>
    <t>631319175</t>
  </si>
  <si>
    <t>Příplatek k cenám mazanin za stržení povrchu spodní vrstvy mazaniny latí před vložením výztuže nebo pletiva pro tl. obou vrstev mazaniny přes 120 do 240 mm</t>
  </si>
  <si>
    <t>1082731554</t>
  </si>
  <si>
    <t>https://podminky.urs.cz/item/CS_URS_2022_01/631319175</t>
  </si>
  <si>
    <t>nás11*2</t>
  </si>
  <si>
    <t>nás12*2</t>
  </si>
  <si>
    <t>16</t>
  </si>
  <si>
    <t>631319185</t>
  </si>
  <si>
    <t>Příplatek k cenám mazanin za sklon přes 15° do 35° od vodorovné roviny mazanina tl. přes 120 do 240 mm</t>
  </si>
  <si>
    <t>275772092</t>
  </si>
  <si>
    <t>https://podminky.urs.cz/item/CS_URS_2022_01/631319185</t>
  </si>
  <si>
    <t>104,5*0,15</t>
  </si>
  <si>
    <t>17</t>
  </si>
  <si>
    <t>631362021</t>
  </si>
  <si>
    <t>Výztuž mazanin ze svařovaných sítí z drátů typu KARI</t>
  </si>
  <si>
    <t>1839155449</t>
  </si>
  <si>
    <t>https://podminky.urs.cz/item/CS_URS_2022_01/631362021</t>
  </si>
  <si>
    <t>(104,5+95,69)*2*7,99*1,3*0,001</t>
  </si>
  <si>
    <t>(0,87+0,3)*6,02*2*7,99*1,3*0,001</t>
  </si>
  <si>
    <t>18</t>
  </si>
  <si>
    <t>634113R0115</t>
  </si>
  <si>
    <t>Výplň dilatačních spár mazanin Al profilem s kotvou</t>
  </si>
  <si>
    <t>408358897</t>
  </si>
  <si>
    <t>dil1*1,1</t>
  </si>
  <si>
    <t>19</t>
  </si>
  <si>
    <t>634911123</t>
  </si>
  <si>
    <t>Řezání dilatačních nebo smršťovacích spár v čerstvé betonové mazanině nebo potěru šířky přes 5 do 10 mm, hloubky přes 20 do 50 mm</t>
  </si>
  <si>
    <t>1267781430</t>
  </si>
  <si>
    <t>https://podminky.urs.cz/item/CS_URS_2022_01/634911123</t>
  </si>
  <si>
    <t>8,06+(4,351+0,87+2,2)*2</t>
  </si>
  <si>
    <t>20</t>
  </si>
  <si>
    <t>635111141</t>
  </si>
  <si>
    <t>Násyp ze štěrkopísku, písku nebo kameniva pod podlahy s udusáním a urovnáním povrchu z kameniva hrubého 8-16</t>
  </si>
  <si>
    <t>163488843</t>
  </si>
  <si>
    <t>https://podminky.urs.cz/item/CS_URS_2022_01/635111141</t>
  </si>
  <si>
    <t>(104,5+95,69)*0,15</t>
  </si>
  <si>
    <t>(0,87+0,3)*6,02*0,15</t>
  </si>
  <si>
    <t>94</t>
  </si>
  <si>
    <t>Lešení a stavební výtahy</t>
  </si>
  <si>
    <t>941111131</t>
  </si>
  <si>
    <t>Montáž lešení řadového trubkového lehkého pracovního s podlahami s provozním zatížením tř. 3 do 200 kg/m2 šířky tř. W12 přes 1,2 do 1,5 m, výšky do 10 m</t>
  </si>
  <si>
    <t>1720346960</t>
  </si>
  <si>
    <t>https://podminky.urs.cz/item/CS_URS_2022_01/941111131</t>
  </si>
  <si>
    <t>13,063*9,4+(8,06*2+12,4*2)*6+7,571*9,4</t>
  </si>
  <si>
    <t>Mezisoučet</t>
  </si>
  <si>
    <t>"vně fasáda"</t>
  </si>
  <si>
    <t>13,684*6,64+(21,57+1,5*2)*6,45</t>
  </si>
  <si>
    <t>22</t>
  </si>
  <si>
    <t>941111231</t>
  </si>
  <si>
    <t>Montáž lešení řadového trubkového lehkého pracovního s podlahami s provozním zatížením tř. 3 do 200 kg/m2 Příplatek za první a každý další den použití lešení k ceně -1131</t>
  </si>
  <si>
    <t>-1311351122</t>
  </si>
  <si>
    <t>https://podminky.urs.cz/item/CS_URS_2022_01/941111231</t>
  </si>
  <si>
    <t>leš1*60</t>
  </si>
  <si>
    <t>23</t>
  </si>
  <si>
    <t>941111831</t>
  </si>
  <si>
    <t>Demontáž lešení řadového trubkového lehkého pracovního s podlahami s provozním zatížením tř. 3 do 200 kg/m2 šířky tř. W12 přes 1,2 do 1,5 m, výšky do 10 m</t>
  </si>
  <si>
    <t>-1333647214</t>
  </si>
  <si>
    <t>https://podminky.urs.cz/item/CS_URS_2022_01/941111831</t>
  </si>
  <si>
    <t>24</t>
  </si>
  <si>
    <t>944511111</t>
  </si>
  <si>
    <t>Montáž ochranné sítě zavěšené na konstrukci lešení z textilie z umělých vláken</t>
  </si>
  <si>
    <t>513220635</t>
  </si>
  <si>
    <t>https://podminky.urs.cz/item/CS_URS_2022_01/944511111</t>
  </si>
  <si>
    <t>25</t>
  </si>
  <si>
    <t>944511211</t>
  </si>
  <si>
    <t>Montáž ochranné sítě Příplatek za první a každý další den použití sítě k ceně -1111</t>
  </si>
  <si>
    <t>1199535944</t>
  </si>
  <si>
    <t>https://podminky.urs.cz/item/CS_URS_2022_01/944511211</t>
  </si>
  <si>
    <t>leš11*60</t>
  </si>
  <si>
    <t>26</t>
  </si>
  <si>
    <t>944511811</t>
  </si>
  <si>
    <t>Demontáž ochranné sítě zavěšené na konstrukci lešení z textilie z umělých vláken</t>
  </si>
  <si>
    <t>881263499</t>
  </si>
  <si>
    <t>https://podminky.urs.cz/item/CS_URS_2022_01/944511811</t>
  </si>
  <si>
    <t>27</t>
  </si>
  <si>
    <t>946113119</t>
  </si>
  <si>
    <t>Montáž pojízdných věží trubkových nebo dílcových s maximálním zatížením podlahy do 200 kg/m2 o půdorysné ploše přes 5 m2, výšky přes 8,6 m do 9,6 m</t>
  </si>
  <si>
    <t>kus</t>
  </si>
  <si>
    <t>1875911332</t>
  </si>
  <si>
    <t>https://podminky.urs.cz/item/CS_URS_2022_01/946113119</t>
  </si>
  <si>
    <t>28</t>
  </si>
  <si>
    <t>946113219</t>
  </si>
  <si>
    <t>Montáž pojízdných věží trubkových nebo dílcových s maximálním zatížením podlahy do 200 kg/m2 Příplatek za první a každý další den použití pojízdného lešení k ceně -3119</t>
  </si>
  <si>
    <t>345818482</t>
  </si>
  <si>
    <t>https://podminky.urs.cz/item/CS_URS_2022_01/946113219</t>
  </si>
  <si>
    <t>3*60</t>
  </si>
  <si>
    <t>29</t>
  </si>
  <si>
    <t>946113819</t>
  </si>
  <si>
    <t>Demontáž pojízdných věží trubkových nebo dílcových s maximálním zatížením podlahy do 200 kg/m2 o půdorysné ploše přes 5 m2, výšky přes 8,6 m do 9,6 m</t>
  </si>
  <si>
    <t>-378935524</t>
  </si>
  <si>
    <t>https://podminky.urs.cz/item/CS_URS_2022_01/946113819</t>
  </si>
  <si>
    <t>30</t>
  </si>
  <si>
    <t>949101111</t>
  </si>
  <si>
    <t>Lešení pomocné pracovní pro objekty pozemních staveb pro zatížení do 150 kg/m2, o výšce lešeňové podlahy do 1,9 m</t>
  </si>
  <si>
    <t>900453523</t>
  </si>
  <si>
    <t>https://podminky.urs.cz/item/CS_URS_2022_01/949101111</t>
  </si>
  <si>
    <t>31</t>
  </si>
  <si>
    <t>949101112</t>
  </si>
  <si>
    <t>Lešení pomocné pracovní pro objekty pozemních staveb pro zatížení do 150 kg/m2, o výšce lešeňové podlahy přes 1,9 do 3,5 m</t>
  </si>
  <si>
    <t>-857170655</t>
  </si>
  <si>
    <t>https://podminky.urs.cz/item/CS_URS_2022_01/949101112</t>
  </si>
  <si>
    <t>65,68</t>
  </si>
  <si>
    <t>95</t>
  </si>
  <si>
    <t>Různé dokončovací konstrukce a práce pozemních staveb</t>
  </si>
  <si>
    <t>32</t>
  </si>
  <si>
    <t>952901111</t>
  </si>
  <si>
    <t>Vyčištění budov nebo objektů před předáním do užívání budov bytové nebo občanské výstavby, světlé výšky podlaží do 4 m</t>
  </si>
  <si>
    <t>392946048</t>
  </si>
  <si>
    <t>https://podminky.urs.cz/item/CS_URS_2022_01/952901111</t>
  </si>
  <si>
    <t>33</t>
  </si>
  <si>
    <t>952901221</t>
  </si>
  <si>
    <t>Vyčištění budov nebo objektů před předáním do užívání průmyslových budov a objektů výrobních, skladovacích, garáží, dílen nebo hal apod. s nespalnou podlahou jakékoliv výšky podlaží</t>
  </si>
  <si>
    <t>-1489986181</t>
  </si>
  <si>
    <t>https://podminky.urs.cz/item/CS_URS_2022_01/952901221</t>
  </si>
  <si>
    <t>65,68+104,5+95,96</t>
  </si>
  <si>
    <t>34</t>
  </si>
  <si>
    <t>953941R0212</t>
  </si>
  <si>
    <t>zpětné osazování drobných kovových předmětů se zalitím maltou cementovou, do vysekaných kapes nebo připravených otvorů mříží v rámu nebo z jednotlivých tyčí</t>
  </si>
  <si>
    <t>1576350527</t>
  </si>
  <si>
    <t>35</t>
  </si>
  <si>
    <t>985331113</t>
  </si>
  <si>
    <t>Dodatečné vlepování betonářské výztuže včetně vyvrtání a vyčištění otvoru cementovou aktivovanou maltou průměr výztuže 12 mm</t>
  </si>
  <si>
    <t>-1214273595</t>
  </si>
  <si>
    <t>https://podminky.urs.cz/item/CS_URS_2022_01/985331113</t>
  </si>
  <si>
    <t>(20*2+3*2)*0,25</t>
  </si>
  <si>
    <t>výz1</t>
  </si>
  <si>
    <t>36</t>
  </si>
  <si>
    <t>13021013</t>
  </si>
  <si>
    <t>tyč ocelová kruhová žebírková DIN 488 jakost B500B (10 505) výztuž do betonu D 12mm</t>
  </si>
  <si>
    <t>-1205303030</t>
  </si>
  <si>
    <t>(20*2+3*2)*0,75*1,3*0,001</t>
  </si>
  <si>
    <t>96</t>
  </si>
  <si>
    <t>Bourání konstrukcí</t>
  </si>
  <si>
    <t>37</t>
  </si>
  <si>
    <t>961055111</t>
  </si>
  <si>
    <t>Bourání základů z betonu železového</t>
  </si>
  <si>
    <t>-2064911808</t>
  </si>
  <si>
    <t>https://podminky.urs.cz/item/CS_URS_2022_01/961055111</t>
  </si>
  <si>
    <t>(10,45*2+0,87*2+0,3*2*2)*0,3*0,6</t>
  </si>
  <si>
    <t>(6,02*2+0,87*2+0,3*2*2)*0,3*0,6</t>
  </si>
  <si>
    <t>38</t>
  </si>
  <si>
    <t>962032231</t>
  </si>
  <si>
    <t>Bourání zdiva nadzákladového z cihel nebo tvárnic z cihel pálených nebo vápenopískových, na maltu vápennou nebo vápenocementovou, objemu přes 1 m3</t>
  </si>
  <si>
    <t>-449843904</t>
  </si>
  <si>
    <t>https://podminky.urs.cz/item/CS_URS_2022_01/962032231</t>
  </si>
  <si>
    <t>(3,396+0,18+3,423+0,33*2+1,637)*0,33*2,37</t>
  </si>
  <si>
    <t>1,637*0,18*2,37</t>
  </si>
  <si>
    <t>39</t>
  </si>
  <si>
    <t>963051113</t>
  </si>
  <si>
    <t>Bourání železobetonových stropů deskových, tl. přes 80 mm</t>
  </si>
  <si>
    <t>-673260705</t>
  </si>
  <si>
    <t>https://podminky.urs.cz/item/CS_URS_2022_01/963051113</t>
  </si>
  <si>
    <t>(3,696+0,18+3,423+0,33)*(1,637+0,33)*0,33</t>
  </si>
  <si>
    <t>40</t>
  </si>
  <si>
    <t>964011221</t>
  </si>
  <si>
    <t>Vybourání železobetonových prefabrikovaných překladů uložených ve zdivu, délky do 3 m, hmotnosti do 75 kg/m</t>
  </si>
  <si>
    <t>1254222330</t>
  </si>
  <si>
    <t>https://podminky.urs.cz/item/CS_URS_2022_01/964011221</t>
  </si>
  <si>
    <t>1,5*0,3*0,15+1,2*0,3*0,15+1*0,3*0,15</t>
  </si>
  <si>
    <t>41</t>
  </si>
  <si>
    <t>965042241</t>
  </si>
  <si>
    <t>Bourání mazanin betonových nebo z litého asfaltu tl. přes 100 mm, plochy přes 4 m2</t>
  </si>
  <si>
    <t>-1327873034</t>
  </si>
  <si>
    <t>https://podminky.urs.cz/item/CS_URS_2022_01/965042241</t>
  </si>
  <si>
    <t>87,18*0,15+96,59*0,15</t>
  </si>
  <si>
    <t>(6,05+5,85)*0,3</t>
  </si>
  <si>
    <t>(3,396+0,18+3,423+0,33*2+1,637)*0,33*0,3</t>
  </si>
  <si>
    <t>1,637*0,18*0,3</t>
  </si>
  <si>
    <t>42</t>
  </si>
  <si>
    <t>965049112</t>
  </si>
  <si>
    <t>Bourání mazanin Příplatek k cenám za bourání mazanin betonových se svařovanou sítí, tl. přes 100 mm</t>
  </si>
  <si>
    <t>-1660256894</t>
  </si>
  <si>
    <t>https://podminky.urs.cz/item/CS_URS_2022_01/965049112</t>
  </si>
  <si>
    <t>43</t>
  </si>
  <si>
    <t>965082933</t>
  </si>
  <si>
    <t>Odstranění násypu pod podlahami nebo ochranného násypu na střechách tl. do 200 mm, plochy přes 2 m2</t>
  </si>
  <si>
    <t>1710714526</t>
  </si>
  <si>
    <t>https://podminky.urs.cz/item/CS_URS_2022_01/965082933</t>
  </si>
  <si>
    <t>(6,05+5,85)*0,15</t>
  </si>
  <si>
    <t>44</t>
  </si>
  <si>
    <t>968062374</t>
  </si>
  <si>
    <t>Vybourání dřevěných rámů oken s křídly, dveřních zárubní, vrat, stěn, ostění nebo obkladů rámů oken s křídly zdvojených, plochy do 1 m2</t>
  </si>
  <si>
    <t>1312651310</t>
  </si>
  <si>
    <t>https://podminky.urs.cz/item/CS_URS_2022_01/968062374</t>
  </si>
  <si>
    <t>0,56*0,57</t>
  </si>
  <si>
    <t>45</t>
  </si>
  <si>
    <t>968062375</t>
  </si>
  <si>
    <t>Vybourání dřevěných rámů oken s křídly, dveřních zárubní, vrat, stěn, ostění nebo obkladů rámů oken s křídly zdvojených, plochy do 2 m2</t>
  </si>
  <si>
    <t>-1396681389</t>
  </si>
  <si>
    <t>https://podminky.urs.cz/item/CS_URS_2022_01/968062375</t>
  </si>
  <si>
    <t>"v.č. D.1.1.06 - BP - půdorys 2. NP, TZ"</t>
  </si>
  <si>
    <t>1,15*1,17*4</t>
  </si>
  <si>
    <t>46</t>
  </si>
  <si>
    <t>968062377</t>
  </si>
  <si>
    <t>Vybourání dřevěných rámů oken s křídly, dveřních zárubní, vrat, stěn, ostění nebo obkladů rámů oken s křídly zdvojených, plochy přes 4 m2</t>
  </si>
  <si>
    <t>655418148</t>
  </si>
  <si>
    <t>https://podminky.urs.cz/item/CS_URS_2022_01/968062377</t>
  </si>
  <si>
    <t>1,7*2,45*3</t>
  </si>
  <si>
    <t>47</t>
  </si>
  <si>
    <t>968072455</t>
  </si>
  <si>
    <t>Vybourání kovových rámů oken s křídly, dveřních zárubní, vrat, stěn, ostění nebo obkladů dveřních zárubní, plochy do 2 m2</t>
  </si>
  <si>
    <t>2006612502</t>
  </si>
  <si>
    <t>https://podminky.urs.cz/item/CS_URS_2022_01/968072455</t>
  </si>
  <si>
    <t>0,7*2</t>
  </si>
  <si>
    <t>48</t>
  </si>
  <si>
    <t>968072456</t>
  </si>
  <si>
    <t>Vybourání kovových rámů oken s křídly, dveřních zárubní, vrat, stěn, ostění nebo obkladů dveřních zárubní, plochy přes 2 m2</t>
  </si>
  <si>
    <t>-932141788</t>
  </si>
  <si>
    <t>https://podminky.urs.cz/item/CS_URS_2022_01/968072456</t>
  </si>
  <si>
    <t>1,1*2,07</t>
  </si>
  <si>
    <t>49</t>
  </si>
  <si>
    <t>642942R0591</t>
  </si>
  <si>
    <t>demontáž horního vedení posuvných dveří</t>
  </si>
  <si>
    <t>-1554894377</t>
  </si>
  <si>
    <t>50</t>
  </si>
  <si>
    <t>973031325</t>
  </si>
  <si>
    <t>Vysekání výklenků nebo kapes ve zdivu z cihel na maltu vápennou nebo vápenocementovou kapes, plochy do 0,10 m2, hl. do 300 mm</t>
  </si>
  <si>
    <t>-445495888</t>
  </si>
  <si>
    <t>https://podminky.urs.cz/item/CS_URS_2022_01/973031325</t>
  </si>
  <si>
    <t>51</t>
  </si>
  <si>
    <t>976027R0231</t>
  </si>
  <si>
    <t>šetrná demontáž okenní mříže pro zpětné osazení</t>
  </si>
  <si>
    <t>-2146494594</t>
  </si>
  <si>
    <t>1,8*2,55*3</t>
  </si>
  <si>
    <t>52</t>
  </si>
  <si>
    <t>976075211</t>
  </si>
  <si>
    <t>Vybourání kovových madel, zábradlí, dvířek, zděří, kotevních želez ocelových kotevních želez, hmotnosti do 20 kg</t>
  </si>
  <si>
    <t>1991594181</t>
  </si>
  <si>
    <t>https://podminky.urs.cz/item/CS_URS_2022_01/976075211</t>
  </si>
  <si>
    <t>(6,02*2+0,87*4+10,45*2)*12*0,001</t>
  </si>
  <si>
    <t>53</t>
  </si>
  <si>
    <t>978013141</t>
  </si>
  <si>
    <t>Otlučení vápenných nebo vápenocementových omítek vnitřních ploch stěn s vyškrabáním spar, s očištěním zdiva, v rozsahu přes 10 do 30 %</t>
  </si>
  <si>
    <t>160614020</t>
  </si>
  <si>
    <t>https://podminky.urs.cz/item/CS_URS_2022_01/978013141</t>
  </si>
  <si>
    <t>(12,07+5,253*2)*3,8</t>
  </si>
  <si>
    <t>-3,5*3,55-1,1*2</t>
  </si>
  <si>
    <t>(3,5+3,55*2)*0,63</t>
  </si>
  <si>
    <t>54</t>
  </si>
  <si>
    <t>978013161</t>
  </si>
  <si>
    <t>Otlučení vápenných nebo vápenocementových omítek vnitřních ploch stěn s vyškrabáním spar, s očištěním zdiva, v rozsahu přes 30 do 50 %</t>
  </si>
  <si>
    <t>173609245</t>
  </si>
  <si>
    <t>https://podminky.urs.cz/item/CS_URS_2022_01/978013161</t>
  </si>
  <si>
    <t>12,993*3,34*0,5</t>
  </si>
  <si>
    <t>(8,06*2+12,993+5,253+0,35+12,4*2+0,15*8)*6,06</t>
  </si>
  <si>
    <t>12,993*4,7</t>
  </si>
  <si>
    <t>-3,5*3,6*2-1,1*2-3,1*3,55*2-1,15*1,17*2</t>
  </si>
  <si>
    <t>(3,5*2+3,6*4)*0,48+(3,1*2+3,55*2)*0,79</t>
  </si>
  <si>
    <t>(1,1+2*2)*0,33+(1,15*2+1,17*2)*0,2*2</t>
  </si>
  <si>
    <t>12,07*3,8+0,15*2*3,8</t>
  </si>
  <si>
    <t>-1,7*2,4*3</t>
  </si>
  <si>
    <t>(1,7*2+2,4*2)*0,2*3</t>
  </si>
  <si>
    <t>(3,733+1,445+1,475*2+1,38+5,085+2,81)*2,53</t>
  </si>
  <si>
    <t>(0,94+1,59+2,328)*(2,53-1,5)+1*0,53</t>
  </si>
  <si>
    <t>-1,15*1,17*2-0,8*2</t>
  </si>
  <si>
    <t>(1,15*2+1,17*2)*0,2*2+(0,8+2*2)*0,33</t>
  </si>
  <si>
    <t>55</t>
  </si>
  <si>
    <t>978015341</t>
  </si>
  <si>
    <t>Otlučení vápenných nebo vápenocementových omítek vnějších ploch s vyškrabáním spar a s očištěním zdiva stupně členitosti 1 a 2, v rozsahu přes 10 do 30 %</t>
  </si>
  <si>
    <t>-1138656499</t>
  </si>
  <si>
    <t>https://podminky.urs.cz/item/CS_URS_2022_01/978015341</t>
  </si>
  <si>
    <t>13,684*6,64</t>
  </si>
  <si>
    <t>-3,6*3,6-3,1*3,6*2</t>
  </si>
  <si>
    <t>56</t>
  </si>
  <si>
    <t>978015361</t>
  </si>
  <si>
    <t>Otlučení vápenných nebo vápenocementových omítek vnějších ploch s vyškrabáním spar a s očištěním zdiva stupně členitosti 1 a 2, v rozsahu přes 30 do 50 %</t>
  </si>
  <si>
    <t>338791448</t>
  </si>
  <si>
    <t>https://podminky.urs.cz/item/CS_URS_2022_01/978015361</t>
  </si>
  <si>
    <t>21,5*(6,45-0,7)</t>
  </si>
  <si>
    <t>-1,7*2,45*3-3,5*3,6*2</t>
  </si>
  <si>
    <t>(1,7+2,45)*2*0,2*3</t>
  </si>
  <si>
    <t>-1,15*1,17*4+(1,15+1,17)*2*0,2*4</t>
  </si>
  <si>
    <t>57</t>
  </si>
  <si>
    <t>978998R201</t>
  </si>
  <si>
    <t>vybourání ocelové trouby sloužící k odtahu spalin</t>
  </si>
  <si>
    <t>ks</t>
  </si>
  <si>
    <t>-383657400</t>
  </si>
  <si>
    <t>997</t>
  </si>
  <si>
    <t>Přesun sutě</t>
  </si>
  <si>
    <t>58</t>
  </si>
  <si>
    <t>997013212</t>
  </si>
  <si>
    <t>Vnitrostaveništní doprava suti a vybouraných hmot vodorovně do 50 m svisle ručně pro budovy a haly výšky přes 6 do 9 m</t>
  </si>
  <si>
    <t>-187333418</t>
  </si>
  <si>
    <t>https://podminky.urs.cz/item/CS_URS_2022_01/997013212</t>
  </si>
  <si>
    <t>59</t>
  </si>
  <si>
    <t>997013311</t>
  </si>
  <si>
    <t>Doprava suti shozem montáž a demontáž shozu výšky do 10 m</t>
  </si>
  <si>
    <t>1280211638</t>
  </si>
  <si>
    <t>https://podminky.urs.cz/item/CS_URS_2022_01/997013311</t>
  </si>
  <si>
    <t>7*3</t>
  </si>
  <si>
    <t>60</t>
  </si>
  <si>
    <t>997013321</t>
  </si>
  <si>
    <t>Doprava suti shozem montáž a demontáž shozu výšky Příplatek za první a každý další den použití shozu k ceně -3311</t>
  </si>
  <si>
    <t>1243138645</t>
  </si>
  <si>
    <t>https://podminky.urs.cz/item/CS_URS_2022_01/997013321</t>
  </si>
  <si>
    <t>7*3*14</t>
  </si>
  <si>
    <t>61</t>
  </si>
  <si>
    <t>997013501</t>
  </si>
  <si>
    <t>Odvoz suti a vybouraných hmot na skládku nebo meziskládku se složením, na vzdálenost do 1 km</t>
  </si>
  <si>
    <t>-1561475308</t>
  </si>
  <si>
    <t>https://podminky.urs.cz/item/CS_URS_2022_01/997013501</t>
  </si>
  <si>
    <t>62</t>
  </si>
  <si>
    <t>997013509</t>
  </si>
  <si>
    <t>Odvoz suti a vybouraných hmot na skládku nebo meziskládku se složením, na vzdálenost Příplatek k ceně za každý další i započatý 1 km přes 1 km</t>
  </si>
  <si>
    <t>-1018892891</t>
  </si>
  <si>
    <t>https://podminky.urs.cz/item/CS_URS_2022_01/997013509</t>
  </si>
  <si>
    <t>192,292*10</t>
  </si>
  <si>
    <t>63</t>
  </si>
  <si>
    <t>997013631</t>
  </si>
  <si>
    <t>Poplatek za uložení stavebního odpadu na skládce (skládkovné) směsného stavebního a demoličního zatříděného do Katalogu odpadů pod kódem 17 09 04</t>
  </si>
  <si>
    <t>-1695238939</t>
  </si>
  <si>
    <t>https://podminky.urs.cz/item/CS_URS_2022_01/997013631</t>
  </si>
  <si>
    <t>998</t>
  </si>
  <si>
    <t>Přesun hmot</t>
  </si>
  <si>
    <t>64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</si>
  <si>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</si>
  <si>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</si>
  <si>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928779892</t>
  </si>
  <si>
    <t>https://podminky.urs.cz/item/CS_URS_2022_01/998018002</t>
  </si>
  <si>
    <t>PSV</t>
  </si>
  <si>
    <t>Práce a dodávky PSV</t>
  </si>
  <si>
    <t>711</t>
  </si>
  <si>
    <t>Izolace proti vodě, vlhkosti a plynům</t>
  </si>
  <si>
    <t>65</t>
  </si>
  <si>
    <t>711491171</t>
  </si>
  <si>
    <t>Provedení doplňků izolace proti vodě textilií na ploše vodorovné V vrstva podkladní</t>
  </si>
  <si>
    <t>-1759365000</t>
  </si>
  <si>
    <t>https://podminky.urs.cz/item/CS_URS_2022_01/711491171</t>
  </si>
  <si>
    <t>104,5+95,69</t>
  </si>
  <si>
    <t>(0,87+0,3)*6,02</t>
  </si>
  <si>
    <t>66</t>
  </si>
  <si>
    <t>711491271</t>
  </si>
  <si>
    <t>Provedení doplňků izolace proti vodě textilií na ploše svislé S vrstva podkladní</t>
  </si>
  <si>
    <t>-1495554769</t>
  </si>
  <si>
    <t>https://podminky.urs.cz/item/CS_URS_2022_01/711491271</t>
  </si>
  <si>
    <t>(13,063*2+8,06*2+12,4*2)*0,15</t>
  </si>
  <si>
    <t>67</t>
  </si>
  <si>
    <t>69311175</t>
  </si>
  <si>
    <t>geotextilie PP s ÚV stabilizací 500g/m2</t>
  </si>
  <si>
    <t>113909778</t>
  </si>
  <si>
    <t>geo1*1,2</t>
  </si>
  <si>
    <t>geo2*1,25</t>
  </si>
  <si>
    <t>68</t>
  </si>
  <si>
    <t>998711102</t>
  </si>
  <si>
    <t>Přesun hmot pro izolace proti vodě, vlhkosti a plynům stanovený z hmotnosti přesunovaného materiálu vodorovná dopravní vzdálenost do 50 m v objektech výšky přes 6 do 12 m</t>
  </si>
  <si>
    <t>-480583848</t>
  </si>
  <si>
    <t>https://podminky.urs.cz/item/CS_URS_2022_01/998711102</t>
  </si>
  <si>
    <t>69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</si>
  <si>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</si>
  <si>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</si>
  <si>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1373590073</t>
  </si>
  <si>
    <t>https://podminky.urs.cz/item/CS_URS_2022_01/998711181</t>
  </si>
  <si>
    <t>713</t>
  </si>
  <si>
    <t>Izolace tepelné</t>
  </si>
  <si>
    <t>70</t>
  </si>
  <si>
    <t>713110813</t>
  </si>
  <si>
    <t>Odstranění tepelné izolace stropů nebo podhledů z rohoží, pásů, dílců, desek, bloků volně kladených z vláknitých materiálů suchých, tloušťka izolace přes 100 mm</t>
  </si>
  <si>
    <t>1524017456</t>
  </si>
  <si>
    <t>https://podminky.urs.cz/item/CS_URS_2022_01/713110813</t>
  </si>
  <si>
    <t>71</t>
  </si>
  <si>
    <t>713111121</t>
  </si>
  <si>
    <t>Montáž tepelné izolace stropů rohožemi, pásy, dílci, deskami, bloky (izolační materiál ve specifikaci) rovných spodem s uchycením (drátem, páskou apod.)</t>
  </si>
  <si>
    <t>1962909653</t>
  </si>
  <si>
    <t>https://podminky.urs.cz/item/CS_URS_2022_01/713111121</t>
  </si>
  <si>
    <t>72</t>
  </si>
  <si>
    <t>63140R0410</t>
  </si>
  <si>
    <t>deska tepelně izolační minerální  tl 220mm</t>
  </si>
  <si>
    <t>-1901943371</t>
  </si>
  <si>
    <t>sdk3*1,1</t>
  </si>
  <si>
    <t>73</t>
  </si>
  <si>
    <t>713121211</t>
  </si>
  <si>
    <t>Montáž tepelné izolace podlah okrajovými pásky kladenými volně</t>
  </si>
  <si>
    <t>943366526</t>
  </si>
  <si>
    <t>https://podminky.urs.cz/item/CS_URS_2022_01/713121211</t>
  </si>
  <si>
    <t>13,063*2+8,06*2+12,4*2</t>
  </si>
  <si>
    <t>74</t>
  </si>
  <si>
    <t>63152R0004</t>
  </si>
  <si>
    <t>pásek izolační minerální podlahový tl. 10 mm</t>
  </si>
  <si>
    <t>-1260157544</t>
  </si>
  <si>
    <t>dil2*1,1</t>
  </si>
  <si>
    <t>75</t>
  </si>
  <si>
    <t>713191133</t>
  </si>
  <si>
    <t>Montáž tepelné izolace stavebních konstrukcí - doplňky a konstrukční součásti podlah, stropů vrchem nebo střech překrytím fólií položenou volně s přelepením spojů</t>
  </si>
  <si>
    <t>-1981336218</t>
  </si>
  <si>
    <t>https://podminky.urs.cz/item/CS_URS_2022_01/713191133</t>
  </si>
  <si>
    <t>76</t>
  </si>
  <si>
    <t>63150R0818</t>
  </si>
  <si>
    <t xml:space="preserve">větrotěsná a pojistná fólie </t>
  </si>
  <si>
    <t>-1907808818</t>
  </si>
  <si>
    <t>sdk3*1,2</t>
  </si>
  <si>
    <t>77</t>
  </si>
  <si>
    <t>998713102</t>
  </si>
  <si>
    <t>Přesun hmot pro izolace tepelné stanovený z hmotnosti přesunovaného materiálu vodorovná dopravní vzdálenost do 50 m v objektech výšky přes 6 m do 12 m</t>
  </si>
  <si>
    <t>1089616910</t>
  </si>
  <si>
    <t>https://podminky.urs.cz/item/CS_URS_2022_01/998713102</t>
  </si>
  <si>
    <t>78</t>
  </si>
  <si>
    <t>998713181</t>
  </si>
  <si>
    <t>Přesun hmot pro izolace tepelné stanovený z hmotnosti přesunovaného materiálu Příplatek k cenám za přesun prováděný bez použití mechanizace pro jakoukoliv výšku objektu</t>
  </si>
  <si>
    <t>1008461436</t>
  </si>
  <si>
    <t>https://podminky.urs.cz/item/CS_URS_2022_01/998713181</t>
  </si>
  <si>
    <t>722</t>
  </si>
  <si>
    <t>Zdravotechnika - vnitřní vodovod</t>
  </si>
  <si>
    <t>79</t>
  </si>
  <si>
    <t>722998R201</t>
  </si>
  <si>
    <t>kompletní úprava rozvodů vody po demolici skladu D+M</t>
  </si>
  <si>
    <t>1614644052</t>
  </si>
  <si>
    <t>762</t>
  </si>
  <si>
    <t>Konstrukce tesařské</t>
  </si>
  <si>
    <t>80</t>
  </si>
  <si>
    <t>762083122</t>
  </si>
  <si>
    <t>Impregnace řeziva máčením proti dřevokaznému hmyzu, houbám a plísním, třída ohrožení 3 a 4 (dřevo v exteriéru)</t>
  </si>
  <si>
    <t>-1181230508</t>
  </si>
  <si>
    <t>https://podminky.urs.cz/item/CS_URS_2022_01/762083122</t>
  </si>
  <si>
    <t>81</t>
  </si>
  <si>
    <t>762085112</t>
  </si>
  <si>
    <t>Montáž ocelových spojovacích prostředků (materiál ve specifikaci) svorníků nebo šroubů délky přes 150 do 300 mm</t>
  </si>
  <si>
    <t>815082535</t>
  </si>
  <si>
    <t>https://podminky.urs.cz/item/CS_URS_2022_01/762085112</t>
  </si>
  <si>
    <t>82</t>
  </si>
  <si>
    <t>766998R201</t>
  </si>
  <si>
    <t>svorník</t>
  </si>
  <si>
    <t>1309450361</t>
  </si>
  <si>
    <t>83</t>
  </si>
  <si>
    <t>762332921</t>
  </si>
  <si>
    <t>Doplnění střešní vazby řezivem (materiál v ceně) průřezové plochy do 120 cm2</t>
  </si>
  <si>
    <t>94925635</t>
  </si>
  <si>
    <t>https://podminky.urs.cz/item/CS_URS_2022_01/762332921</t>
  </si>
  <si>
    <t>"v.č. D.1.1.10 - NS - střecha, TZ"</t>
  </si>
  <si>
    <t>2*2</t>
  </si>
  <si>
    <t>84</t>
  </si>
  <si>
    <t>762332922</t>
  </si>
  <si>
    <t>Doplnění střešní vazby řezivem (materiál v ceně) průřezové plochy přes 120 do 224 cm2</t>
  </si>
  <si>
    <t>838222664</t>
  </si>
  <si>
    <t>https://podminky.urs.cz/item/CS_URS_2022_01/762332922</t>
  </si>
  <si>
    <t>2,32*4*2</t>
  </si>
  <si>
    <t>85</t>
  </si>
  <si>
    <t>762332R201</t>
  </si>
  <si>
    <t>kompletní výměna poškozených prvků krovu po odkrytí bednění - vyřezání, nový prvek vč. dodávky materiálu D+M</t>
  </si>
  <si>
    <t>1499243109</t>
  </si>
  <si>
    <t>86</t>
  </si>
  <si>
    <t>762341210</t>
  </si>
  <si>
    <t>Montáž bednění střech rovných a šikmých sklonu do 60° s vyřezáním otvorů z prken hrubých na sraz tl. do 32 mm</t>
  </si>
  <si>
    <t>1485350364</t>
  </si>
  <si>
    <t>https://podminky.urs.cz/item/CS_URS_2022_01/762341210</t>
  </si>
  <si>
    <t>18,94*8,908*2*2+3,98*7,7*2*2</t>
  </si>
  <si>
    <t>87</t>
  </si>
  <si>
    <t>60515111</t>
  </si>
  <si>
    <t>řezivo jehličnaté boční prkno 20-30mm</t>
  </si>
  <si>
    <t>1936410130</t>
  </si>
  <si>
    <t>ved1*0,5*0,022*1,1</t>
  </si>
  <si>
    <t>ved1*0,5*0,03*1,1</t>
  </si>
  <si>
    <t>88</t>
  </si>
  <si>
    <t>762341811</t>
  </si>
  <si>
    <t>Demontáž bednění a laťování bednění střech rovných, obloukových, sklonu do 60° se všemi nadstřešními konstrukcemi z prken hrubých, hoblovaných tl. do 32 mm</t>
  </si>
  <si>
    <t>1803611923</t>
  </si>
  <si>
    <t>https://podminky.urs.cz/item/CS_URS_2022_01/762341811</t>
  </si>
  <si>
    <t>89</t>
  </si>
  <si>
    <t>762342511</t>
  </si>
  <si>
    <t>Montáž laťování montáž kontralatí na podklad bez tepelné izolace</t>
  </si>
  <si>
    <t>-1671261948</t>
  </si>
  <si>
    <t>https://podminky.urs.cz/item/CS_URS_2022_01/762342511</t>
  </si>
  <si>
    <t>8,908*22*2+7,7*5*2</t>
  </si>
  <si>
    <t>90</t>
  </si>
  <si>
    <t>60514112</t>
  </si>
  <si>
    <t>řezivo jehličnaté lať surová dl 4m</t>
  </si>
  <si>
    <t>-1849257768</t>
  </si>
  <si>
    <t>lat1*0,06*0,04*1,1</t>
  </si>
  <si>
    <t>91</t>
  </si>
  <si>
    <t>762395000</t>
  </si>
  <si>
    <t>Spojovací prostředky krovů, bednění a laťování, nadstřešních konstrukcí svory, prkna, hřebíky, pásová ocel, vruty</t>
  </si>
  <si>
    <t>1725402695</t>
  </si>
  <si>
    <t>https://podminky.urs.cz/item/CS_URS_2022_01/762395000</t>
  </si>
  <si>
    <t>92</t>
  </si>
  <si>
    <t>762811210</t>
  </si>
  <si>
    <t>Záklop stropů montáž (materiál ve specifikaci) z prken hrubých vrchního na sraz, spáry zakryté lepenkovými pásy nebo lištami</t>
  </si>
  <si>
    <t>691510904</t>
  </si>
  <si>
    <t>https://podminky.urs.cz/item/CS_URS_2022_01/762811210</t>
  </si>
  <si>
    <t>(0,42+5,065+0,075+3,475+0,415)*4,327</t>
  </si>
  <si>
    <t>93</t>
  </si>
  <si>
    <t>1531746212</t>
  </si>
  <si>
    <t>zákl1*0,026*1,1</t>
  </si>
  <si>
    <t>762811811</t>
  </si>
  <si>
    <t>Demontáž záklopů stropů vrchních a zapuštěných z hrubých prken, tl. do 32 mm</t>
  </si>
  <si>
    <t>761350786</t>
  </si>
  <si>
    <t>https://podminky.urs.cz/item/CS_URS_2022_01/762811811</t>
  </si>
  <si>
    <t>5,6*9,5</t>
  </si>
  <si>
    <t>bzákl1</t>
  </si>
  <si>
    <t>762822120</t>
  </si>
  <si>
    <t>Montáž stropních trámů z hraněného a polohraněného řeziva s trámovými výměnami, průřezové plochy přes 144 do 288 cm2</t>
  </si>
  <si>
    <t>1164581988</t>
  </si>
  <si>
    <t>https://podminky.urs.cz/item/CS_URS_2022_01/762822120</t>
  </si>
  <si>
    <t>15*5,5</t>
  </si>
  <si>
    <t>60512130</t>
  </si>
  <si>
    <t>hranol stavební řezivo průřezu do 224cm2 do dl 6m</t>
  </si>
  <si>
    <t>-1137757211</t>
  </si>
  <si>
    <t>tr1*0,08*0,2*1,1</t>
  </si>
  <si>
    <t>97</t>
  </si>
  <si>
    <t>762822820</t>
  </si>
  <si>
    <t>Demontáž stropních trámů z hraněného řeziva, průřezové plochy přes 144 do 288 cm2</t>
  </si>
  <si>
    <t>1544155947</t>
  </si>
  <si>
    <t>https://podminky.urs.cz/item/CS_URS_2022_01/762822820</t>
  </si>
  <si>
    <t>btr1</t>
  </si>
  <si>
    <t>98</t>
  </si>
  <si>
    <t>762895000</t>
  </si>
  <si>
    <t>Spojovací prostředky záklopu stropů, stropnic, podbíjení hřebíky, svory</t>
  </si>
  <si>
    <t>-607741166</t>
  </si>
  <si>
    <t>https://podminky.urs.cz/item/CS_URS_2022_01/762895000</t>
  </si>
  <si>
    <t>99</t>
  </si>
  <si>
    <t>998762102</t>
  </si>
  <si>
    <t>Přesun hmot pro konstrukce tesařské stanovený z hmotnosti přesunovaného materiálu vodorovná dopravní vzdálenost do 50 m v objektech výšky přes 6 do 12 m</t>
  </si>
  <si>
    <t>1521431248</t>
  </si>
  <si>
    <t>https://podminky.urs.cz/item/CS_URS_2022_01/998762102</t>
  </si>
  <si>
    <t>100</t>
  </si>
  <si>
    <t>998762181</t>
  </si>
  <si>
    <t>Přesun hmot pro konstrukce tesařské stanovený z hmotnosti přesunovaného materiálu Příplatek k cenám za přesun prováděný bez použití mechanizace pro jakoukoliv výšku objektu</t>
  </si>
  <si>
    <t>736823491</t>
  </si>
  <si>
    <t>https://podminky.urs.cz/item/CS_URS_2022_01/998762181</t>
  </si>
  <si>
    <t>763</t>
  </si>
  <si>
    <t>Konstrukce suché výstavby</t>
  </si>
  <si>
    <t>101</t>
  </si>
  <si>
    <t>763111717</t>
  </si>
  <si>
    <t>Příčka ze sádrokartonových desek ostatní konstrukce a práce na příčkách ze sádrokartonových desek základní penetrační nátěr (oboustranný)</t>
  </si>
  <si>
    <t>726241182</t>
  </si>
  <si>
    <t>https://podminky.urs.cz/item/CS_URS_2022_01/763111717</t>
  </si>
  <si>
    <t>(3,733+3,475+5,085+3,328+1,123*2)*2,53</t>
  </si>
  <si>
    <t>102</t>
  </si>
  <si>
    <t>763111772</t>
  </si>
  <si>
    <t>Příčka ze sádrokartonových desek Příplatek k cenám za rovinnost celoplošné tmelení kvality Q4</t>
  </si>
  <si>
    <t>1355840013</t>
  </si>
  <si>
    <t>https://podminky.urs.cz/item/CS_URS_2022_01/763111772</t>
  </si>
  <si>
    <t>103</t>
  </si>
  <si>
    <t>763131431</t>
  </si>
  <si>
    <t>Podhled ze sádrokartonových desek dvouvrstvá zavěšená spodní konstrukce z ocelových profilů CD, UD jednoduše opláštěná deskou protipožární DF, tl. 12,5 mm, bez izolace, REI do 90</t>
  </si>
  <si>
    <t>746391</t>
  </si>
  <si>
    <t>https://podminky.urs.cz/item/CS_URS_2022_01/763131431</t>
  </si>
  <si>
    <t>13,03+14,69+8,55+(5,065+0,75+3,575)*1,374</t>
  </si>
  <si>
    <t>104</t>
  </si>
  <si>
    <t>763131471</t>
  </si>
  <si>
    <t>Podhled ze sádrokartonových desek dvouvrstvá zavěšená spodní konstrukce z ocelových profilů CD, UD jednoduše opláštěná deskou impregnovanou protipožární DFH2, tl. 12,5 mm, bez izolace, REI do 90</t>
  </si>
  <si>
    <t>-1508126071</t>
  </si>
  <si>
    <t>https://podminky.urs.cz/item/CS_URS_2022_01/763131471</t>
  </si>
  <si>
    <t>1,9+1,06+5,08</t>
  </si>
  <si>
    <t>105</t>
  </si>
  <si>
    <t>763131714</t>
  </si>
  <si>
    <t>Podhled ze sádrokartonových desek ostatní práce a konstrukce na podhledech ze sádrokartonových desek základní penetrační nátěr</t>
  </si>
  <si>
    <t>-483222894</t>
  </si>
  <si>
    <t>https://podminky.urs.cz/item/CS_URS_2022_01/763131714</t>
  </si>
  <si>
    <t>106</t>
  </si>
  <si>
    <t>763131751</t>
  </si>
  <si>
    <t>Podhled ze sádrokartonových desek ostatní práce a konstrukce na podhledech ze sádrokartonových desek montáž parotěsné zábrany</t>
  </si>
  <si>
    <t>817675155</t>
  </si>
  <si>
    <t>https://podminky.urs.cz/item/CS_URS_2022_01/763131751</t>
  </si>
  <si>
    <t>107</t>
  </si>
  <si>
    <t>28329R0276</t>
  </si>
  <si>
    <t>fólie PE vyztužená pro parotěsnou vrstvu</t>
  </si>
  <si>
    <t>-1266847799</t>
  </si>
  <si>
    <t>108</t>
  </si>
  <si>
    <t>763131761</t>
  </si>
  <si>
    <t>Podhled ze sádrokartonových desek Příplatek k cenám za plochu do 3 m2 jednotlivě</t>
  </si>
  <si>
    <t>-1500353504</t>
  </si>
  <si>
    <t>https://podminky.urs.cz/item/CS_URS_2022_01/763131761</t>
  </si>
  <si>
    <t>1,9+1,06</t>
  </si>
  <si>
    <t>109</t>
  </si>
  <si>
    <t>763131821</t>
  </si>
  <si>
    <t>Demontáž podhledu nebo samostatného požárního předělu ze sádrokartonových desek s nosnou konstrukcí dvouvrstvou z ocelových profilů, opláštění jednoduché</t>
  </si>
  <si>
    <t>-1672495716</t>
  </si>
  <si>
    <t>https://podminky.urs.cz/item/CS_URS_2022_01/763131821</t>
  </si>
  <si>
    <t>8,55+13,03+14,69+5,08+1,9+1,06</t>
  </si>
  <si>
    <t>(5,065+0,075+3,475)*1,374</t>
  </si>
  <si>
    <t>110</t>
  </si>
  <si>
    <t>763131911</t>
  </si>
  <si>
    <t>Zhotovení otvorů v podhledech a podkrovích ze sádrokartonových desek pro prostupy (voda, elektro, topení, VZT), osvětlení, sprinklery, revizní klapky a dvířka včetně vyztužení profily, velikost do 0,10 m2</t>
  </si>
  <si>
    <t>-968476858</t>
  </si>
  <si>
    <t>https://podminky.urs.cz/item/CS_URS_2022_01/763131911</t>
  </si>
  <si>
    <t>4*5</t>
  </si>
  <si>
    <t>111</t>
  </si>
  <si>
    <t>763131916</t>
  </si>
  <si>
    <t>Zhotovení otvorů v podhledech a podkrovích ze sádrokartonových desek pro prostupy (voda, elektro, topení, VZT), osvětlení, sprinklery, revizní klapky a dvířka včetně vyztužení profily, velikost přes 2,00 do 4,00 m2</t>
  </si>
  <si>
    <t>979270514</t>
  </si>
  <si>
    <t>https://podminky.urs.cz/item/CS_URS_2022_01/763131916</t>
  </si>
  <si>
    <t>112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</si>
  <si>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</si>
  <si>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</si>
  <si>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762533219</t>
  </si>
  <si>
    <t>https://podminky.urs.cz/item/CS_URS_2022_01/998763302</t>
  </si>
  <si>
    <t>113</t>
  </si>
  <si>
    <t>998763381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</si>
  <si>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</si>
  <si>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-2049104520</t>
  </si>
  <si>
    <t>https://podminky.urs.cz/item/CS_URS_2022_01/998763381</t>
  </si>
  <si>
    <t>764</t>
  </si>
  <si>
    <t>Konstrukce klempířské</t>
  </si>
  <si>
    <t>114</t>
  </si>
  <si>
    <t>764002812</t>
  </si>
  <si>
    <t>Demontáž klempířských konstrukcí okapového plechu do suti, v krytině skládané</t>
  </si>
  <si>
    <t>-1915798011</t>
  </si>
  <si>
    <t>https://podminky.urs.cz/item/CS_URS_2022_01/764002812</t>
  </si>
  <si>
    <t>"v.č. D.1.1.09 - BP - střecha, TZ"</t>
  </si>
  <si>
    <t>18,94*2+3,98*2</t>
  </si>
  <si>
    <t>115</t>
  </si>
  <si>
    <t>764002851</t>
  </si>
  <si>
    <t>Demontáž klempířských konstrukcí oplechování parapetů do suti</t>
  </si>
  <si>
    <t>191698400</t>
  </si>
  <si>
    <t>https://podminky.urs.cz/item/CS_URS_2022_01/764002851</t>
  </si>
  <si>
    <t>0,63+12,07+0,33</t>
  </si>
  <si>
    <t>1,15*4</t>
  </si>
  <si>
    <t>116</t>
  </si>
  <si>
    <t>764002871</t>
  </si>
  <si>
    <t>Demontáž klempířských konstrukcí lemování zdí do suti</t>
  </si>
  <si>
    <t>-1857608190</t>
  </si>
  <si>
    <t>https://podminky.urs.cz/item/CS_URS_2022_01/764002871</t>
  </si>
  <si>
    <t>8,908*4+7,7*2</t>
  </si>
  <si>
    <t>117</t>
  </si>
  <si>
    <t>764004801</t>
  </si>
  <si>
    <t>Demontáž klempířských konstrukcí žlabu podokapního do suti</t>
  </si>
  <si>
    <t>-645685279</t>
  </si>
  <si>
    <t>https://podminky.urs.cz/item/CS_URS_2022_01/764004801</t>
  </si>
  <si>
    <t>118</t>
  </si>
  <si>
    <t>764004861</t>
  </si>
  <si>
    <t>Demontáž klempířských konstrukcí svodu do suti</t>
  </si>
  <si>
    <t>1117025141</t>
  </si>
  <si>
    <t>https://podminky.urs.cz/item/CS_URS_2022_01/764004861</t>
  </si>
  <si>
    <t>7,5*2</t>
  </si>
  <si>
    <t>119</t>
  </si>
  <si>
    <t>764111651</t>
  </si>
  <si>
    <t>Krytina ze svitků, ze šablon nebo taškových tabulí z pozinkovaného plechu s povrchovou úpravou s úpravou u okapů, prostupů a výčnělků střechy rovné z taškových tabulí, sklon střechy do 30°</t>
  </si>
  <si>
    <t>756169387</t>
  </si>
  <si>
    <t>https://podminky.urs.cz/item/CS_URS_2022_01/764111651</t>
  </si>
  <si>
    <t>120</t>
  </si>
  <si>
    <t>764211605</t>
  </si>
  <si>
    <t>Oplechování střešních prvků z pozinkovaného plechu s povrchovou úpravou hřebene větraného z hřebenáčů oblých s větracím pásem rš 400 mm</t>
  </si>
  <si>
    <t>705098493</t>
  </si>
  <si>
    <t>https://podminky.urs.cz/item/CS_URS_2022_01/764211605</t>
  </si>
  <si>
    <t>18,94+3,98</t>
  </si>
  <si>
    <t>121</t>
  </si>
  <si>
    <t>764212635</t>
  </si>
  <si>
    <t>Oplechování střešních prvků z pozinkovaného plechu s povrchovou úpravou štítu závětrnou lištou rš 400 mm</t>
  </si>
  <si>
    <t>-1799737516</t>
  </si>
  <si>
    <t>https://podminky.urs.cz/item/CS_URS_2022_01/764212635</t>
  </si>
  <si>
    <t>8,908*4</t>
  </si>
  <si>
    <t>7,7*2</t>
  </si>
  <si>
    <t>122</t>
  </si>
  <si>
    <t>764212666</t>
  </si>
  <si>
    <t>Oplechování střešních prvků z pozinkovaného plechu s povrchovou úpravou okapu střechy rovné okapovým plechem rš 500 mm</t>
  </si>
  <si>
    <t>-237790386</t>
  </si>
  <si>
    <t>https://podminky.urs.cz/item/CS_URS_2022_01/764212666</t>
  </si>
  <si>
    <t>123</t>
  </si>
  <si>
    <t>764216604</t>
  </si>
  <si>
    <t>Oplechování parapetů z pozinkovaného plechu s povrchovou úpravou rovných mechanicky kotvené, bez rohů rš 330 mm</t>
  </si>
  <si>
    <t>1493180278</t>
  </si>
  <si>
    <t>https://podminky.urs.cz/item/CS_URS_2022_01/764216604</t>
  </si>
  <si>
    <t>124</t>
  </si>
  <si>
    <t>764311605</t>
  </si>
  <si>
    <t>Lemování zdí z pozinkovaného plechu s povrchovou úpravou boční nebo horní rovné, střech s krytinou prejzovou nebo vlnitou rš 400 mm</t>
  </si>
  <si>
    <t>-560384556</t>
  </si>
  <si>
    <t>https://podminky.urs.cz/item/CS_URS_2022_01/764311605</t>
  </si>
  <si>
    <t>125</t>
  </si>
  <si>
    <t>764314612</t>
  </si>
  <si>
    <t>Lemování prostupů z pozinkovaného plechu s povrchovou úpravou bez lišty, střech s krytinou skládanou nebo z plechu</t>
  </si>
  <si>
    <t>-302307378</t>
  </si>
  <si>
    <t>https://podminky.urs.cz/item/CS_URS_2022_01/764314612</t>
  </si>
  <si>
    <t>(2,5+1,5)*2*0,8*4</t>
  </si>
  <si>
    <t>126</t>
  </si>
  <si>
    <t>764315R0605</t>
  </si>
  <si>
    <t>Lemování trub, konzol, držáků a ostatních kusových prvků z pozinkovaného plechu s povrchovou úpravou střech průměr 500 mm</t>
  </si>
  <si>
    <t>738128235</t>
  </si>
  <si>
    <t>127</t>
  </si>
  <si>
    <t>764511601</t>
  </si>
  <si>
    <t>Žlab podokapní z pozinkovaného plechu s povrchovou úpravou včetně háků a čel půlkruhový do rš 280 mm</t>
  </si>
  <si>
    <t>-1834460834</t>
  </si>
  <si>
    <t>https://podminky.urs.cz/item/CS_URS_2022_01/764511601</t>
  </si>
  <si>
    <t>3,98*2</t>
  </si>
  <si>
    <t>128</t>
  </si>
  <si>
    <t>764511643</t>
  </si>
  <si>
    <t>Žlab podokapní z pozinkovaného plechu s povrchovou úpravou včetně háků a čel kotlík oválný (trychtýřový), rš žlabu/průměr svodu 330/120 mm</t>
  </si>
  <si>
    <t>1728863309</t>
  </si>
  <si>
    <t>https://podminky.urs.cz/item/CS_URS_2022_01/764511643</t>
  </si>
  <si>
    <t>129</t>
  </si>
  <si>
    <t>764511R0602</t>
  </si>
  <si>
    <t>Žlab nadokapní (nástřešní) z pozinkovaného plechu s povrchovou úpravou včetně háků a čel půlkruhový rš 330 mm</t>
  </si>
  <si>
    <t>782272481</t>
  </si>
  <si>
    <t>18,94*2</t>
  </si>
  <si>
    <t>130</t>
  </si>
  <si>
    <t>998764102</t>
  </si>
  <si>
    <t>Přesun hmot pro konstrukce klempířské stanovený z hmotnosti přesunovaného materiálu vodorovná dopravní vzdálenost do 50 m v objektech výšky přes 6 do 12 m</t>
  </si>
  <si>
    <t>-1611491347</t>
  </si>
  <si>
    <t>https://podminky.urs.cz/item/CS_URS_2022_01/998764102</t>
  </si>
  <si>
    <t>131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</si>
  <si>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</si>
  <si>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</si>
  <si>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-1620323728</t>
  </si>
  <si>
    <t>https://podminky.urs.cz/item/CS_URS_2022_01/998764181</t>
  </si>
  <si>
    <t>765</t>
  </si>
  <si>
    <t>Krytina skládaná</t>
  </si>
  <si>
    <t>132</t>
  </si>
  <si>
    <t>765123R0122</t>
  </si>
  <si>
    <t>větrací mřížka u okapu sklonu střechy do 30° prvky okapové hrany větrací mřížka univerzální</t>
  </si>
  <si>
    <t>1614934275</t>
  </si>
  <si>
    <t>133</t>
  </si>
  <si>
    <t>765131801</t>
  </si>
  <si>
    <t>Demontáž vláknocementové krytiny skládané sklonu do 30° do suti</t>
  </si>
  <si>
    <t>-1348221704</t>
  </si>
  <si>
    <t>https://podminky.urs.cz/item/CS_URS_2022_01/765131801</t>
  </si>
  <si>
    <t>18,94*8,908*2+3,98*7,7*2</t>
  </si>
  <si>
    <t>134</t>
  </si>
  <si>
    <t>765131821</t>
  </si>
  <si>
    <t>Demontáž vláknocementové krytiny skládané sklonu do 30° hřebene nebo nároží z hřebenáčů do suti</t>
  </si>
  <si>
    <t>-1007886986</t>
  </si>
  <si>
    <t>https://podminky.urs.cz/item/CS_URS_2022_01/765131821</t>
  </si>
  <si>
    <t>135</t>
  </si>
  <si>
    <t>765191013</t>
  </si>
  <si>
    <t>Montáž pojistné hydroizolační nebo parotěsné fólie kladené ve sklonu přes 20° volně na bednění nebo tepelnou izolaci</t>
  </si>
  <si>
    <t>753497338</t>
  </si>
  <si>
    <t>https://podminky.urs.cz/item/CS_URS_2022_01/765191013</t>
  </si>
  <si>
    <t>ved1*0,5</t>
  </si>
  <si>
    <t>136</t>
  </si>
  <si>
    <t>28329R0036</t>
  </si>
  <si>
    <t xml:space="preserve">fólie střešní  kontaktní </t>
  </si>
  <si>
    <t>-1731293221</t>
  </si>
  <si>
    <t>fol2*1,2</t>
  </si>
  <si>
    <t>137</t>
  </si>
  <si>
    <t>765191023</t>
  </si>
  <si>
    <t>Montáž pojistné hydroizolační nebo parotěsné fólie kladené ve sklonu přes 20° s lepenými přesahy na bednění nebo tepelnou izolaci</t>
  </si>
  <si>
    <t>-582127845</t>
  </si>
  <si>
    <t>https://podminky.urs.cz/item/CS_URS_2022_01/765191023</t>
  </si>
  <si>
    <t>138</t>
  </si>
  <si>
    <t>28329R0223</t>
  </si>
  <si>
    <t>separační vrstva - smyčková rohož tl. 4 mm pod  plechovou krytinu</t>
  </si>
  <si>
    <t>1036440415</t>
  </si>
  <si>
    <t>139</t>
  </si>
  <si>
    <t>765191031</t>
  </si>
  <si>
    <t>Montáž pojistné hydroizolační nebo parotěsné fólie lepení těsnících pásků pod kontralatě</t>
  </si>
  <si>
    <t>2108167996</t>
  </si>
  <si>
    <t>https://podminky.urs.cz/item/CS_URS_2022_01/765191031</t>
  </si>
  <si>
    <t>140</t>
  </si>
  <si>
    <t>28329303</t>
  </si>
  <si>
    <t>páska těsnící jednostranně lepící butylkaučuková pod kontralatě š 50mm</t>
  </si>
  <si>
    <t>1691263052</t>
  </si>
  <si>
    <t>lat1*1,1</t>
  </si>
  <si>
    <t>141</t>
  </si>
  <si>
    <t>765889R201</t>
  </si>
  <si>
    <t>kompletní příplatek k pracím - krytina skládaná - nemožnost přístupu k štítové a dvorní části střech přes střechy sousedních budov</t>
  </si>
  <si>
    <t>1229732542</t>
  </si>
  <si>
    <t>142</t>
  </si>
  <si>
    <t>998765102</t>
  </si>
  <si>
    <t>Přesun hmot pro krytiny skládané stanovený z hmotnosti přesunovaného materiálu vodorovná dopravní vzdálenost do 50 m na objektech výšky přes 6 do 12 m</t>
  </si>
  <si>
    <t>-867658381</t>
  </si>
  <si>
    <t>https://podminky.urs.cz/item/CS_URS_2022_01/998765102</t>
  </si>
  <si>
    <t>143</t>
  </si>
  <si>
    <t>998765181</t>
  </si>
  <si>
    <t>Přesun hmot pro krytiny skládané stanovený z hmotnosti přesunovaného materiálu Příplatek k cenám za přesun prováděný bez použití mechanizace pro jakoukoliv výšku objektu</t>
  </si>
  <si>
    <t>-1162734290</t>
  </si>
  <si>
    <t>https://podminky.urs.cz/item/CS_URS_2022_01/998765181</t>
  </si>
  <si>
    <t>766</t>
  </si>
  <si>
    <t>Konstrukce truhlářské</t>
  </si>
  <si>
    <t>144</t>
  </si>
  <si>
    <t>766441811</t>
  </si>
  <si>
    <t>Demontáž parapetních desek dřevěných nebo plastových šířky do 300 mm, délky do 1000 mm</t>
  </si>
  <si>
    <t>-1995564871</t>
  </si>
  <si>
    <t>https://podminky.urs.cz/item/CS_URS_2022_01/766441811</t>
  </si>
  <si>
    <t>0,56</t>
  </si>
  <si>
    <t>145</t>
  </si>
  <si>
    <t>766441821</t>
  </si>
  <si>
    <t>Demontáž parapetních desek dřevěných nebo plastových šířky do 300 mm, délky přes 1000 do 2000 mm</t>
  </si>
  <si>
    <t>1706419776</t>
  </si>
  <si>
    <t>https://podminky.urs.cz/item/CS_URS_2022_01/766441821</t>
  </si>
  <si>
    <t>1,7*3</t>
  </si>
  <si>
    <t>146</t>
  </si>
  <si>
    <t>766694122</t>
  </si>
  <si>
    <t>Montáž ostatních truhlářských konstrukcí parapetních desek dřevěných nebo plastových šířky přes 300 mm, délky přes 1000 do 1600 mm</t>
  </si>
  <si>
    <t>1780101785</t>
  </si>
  <si>
    <t>https://podminky.urs.cz/item/CS_URS_2022_01/766694122</t>
  </si>
  <si>
    <t>147</t>
  </si>
  <si>
    <t>766694123</t>
  </si>
  <si>
    <t>Montáž ostatních truhlářských konstrukcí parapetních desek dřevěných nebo plastových šířky přes 300 mm, délky přes 1600 do 2600 mm</t>
  </si>
  <si>
    <t>2127332054</t>
  </si>
  <si>
    <t>https://podminky.urs.cz/item/CS_URS_2022_01/766694123</t>
  </si>
  <si>
    <t>148</t>
  </si>
  <si>
    <t>61144402</t>
  </si>
  <si>
    <t>parapet plastový vnitřní komůrkový tl 20mm š 305mm</t>
  </si>
  <si>
    <t>-188561449</t>
  </si>
  <si>
    <t>1,7*3+1,15*2</t>
  </si>
  <si>
    <t>149</t>
  </si>
  <si>
    <t>61144019</t>
  </si>
  <si>
    <t>koncovka k parapetu plastovému vnitřnímu 1 pár</t>
  </si>
  <si>
    <t>sada</t>
  </si>
  <si>
    <t>1033428057</t>
  </si>
  <si>
    <t>3+2</t>
  </si>
  <si>
    <t>150</t>
  </si>
  <si>
    <t>plastové okno 1700 x 2450 mm ozn. O01, izolační dvojsklo vč. všech doplňků D+M</t>
  </si>
  <si>
    <t>470284880</t>
  </si>
  <si>
    <t>151</t>
  </si>
  <si>
    <t>766998R202</t>
  </si>
  <si>
    <t>plastové okno 2kř 1150 x 1170 mm ozn. O02, izolační dvojsklo vč. všech doplňků D+M</t>
  </si>
  <si>
    <t>-1186942726</t>
  </si>
  <si>
    <t>152</t>
  </si>
  <si>
    <t>766998R203</t>
  </si>
  <si>
    <t>plastové okno fixní 1150 x 1170 mm ozn. O03, izolační dvojsklo vč. všech doplňků D+M</t>
  </si>
  <si>
    <t>1109347651</t>
  </si>
  <si>
    <t>153</t>
  </si>
  <si>
    <t>998766102</t>
  </si>
  <si>
    <t>Přesun hmot pro konstrukce truhlářské stanovený z hmotnosti přesunovaného materiálu vodorovná dopravní vzdálenost do 50 m v objektech výšky přes 6 do 12 m</t>
  </si>
  <si>
    <t>-1841336937</t>
  </si>
  <si>
    <t>https://podminky.urs.cz/item/CS_URS_2022_01/998766102</t>
  </si>
  <si>
    <t>154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</si>
  <si>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</si>
  <si>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</si>
  <si>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672129915</t>
  </si>
  <si>
    <t>https://podminky.urs.cz/item/CS_URS_2022_01/998766181</t>
  </si>
  <si>
    <t>767</t>
  </si>
  <si>
    <t>Konstrukce zámečnické</t>
  </si>
  <si>
    <t>155</t>
  </si>
  <si>
    <t>767311831</t>
  </si>
  <si>
    <t>Demontáž světlíků s umělohmotnou výplní bodových</t>
  </si>
  <si>
    <t>-1325714160</t>
  </si>
  <si>
    <t>https://podminky.urs.cz/item/CS_URS_2022_01/767311831</t>
  </si>
  <si>
    <t>156</t>
  </si>
  <si>
    <t>767316316</t>
  </si>
  <si>
    <t>Montáž světlíků bodových přes 3,5 do 4 m2</t>
  </si>
  <si>
    <t>-166089231</t>
  </si>
  <si>
    <t>https://podminky.urs.cz/item/CS_URS_2022_01/767316316</t>
  </si>
  <si>
    <t>157</t>
  </si>
  <si>
    <t>56245R0359</t>
  </si>
  <si>
    <t>světlík bodový ozn. O04, třívrstvá kopule, manžeta v 150mm 1,5x2,5m Al rám, el. ovládání</t>
  </si>
  <si>
    <t>-24080071</t>
  </si>
  <si>
    <t>158</t>
  </si>
  <si>
    <t>767691822</t>
  </si>
  <si>
    <t>Ostatní práce - vyvěšení nebo zavěšení kovových křídel s případným uložením a opětovným zavěšením po provedení stavebních změn dveří, plochy do 2 m2</t>
  </si>
  <si>
    <t>1048136160</t>
  </si>
  <si>
    <t>https://podminky.urs.cz/item/CS_URS_2022_01/767691822</t>
  </si>
  <si>
    <t>159</t>
  </si>
  <si>
    <t>767691823</t>
  </si>
  <si>
    <t>Ostatní práce - vyvěšení nebo zavěšení kovových křídel s případným uložením a opětovným zavěšením po provedení stavebních změn dveří, plochy přes 2 m2</t>
  </si>
  <si>
    <t>1992411481</t>
  </si>
  <si>
    <t>https://podminky.urs.cz/item/CS_URS_2022_01/767691823</t>
  </si>
  <si>
    <t>160</t>
  </si>
  <si>
    <t>767810R0112</t>
  </si>
  <si>
    <t>Montáž větracích mřížek ocelových čtyřhranných do ocelových vrat s vyříznutím otvoru</t>
  </si>
  <si>
    <t>-1575120729</t>
  </si>
  <si>
    <t>5*2</t>
  </si>
  <si>
    <t>161</t>
  </si>
  <si>
    <t>55341R0425</t>
  </si>
  <si>
    <t xml:space="preserve">mřížka větrací nerezová se síťovinou </t>
  </si>
  <si>
    <t>1426684704</t>
  </si>
  <si>
    <t>162</t>
  </si>
  <si>
    <t>998767102</t>
  </si>
  <si>
    <t>Přesun hmot pro zámečnické konstrukce stanovený z hmotnosti přesunovaného materiálu vodorovná dopravní vzdálenost do 50 m v objektech výšky přes 6 do 12 m</t>
  </si>
  <si>
    <t>1735816594</t>
  </si>
  <si>
    <t>https://podminky.urs.cz/item/CS_URS_2022_01/998767102</t>
  </si>
  <si>
    <t>783</t>
  </si>
  <si>
    <t>Dokončovací práce - nátěry</t>
  </si>
  <si>
    <t>163</t>
  </si>
  <si>
    <t>783009401</t>
  </si>
  <si>
    <t>Bezpečnostní šrafování stěn nebo svislých ploch rovných</t>
  </si>
  <si>
    <t>-1499752293</t>
  </si>
  <si>
    <t>https://podminky.urs.cz/item/CS_URS_2022_01/783009401</t>
  </si>
  <si>
    <t>0,6*2*2+0,8*2*2</t>
  </si>
  <si>
    <t>164</t>
  </si>
  <si>
    <t>783201201</t>
  </si>
  <si>
    <t>Příprava podkladu tesařských konstrukcí před provedením nátěru broušení</t>
  </si>
  <si>
    <t>-1697539022</t>
  </si>
  <si>
    <t>https://podminky.urs.cz/item/CS_URS_2022_01/783201201</t>
  </si>
  <si>
    <t>7,751*1,4*2+(3,1+1,044)*1,643*0,5*2</t>
  </si>
  <si>
    <t>(7,571-3,1-1,044)*1,643*2+13,053*1,963*0,5*2</t>
  </si>
  <si>
    <t>15,014*3,98</t>
  </si>
  <si>
    <t>(18,94+3,98*2)*(0,14+0,22)*2</t>
  </si>
  <si>
    <t>(18,94+3,98)*(0,14+0,19)*2+(18,94+3,98)*2*0,12*4</t>
  </si>
  <si>
    <t>2,32*3+4*(0,1+0,14)*2+8,908*22*2*(0,1+0,12)*2</t>
  </si>
  <si>
    <t>7,7*5*2*(0,1+0,12)*2+8,9*2*5*2*(0,12+0,15)*2</t>
  </si>
  <si>
    <t>7,7*2*2*2*(0,12+0,15)*2+8*(5+2)*(0,08+0,19)*2</t>
  </si>
  <si>
    <t>2*2*(5+2)*(0,08+0,16)*2+1,4*2*7*0,12*4</t>
  </si>
  <si>
    <t>1,2*2*7*0,1*4+1,5*2*7*0,1*4+2,2*7*0,1*4</t>
  </si>
  <si>
    <t>165</t>
  </si>
  <si>
    <t>783201403</t>
  </si>
  <si>
    <t>Příprava podkladu tesařských konstrukcí před provedením nátěru oprášení</t>
  </si>
  <si>
    <t>-480939302</t>
  </si>
  <si>
    <t>https://podminky.urs.cz/item/CS_URS_2022_01/783201403</t>
  </si>
  <si>
    <t>166</t>
  </si>
  <si>
    <t>783218101</t>
  </si>
  <si>
    <t>Lazurovací nátěr tesařských konstrukcí jednonásobný syntetický</t>
  </si>
  <si>
    <t>-1289937664</t>
  </si>
  <si>
    <t>https://podminky.urs.cz/item/CS_URS_2022_01/783218101</t>
  </si>
  <si>
    <t>8,908*18,94*2+7,7*3,98*2-1,374*12</t>
  </si>
  <si>
    <t>167</t>
  </si>
  <si>
    <t>783218111</t>
  </si>
  <si>
    <t>Lazurovací nátěr tesařských konstrukcí dvojnásobný syntetický</t>
  </si>
  <si>
    <t>-269656100</t>
  </si>
  <si>
    <t>https://podminky.urs.cz/item/CS_URS_2022_01/783218111</t>
  </si>
  <si>
    <t>168</t>
  </si>
  <si>
    <t>783301311</t>
  </si>
  <si>
    <t>Příprava podkladu zámečnických konstrukcí před provedením nátěru odmaštění odmašťovačem vodou ředitelným</t>
  </si>
  <si>
    <t>1464944208</t>
  </si>
  <si>
    <t>https://podminky.urs.cz/item/CS_URS_2022_01/783301311</t>
  </si>
  <si>
    <t>169</t>
  </si>
  <si>
    <t>783301401</t>
  </si>
  <si>
    <t>Příprava podkladu zámečnických konstrukcí před provedením nátěru ometení</t>
  </si>
  <si>
    <t>1816278100</t>
  </si>
  <si>
    <t>https://podminky.urs.cz/item/CS_URS_2022_01/783301401</t>
  </si>
  <si>
    <t>2*(3,6+0,2)*(3,5+2*0,2)*2</t>
  </si>
  <si>
    <t>2*(3,55+0,2)*(3,5+2*0,2)+(3,55+0,2)*(3+2*0,2)*2</t>
  </si>
  <si>
    <t>2*(2+0,2)*(1,1+2*0,2)</t>
  </si>
  <si>
    <t>1,8*2,55*2*3+18+0,6*1,2</t>
  </si>
  <si>
    <t>170</t>
  </si>
  <si>
    <t>783314201</t>
  </si>
  <si>
    <t>Základní antikorozní nátěr zámečnických konstrukcí jednonásobný syntetický standardní</t>
  </si>
  <si>
    <t>-181147397</t>
  </si>
  <si>
    <t>https://podminky.urs.cz/item/CS_URS_2022_01/783314201</t>
  </si>
  <si>
    <t>171</t>
  </si>
  <si>
    <t>783315101</t>
  </si>
  <si>
    <t>Mezinátěr zámečnických konstrukcí jednonásobný syntetický standardní</t>
  </si>
  <si>
    <t>-1263757497</t>
  </si>
  <si>
    <t>https://podminky.urs.cz/item/CS_URS_2022_01/783315101</t>
  </si>
  <si>
    <t>172</t>
  </si>
  <si>
    <t>783317101</t>
  </si>
  <si>
    <t>Krycí nátěr (email) zámečnických konstrukcí jednonásobný syntetický standardní</t>
  </si>
  <si>
    <t>858084861</t>
  </si>
  <si>
    <t>https://podminky.urs.cz/item/CS_URS_2022_01/783317101</t>
  </si>
  <si>
    <t>173</t>
  </si>
  <si>
    <t>783342101</t>
  </si>
  <si>
    <t>Tmelení zámečnických konstrukcí včetně přebroušení tmelených míst, tmelem polyuretanovým</t>
  </si>
  <si>
    <t>-1035561154</t>
  </si>
  <si>
    <t>https://podminky.urs.cz/item/CS_URS_2022_01/783342101</t>
  </si>
  <si>
    <t>nát4*0,3</t>
  </si>
  <si>
    <t>174</t>
  </si>
  <si>
    <t>783801201</t>
  </si>
  <si>
    <t>Příprava podkladu omítek před provedením nátěru obroušení</t>
  </si>
  <si>
    <t>622016734</t>
  </si>
  <si>
    <t>https://podminky.urs.cz/item/CS_URS_2022_01/783801201</t>
  </si>
  <si>
    <t>175</t>
  </si>
  <si>
    <t>783801403</t>
  </si>
  <si>
    <t>Příprava podkladu omítek před provedením nátěru oprášení</t>
  </si>
  <si>
    <t>-1390215832</t>
  </si>
  <si>
    <t>https://podminky.urs.cz/item/CS_URS_2022_01/783801403</t>
  </si>
  <si>
    <t>176</t>
  </si>
  <si>
    <t>783801611</t>
  </si>
  <si>
    <t>Očištění omítek odstraňovačem graffiti ošetřených ochrannými nátěry, povrchů hladkých omítek hladkých, zrnitých tenkovrstvých nebo štukových stupně členitosti 1 a 2</t>
  </si>
  <si>
    <t>-1456178155</t>
  </si>
  <si>
    <t>https://podminky.urs.cz/item/CS_URS_2022_01/783801611</t>
  </si>
  <si>
    <t>177</t>
  </si>
  <si>
    <t>783813131</t>
  </si>
  <si>
    <t>Penetrační nátěr omítek hladkých omítek hladkých, zrnitých tenkovrstvých nebo štukových stupně členitosti 1 a 2 syntetický</t>
  </si>
  <si>
    <t>1509381231</t>
  </si>
  <si>
    <t>https://podminky.urs.cz/item/CS_URS_2022_01/783813131</t>
  </si>
  <si>
    <t>178</t>
  </si>
  <si>
    <t>783817121</t>
  </si>
  <si>
    <t>Krycí (ochranný ) nátěr omítek jednonásobný hladkých omítek hladkých, zrnitých tenkovrstvých nebo štukových stupně členitosti 1 a 2 syntetický</t>
  </si>
  <si>
    <t>-918559570</t>
  </si>
  <si>
    <t>https://podminky.urs.cz/item/CS_URS_2022_01/783817121</t>
  </si>
  <si>
    <t>nát91*2</t>
  </si>
  <si>
    <t>179</t>
  </si>
  <si>
    <t>783897603</t>
  </si>
  <si>
    <t>Krycí (ochranný ) nátěr omítek Příplatek k cenám za zvýšenou pracnost provádění styku 2 barev dvojnásobného nátěru</t>
  </si>
  <si>
    <t>462310912</t>
  </si>
  <si>
    <t>https://podminky.urs.cz/item/CS_URS_2022_01/783897603</t>
  </si>
  <si>
    <t>(6,45-0,7)*2*5+2,85*2+1,44+1,4</t>
  </si>
  <si>
    <t>(2,3*2+3,08*2)*3+(1,75*2+1,77*2)*4</t>
  </si>
  <si>
    <t>180</t>
  </si>
  <si>
    <t>783897615</t>
  </si>
  <si>
    <t>Krycí (ochranný ) nátěr omítek Příplatek k cenám za provádění barevného nátěru v odstínu sytém dvojnásobného</t>
  </si>
  <si>
    <t>176682555</t>
  </si>
  <si>
    <t>https://podminky.urs.cz/item/CS_URS_2022_01/783897615</t>
  </si>
  <si>
    <t>784</t>
  </si>
  <si>
    <t>Dokončovací práce - malby a tapety</t>
  </si>
  <si>
    <t>181</t>
  </si>
  <si>
    <t>784111001</t>
  </si>
  <si>
    <t>Oprášení (ometení) podkladu v místnostech výšky do 3,80 m</t>
  </si>
  <si>
    <t>-562660844</t>
  </si>
  <si>
    <t>https://podminky.urs.cz/item/CS_URS_2022_01/784111001</t>
  </si>
  <si>
    <t>182</t>
  </si>
  <si>
    <t>784111005</t>
  </si>
  <si>
    <t>Oprášení (ometení) podkladu v místnostech výšky přes 5,00 m</t>
  </si>
  <si>
    <t>804624162</t>
  </si>
  <si>
    <t>https://podminky.urs.cz/item/CS_URS_2022_01/784111005</t>
  </si>
  <si>
    <t>mal1*2</t>
  </si>
  <si>
    <t>183</t>
  </si>
  <si>
    <t>784121001</t>
  </si>
  <si>
    <t>Oškrabání malby v místnostech výšky do 3,80 m</t>
  </si>
  <si>
    <t>1487960452</t>
  </si>
  <si>
    <t>https://podminky.urs.cz/item/CS_URS_2022_01/784121001</t>
  </si>
  <si>
    <t>bom12*0,5</t>
  </si>
  <si>
    <t>bom11*0,5</t>
  </si>
  <si>
    <t>bom2*0,7</t>
  </si>
  <si>
    <t>184</t>
  </si>
  <si>
    <t>784121005</t>
  </si>
  <si>
    <t>Oškrabání malby v místnostech výšky přes 5,00 m</t>
  </si>
  <si>
    <t>1724046088</t>
  </si>
  <si>
    <t>https://podminky.urs.cz/item/CS_URS_2022_01/784121005</t>
  </si>
  <si>
    <t>bom13*0,5</t>
  </si>
  <si>
    <t>185</t>
  </si>
  <si>
    <t>784181121</t>
  </si>
  <si>
    <t>Penetrace podkladu jednonásobná hloubková akrylátová bezbarvá v místnostech výšky do 3,80 m</t>
  </si>
  <si>
    <t>443756255</t>
  </si>
  <si>
    <t>https://podminky.urs.cz/item/CS_URS_2022_01/784181121</t>
  </si>
  <si>
    <t>186</t>
  </si>
  <si>
    <t>784181125</t>
  </si>
  <si>
    <t>Penetrace podkladu jednonásobná hloubková akrylátová bezbarvá v místnostech výšky přes 5,00 m</t>
  </si>
  <si>
    <t>-69640583</t>
  </si>
  <si>
    <t>https://podminky.urs.cz/item/CS_URS_2022_01/784181125</t>
  </si>
  <si>
    <t>187</t>
  </si>
  <si>
    <t>784211121</t>
  </si>
  <si>
    <t>Malby z malířských směsí oděruvzdorných za mokra dvojnásobné, bílé za mokra oděruvzdorné středně v místnostech výšky do 3,80 m</t>
  </si>
  <si>
    <t>1100000549</t>
  </si>
  <si>
    <t>https://podminky.urs.cz/item/CS_URS_2022_01/784211121</t>
  </si>
  <si>
    <t>188</t>
  </si>
  <si>
    <t>784211125</t>
  </si>
  <si>
    <t>Malby z malířských směsí oděruvzdorných za mokra dvojnásobné, bílé za mokra oděruvzdorné středně v místnostech výšky přes 5,00 m</t>
  </si>
  <si>
    <t>-1452480096</t>
  </si>
  <si>
    <t>https://podminky.urs.cz/item/CS_URS_2022_01/784211125</t>
  </si>
  <si>
    <t>189</t>
  </si>
  <si>
    <t>784211R0123</t>
  </si>
  <si>
    <t>Malby z malířských směsí oděruvzdorné středně pro SDK</t>
  </si>
  <si>
    <t>-2055595240</t>
  </si>
  <si>
    <t>(3,733+3,475+5,085+3,328+1,123*2)*2,53*2</t>
  </si>
  <si>
    <t>(1,62*2+2,328*3)*2,53*2</t>
  </si>
  <si>
    <t>190</t>
  </si>
  <si>
    <t>784331R005</t>
  </si>
  <si>
    <t>Malby protiplísňové dvojnásobné, bílé v místnostech výšky přes 5,00 m</t>
  </si>
  <si>
    <t>-1622170213</t>
  </si>
  <si>
    <t>ALFA-34902 - elektroinstalace</t>
  </si>
  <si>
    <t>PSV - PSV</t>
  </si>
  <si>
    <t xml:space="preserve">    74101 - Elektroinstalace - instalační materiál</t>
  </si>
  <si>
    <t xml:space="preserve">    74102 - Elektroinstalace - kabely</t>
  </si>
  <si>
    <t xml:space="preserve">    74103 - Elektroinstalace - rozvaděče</t>
  </si>
  <si>
    <t xml:space="preserve">    74104 - Elektroinstalace - uzemnění a hromosvody</t>
  </si>
  <si>
    <t xml:space="preserve">    74105 - Elektroinstalace - související práce</t>
  </si>
  <si>
    <t>1.1.0</t>
  </si>
  <si>
    <t>Poznámka - mateiál včetně montáže !!!</t>
  </si>
  <si>
    <t>-469245626</t>
  </si>
  <si>
    <t>74101</t>
  </si>
  <si>
    <t>Elektroinstalace - instalační materiál</t>
  </si>
  <si>
    <t>1.1.1</t>
  </si>
  <si>
    <t>demontáž stávajícího osvětlení - přisazené zářivky</t>
  </si>
  <si>
    <t>758374149</t>
  </si>
  <si>
    <t>1.1.2</t>
  </si>
  <si>
    <t>ukončení vodičů osvětlení - přívody z rovaděče</t>
  </si>
  <si>
    <t>-1771967612</t>
  </si>
  <si>
    <t>1.1.3</t>
  </si>
  <si>
    <t>demontáž stávajícího žárovkového osvětlení + ostatní osvětlení - počet do 10 ks</t>
  </si>
  <si>
    <t>kpl</t>
  </si>
  <si>
    <t>-830891683</t>
  </si>
  <si>
    <t>1.1.4</t>
  </si>
  <si>
    <t>demontáž původních zásuvek 230 V</t>
  </si>
  <si>
    <t>36853438</t>
  </si>
  <si>
    <t>1.1.5</t>
  </si>
  <si>
    <t>zásuvky povrchové IP54 230 V - Variant+</t>
  </si>
  <si>
    <t>1322919281</t>
  </si>
  <si>
    <t>1.1.6</t>
  </si>
  <si>
    <t>zásuvka 400V/16A povrchová</t>
  </si>
  <si>
    <t>647979755</t>
  </si>
  <si>
    <t>1.1.7</t>
  </si>
  <si>
    <t>svítidlo LED - prachotěsné 57W/4000K - průběžná montáž</t>
  </si>
  <si>
    <t>-837418865</t>
  </si>
  <si>
    <t>1.1.8</t>
  </si>
  <si>
    <t>stahovací pásky plast 150 mm</t>
  </si>
  <si>
    <t>1317170927</t>
  </si>
  <si>
    <t>1.1.9</t>
  </si>
  <si>
    <t>stahovací pásky plast 250 mm</t>
  </si>
  <si>
    <t>-989490140</t>
  </si>
  <si>
    <t>1.1.10</t>
  </si>
  <si>
    <t>krabice rozbočná - instalační - IP54 včetně svorek 5 vodičů</t>
  </si>
  <si>
    <t>884812322</t>
  </si>
  <si>
    <t>1.1.11</t>
  </si>
  <si>
    <t>spínač Variant+ řazení 6+6</t>
  </si>
  <si>
    <t>-1826578654</t>
  </si>
  <si>
    <t>1.1.12</t>
  </si>
  <si>
    <t>spínač Variant+ řazení 1</t>
  </si>
  <si>
    <t>534135519</t>
  </si>
  <si>
    <t>1.1.13</t>
  </si>
  <si>
    <t>chránička plastová ohebná 36 mm - bílá</t>
  </si>
  <si>
    <t>1118104383</t>
  </si>
  <si>
    <t>1.1.14</t>
  </si>
  <si>
    <t>trubky instalační pevné, včetně U příchytek a tvarových dílců do 36 mm</t>
  </si>
  <si>
    <t>1814463682</t>
  </si>
  <si>
    <t>1.1.15</t>
  </si>
  <si>
    <t>svorky pro připojení ochranného pospojení - typ dle možnosti zeměného zařízení</t>
  </si>
  <si>
    <t>433726031</t>
  </si>
  <si>
    <t>1.1.16</t>
  </si>
  <si>
    <t>průmyslový odtahový ventilátor průměr 300 mm napájení 230 V</t>
  </si>
  <si>
    <t>1194593842</t>
  </si>
  <si>
    <t>1.1.17</t>
  </si>
  <si>
    <t>venkovní protidešťová žaluzie na ventilátor - kovová, samotížná</t>
  </si>
  <si>
    <t>-440785859</t>
  </si>
  <si>
    <t>1.1.18</t>
  </si>
  <si>
    <t>spínač otočný pro ventilátor IP54 20A povrchová montáž ploha ON/OFF</t>
  </si>
  <si>
    <t>-1637401563</t>
  </si>
  <si>
    <t>1.1.19</t>
  </si>
  <si>
    <t>svorky Wago - perové - spojovací do průřezu 4 mm2</t>
  </si>
  <si>
    <t>-672174658</t>
  </si>
  <si>
    <t>1.1.20</t>
  </si>
  <si>
    <t>ocelové konstrukce - pozink</t>
  </si>
  <si>
    <t>kg</t>
  </si>
  <si>
    <t>381312160</t>
  </si>
  <si>
    <t>74102</t>
  </si>
  <si>
    <t>Elektroinstalace - kabely</t>
  </si>
  <si>
    <t>1.2.1</t>
  </si>
  <si>
    <t>CYKY 5x10</t>
  </si>
  <si>
    <t>897315313</t>
  </si>
  <si>
    <t>1.2.2</t>
  </si>
  <si>
    <t>CYKY 5x4</t>
  </si>
  <si>
    <t>-12623914</t>
  </si>
  <si>
    <t>1.2.3</t>
  </si>
  <si>
    <t>CYKY 5x2,5</t>
  </si>
  <si>
    <t>-1395991638</t>
  </si>
  <si>
    <t>1.2.4</t>
  </si>
  <si>
    <t>CYKY 5x1,5</t>
  </si>
  <si>
    <t>-1203182075</t>
  </si>
  <si>
    <t>1.2.5</t>
  </si>
  <si>
    <t>CYKY 3x2,5</t>
  </si>
  <si>
    <t>1402880742</t>
  </si>
  <si>
    <t>1.2.6</t>
  </si>
  <si>
    <t>CYKY 3x1,5</t>
  </si>
  <si>
    <t>1334669236</t>
  </si>
  <si>
    <t>1.2.7</t>
  </si>
  <si>
    <t>CYA 6 ZŽ</t>
  </si>
  <si>
    <t>-199024603</t>
  </si>
  <si>
    <t>1.2.8</t>
  </si>
  <si>
    <t>CYA 4 ZŽ</t>
  </si>
  <si>
    <t>714770672</t>
  </si>
  <si>
    <t>1.2.9</t>
  </si>
  <si>
    <t>CYA 10 ZŽ</t>
  </si>
  <si>
    <t>-1145247049</t>
  </si>
  <si>
    <t>74103</t>
  </si>
  <si>
    <t>Elektroinstalace - rozvaděče</t>
  </si>
  <si>
    <t>1.3.2</t>
  </si>
  <si>
    <t>doplnění do rozvaděče jistič 1x16A pro ventilátor</t>
  </si>
  <si>
    <t>1566409581</t>
  </si>
  <si>
    <t>74104</t>
  </si>
  <si>
    <t>Elektroinstalace - uzemnění a hromosvody</t>
  </si>
  <si>
    <t>1.4.1</t>
  </si>
  <si>
    <t>demontáž stávající jímací soustavy</t>
  </si>
  <si>
    <t>-600330938</t>
  </si>
  <si>
    <t>1.4.2</t>
  </si>
  <si>
    <t>měření uzemnění</t>
  </si>
  <si>
    <t>1603613224</t>
  </si>
  <si>
    <t>1.4.3</t>
  </si>
  <si>
    <t>doplnění uzemnění - zemnící tyče 1500 mm - včetně výkopu, kontroly a záhozu</t>
  </si>
  <si>
    <t>-753687114</t>
  </si>
  <si>
    <t>1.4.4</t>
  </si>
  <si>
    <t>propojení tyčí - měření, napojení</t>
  </si>
  <si>
    <t>444452894</t>
  </si>
  <si>
    <t>1.4.5</t>
  </si>
  <si>
    <t>svody po fasádě - nové - podpěry pro strojené svody plast</t>
  </si>
  <si>
    <t>-1230415563</t>
  </si>
  <si>
    <t>1.4.6</t>
  </si>
  <si>
    <t>Svorky Drát / Drát kulatý - křížové - rovné</t>
  </si>
  <si>
    <t>-1867158855</t>
  </si>
  <si>
    <t>1.4.7</t>
  </si>
  <si>
    <t>izolace přechudu beton / vzduch</t>
  </si>
  <si>
    <t>-1687756541</t>
  </si>
  <si>
    <t>1.4.8</t>
  </si>
  <si>
    <t>izolační páska na ochranu zemních spojů</t>
  </si>
  <si>
    <t>-1983127582</t>
  </si>
  <si>
    <t>1.4.9</t>
  </si>
  <si>
    <t>podpěry pro jímací vedení - střecha - dle typu krytiny (např. OBO)</t>
  </si>
  <si>
    <t>1921843903</t>
  </si>
  <si>
    <t>1.4.10</t>
  </si>
  <si>
    <t>vodič AlMgSi8 měkký</t>
  </si>
  <si>
    <t>-288640592</t>
  </si>
  <si>
    <t>1.4.11</t>
  </si>
  <si>
    <t xml:space="preserve">ochraná tyč svodu 1200 mm </t>
  </si>
  <si>
    <t>1929391344</t>
  </si>
  <si>
    <t>1.4.12</t>
  </si>
  <si>
    <t>ZS včetně číslová svodu - označení</t>
  </si>
  <si>
    <t>-1357357574</t>
  </si>
  <si>
    <t>1.4.14</t>
  </si>
  <si>
    <t>pomocná jímač střešní - drát 500 mm</t>
  </si>
  <si>
    <t>1981725185</t>
  </si>
  <si>
    <t>1.4.15</t>
  </si>
  <si>
    <t>pospojení náhodných svodů</t>
  </si>
  <si>
    <t>-1996556297</t>
  </si>
  <si>
    <t>1.4.16</t>
  </si>
  <si>
    <t>koordinace se stavbou</t>
  </si>
  <si>
    <t>hod</t>
  </si>
  <si>
    <t>-2089443647</t>
  </si>
  <si>
    <t>1.4.17</t>
  </si>
  <si>
    <t>výchozí revize - měření</t>
  </si>
  <si>
    <t>1937801449</t>
  </si>
  <si>
    <t>74105</t>
  </si>
  <si>
    <t>Elektroinstalace - související práce</t>
  </si>
  <si>
    <t>1.5.1</t>
  </si>
  <si>
    <t>koordinace se zástupcem investora</t>
  </si>
  <si>
    <t>-699035660</t>
  </si>
  <si>
    <t>1.5.2</t>
  </si>
  <si>
    <t>stavební přípomoce</t>
  </si>
  <si>
    <t>1826227048</t>
  </si>
  <si>
    <t>1.5.3</t>
  </si>
  <si>
    <t>výchozí revize, 5 - paré včetně dokladů</t>
  </si>
  <si>
    <t>-2039604270</t>
  </si>
  <si>
    <t>1.5.4</t>
  </si>
  <si>
    <t>dokumentace skutečného provedení</t>
  </si>
  <si>
    <t>159449130</t>
  </si>
  <si>
    <t>ALFA-34903 - vedlejší a ostatní náklady</t>
  </si>
  <si>
    <t>OST - Ostatní</t>
  </si>
  <si>
    <t xml:space="preserve">    O01 - Ostatní</t>
  </si>
  <si>
    <t xml:space="preserve">    O02 - Vedlejší náklady</t>
  </si>
  <si>
    <t>OST</t>
  </si>
  <si>
    <t>Ostatní</t>
  </si>
  <si>
    <t>O01</t>
  </si>
  <si>
    <t>R100072</t>
  </si>
  <si>
    <t>náklady na kompletaci dokladů</t>
  </si>
  <si>
    <t>soub</t>
  </si>
  <si>
    <t>512</t>
  </si>
  <si>
    <t>-1858136404</t>
  </si>
  <si>
    <t>"náklady na vyhotovení a kompletaci dokladů předávaných při předání a převzetí díla nebo nutných  ke kolaudaci -  2 x v tištěné podobě"</t>
  </si>
  <si>
    <t>R1000721</t>
  </si>
  <si>
    <t xml:space="preserve">náklady na předepsané zkoušky a měření </t>
  </si>
  <si>
    <t>-1250905275</t>
  </si>
  <si>
    <t>"náklady na předepsané zkoušky a měření nutných k předání a převzetí díla nebo nutných  ke kolaudaci -  2 x v tištěné podobě"</t>
  </si>
  <si>
    <t>R1000741</t>
  </si>
  <si>
    <t>náklady spojené s pojištěním odpovědnosti za škodu způsobenou třetím osobám</t>
  </si>
  <si>
    <t>1810630825</t>
  </si>
  <si>
    <t>" náklady a poplatky spojené s pojištěním odpovědnosti za škodu způsobenou třetím osobám "</t>
  </si>
  <si>
    <t>O02</t>
  </si>
  <si>
    <t>Vedlejší náklady</t>
  </si>
  <si>
    <t>R20001</t>
  </si>
  <si>
    <t>vybudování a odstranění staveniště</t>
  </si>
  <si>
    <t>-1853031788</t>
  </si>
  <si>
    <t>"veškeré náklady a činnosti související s vybudováním a likvidací staveniště"</t>
  </si>
  <si>
    <t>"včetně zajištění připojení na elektrickou energii, vodu a odvodnění staveniště"</t>
  </si>
  <si>
    <t>"včetně provádění každodenního hrubého úklidu staveniště"</t>
  </si>
  <si>
    <t>"včetně průběžné likvidace vznikajících odpadů oprávněnou osobou"</t>
  </si>
  <si>
    <t>"jedná se standartní prvky BOZP (mobilní oplocení, výstražné označení, přechody výkopů, vč. oplocení, zábradlí atd,"</t>
  </si>
  <si>
    <t>"včetně jejich dodávky, montáže, údržby a demontáže, resp. likvidace a povinosti vyplývající z plánu BOZP, vč. připomínek příslušných úřadů"</t>
  </si>
  <si>
    <t>R20002</t>
  </si>
  <si>
    <t>provoz zařízení staveniště</t>
  </si>
  <si>
    <t>319621443</t>
  </si>
  <si>
    <t>"náklady na související s provozem zařízení staveniště po dobu provádění stavebních prací"</t>
  </si>
  <si>
    <t>"(zejména náklady na spotřebované energie, náklady na nutnou údržbu a opravu zařízení staveniště a na přípojkách energií"</t>
  </si>
  <si>
    <t>" ostrahu staveniště a hrubý denní úklid v prostorách staveniště"</t>
  </si>
  <si>
    <t>R20003</t>
  </si>
  <si>
    <t>výkon činnosti koordinátora BOZP</t>
  </si>
  <si>
    <t>1641190810</t>
  </si>
  <si>
    <t>"náklady na výkon činnosti koordinára BOZP"</t>
  </si>
  <si>
    <t>R20005</t>
  </si>
  <si>
    <t>dočasná dopravní opatření</t>
  </si>
  <si>
    <t>1664648939</t>
  </si>
  <si>
    <t>"náklady na vyhotovení návrhu dočasného dopravního značení, jeho projednání s dotčenými orgány a organizacemi"</t>
  </si>
  <si>
    <t>"dodání dopravních značek, jejich rozmístění, přemis´tování a údržba v průběhu stavby vč. následného odstranění po skončení stavby"</t>
  </si>
  <si>
    <t>R20006</t>
  </si>
  <si>
    <t>dočasné zábory veřejných prostranství</t>
  </si>
  <si>
    <t>1005765498</t>
  </si>
  <si>
    <t>" dočasné zábory veřejných prostranství po dobu stavby"</t>
  </si>
  <si>
    <t>R95290003</t>
  </si>
  <si>
    <t>kompletní úklid okolí stavby dotčených stavebním provozem - zvýšené nároky - veřejný prostor</t>
  </si>
  <si>
    <t>-1753903891</t>
  </si>
  <si>
    <t>R95290004</t>
  </si>
  <si>
    <t>kompletní zakrytí podlah a zařízení budovy před poškozením po dobu realizace stavebních prací</t>
  </si>
  <si>
    <t>-1606668547</t>
  </si>
  <si>
    <t>R95290006</t>
  </si>
  <si>
    <t xml:space="preserve">kompletní ochrana střešních konstrukcí před zatečením a klimatickými vlivy </t>
  </si>
  <si>
    <t>-1697115694</t>
  </si>
  <si>
    <t>"provizorní zakrytí objektu např. plachtami, součástí opatření a ceny jsou i veškeré pomocné konstrukce a další materiál a práce"</t>
  </si>
  <si>
    <t>R95290007</t>
  </si>
  <si>
    <t xml:space="preserve"> ztížené dopravní podmínky</t>
  </si>
  <si>
    <t>2100892666</t>
  </si>
  <si>
    <t>"ztížené dopravní podmínky - staveniště se nachází v centru města Jihlavy - Komenského ul."</t>
  </si>
  <si>
    <t>R95290009</t>
  </si>
  <si>
    <t>práce ve výškách</t>
  </si>
  <si>
    <t>908130315</t>
  </si>
  <si>
    <t>"zabezpečení, jištění pracovníků v průběhu provádění prací "</t>
  </si>
  <si>
    <t>SEZNAM FIGUR</t>
  </si>
  <si>
    <t>Výměra</t>
  </si>
  <si>
    <t xml:space="preserve"> ALFA-34901</t>
  </si>
  <si>
    <t>Použití figury:</t>
  </si>
  <si>
    <t>Demontáž vláknocementové skládané krytiny sklonu do 30° do suti</t>
  </si>
  <si>
    <t>Demontáž bednění střech z prken</t>
  </si>
  <si>
    <t>Bourání podkladů pod dlažby nebo mazanin betonových nebo z litého asfaltu tl přes 100 mm pl přes 4 m2</t>
  </si>
  <si>
    <t>Příplatek k bourání betonových mazanin za bourání mazanin se svařovanou sítí tl přes 100 mm</t>
  </si>
  <si>
    <t>Odstranění násypů pod podlahami tl do 200 mm pl přes 2 m2</t>
  </si>
  <si>
    <t>Otlučení (osekání) vnitřní vápenné nebo vápenocementové omítky stěn v rozsahu přes 30 do 50 %</t>
  </si>
  <si>
    <t>Oprava vnitřní vápenocementové hladké omítky stropů v rozsahu plochy přes 30 do 50 % s celoplošným přeštukováním</t>
  </si>
  <si>
    <t>Oprášení (ometení ) podkladu v místnostech v do 3,80 m</t>
  </si>
  <si>
    <t>Oškrabání malby v mísnostech v do 3,80 m</t>
  </si>
  <si>
    <t>Oškrabání malby v mísnostech v přes 5,00 m</t>
  </si>
  <si>
    <t>Otlučení (osekání) vnitřní vápenné nebo vápenocementové omítky stěn v rozsahu přes 10 do 30 %</t>
  </si>
  <si>
    <t>Oprava vnitřní vápenocementové hladké omítky stropů v rozsahu plochy přes 10 do 30 % s celoplošným přeštukováním</t>
  </si>
  <si>
    <t>Otlučení (osekání) vnější vápenné nebo vápenocementové omítky stupně členitosti 1 a 2 v rozsahu přes 40 do 50 %</t>
  </si>
  <si>
    <t>Oprava vnější vápenocementové omítky s celoplošným přeštukováním členitosti 2 v rozsahu přes 40 do 50 %</t>
  </si>
  <si>
    <t>Oprášení omítek před provedením nátěru</t>
  </si>
  <si>
    <t>Otlučení (osekání) vnější vápenné nebo vápenocementové omítky stupně členitosti 1 a 2 v rozsahu přes 20 do 30 %</t>
  </si>
  <si>
    <t>Oprava vnější vápenocementové omítky s celoplošným přeštukováním členitosti 1 v rozsahu přes 10 do 30 %</t>
  </si>
  <si>
    <t>Demontáž SDK podhledu s dvouvrstvou nosnou kcí z ocelových profilů opláštění jednoduché</t>
  </si>
  <si>
    <t>Odstranění tepelné izolace stropů volně kladené z vláknitých materiálů suchých tl přes 100 mm</t>
  </si>
  <si>
    <t>Dvojnásobné bílé malby ze směsí za mokra středně oděruvzdorných v místnostech v přes 3,80 do 5,00 m</t>
  </si>
  <si>
    <t>Řezání dilatačních spár š 10 mm hl přes 20 do 50 mm v čerstvé betonové mazanině</t>
  </si>
  <si>
    <t>Výplň dilatačních spár mazanin plastovým profilem v 80 mm</t>
  </si>
  <si>
    <t>Montáž izolace tepelné podlah volně kladenými okrajovými pásky</t>
  </si>
  <si>
    <t>pásek izolační minerální podlahový λ=0,036 15x100x1000mm</t>
  </si>
  <si>
    <t>fol1</t>
  </si>
  <si>
    <t>Montáž pojistné hydroizolační nebo parotěsné fólie kladené přes 20° volně na bednění nebo tepelnou izolaci</t>
  </si>
  <si>
    <t>Krytina střechy rovné z taškových tabulí z Pz plechu s povrchovou úpravou sklonu do 30°</t>
  </si>
  <si>
    <t>Montáž pojistné hydroizolační nebo parotěsné kladené ve sklonu přes 20° s lepenými spoji na bednění</t>
  </si>
  <si>
    <t>fólie kontaktní difuzně propustná pro doplňkovou hydroizolační vrstvu, třívrstvá mikroporézní PP 150g/m2 s integrovanou samolepící páskou</t>
  </si>
  <si>
    <t>fólie difuzně propustné s nakašírovanou strukturovanou rohoží pod hladkou plechovou krytinu</t>
  </si>
  <si>
    <t>Provedení doplňků izolace proti vodě na vodorovné ploše z textilií vrstva podkladní</t>
  </si>
  <si>
    <t>Provedení doplňků izolace proti vodě na ploše svislé z textilií vrstva podkladní</t>
  </si>
  <si>
    <t>Montáž kontralatí na podklad bez tepelné izolace</t>
  </si>
  <si>
    <t>Lepení těsnících pásků pod kontralatě</t>
  </si>
  <si>
    <t>Montáž lešení řadového trubkového lehkého s podlahami zatížení do 200 kg/m2 š přes 1,2 do 1,5 m v do 10 m</t>
  </si>
  <si>
    <t>Příplatek k lešení řadovému trubkovému lehkému s podlahami š 1,5 m v 10 m za první a ZKD den použití</t>
  </si>
  <si>
    <t>Demontáž lešení řadového trubkového lehkého s podlahami zatížení do 200 kg/m2 š přes 1,2 do 1,5 m v do 10 m</t>
  </si>
  <si>
    <t>Montáž ochranné sítě z textilie z umělých vláken</t>
  </si>
  <si>
    <t>Příplatek k ochranné síti za první a ZKD den použití</t>
  </si>
  <si>
    <t>Demontáž ochranné sítě z textilie z umělých vláken</t>
  </si>
  <si>
    <t>Oprášení (ometení ) podkladu v místnostech v přes 5,00 m</t>
  </si>
  <si>
    <t>Hloubková jednonásobná bezbarvá penetrace podkladu v místnostech v přes 5,00 m</t>
  </si>
  <si>
    <t>Hloubková jednonásobná bezbarvá penetrace podkladu v místnostech v do 3,80 m</t>
  </si>
  <si>
    <t>Dvojnásobné bílé malby ze směsí za mokra středně oděruvzdorných v místnostech v do 3,80 m</t>
  </si>
  <si>
    <t>Dvojnásobné bílé malby ze směsí za mokra středně oděruvzdorných v místnostech v přes 5,00 m</t>
  </si>
  <si>
    <t>Příplatek k SDK příčce za rovinnost kvality Q4</t>
  </si>
  <si>
    <t>Násyp pod podlahy z hrubého kameniva 8-16 s udusáním</t>
  </si>
  <si>
    <t>Mazanina tl přes 120 do 240 mm z betonu prostého bez zvýšených nároků na prostředí tř. C 20/25</t>
  </si>
  <si>
    <t>Příplatek k mazanině tl přes 120 do 240 mm za stržení povrchu spodní vrstvy před vložením výztuže</t>
  </si>
  <si>
    <t>Mazanina tl přes 120 do 240 mm z betonu prostého bez zvýšených nároků na prostředí tř. C 25/30</t>
  </si>
  <si>
    <t>Příplatek k mazanině tl přes 120 do 240 mm za přehlazení povrchu</t>
  </si>
  <si>
    <t>Obroušení tesařských konstrukcí před provedením nátěru</t>
  </si>
  <si>
    <t>Oprášení tesařských konstrukcí před provedením nátěru</t>
  </si>
  <si>
    <t>Lazurovací jednonásobný syntetický nátěr tesařských konstrukcí</t>
  </si>
  <si>
    <t>Lazurovací dvojnásobný syntetický nátěr tesařských konstrukcí</t>
  </si>
  <si>
    <t>Ometení zámečnických konstrukcí</t>
  </si>
  <si>
    <t>Odmaštění zámečnických konstrukcí vodou ředitelným odmašťovačem</t>
  </si>
  <si>
    <t>Základní antikorozní jednonásobný syntetický standardní nátěr zámečnických konstrukcí</t>
  </si>
  <si>
    <t>Mezinátěr jednonásobný syntetický standardní zámečnických konstrukcí</t>
  </si>
  <si>
    <t>Krycí jednonásobný syntetický standardní nátěr zámečnických konstrukcí</t>
  </si>
  <si>
    <t>Tmelení včetně přebroušení zámečnických konstrukcí polyuretanovým tmelem</t>
  </si>
  <si>
    <t>nát9</t>
  </si>
  <si>
    <t>Penetrační syntetický nátěr hladkých, tenkovrstvých zrnitých a štukových omítek</t>
  </si>
  <si>
    <t>Krycí jednonásobný syntetický nátěr hladkých, zrnitých tenkovrstvých nebo štukových omítek</t>
  </si>
  <si>
    <t>Příplatek k cenám dvojnásobného krycího nátěru omítek za za barevné provedení v odstínu sytém</t>
  </si>
  <si>
    <t>Impregnace řeziva proti dřevokaznému hmyzu, houbám a plísním máčením třída ohrožení 3 a 4</t>
  </si>
  <si>
    <t>Spojovací prostředky pro montáž záklopu, stropnice a podbíjení</t>
  </si>
  <si>
    <t>Spojovací prostředky krovů, bednění, laťování, nadstřešních konstrukcí</t>
  </si>
  <si>
    <t>SDK podhled deska 1xDFH2 12,5 bez izolace dvouvrstvá spodní kce profil CD+UD REI do 90</t>
  </si>
  <si>
    <t>SDK podhled základní penetrační nátěr</t>
  </si>
  <si>
    <t>SDK podhled deska 1xDF 12,5 bez izolace dvouvrstvá spodní kce profil CD+UD REI do 90</t>
  </si>
  <si>
    <t>Montáž izolace tepelné spodem stropů s uchycením drátem rohoží, pásů, dílců, desek</t>
  </si>
  <si>
    <t>Montáž izolace tepelné podlah, stropů vrchem nebo střech překrytí fólií s přelepeným spojem</t>
  </si>
  <si>
    <t>Montáž parotěsné zábrany do SDK podhledu</t>
  </si>
  <si>
    <t>fólie PE vyztužená pro parotěsnou vrstvu (reakce na oheň - třída E) 140g/m2</t>
  </si>
  <si>
    <t>deska tepelně izolační minerální plochých střech dvouvrstvá λ=0,038-0,039 tl 220mm</t>
  </si>
  <si>
    <t>fólie kontaktní difuzně propustná pro doplňkovou hydroizolační vrstvu, jednovrstvá mikrovláknitá s reflexní a funkční vrstvou tl 175μm</t>
  </si>
  <si>
    <t>Montáž stropního trámu z hraněného řeziva průřezové pl přes 144 do 288 cm2 s výměnami</t>
  </si>
  <si>
    <t>Montáž bednění střech rovných a šikmých sklonu do 60° z hrubých prken na sraz tl do 32 mm</t>
  </si>
  <si>
    <t>Montáž vrchního záklopu z hrubých prken na sraz spáry zakryté</t>
  </si>
  <si>
    <t>Zásyp v uzavřených prostorech sypaninou se zhutněním ručně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</si>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</sst>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8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32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74111102" TargetMode="External" /><Relationship Id="rId2" Type="http://schemas.openxmlformats.org/officeDocument/2006/relationships/hyperlink" Target="https://podminky.urs.cz/item/CS_URS_2022_01/611325417" TargetMode="External" /><Relationship Id="rId3" Type="http://schemas.openxmlformats.org/officeDocument/2006/relationships/hyperlink" Target="https://podminky.urs.cz/item/CS_URS_2022_01/611325418" TargetMode="External" /><Relationship Id="rId4" Type="http://schemas.openxmlformats.org/officeDocument/2006/relationships/hyperlink" Target="https://podminky.urs.cz/item/CS_URS_2022_01/612135101" TargetMode="External" /><Relationship Id="rId5" Type="http://schemas.openxmlformats.org/officeDocument/2006/relationships/hyperlink" Target="https://podminky.urs.cz/item/CS_URS_2022_01/619991001" TargetMode="External" /><Relationship Id="rId6" Type="http://schemas.openxmlformats.org/officeDocument/2006/relationships/hyperlink" Target="https://podminky.urs.cz/item/CS_URS_2022_01/622326252" TargetMode="External" /><Relationship Id="rId7" Type="http://schemas.openxmlformats.org/officeDocument/2006/relationships/hyperlink" Target="https://podminky.urs.cz/item/CS_URS_2022_01/622326356" TargetMode="External" /><Relationship Id="rId8" Type="http://schemas.openxmlformats.org/officeDocument/2006/relationships/hyperlink" Target="https://podminky.urs.cz/item/CS_URS_2022_01/629135102" TargetMode="External" /><Relationship Id="rId9" Type="http://schemas.openxmlformats.org/officeDocument/2006/relationships/hyperlink" Target="https://podminky.urs.cz/item/CS_URS_2022_01/629991001" TargetMode="External" /><Relationship Id="rId10" Type="http://schemas.openxmlformats.org/officeDocument/2006/relationships/hyperlink" Target="https://podminky.urs.cz/item/CS_URS_2022_01/629991011" TargetMode="External" /><Relationship Id="rId11" Type="http://schemas.openxmlformats.org/officeDocument/2006/relationships/hyperlink" Target="https://podminky.urs.cz/item/CS_URS_2022_01/631311136" TargetMode="External" /><Relationship Id="rId12" Type="http://schemas.openxmlformats.org/officeDocument/2006/relationships/hyperlink" Target="https://podminky.urs.cz/item/CS_URS_2022_01/631319013" TargetMode="External" /><Relationship Id="rId13" Type="http://schemas.openxmlformats.org/officeDocument/2006/relationships/hyperlink" Target="https://podminky.urs.cz/item/CS_URS_2022_01/631319175" TargetMode="External" /><Relationship Id="rId14" Type="http://schemas.openxmlformats.org/officeDocument/2006/relationships/hyperlink" Target="https://podminky.urs.cz/item/CS_URS_2022_01/631319185" TargetMode="External" /><Relationship Id="rId15" Type="http://schemas.openxmlformats.org/officeDocument/2006/relationships/hyperlink" Target="https://podminky.urs.cz/item/CS_URS_2022_01/631362021" TargetMode="External" /><Relationship Id="rId16" Type="http://schemas.openxmlformats.org/officeDocument/2006/relationships/hyperlink" Target="https://podminky.urs.cz/item/CS_URS_2022_01/634911123" TargetMode="External" /><Relationship Id="rId17" Type="http://schemas.openxmlformats.org/officeDocument/2006/relationships/hyperlink" Target="https://podminky.urs.cz/item/CS_URS_2022_01/635111141" TargetMode="External" /><Relationship Id="rId18" Type="http://schemas.openxmlformats.org/officeDocument/2006/relationships/hyperlink" Target="https://podminky.urs.cz/item/CS_URS_2022_01/941111131" TargetMode="External" /><Relationship Id="rId19" Type="http://schemas.openxmlformats.org/officeDocument/2006/relationships/hyperlink" Target="https://podminky.urs.cz/item/CS_URS_2022_01/941111231" TargetMode="External" /><Relationship Id="rId20" Type="http://schemas.openxmlformats.org/officeDocument/2006/relationships/hyperlink" Target="https://podminky.urs.cz/item/CS_URS_2022_01/941111831" TargetMode="External" /><Relationship Id="rId21" Type="http://schemas.openxmlformats.org/officeDocument/2006/relationships/hyperlink" Target="https://podminky.urs.cz/item/CS_URS_2022_01/944511111" TargetMode="External" /><Relationship Id="rId22" Type="http://schemas.openxmlformats.org/officeDocument/2006/relationships/hyperlink" Target="https://podminky.urs.cz/item/CS_URS_2022_01/944511211" TargetMode="External" /><Relationship Id="rId23" Type="http://schemas.openxmlformats.org/officeDocument/2006/relationships/hyperlink" Target="https://podminky.urs.cz/item/CS_URS_2022_01/944511811" TargetMode="External" /><Relationship Id="rId24" Type="http://schemas.openxmlformats.org/officeDocument/2006/relationships/hyperlink" Target="https://podminky.urs.cz/item/CS_URS_2022_01/946113119" TargetMode="External" /><Relationship Id="rId25" Type="http://schemas.openxmlformats.org/officeDocument/2006/relationships/hyperlink" Target="https://podminky.urs.cz/item/CS_URS_2022_01/946113219" TargetMode="External" /><Relationship Id="rId26" Type="http://schemas.openxmlformats.org/officeDocument/2006/relationships/hyperlink" Target="https://podminky.urs.cz/item/CS_URS_2022_01/946113819" TargetMode="External" /><Relationship Id="rId27" Type="http://schemas.openxmlformats.org/officeDocument/2006/relationships/hyperlink" Target="https://podminky.urs.cz/item/CS_URS_2022_01/949101111" TargetMode="External" /><Relationship Id="rId28" Type="http://schemas.openxmlformats.org/officeDocument/2006/relationships/hyperlink" Target="https://podminky.urs.cz/item/CS_URS_2022_01/949101112" TargetMode="External" /><Relationship Id="rId29" Type="http://schemas.openxmlformats.org/officeDocument/2006/relationships/hyperlink" Target="https://podminky.urs.cz/item/CS_URS_2022_01/952901111" TargetMode="External" /><Relationship Id="rId30" Type="http://schemas.openxmlformats.org/officeDocument/2006/relationships/hyperlink" Target="https://podminky.urs.cz/item/CS_URS_2022_01/952901221" TargetMode="External" /><Relationship Id="rId31" Type="http://schemas.openxmlformats.org/officeDocument/2006/relationships/hyperlink" Target="https://podminky.urs.cz/item/CS_URS_2022_01/985331113" TargetMode="External" /><Relationship Id="rId32" Type="http://schemas.openxmlformats.org/officeDocument/2006/relationships/hyperlink" Target="https://podminky.urs.cz/item/CS_URS_2022_01/961055111" TargetMode="External" /><Relationship Id="rId33" Type="http://schemas.openxmlformats.org/officeDocument/2006/relationships/hyperlink" Target="https://podminky.urs.cz/item/CS_URS_2022_01/962032231" TargetMode="External" /><Relationship Id="rId34" Type="http://schemas.openxmlformats.org/officeDocument/2006/relationships/hyperlink" Target="https://podminky.urs.cz/item/CS_URS_2022_01/963051113" TargetMode="External" /><Relationship Id="rId35" Type="http://schemas.openxmlformats.org/officeDocument/2006/relationships/hyperlink" Target="https://podminky.urs.cz/item/CS_URS_2022_01/964011221" TargetMode="External" /><Relationship Id="rId36" Type="http://schemas.openxmlformats.org/officeDocument/2006/relationships/hyperlink" Target="https://podminky.urs.cz/item/CS_URS_2022_01/965042241" TargetMode="External" /><Relationship Id="rId37" Type="http://schemas.openxmlformats.org/officeDocument/2006/relationships/hyperlink" Target="https://podminky.urs.cz/item/CS_URS_2022_01/965049112" TargetMode="External" /><Relationship Id="rId38" Type="http://schemas.openxmlformats.org/officeDocument/2006/relationships/hyperlink" Target="https://podminky.urs.cz/item/CS_URS_2022_01/965082933" TargetMode="External" /><Relationship Id="rId39" Type="http://schemas.openxmlformats.org/officeDocument/2006/relationships/hyperlink" Target="https://podminky.urs.cz/item/CS_URS_2022_01/968062374" TargetMode="External" /><Relationship Id="rId40" Type="http://schemas.openxmlformats.org/officeDocument/2006/relationships/hyperlink" Target="https://podminky.urs.cz/item/CS_URS_2022_01/968062375" TargetMode="External" /><Relationship Id="rId41" Type="http://schemas.openxmlformats.org/officeDocument/2006/relationships/hyperlink" Target="https://podminky.urs.cz/item/CS_URS_2022_01/968062377" TargetMode="External" /><Relationship Id="rId42" Type="http://schemas.openxmlformats.org/officeDocument/2006/relationships/hyperlink" Target="https://podminky.urs.cz/item/CS_URS_2022_01/968072455" TargetMode="External" /><Relationship Id="rId43" Type="http://schemas.openxmlformats.org/officeDocument/2006/relationships/hyperlink" Target="https://podminky.urs.cz/item/CS_URS_2022_01/968072456" TargetMode="External" /><Relationship Id="rId44" Type="http://schemas.openxmlformats.org/officeDocument/2006/relationships/hyperlink" Target="https://podminky.urs.cz/item/CS_URS_2022_01/973031325" TargetMode="External" /><Relationship Id="rId45" Type="http://schemas.openxmlformats.org/officeDocument/2006/relationships/hyperlink" Target="https://podminky.urs.cz/item/CS_URS_2022_01/976075211" TargetMode="External" /><Relationship Id="rId46" Type="http://schemas.openxmlformats.org/officeDocument/2006/relationships/hyperlink" Target="https://podminky.urs.cz/item/CS_URS_2022_01/978013141" TargetMode="External" /><Relationship Id="rId47" Type="http://schemas.openxmlformats.org/officeDocument/2006/relationships/hyperlink" Target="https://podminky.urs.cz/item/CS_URS_2022_01/978013161" TargetMode="External" /><Relationship Id="rId48" Type="http://schemas.openxmlformats.org/officeDocument/2006/relationships/hyperlink" Target="https://podminky.urs.cz/item/CS_URS_2022_01/978015341" TargetMode="External" /><Relationship Id="rId49" Type="http://schemas.openxmlformats.org/officeDocument/2006/relationships/hyperlink" Target="https://podminky.urs.cz/item/CS_URS_2022_01/978015361" TargetMode="External" /><Relationship Id="rId50" Type="http://schemas.openxmlformats.org/officeDocument/2006/relationships/hyperlink" Target="https://podminky.urs.cz/item/CS_URS_2022_01/997013212" TargetMode="External" /><Relationship Id="rId51" Type="http://schemas.openxmlformats.org/officeDocument/2006/relationships/hyperlink" Target="https://podminky.urs.cz/item/CS_URS_2022_01/997013311" TargetMode="External" /><Relationship Id="rId52" Type="http://schemas.openxmlformats.org/officeDocument/2006/relationships/hyperlink" Target="https://podminky.urs.cz/item/CS_URS_2022_01/997013321" TargetMode="External" /><Relationship Id="rId53" Type="http://schemas.openxmlformats.org/officeDocument/2006/relationships/hyperlink" Target="https://podminky.urs.cz/item/CS_URS_2022_01/997013501" TargetMode="External" /><Relationship Id="rId54" Type="http://schemas.openxmlformats.org/officeDocument/2006/relationships/hyperlink" Target="https://podminky.urs.cz/item/CS_URS_2022_01/997013509" TargetMode="External" /><Relationship Id="rId55" Type="http://schemas.openxmlformats.org/officeDocument/2006/relationships/hyperlink" Target="https://podminky.urs.cz/item/CS_URS_2022_01/997013631" TargetMode="External" /><Relationship Id="rId56" Type="http://schemas.openxmlformats.org/officeDocument/2006/relationships/hyperlink" Target="https://podminky.urs.cz/item/CS_URS_2022_01/998018002" TargetMode="External" /><Relationship Id="rId57" Type="http://schemas.openxmlformats.org/officeDocument/2006/relationships/hyperlink" Target="https://podminky.urs.cz/item/CS_URS_2022_01/711491171" TargetMode="External" /><Relationship Id="rId58" Type="http://schemas.openxmlformats.org/officeDocument/2006/relationships/hyperlink" Target="https://podminky.urs.cz/item/CS_URS_2022_01/711491271" TargetMode="External" /><Relationship Id="rId59" Type="http://schemas.openxmlformats.org/officeDocument/2006/relationships/hyperlink" Target="https://podminky.urs.cz/item/CS_URS_2022_01/998711102" TargetMode="External" /><Relationship Id="rId60" Type="http://schemas.openxmlformats.org/officeDocument/2006/relationships/hyperlink" Target="https://podminky.urs.cz/item/CS_URS_2022_01/998711181" TargetMode="External" /><Relationship Id="rId61" Type="http://schemas.openxmlformats.org/officeDocument/2006/relationships/hyperlink" Target="https://podminky.urs.cz/item/CS_URS_2022_01/713110813" TargetMode="External" /><Relationship Id="rId62" Type="http://schemas.openxmlformats.org/officeDocument/2006/relationships/hyperlink" Target="https://podminky.urs.cz/item/CS_URS_2022_01/713111121" TargetMode="External" /><Relationship Id="rId63" Type="http://schemas.openxmlformats.org/officeDocument/2006/relationships/hyperlink" Target="https://podminky.urs.cz/item/CS_URS_2022_01/713121211" TargetMode="External" /><Relationship Id="rId64" Type="http://schemas.openxmlformats.org/officeDocument/2006/relationships/hyperlink" Target="https://podminky.urs.cz/item/CS_URS_2022_01/713191133" TargetMode="External" /><Relationship Id="rId65" Type="http://schemas.openxmlformats.org/officeDocument/2006/relationships/hyperlink" Target="https://podminky.urs.cz/item/CS_URS_2022_01/998713102" TargetMode="External" /><Relationship Id="rId66" Type="http://schemas.openxmlformats.org/officeDocument/2006/relationships/hyperlink" Target="https://podminky.urs.cz/item/CS_URS_2022_01/998713181" TargetMode="External" /><Relationship Id="rId67" Type="http://schemas.openxmlformats.org/officeDocument/2006/relationships/hyperlink" Target="https://podminky.urs.cz/item/CS_URS_2022_01/762083122" TargetMode="External" /><Relationship Id="rId68" Type="http://schemas.openxmlformats.org/officeDocument/2006/relationships/hyperlink" Target="https://podminky.urs.cz/item/CS_URS_2022_01/762085112" TargetMode="External" /><Relationship Id="rId69" Type="http://schemas.openxmlformats.org/officeDocument/2006/relationships/hyperlink" Target="https://podminky.urs.cz/item/CS_URS_2022_01/762332921" TargetMode="External" /><Relationship Id="rId70" Type="http://schemas.openxmlformats.org/officeDocument/2006/relationships/hyperlink" Target="https://podminky.urs.cz/item/CS_URS_2022_01/762332922" TargetMode="External" /><Relationship Id="rId71" Type="http://schemas.openxmlformats.org/officeDocument/2006/relationships/hyperlink" Target="https://podminky.urs.cz/item/CS_URS_2022_01/762341210" TargetMode="External" /><Relationship Id="rId72" Type="http://schemas.openxmlformats.org/officeDocument/2006/relationships/hyperlink" Target="https://podminky.urs.cz/item/CS_URS_2022_01/762341811" TargetMode="External" /><Relationship Id="rId73" Type="http://schemas.openxmlformats.org/officeDocument/2006/relationships/hyperlink" Target="https://podminky.urs.cz/item/CS_URS_2022_01/762342511" TargetMode="External" /><Relationship Id="rId74" Type="http://schemas.openxmlformats.org/officeDocument/2006/relationships/hyperlink" Target="https://podminky.urs.cz/item/CS_URS_2022_01/762395000" TargetMode="External" /><Relationship Id="rId75" Type="http://schemas.openxmlformats.org/officeDocument/2006/relationships/hyperlink" Target="https://podminky.urs.cz/item/CS_URS_2022_01/762811210" TargetMode="External" /><Relationship Id="rId76" Type="http://schemas.openxmlformats.org/officeDocument/2006/relationships/hyperlink" Target="https://podminky.urs.cz/item/CS_URS_2022_01/762811811" TargetMode="External" /><Relationship Id="rId77" Type="http://schemas.openxmlformats.org/officeDocument/2006/relationships/hyperlink" Target="https://podminky.urs.cz/item/CS_URS_2022_01/762822120" TargetMode="External" /><Relationship Id="rId78" Type="http://schemas.openxmlformats.org/officeDocument/2006/relationships/hyperlink" Target="https://podminky.urs.cz/item/CS_URS_2022_01/762822820" TargetMode="External" /><Relationship Id="rId79" Type="http://schemas.openxmlformats.org/officeDocument/2006/relationships/hyperlink" Target="https://podminky.urs.cz/item/CS_URS_2022_01/762895000" TargetMode="External" /><Relationship Id="rId80" Type="http://schemas.openxmlformats.org/officeDocument/2006/relationships/hyperlink" Target="https://podminky.urs.cz/item/CS_URS_2022_01/998762102" TargetMode="External" /><Relationship Id="rId81" Type="http://schemas.openxmlformats.org/officeDocument/2006/relationships/hyperlink" Target="https://podminky.urs.cz/item/CS_URS_2022_01/998762181" TargetMode="External" /><Relationship Id="rId82" Type="http://schemas.openxmlformats.org/officeDocument/2006/relationships/hyperlink" Target="https://podminky.urs.cz/item/CS_URS_2022_01/763111717" TargetMode="External" /><Relationship Id="rId83" Type="http://schemas.openxmlformats.org/officeDocument/2006/relationships/hyperlink" Target="https://podminky.urs.cz/item/CS_URS_2022_01/763111772" TargetMode="External" /><Relationship Id="rId84" Type="http://schemas.openxmlformats.org/officeDocument/2006/relationships/hyperlink" Target="https://podminky.urs.cz/item/CS_URS_2022_01/763131431" TargetMode="External" /><Relationship Id="rId85" Type="http://schemas.openxmlformats.org/officeDocument/2006/relationships/hyperlink" Target="https://podminky.urs.cz/item/CS_URS_2022_01/763131471" TargetMode="External" /><Relationship Id="rId86" Type="http://schemas.openxmlformats.org/officeDocument/2006/relationships/hyperlink" Target="https://podminky.urs.cz/item/CS_URS_2022_01/763131714" TargetMode="External" /><Relationship Id="rId87" Type="http://schemas.openxmlformats.org/officeDocument/2006/relationships/hyperlink" Target="https://podminky.urs.cz/item/CS_URS_2022_01/763131751" TargetMode="External" /><Relationship Id="rId88" Type="http://schemas.openxmlformats.org/officeDocument/2006/relationships/hyperlink" Target="https://podminky.urs.cz/item/CS_URS_2022_01/763131761" TargetMode="External" /><Relationship Id="rId89" Type="http://schemas.openxmlformats.org/officeDocument/2006/relationships/hyperlink" Target="https://podminky.urs.cz/item/CS_URS_2022_01/763131821" TargetMode="External" /><Relationship Id="rId90" Type="http://schemas.openxmlformats.org/officeDocument/2006/relationships/hyperlink" Target="https://podminky.urs.cz/item/CS_URS_2022_01/763131911" TargetMode="External" /><Relationship Id="rId91" Type="http://schemas.openxmlformats.org/officeDocument/2006/relationships/hyperlink" Target="https://podminky.urs.cz/item/CS_URS_2022_01/763131916" TargetMode="External" /><Relationship Id="rId92" Type="http://schemas.openxmlformats.org/officeDocument/2006/relationships/hyperlink" Target="https://podminky.urs.cz/item/CS_URS_2022_01/998763302" TargetMode="External" /><Relationship Id="rId93" Type="http://schemas.openxmlformats.org/officeDocument/2006/relationships/hyperlink" Target="https://podminky.urs.cz/item/CS_URS_2022_01/998763381" TargetMode="External" /><Relationship Id="rId94" Type="http://schemas.openxmlformats.org/officeDocument/2006/relationships/hyperlink" Target="https://podminky.urs.cz/item/CS_URS_2022_01/764002812" TargetMode="External" /><Relationship Id="rId95" Type="http://schemas.openxmlformats.org/officeDocument/2006/relationships/hyperlink" Target="https://podminky.urs.cz/item/CS_URS_2022_01/764002851" TargetMode="External" /><Relationship Id="rId96" Type="http://schemas.openxmlformats.org/officeDocument/2006/relationships/hyperlink" Target="https://podminky.urs.cz/item/CS_URS_2022_01/764002871" TargetMode="External" /><Relationship Id="rId97" Type="http://schemas.openxmlformats.org/officeDocument/2006/relationships/hyperlink" Target="https://podminky.urs.cz/item/CS_URS_2022_01/764004801" TargetMode="External" /><Relationship Id="rId98" Type="http://schemas.openxmlformats.org/officeDocument/2006/relationships/hyperlink" Target="https://podminky.urs.cz/item/CS_URS_2022_01/764004861" TargetMode="External" /><Relationship Id="rId99" Type="http://schemas.openxmlformats.org/officeDocument/2006/relationships/hyperlink" Target="https://podminky.urs.cz/item/CS_URS_2022_01/764111651" TargetMode="External" /><Relationship Id="rId100" Type="http://schemas.openxmlformats.org/officeDocument/2006/relationships/hyperlink" Target="https://podminky.urs.cz/item/CS_URS_2022_01/764211605" TargetMode="External" /><Relationship Id="rId101" Type="http://schemas.openxmlformats.org/officeDocument/2006/relationships/hyperlink" Target="https://podminky.urs.cz/item/CS_URS_2022_01/764212635" TargetMode="External" /><Relationship Id="rId102" Type="http://schemas.openxmlformats.org/officeDocument/2006/relationships/hyperlink" Target="https://podminky.urs.cz/item/CS_URS_2022_01/764212666" TargetMode="External" /><Relationship Id="rId103" Type="http://schemas.openxmlformats.org/officeDocument/2006/relationships/hyperlink" Target="https://podminky.urs.cz/item/CS_URS_2022_01/764216604" TargetMode="External" /><Relationship Id="rId104" Type="http://schemas.openxmlformats.org/officeDocument/2006/relationships/hyperlink" Target="https://podminky.urs.cz/item/CS_URS_2022_01/764311605" TargetMode="External" /><Relationship Id="rId105" Type="http://schemas.openxmlformats.org/officeDocument/2006/relationships/hyperlink" Target="https://podminky.urs.cz/item/CS_URS_2022_01/764314612" TargetMode="External" /><Relationship Id="rId106" Type="http://schemas.openxmlformats.org/officeDocument/2006/relationships/hyperlink" Target="https://podminky.urs.cz/item/CS_URS_2022_01/764511601" TargetMode="External" /><Relationship Id="rId107" Type="http://schemas.openxmlformats.org/officeDocument/2006/relationships/hyperlink" Target="https://podminky.urs.cz/item/CS_URS_2022_01/764511643" TargetMode="External" /><Relationship Id="rId108" Type="http://schemas.openxmlformats.org/officeDocument/2006/relationships/hyperlink" Target="https://podminky.urs.cz/item/CS_URS_2022_01/998764102" TargetMode="External" /><Relationship Id="rId109" Type="http://schemas.openxmlformats.org/officeDocument/2006/relationships/hyperlink" Target="https://podminky.urs.cz/item/CS_URS_2022_01/998764181" TargetMode="External" /><Relationship Id="rId110" Type="http://schemas.openxmlformats.org/officeDocument/2006/relationships/hyperlink" Target="https://podminky.urs.cz/item/CS_URS_2022_01/765131801" TargetMode="External" /><Relationship Id="rId111" Type="http://schemas.openxmlformats.org/officeDocument/2006/relationships/hyperlink" Target="https://podminky.urs.cz/item/CS_URS_2022_01/765131821" TargetMode="External" /><Relationship Id="rId112" Type="http://schemas.openxmlformats.org/officeDocument/2006/relationships/hyperlink" Target="https://podminky.urs.cz/item/CS_URS_2022_01/765191013" TargetMode="External" /><Relationship Id="rId113" Type="http://schemas.openxmlformats.org/officeDocument/2006/relationships/hyperlink" Target="https://podminky.urs.cz/item/CS_URS_2022_01/765191023" TargetMode="External" /><Relationship Id="rId114" Type="http://schemas.openxmlformats.org/officeDocument/2006/relationships/hyperlink" Target="https://podminky.urs.cz/item/CS_URS_2022_01/765191031" TargetMode="External" /><Relationship Id="rId115" Type="http://schemas.openxmlformats.org/officeDocument/2006/relationships/hyperlink" Target="https://podminky.urs.cz/item/CS_URS_2022_01/998765102" TargetMode="External" /><Relationship Id="rId116" Type="http://schemas.openxmlformats.org/officeDocument/2006/relationships/hyperlink" Target="https://podminky.urs.cz/item/CS_URS_2022_01/998765181" TargetMode="External" /><Relationship Id="rId117" Type="http://schemas.openxmlformats.org/officeDocument/2006/relationships/hyperlink" Target="https://podminky.urs.cz/item/CS_URS_2022_01/766441811" TargetMode="External" /><Relationship Id="rId118" Type="http://schemas.openxmlformats.org/officeDocument/2006/relationships/hyperlink" Target="https://podminky.urs.cz/item/CS_URS_2022_01/766441821" TargetMode="External" /><Relationship Id="rId119" Type="http://schemas.openxmlformats.org/officeDocument/2006/relationships/hyperlink" Target="https://podminky.urs.cz/item/CS_URS_2022_01/766694122" TargetMode="External" /><Relationship Id="rId120" Type="http://schemas.openxmlformats.org/officeDocument/2006/relationships/hyperlink" Target="https://podminky.urs.cz/item/CS_URS_2022_01/766694123" TargetMode="External" /><Relationship Id="rId121" Type="http://schemas.openxmlformats.org/officeDocument/2006/relationships/hyperlink" Target="https://podminky.urs.cz/item/CS_URS_2022_01/998766102" TargetMode="External" /><Relationship Id="rId122" Type="http://schemas.openxmlformats.org/officeDocument/2006/relationships/hyperlink" Target="https://podminky.urs.cz/item/CS_URS_2022_01/998766181" TargetMode="External" /><Relationship Id="rId123" Type="http://schemas.openxmlformats.org/officeDocument/2006/relationships/hyperlink" Target="https://podminky.urs.cz/item/CS_URS_2022_01/767311831" TargetMode="External" /><Relationship Id="rId124" Type="http://schemas.openxmlformats.org/officeDocument/2006/relationships/hyperlink" Target="https://podminky.urs.cz/item/CS_URS_2022_01/767316316" TargetMode="External" /><Relationship Id="rId125" Type="http://schemas.openxmlformats.org/officeDocument/2006/relationships/hyperlink" Target="https://podminky.urs.cz/item/CS_URS_2022_01/767691822" TargetMode="External" /><Relationship Id="rId126" Type="http://schemas.openxmlformats.org/officeDocument/2006/relationships/hyperlink" Target="https://podminky.urs.cz/item/CS_URS_2022_01/767691823" TargetMode="External" /><Relationship Id="rId127" Type="http://schemas.openxmlformats.org/officeDocument/2006/relationships/hyperlink" Target="https://podminky.urs.cz/item/CS_URS_2022_01/998767102" TargetMode="External" /><Relationship Id="rId128" Type="http://schemas.openxmlformats.org/officeDocument/2006/relationships/hyperlink" Target="https://podminky.urs.cz/item/CS_URS_2022_01/783009401" TargetMode="External" /><Relationship Id="rId129" Type="http://schemas.openxmlformats.org/officeDocument/2006/relationships/hyperlink" Target="https://podminky.urs.cz/item/CS_URS_2022_01/783201201" TargetMode="External" /><Relationship Id="rId130" Type="http://schemas.openxmlformats.org/officeDocument/2006/relationships/hyperlink" Target="https://podminky.urs.cz/item/CS_URS_2022_01/783201403" TargetMode="External" /><Relationship Id="rId131" Type="http://schemas.openxmlformats.org/officeDocument/2006/relationships/hyperlink" Target="https://podminky.urs.cz/item/CS_URS_2022_01/783218101" TargetMode="External" /><Relationship Id="rId132" Type="http://schemas.openxmlformats.org/officeDocument/2006/relationships/hyperlink" Target="https://podminky.urs.cz/item/CS_URS_2022_01/783218111" TargetMode="External" /><Relationship Id="rId133" Type="http://schemas.openxmlformats.org/officeDocument/2006/relationships/hyperlink" Target="https://podminky.urs.cz/item/CS_URS_2022_01/783301311" TargetMode="External" /><Relationship Id="rId134" Type="http://schemas.openxmlformats.org/officeDocument/2006/relationships/hyperlink" Target="https://podminky.urs.cz/item/CS_URS_2022_01/783301401" TargetMode="External" /><Relationship Id="rId135" Type="http://schemas.openxmlformats.org/officeDocument/2006/relationships/hyperlink" Target="https://podminky.urs.cz/item/CS_URS_2022_01/783314201" TargetMode="External" /><Relationship Id="rId136" Type="http://schemas.openxmlformats.org/officeDocument/2006/relationships/hyperlink" Target="https://podminky.urs.cz/item/CS_URS_2022_01/783315101" TargetMode="External" /><Relationship Id="rId137" Type="http://schemas.openxmlformats.org/officeDocument/2006/relationships/hyperlink" Target="https://podminky.urs.cz/item/CS_URS_2022_01/783317101" TargetMode="External" /><Relationship Id="rId138" Type="http://schemas.openxmlformats.org/officeDocument/2006/relationships/hyperlink" Target="https://podminky.urs.cz/item/CS_URS_2022_01/783342101" TargetMode="External" /><Relationship Id="rId139" Type="http://schemas.openxmlformats.org/officeDocument/2006/relationships/hyperlink" Target="https://podminky.urs.cz/item/CS_URS_2022_01/783801201" TargetMode="External" /><Relationship Id="rId140" Type="http://schemas.openxmlformats.org/officeDocument/2006/relationships/hyperlink" Target="https://podminky.urs.cz/item/CS_URS_2022_01/783801403" TargetMode="External" /><Relationship Id="rId141" Type="http://schemas.openxmlformats.org/officeDocument/2006/relationships/hyperlink" Target="https://podminky.urs.cz/item/CS_URS_2022_01/783801611" TargetMode="External" /><Relationship Id="rId142" Type="http://schemas.openxmlformats.org/officeDocument/2006/relationships/hyperlink" Target="https://podminky.urs.cz/item/CS_URS_2022_01/783813131" TargetMode="External" /><Relationship Id="rId143" Type="http://schemas.openxmlformats.org/officeDocument/2006/relationships/hyperlink" Target="https://podminky.urs.cz/item/CS_URS_2022_01/783817121" TargetMode="External" /><Relationship Id="rId144" Type="http://schemas.openxmlformats.org/officeDocument/2006/relationships/hyperlink" Target="https://podminky.urs.cz/item/CS_URS_2022_01/783897603" TargetMode="External" /><Relationship Id="rId145" Type="http://schemas.openxmlformats.org/officeDocument/2006/relationships/hyperlink" Target="https://podminky.urs.cz/item/CS_URS_2022_01/783897615" TargetMode="External" /><Relationship Id="rId146" Type="http://schemas.openxmlformats.org/officeDocument/2006/relationships/hyperlink" Target="https://podminky.urs.cz/item/CS_URS_2022_01/784111001" TargetMode="External" /><Relationship Id="rId147" Type="http://schemas.openxmlformats.org/officeDocument/2006/relationships/hyperlink" Target="https://podminky.urs.cz/item/CS_URS_2022_01/784111005" TargetMode="External" /><Relationship Id="rId148" Type="http://schemas.openxmlformats.org/officeDocument/2006/relationships/hyperlink" Target="https://podminky.urs.cz/item/CS_URS_2022_01/784121001" TargetMode="External" /><Relationship Id="rId149" Type="http://schemas.openxmlformats.org/officeDocument/2006/relationships/hyperlink" Target="https://podminky.urs.cz/item/CS_URS_2022_01/784121005" TargetMode="External" /><Relationship Id="rId150" Type="http://schemas.openxmlformats.org/officeDocument/2006/relationships/hyperlink" Target="https://podminky.urs.cz/item/CS_URS_2022_01/784181121" TargetMode="External" /><Relationship Id="rId151" Type="http://schemas.openxmlformats.org/officeDocument/2006/relationships/hyperlink" Target="https://podminky.urs.cz/item/CS_URS_2022_01/784181125" TargetMode="External" /><Relationship Id="rId152" Type="http://schemas.openxmlformats.org/officeDocument/2006/relationships/hyperlink" Target="https://podminky.urs.cz/item/CS_URS_2022_01/784211121" TargetMode="External" /><Relationship Id="rId153" Type="http://schemas.openxmlformats.org/officeDocument/2006/relationships/hyperlink" Target="https://podminky.urs.cz/item/CS_URS_2022_01/784211125" TargetMode="External" /><Relationship Id="rId15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21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27</v>
      </c>
      <c r="AL10" s="24"/>
      <c r="AM10" s="24"/>
      <c r="AN10" s="29" t="s">
        <v>28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30</v>
      </c>
      <c r="AL11" s="24"/>
      <c r="AM11" s="24"/>
      <c r="AN11" s="29" t="s">
        <v>28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27</v>
      </c>
      <c r="AL13" s="24"/>
      <c r="AM13" s="24"/>
      <c r="AN13" s="36" t="s">
        <v>32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32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30</v>
      </c>
      <c r="AL14" s="24"/>
      <c r="AM14" s="24"/>
      <c r="AN14" s="36" t="s">
        <v>32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27</v>
      </c>
      <c r="AL16" s="24"/>
      <c r="AM16" s="24"/>
      <c r="AN16" s="29" t="s">
        <v>28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30</v>
      </c>
      <c r="AL17" s="24"/>
      <c r="AM17" s="24"/>
      <c r="AN17" s="29" t="s">
        <v>28</v>
      </c>
      <c r="AO17" s="24"/>
      <c r="AP17" s="24"/>
      <c r="AQ17" s="24"/>
      <c r="AR17" s="22"/>
      <c r="BE17" s="33"/>
      <c r="BS17" s="19" t="s">
        <v>35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27</v>
      </c>
      <c r="AL19" s="24"/>
      <c r="AM19" s="24"/>
      <c r="AN19" s="29" t="s">
        <v>28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30</v>
      </c>
      <c r="AL20" s="24"/>
      <c r="AM20" s="24"/>
      <c r="AN20" s="29" t="s">
        <v>28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39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40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41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42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43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44</v>
      </c>
      <c r="E29" s="49"/>
      <c r="F29" s="34" t="s">
        <v>45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46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47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48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49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50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51</v>
      </c>
      <c r="U35" s="56"/>
      <c r="V35" s="56"/>
      <c r="W35" s="56"/>
      <c r="X35" s="58" t="s">
        <v>52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53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ALFA-3491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Horácké divadlo Jihlava - oprava garáží Gorkého 13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Jihlava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24</v>
      </c>
      <c r="AJ47" s="42"/>
      <c r="AK47" s="42"/>
      <c r="AL47" s="42"/>
      <c r="AM47" s="74" t="str">
        <f>IF(AN8="","",AN8)</f>
        <v>6. 6. 2023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25.65" customHeight="1">
      <c r="A49" s="40"/>
      <c r="B49" s="41"/>
      <c r="C49" s="34" t="s">
        <v>26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Kraj Vysočina, Žižkova 1882/57, Jihlava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33</v>
      </c>
      <c r="AJ49" s="42"/>
      <c r="AK49" s="42"/>
      <c r="AL49" s="42"/>
      <c r="AM49" s="75" t="str">
        <f>IF(E17="","",E17)</f>
        <v>Atelier Alfa spol. s r.o., Jihlava</v>
      </c>
      <c r="AN49" s="66"/>
      <c r="AO49" s="66"/>
      <c r="AP49" s="66"/>
      <c r="AQ49" s="42"/>
      <c r="AR49" s="46"/>
      <c r="AS49" s="76" t="s">
        <v>54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31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36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55</v>
      </c>
      <c r="D52" s="89"/>
      <c r="E52" s="89"/>
      <c r="F52" s="89"/>
      <c r="G52" s="89"/>
      <c r="H52" s="90"/>
      <c r="I52" s="91" t="s">
        <v>56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57</v>
      </c>
      <c r="AH52" s="89"/>
      <c r="AI52" s="89"/>
      <c r="AJ52" s="89"/>
      <c r="AK52" s="89"/>
      <c r="AL52" s="89"/>
      <c r="AM52" s="89"/>
      <c r="AN52" s="91" t="s">
        <v>58</v>
      </c>
      <c r="AO52" s="89"/>
      <c r="AP52" s="89"/>
      <c r="AQ52" s="93" t="s">
        <v>59</v>
      </c>
      <c r="AR52" s="46"/>
      <c r="AS52" s="94" t="s">
        <v>60</v>
      </c>
      <c r="AT52" s="95" t="s">
        <v>61</v>
      </c>
      <c r="AU52" s="95" t="s">
        <v>62</v>
      </c>
      <c r="AV52" s="95" t="s">
        <v>63</v>
      </c>
      <c r="AW52" s="95" t="s">
        <v>64</v>
      </c>
      <c r="AX52" s="95" t="s">
        <v>65</v>
      </c>
      <c r="AY52" s="95" t="s">
        <v>66</v>
      </c>
      <c r="AZ52" s="95" t="s">
        <v>67</v>
      </c>
      <c r="BA52" s="95" t="s">
        <v>68</v>
      </c>
      <c r="BB52" s="95" t="s">
        <v>69</v>
      </c>
      <c r="BC52" s="95" t="s">
        <v>70</v>
      </c>
      <c r="BD52" s="96" t="s">
        <v>71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72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ROUND(SUM(AG55:AG57),2)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28</v>
      </c>
      <c r="AR54" s="106"/>
      <c r="AS54" s="107">
        <f>ROUND(SUM(AS55:AS57),2)</f>
        <v>0</v>
      </c>
      <c r="AT54" s="108">
        <f>ROUND(SUM(AV54:AW54),2)</f>
        <v>0</v>
      </c>
      <c r="AU54" s="109">
        <f>ROUND(SUM(AU55:AU57),5)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ROUND(SUM(AZ55:AZ57),2)</f>
        <v>0</v>
      </c>
      <c r="BA54" s="108">
        <f>ROUND(SUM(BA55:BA57),2)</f>
        <v>0</v>
      </c>
      <c r="BB54" s="108">
        <f>ROUND(SUM(BB55:BB57),2)</f>
        <v>0</v>
      </c>
      <c r="BC54" s="108">
        <f>ROUND(SUM(BC55:BC57),2)</f>
        <v>0</v>
      </c>
      <c r="BD54" s="110">
        <f>ROUND(SUM(BD55:BD57),2)</f>
        <v>0</v>
      </c>
      <c r="BE54" s="6"/>
      <c r="BS54" s="111" t="s">
        <v>73</v>
      </c>
      <c r="BT54" s="111" t="s">
        <v>74</v>
      </c>
      <c r="BU54" s="112" t="s">
        <v>75</v>
      </c>
      <c r="BV54" s="111" t="s">
        <v>76</v>
      </c>
      <c r="BW54" s="111" t="s">
        <v>5</v>
      </c>
      <c r="BX54" s="111" t="s">
        <v>77</v>
      </c>
      <c r="CL54" s="111" t="s">
        <v>19</v>
      </c>
    </row>
    <row r="55" spans="1:91" s="7" customFormat="1" ht="24.75" customHeight="1">
      <c r="A55" s="113" t="s">
        <v>78</v>
      </c>
      <c r="B55" s="114"/>
      <c r="C55" s="115"/>
      <c r="D55" s="116" t="s">
        <v>79</v>
      </c>
      <c r="E55" s="116"/>
      <c r="F55" s="116"/>
      <c r="G55" s="116"/>
      <c r="H55" s="116"/>
      <c r="I55" s="117"/>
      <c r="J55" s="116" t="s">
        <v>80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'ALFA-34901 - stavební část'!J30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81</v>
      </c>
      <c r="AR55" s="120"/>
      <c r="AS55" s="121">
        <v>0</v>
      </c>
      <c r="AT55" s="122">
        <f>ROUND(SUM(AV55:AW55),2)</f>
        <v>0</v>
      </c>
      <c r="AU55" s="123">
        <f>'ALFA-34901 - stavební část'!P99</f>
        <v>0</v>
      </c>
      <c r="AV55" s="122">
        <f>'ALFA-34901 - stavební část'!J33</f>
        <v>0</v>
      </c>
      <c r="AW55" s="122">
        <f>'ALFA-34901 - stavební část'!J34</f>
        <v>0</v>
      </c>
      <c r="AX55" s="122">
        <f>'ALFA-34901 - stavební část'!J35</f>
        <v>0</v>
      </c>
      <c r="AY55" s="122">
        <f>'ALFA-34901 - stavební část'!J36</f>
        <v>0</v>
      </c>
      <c r="AZ55" s="122">
        <f>'ALFA-34901 - stavební část'!F33</f>
        <v>0</v>
      </c>
      <c r="BA55" s="122">
        <f>'ALFA-34901 - stavební část'!F34</f>
        <v>0</v>
      </c>
      <c r="BB55" s="122">
        <f>'ALFA-34901 - stavební část'!F35</f>
        <v>0</v>
      </c>
      <c r="BC55" s="122">
        <f>'ALFA-34901 - stavební část'!F36</f>
        <v>0</v>
      </c>
      <c r="BD55" s="124">
        <f>'ALFA-34901 - stavební část'!F37</f>
        <v>0</v>
      </c>
      <c r="BE55" s="7"/>
      <c r="BT55" s="125" t="s">
        <v>82</v>
      </c>
      <c r="BV55" s="125" t="s">
        <v>76</v>
      </c>
      <c r="BW55" s="125" t="s">
        <v>83</v>
      </c>
      <c r="BX55" s="125" t="s">
        <v>5</v>
      </c>
      <c r="CL55" s="125" t="s">
        <v>19</v>
      </c>
      <c r="CM55" s="125" t="s">
        <v>84</v>
      </c>
    </row>
    <row r="56" spans="1:91" s="7" customFormat="1" ht="24.75" customHeight="1">
      <c r="A56" s="113" t="s">
        <v>78</v>
      </c>
      <c r="B56" s="114"/>
      <c r="C56" s="115"/>
      <c r="D56" s="116" t="s">
        <v>85</v>
      </c>
      <c r="E56" s="116"/>
      <c r="F56" s="116"/>
      <c r="G56" s="116"/>
      <c r="H56" s="116"/>
      <c r="I56" s="117"/>
      <c r="J56" s="116" t="s">
        <v>86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'ALFA-34902 - elektroinsta...'!J30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81</v>
      </c>
      <c r="AR56" s="120"/>
      <c r="AS56" s="121">
        <v>0</v>
      </c>
      <c r="AT56" s="122">
        <f>ROUND(SUM(AV56:AW56),2)</f>
        <v>0</v>
      </c>
      <c r="AU56" s="123">
        <f>'ALFA-34902 - elektroinsta...'!P85</f>
        <v>0</v>
      </c>
      <c r="AV56" s="122">
        <f>'ALFA-34902 - elektroinsta...'!J33</f>
        <v>0</v>
      </c>
      <c r="AW56" s="122">
        <f>'ALFA-34902 - elektroinsta...'!J34</f>
        <v>0</v>
      </c>
      <c r="AX56" s="122">
        <f>'ALFA-34902 - elektroinsta...'!J35</f>
        <v>0</v>
      </c>
      <c r="AY56" s="122">
        <f>'ALFA-34902 - elektroinsta...'!J36</f>
        <v>0</v>
      </c>
      <c r="AZ56" s="122">
        <f>'ALFA-34902 - elektroinsta...'!F33</f>
        <v>0</v>
      </c>
      <c r="BA56" s="122">
        <f>'ALFA-34902 - elektroinsta...'!F34</f>
        <v>0</v>
      </c>
      <c r="BB56" s="122">
        <f>'ALFA-34902 - elektroinsta...'!F35</f>
        <v>0</v>
      </c>
      <c r="BC56" s="122">
        <f>'ALFA-34902 - elektroinsta...'!F36</f>
        <v>0</v>
      </c>
      <c r="BD56" s="124">
        <f>'ALFA-34902 - elektroinsta...'!F37</f>
        <v>0</v>
      </c>
      <c r="BE56" s="7"/>
      <c r="BT56" s="125" t="s">
        <v>82</v>
      </c>
      <c r="BV56" s="125" t="s">
        <v>76</v>
      </c>
      <c r="BW56" s="125" t="s">
        <v>87</v>
      </c>
      <c r="BX56" s="125" t="s">
        <v>5</v>
      </c>
      <c r="CL56" s="125" t="s">
        <v>19</v>
      </c>
      <c r="CM56" s="125" t="s">
        <v>84</v>
      </c>
    </row>
    <row r="57" spans="1:91" s="7" customFormat="1" ht="24.75" customHeight="1">
      <c r="A57" s="113" t="s">
        <v>78</v>
      </c>
      <c r="B57" s="114"/>
      <c r="C57" s="115"/>
      <c r="D57" s="116" t="s">
        <v>88</v>
      </c>
      <c r="E57" s="116"/>
      <c r="F57" s="116"/>
      <c r="G57" s="116"/>
      <c r="H57" s="116"/>
      <c r="I57" s="117"/>
      <c r="J57" s="116" t="s">
        <v>89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'ALFA-34903 - vedlejší a o...'!J30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90</v>
      </c>
      <c r="AR57" s="120"/>
      <c r="AS57" s="126">
        <v>0</v>
      </c>
      <c r="AT57" s="127">
        <f>ROUND(SUM(AV57:AW57),2)</f>
        <v>0</v>
      </c>
      <c r="AU57" s="128">
        <f>'ALFA-34903 - vedlejší a o...'!P82</f>
        <v>0</v>
      </c>
      <c r="AV57" s="127">
        <f>'ALFA-34903 - vedlejší a o...'!J33</f>
        <v>0</v>
      </c>
      <c r="AW57" s="127">
        <f>'ALFA-34903 - vedlejší a o...'!J34</f>
        <v>0</v>
      </c>
      <c r="AX57" s="127">
        <f>'ALFA-34903 - vedlejší a o...'!J35</f>
        <v>0</v>
      </c>
      <c r="AY57" s="127">
        <f>'ALFA-34903 - vedlejší a o...'!J36</f>
        <v>0</v>
      </c>
      <c r="AZ57" s="127">
        <f>'ALFA-34903 - vedlejší a o...'!F33</f>
        <v>0</v>
      </c>
      <c r="BA57" s="127">
        <f>'ALFA-34903 - vedlejší a o...'!F34</f>
        <v>0</v>
      </c>
      <c r="BB57" s="127">
        <f>'ALFA-34903 - vedlejší a o...'!F35</f>
        <v>0</v>
      </c>
      <c r="BC57" s="127">
        <f>'ALFA-34903 - vedlejší a o...'!F36</f>
        <v>0</v>
      </c>
      <c r="BD57" s="129">
        <f>'ALFA-34903 - vedlejší a o...'!F37</f>
        <v>0</v>
      </c>
      <c r="BE57" s="7"/>
      <c r="BT57" s="125" t="s">
        <v>82</v>
      </c>
      <c r="BV57" s="125" t="s">
        <v>76</v>
      </c>
      <c r="BW57" s="125" t="s">
        <v>91</v>
      </c>
      <c r="BX57" s="125" t="s">
        <v>5</v>
      </c>
      <c r="CL57" s="125" t="s">
        <v>19</v>
      </c>
      <c r="CM57" s="125" t="s">
        <v>84</v>
      </c>
    </row>
    <row r="58" spans="1:57" s="2" customFormat="1" ht="30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s="2" customFormat="1" ht="6.95" customHeight="1">
      <c r="A59" s="40"/>
      <c r="B59" s="61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ALFA-34901 - stavební část'!C2" display="/"/>
    <hyperlink ref="A56" location="'ALFA-34902 - elektroinsta...'!C2" display="/"/>
    <hyperlink ref="A57" location="'ALFA-34903 - vedlejší a 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83</v>
      </c>
      <c r="AZ2" s="130" t="s">
        <v>92</v>
      </c>
      <c r="BA2" s="130" t="s">
        <v>92</v>
      </c>
      <c r="BB2" s="130" t="s">
        <v>28</v>
      </c>
      <c r="BC2" s="130" t="s">
        <v>93</v>
      </c>
      <c r="BD2" s="130" t="s">
        <v>84</v>
      </c>
    </row>
    <row r="3" spans="2:5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84</v>
      </c>
      <c r="AZ3" s="130" t="s">
        <v>94</v>
      </c>
      <c r="BA3" s="130" t="s">
        <v>94</v>
      </c>
      <c r="BB3" s="130" t="s">
        <v>28</v>
      </c>
      <c r="BC3" s="130" t="s">
        <v>95</v>
      </c>
      <c r="BD3" s="130" t="s">
        <v>84</v>
      </c>
    </row>
    <row r="4" spans="2:56" s="1" customFormat="1" ht="24.95" customHeight="1">
      <c r="B4" s="22"/>
      <c r="D4" s="133" t="s">
        <v>96</v>
      </c>
      <c r="L4" s="22"/>
      <c r="M4" s="134" t="s">
        <v>10</v>
      </c>
      <c r="AT4" s="19" t="s">
        <v>4</v>
      </c>
      <c r="AZ4" s="130" t="s">
        <v>97</v>
      </c>
      <c r="BA4" s="130" t="s">
        <v>97</v>
      </c>
      <c r="BB4" s="130" t="s">
        <v>28</v>
      </c>
      <c r="BC4" s="130" t="s">
        <v>98</v>
      </c>
      <c r="BD4" s="130" t="s">
        <v>84</v>
      </c>
    </row>
    <row r="5" spans="2:56" s="1" customFormat="1" ht="6.95" customHeight="1">
      <c r="B5" s="22"/>
      <c r="L5" s="22"/>
      <c r="AZ5" s="130" t="s">
        <v>99</v>
      </c>
      <c r="BA5" s="130" t="s">
        <v>99</v>
      </c>
      <c r="BB5" s="130" t="s">
        <v>28</v>
      </c>
      <c r="BC5" s="130" t="s">
        <v>100</v>
      </c>
      <c r="BD5" s="130" t="s">
        <v>84</v>
      </c>
    </row>
    <row r="6" spans="2:56" s="1" customFormat="1" ht="12" customHeight="1">
      <c r="B6" s="22"/>
      <c r="D6" s="135" t="s">
        <v>16</v>
      </c>
      <c r="L6" s="22"/>
      <c r="AZ6" s="130" t="s">
        <v>101</v>
      </c>
      <c r="BA6" s="130" t="s">
        <v>101</v>
      </c>
      <c r="BB6" s="130" t="s">
        <v>28</v>
      </c>
      <c r="BC6" s="130" t="s">
        <v>102</v>
      </c>
      <c r="BD6" s="130" t="s">
        <v>84</v>
      </c>
    </row>
    <row r="7" spans="2:56" s="1" customFormat="1" ht="16.5" customHeight="1">
      <c r="B7" s="22"/>
      <c r="E7" s="136" t="str">
        <f>'Rekapitulace stavby'!K6</f>
        <v>Horácké divadlo Jihlava - oprava garáží Gorkého 13</v>
      </c>
      <c r="F7" s="135"/>
      <c r="G7" s="135"/>
      <c r="H7" s="135"/>
      <c r="L7" s="22"/>
      <c r="AZ7" s="130" t="s">
        <v>103</v>
      </c>
      <c r="BA7" s="130" t="s">
        <v>103</v>
      </c>
      <c r="BB7" s="130" t="s">
        <v>28</v>
      </c>
      <c r="BC7" s="130" t="s">
        <v>104</v>
      </c>
      <c r="BD7" s="130" t="s">
        <v>84</v>
      </c>
    </row>
    <row r="8" spans="1:56" s="2" customFormat="1" ht="12" customHeight="1">
      <c r="A8" s="40"/>
      <c r="B8" s="46"/>
      <c r="C8" s="40"/>
      <c r="D8" s="135" t="s">
        <v>105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30" t="s">
        <v>106</v>
      </c>
      <c r="BA8" s="130" t="s">
        <v>106</v>
      </c>
      <c r="BB8" s="130" t="s">
        <v>28</v>
      </c>
      <c r="BC8" s="130" t="s">
        <v>107</v>
      </c>
      <c r="BD8" s="130" t="s">
        <v>84</v>
      </c>
    </row>
    <row r="9" spans="1:56" s="2" customFormat="1" ht="16.5" customHeight="1">
      <c r="A9" s="40"/>
      <c r="B9" s="46"/>
      <c r="C9" s="40"/>
      <c r="D9" s="40"/>
      <c r="E9" s="138" t="s">
        <v>108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30" t="s">
        <v>109</v>
      </c>
      <c r="BA9" s="130" t="s">
        <v>109</v>
      </c>
      <c r="BB9" s="130" t="s">
        <v>28</v>
      </c>
      <c r="BC9" s="130" t="s">
        <v>110</v>
      </c>
      <c r="BD9" s="130" t="s">
        <v>84</v>
      </c>
    </row>
    <row r="10" spans="1:56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30" t="s">
        <v>111</v>
      </c>
      <c r="BA10" s="130" t="s">
        <v>111</v>
      </c>
      <c r="BB10" s="130" t="s">
        <v>28</v>
      </c>
      <c r="BC10" s="130" t="s">
        <v>112</v>
      </c>
      <c r="BD10" s="130" t="s">
        <v>84</v>
      </c>
    </row>
    <row r="11" spans="1:56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35" t="s">
        <v>20</v>
      </c>
      <c r="J11" s="139" t="s">
        <v>28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30" t="s">
        <v>113</v>
      </c>
      <c r="BA11" s="130" t="s">
        <v>113</v>
      </c>
      <c r="BB11" s="130" t="s">
        <v>28</v>
      </c>
      <c r="BC11" s="130" t="s">
        <v>114</v>
      </c>
      <c r="BD11" s="130" t="s">
        <v>84</v>
      </c>
    </row>
    <row r="12" spans="1:56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stavby'!AN8</f>
        <v>6. 6. 2023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30" t="s">
        <v>115</v>
      </c>
      <c r="BA12" s="130" t="s">
        <v>115</v>
      </c>
      <c r="BB12" s="130" t="s">
        <v>28</v>
      </c>
      <c r="BC12" s="130" t="s">
        <v>116</v>
      </c>
      <c r="BD12" s="130" t="s">
        <v>84</v>
      </c>
    </row>
    <row r="13" spans="1:56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30" t="s">
        <v>117</v>
      </c>
      <c r="BA13" s="130" t="s">
        <v>117</v>
      </c>
      <c r="BB13" s="130" t="s">
        <v>28</v>
      </c>
      <c r="BC13" s="130" t="s">
        <v>118</v>
      </c>
      <c r="BD13" s="130" t="s">
        <v>84</v>
      </c>
    </row>
    <row r="14" spans="1:56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28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30" t="s">
        <v>119</v>
      </c>
      <c r="BA14" s="130" t="s">
        <v>119</v>
      </c>
      <c r="BB14" s="130" t="s">
        <v>28</v>
      </c>
      <c r="BC14" s="130" t="s">
        <v>120</v>
      </c>
      <c r="BD14" s="130" t="s">
        <v>84</v>
      </c>
    </row>
    <row r="15" spans="1:56" s="2" customFormat="1" ht="18" customHeight="1">
      <c r="A15" s="40"/>
      <c r="B15" s="46"/>
      <c r="C15" s="40"/>
      <c r="D15" s="40"/>
      <c r="E15" s="139" t="s">
        <v>29</v>
      </c>
      <c r="F15" s="40"/>
      <c r="G15" s="40"/>
      <c r="H15" s="40"/>
      <c r="I15" s="135" t="s">
        <v>30</v>
      </c>
      <c r="J15" s="139" t="s">
        <v>28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30" t="s">
        <v>121</v>
      </c>
      <c r="BA15" s="130" t="s">
        <v>121</v>
      </c>
      <c r="BB15" s="130" t="s">
        <v>28</v>
      </c>
      <c r="BC15" s="130" t="s">
        <v>93</v>
      </c>
      <c r="BD15" s="130" t="s">
        <v>84</v>
      </c>
    </row>
    <row r="16" spans="1:56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30" t="s">
        <v>122</v>
      </c>
      <c r="BA16" s="130" t="s">
        <v>122</v>
      </c>
      <c r="BB16" s="130" t="s">
        <v>28</v>
      </c>
      <c r="BC16" s="130" t="s">
        <v>123</v>
      </c>
      <c r="BD16" s="130" t="s">
        <v>84</v>
      </c>
    </row>
    <row r="17" spans="1:56" s="2" customFormat="1" ht="12" customHeight="1">
      <c r="A17" s="40"/>
      <c r="B17" s="46"/>
      <c r="C17" s="40"/>
      <c r="D17" s="135" t="s">
        <v>31</v>
      </c>
      <c r="E17" s="40"/>
      <c r="F17" s="40"/>
      <c r="G17" s="40"/>
      <c r="H17" s="40"/>
      <c r="I17" s="135" t="s">
        <v>27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30" t="s">
        <v>124</v>
      </c>
      <c r="BA17" s="130" t="s">
        <v>124</v>
      </c>
      <c r="BB17" s="130" t="s">
        <v>28</v>
      </c>
      <c r="BC17" s="130" t="s">
        <v>125</v>
      </c>
      <c r="BD17" s="130" t="s">
        <v>84</v>
      </c>
    </row>
    <row r="18" spans="1:56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30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30" t="s">
        <v>126</v>
      </c>
      <c r="BA18" s="130" t="s">
        <v>126</v>
      </c>
      <c r="BB18" s="130" t="s">
        <v>28</v>
      </c>
      <c r="BC18" s="130" t="s">
        <v>127</v>
      </c>
      <c r="BD18" s="130" t="s">
        <v>84</v>
      </c>
    </row>
    <row r="19" spans="1:56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130" t="s">
        <v>128</v>
      </c>
      <c r="BA19" s="130" t="s">
        <v>128</v>
      </c>
      <c r="BB19" s="130" t="s">
        <v>28</v>
      </c>
      <c r="BC19" s="130" t="s">
        <v>129</v>
      </c>
      <c r="BD19" s="130" t="s">
        <v>84</v>
      </c>
    </row>
    <row r="20" spans="1:56" s="2" customFormat="1" ht="12" customHeight="1">
      <c r="A20" s="40"/>
      <c r="B20" s="46"/>
      <c r="C20" s="40"/>
      <c r="D20" s="135" t="s">
        <v>33</v>
      </c>
      <c r="E20" s="40"/>
      <c r="F20" s="40"/>
      <c r="G20" s="40"/>
      <c r="H20" s="40"/>
      <c r="I20" s="135" t="s">
        <v>27</v>
      </c>
      <c r="J20" s="139" t="s">
        <v>28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130" t="s">
        <v>130</v>
      </c>
      <c r="BA20" s="130" t="s">
        <v>130</v>
      </c>
      <c r="BB20" s="130" t="s">
        <v>28</v>
      </c>
      <c r="BC20" s="130" t="s">
        <v>131</v>
      </c>
      <c r="BD20" s="130" t="s">
        <v>84</v>
      </c>
    </row>
    <row r="21" spans="1:56" s="2" customFormat="1" ht="18" customHeight="1">
      <c r="A21" s="40"/>
      <c r="B21" s="46"/>
      <c r="C21" s="40"/>
      <c r="D21" s="40"/>
      <c r="E21" s="139" t="s">
        <v>34</v>
      </c>
      <c r="F21" s="40"/>
      <c r="G21" s="40"/>
      <c r="H21" s="40"/>
      <c r="I21" s="135" t="s">
        <v>30</v>
      </c>
      <c r="J21" s="139" t="s">
        <v>28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130" t="s">
        <v>132</v>
      </c>
      <c r="BA21" s="130" t="s">
        <v>132</v>
      </c>
      <c r="BB21" s="130" t="s">
        <v>28</v>
      </c>
      <c r="BC21" s="130" t="s">
        <v>133</v>
      </c>
      <c r="BD21" s="130" t="s">
        <v>84</v>
      </c>
    </row>
    <row r="22" spans="1:56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130" t="s">
        <v>134</v>
      </c>
      <c r="BA22" s="130" t="s">
        <v>134</v>
      </c>
      <c r="BB22" s="130" t="s">
        <v>28</v>
      </c>
      <c r="BC22" s="130" t="s">
        <v>135</v>
      </c>
      <c r="BD22" s="130" t="s">
        <v>84</v>
      </c>
    </row>
    <row r="23" spans="1:56" s="2" customFormat="1" ht="12" customHeight="1">
      <c r="A23" s="40"/>
      <c r="B23" s="46"/>
      <c r="C23" s="40"/>
      <c r="D23" s="135" t="s">
        <v>36</v>
      </c>
      <c r="E23" s="40"/>
      <c r="F23" s="40"/>
      <c r="G23" s="40"/>
      <c r="H23" s="40"/>
      <c r="I23" s="135" t="s">
        <v>27</v>
      </c>
      <c r="J23" s="139" t="str">
        <f>IF('Rekapitulace stavby'!AN19="","",'Rekapitulace stavby'!AN19)</f>
        <v/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130" t="s">
        <v>136</v>
      </c>
      <c r="BA23" s="130" t="s">
        <v>136</v>
      </c>
      <c r="BB23" s="130" t="s">
        <v>28</v>
      </c>
      <c r="BC23" s="130" t="s">
        <v>137</v>
      </c>
      <c r="BD23" s="130" t="s">
        <v>84</v>
      </c>
    </row>
    <row r="24" spans="1:56" s="2" customFormat="1" ht="18" customHeight="1">
      <c r="A24" s="40"/>
      <c r="B24" s="46"/>
      <c r="C24" s="40"/>
      <c r="D24" s="40"/>
      <c r="E24" s="139" t="str">
        <f>IF('Rekapitulace stavby'!E20="","",'Rekapitulace stavby'!E20)</f>
        <v xml:space="preserve"> </v>
      </c>
      <c r="F24" s="40"/>
      <c r="G24" s="40"/>
      <c r="H24" s="40"/>
      <c r="I24" s="135" t="s">
        <v>30</v>
      </c>
      <c r="J24" s="139" t="str">
        <f>IF('Rekapitulace stavby'!AN20="","",'Rekapitulace stavby'!AN20)</f>
        <v/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130" t="s">
        <v>138</v>
      </c>
      <c r="BA24" s="130" t="s">
        <v>138</v>
      </c>
      <c r="BB24" s="130" t="s">
        <v>28</v>
      </c>
      <c r="BC24" s="130" t="s">
        <v>139</v>
      </c>
      <c r="BD24" s="130" t="s">
        <v>84</v>
      </c>
    </row>
    <row r="25" spans="1:56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130" t="s">
        <v>140</v>
      </c>
      <c r="BA25" s="130" t="s">
        <v>140</v>
      </c>
      <c r="BB25" s="130" t="s">
        <v>28</v>
      </c>
      <c r="BC25" s="130" t="s">
        <v>141</v>
      </c>
      <c r="BD25" s="130" t="s">
        <v>84</v>
      </c>
    </row>
    <row r="26" spans="1:56" s="2" customFormat="1" ht="12" customHeight="1">
      <c r="A26" s="40"/>
      <c r="B26" s="46"/>
      <c r="C26" s="40"/>
      <c r="D26" s="135" t="s">
        <v>38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Z26" s="130" t="s">
        <v>142</v>
      </c>
      <c r="BA26" s="130" t="s">
        <v>142</v>
      </c>
      <c r="BB26" s="130" t="s">
        <v>28</v>
      </c>
      <c r="BC26" s="130" t="s">
        <v>143</v>
      </c>
      <c r="BD26" s="130" t="s">
        <v>84</v>
      </c>
    </row>
    <row r="27" spans="1:56" s="8" customFormat="1" ht="226.5" customHeight="1">
      <c r="A27" s="141"/>
      <c r="B27" s="142"/>
      <c r="C27" s="141"/>
      <c r="D27" s="141"/>
      <c r="E27" s="143" t="s">
        <v>144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Z27" s="145" t="s">
        <v>145</v>
      </c>
      <c r="BA27" s="145" t="s">
        <v>145</v>
      </c>
      <c r="BB27" s="145" t="s">
        <v>28</v>
      </c>
      <c r="BC27" s="145" t="s">
        <v>146</v>
      </c>
      <c r="BD27" s="145" t="s">
        <v>84</v>
      </c>
    </row>
    <row r="28" spans="1:56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Z28" s="130" t="s">
        <v>147</v>
      </c>
      <c r="BA28" s="130" t="s">
        <v>147</v>
      </c>
      <c r="BB28" s="130" t="s">
        <v>28</v>
      </c>
      <c r="BC28" s="130" t="s">
        <v>148</v>
      </c>
      <c r="BD28" s="130" t="s">
        <v>84</v>
      </c>
    </row>
    <row r="29" spans="1:56" s="2" customFormat="1" ht="6.95" customHeight="1">
      <c r="A29" s="40"/>
      <c r="B29" s="46"/>
      <c r="C29" s="40"/>
      <c r="D29" s="146"/>
      <c r="E29" s="146"/>
      <c r="F29" s="146"/>
      <c r="G29" s="146"/>
      <c r="H29" s="146"/>
      <c r="I29" s="146"/>
      <c r="J29" s="146"/>
      <c r="K29" s="146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Z29" s="130" t="s">
        <v>149</v>
      </c>
      <c r="BA29" s="130" t="s">
        <v>149</v>
      </c>
      <c r="BB29" s="130" t="s">
        <v>28</v>
      </c>
      <c r="BC29" s="130" t="s">
        <v>150</v>
      </c>
      <c r="BD29" s="130" t="s">
        <v>84</v>
      </c>
    </row>
    <row r="30" spans="1:56" s="2" customFormat="1" ht="25.4" customHeight="1">
      <c r="A30" s="40"/>
      <c r="B30" s="46"/>
      <c r="C30" s="40"/>
      <c r="D30" s="147" t="s">
        <v>40</v>
      </c>
      <c r="E30" s="40"/>
      <c r="F30" s="40"/>
      <c r="G30" s="40"/>
      <c r="H30" s="40"/>
      <c r="I30" s="40"/>
      <c r="J30" s="148">
        <f>ROUND(J99,2)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Z30" s="130" t="s">
        <v>151</v>
      </c>
      <c r="BA30" s="130" t="s">
        <v>151</v>
      </c>
      <c r="BB30" s="130" t="s">
        <v>28</v>
      </c>
      <c r="BC30" s="130" t="s">
        <v>152</v>
      </c>
      <c r="BD30" s="130" t="s">
        <v>84</v>
      </c>
    </row>
    <row r="31" spans="1:56" s="2" customFormat="1" ht="6.95" customHeight="1">
      <c r="A31" s="40"/>
      <c r="B31" s="46"/>
      <c r="C31" s="40"/>
      <c r="D31" s="146"/>
      <c r="E31" s="146"/>
      <c r="F31" s="146"/>
      <c r="G31" s="146"/>
      <c r="H31" s="146"/>
      <c r="I31" s="146"/>
      <c r="J31" s="146"/>
      <c r="K31" s="146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Z31" s="130" t="s">
        <v>153</v>
      </c>
      <c r="BA31" s="130" t="s">
        <v>153</v>
      </c>
      <c r="BB31" s="130" t="s">
        <v>28</v>
      </c>
      <c r="BC31" s="130" t="s">
        <v>154</v>
      </c>
      <c r="BD31" s="130" t="s">
        <v>84</v>
      </c>
    </row>
    <row r="32" spans="1:56" s="2" customFormat="1" ht="14.4" customHeight="1">
      <c r="A32" s="40"/>
      <c r="B32" s="46"/>
      <c r="C32" s="40"/>
      <c r="D32" s="40"/>
      <c r="E32" s="40"/>
      <c r="F32" s="149" t="s">
        <v>42</v>
      </c>
      <c r="G32" s="40"/>
      <c r="H32" s="40"/>
      <c r="I32" s="149" t="s">
        <v>41</v>
      </c>
      <c r="J32" s="149" t="s">
        <v>43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Z32" s="130" t="s">
        <v>155</v>
      </c>
      <c r="BA32" s="130" t="s">
        <v>155</v>
      </c>
      <c r="BB32" s="130" t="s">
        <v>28</v>
      </c>
      <c r="BC32" s="130" t="s">
        <v>156</v>
      </c>
      <c r="BD32" s="130" t="s">
        <v>84</v>
      </c>
    </row>
    <row r="33" spans="1:56" s="2" customFormat="1" ht="14.4" customHeight="1">
      <c r="A33" s="40"/>
      <c r="B33" s="46"/>
      <c r="C33" s="40"/>
      <c r="D33" s="150" t="s">
        <v>44</v>
      </c>
      <c r="E33" s="135" t="s">
        <v>45</v>
      </c>
      <c r="F33" s="151">
        <f>ROUND((SUM(BE99:BE869)),2)</f>
        <v>0</v>
      </c>
      <c r="G33" s="40"/>
      <c r="H33" s="40"/>
      <c r="I33" s="152">
        <v>0.21</v>
      </c>
      <c r="J33" s="151">
        <f>ROUND(((SUM(BE99:BE869))*I33),2)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Z33" s="130" t="s">
        <v>157</v>
      </c>
      <c r="BA33" s="130" t="s">
        <v>157</v>
      </c>
      <c r="BB33" s="130" t="s">
        <v>28</v>
      </c>
      <c r="BC33" s="130" t="s">
        <v>158</v>
      </c>
      <c r="BD33" s="130" t="s">
        <v>84</v>
      </c>
    </row>
    <row r="34" spans="1:56" s="2" customFormat="1" ht="14.4" customHeight="1">
      <c r="A34" s="40"/>
      <c r="B34" s="46"/>
      <c r="C34" s="40"/>
      <c r="D34" s="40"/>
      <c r="E34" s="135" t="s">
        <v>46</v>
      </c>
      <c r="F34" s="151">
        <f>ROUND((SUM(BF99:BF869)),2)</f>
        <v>0</v>
      </c>
      <c r="G34" s="40"/>
      <c r="H34" s="40"/>
      <c r="I34" s="152">
        <v>0.15</v>
      </c>
      <c r="J34" s="151">
        <f>ROUND(((SUM(BF99:BF869))*I34),2)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Z34" s="130" t="s">
        <v>159</v>
      </c>
      <c r="BA34" s="130" t="s">
        <v>159</v>
      </c>
      <c r="BB34" s="130" t="s">
        <v>28</v>
      </c>
      <c r="BC34" s="130" t="s">
        <v>160</v>
      </c>
      <c r="BD34" s="130" t="s">
        <v>84</v>
      </c>
    </row>
    <row r="35" spans="1:56" s="2" customFormat="1" ht="14.4" customHeight="1" hidden="1">
      <c r="A35" s="40"/>
      <c r="B35" s="46"/>
      <c r="C35" s="40"/>
      <c r="D35" s="40"/>
      <c r="E35" s="135" t="s">
        <v>47</v>
      </c>
      <c r="F35" s="151">
        <f>ROUND((SUM(BG99:BG869)),2)</f>
        <v>0</v>
      </c>
      <c r="G35" s="40"/>
      <c r="H35" s="40"/>
      <c r="I35" s="152">
        <v>0.21</v>
      </c>
      <c r="J35" s="151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Z35" s="130" t="s">
        <v>161</v>
      </c>
      <c r="BA35" s="130" t="s">
        <v>161</v>
      </c>
      <c r="BB35" s="130" t="s">
        <v>28</v>
      </c>
      <c r="BC35" s="130" t="s">
        <v>162</v>
      </c>
      <c r="BD35" s="130" t="s">
        <v>84</v>
      </c>
    </row>
    <row r="36" spans="1:56" s="2" customFormat="1" ht="14.4" customHeight="1" hidden="1">
      <c r="A36" s="40"/>
      <c r="B36" s="46"/>
      <c r="C36" s="40"/>
      <c r="D36" s="40"/>
      <c r="E36" s="135" t="s">
        <v>48</v>
      </c>
      <c r="F36" s="151">
        <f>ROUND((SUM(BH99:BH869)),2)</f>
        <v>0</v>
      </c>
      <c r="G36" s="40"/>
      <c r="H36" s="40"/>
      <c r="I36" s="152">
        <v>0.15</v>
      </c>
      <c r="J36" s="151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Z36" s="130" t="s">
        <v>163</v>
      </c>
      <c r="BA36" s="130" t="s">
        <v>163</v>
      </c>
      <c r="BB36" s="130" t="s">
        <v>28</v>
      </c>
      <c r="BC36" s="130" t="s">
        <v>164</v>
      </c>
      <c r="BD36" s="130" t="s">
        <v>84</v>
      </c>
    </row>
    <row r="37" spans="1:56" s="2" customFormat="1" ht="14.4" customHeight="1" hidden="1">
      <c r="A37" s="40"/>
      <c r="B37" s="46"/>
      <c r="C37" s="40"/>
      <c r="D37" s="40"/>
      <c r="E37" s="135" t="s">
        <v>49</v>
      </c>
      <c r="F37" s="151">
        <f>ROUND((SUM(BI99:BI869)),2)</f>
        <v>0</v>
      </c>
      <c r="G37" s="40"/>
      <c r="H37" s="40"/>
      <c r="I37" s="152">
        <v>0</v>
      </c>
      <c r="J37" s="151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Z37" s="130" t="s">
        <v>165</v>
      </c>
      <c r="BA37" s="130" t="s">
        <v>165</v>
      </c>
      <c r="BB37" s="130" t="s">
        <v>28</v>
      </c>
      <c r="BC37" s="130" t="s">
        <v>166</v>
      </c>
      <c r="BD37" s="130" t="s">
        <v>84</v>
      </c>
    </row>
    <row r="38" spans="1:56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Z38" s="130" t="s">
        <v>167</v>
      </c>
      <c r="BA38" s="130" t="s">
        <v>167</v>
      </c>
      <c r="BB38" s="130" t="s">
        <v>28</v>
      </c>
      <c r="BC38" s="130" t="s">
        <v>168</v>
      </c>
      <c r="BD38" s="130" t="s">
        <v>84</v>
      </c>
    </row>
    <row r="39" spans="1:56" s="2" customFormat="1" ht="25.4" customHeight="1">
      <c r="A39" s="40"/>
      <c r="B39" s="46"/>
      <c r="C39" s="153"/>
      <c r="D39" s="154" t="s">
        <v>50</v>
      </c>
      <c r="E39" s="155"/>
      <c r="F39" s="155"/>
      <c r="G39" s="156" t="s">
        <v>51</v>
      </c>
      <c r="H39" s="157" t="s">
        <v>52</v>
      </c>
      <c r="I39" s="155"/>
      <c r="J39" s="158">
        <f>SUM(J30:J37)</f>
        <v>0</v>
      </c>
      <c r="K39" s="159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Z39" s="130" t="s">
        <v>169</v>
      </c>
      <c r="BA39" s="130" t="s">
        <v>170</v>
      </c>
      <c r="BB39" s="130" t="s">
        <v>28</v>
      </c>
      <c r="BC39" s="130" t="s">
        <v>171</v>
      </c>
      <c r="BD39" s="130" t="s">
        <v>84</v>
      </c>
    </row>
    <row r="40" spans="1:56" s="2" customFormat="1" ht="14.4" customHeight="1">
      <c r="A40" s="40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Z40" s="130" t="s">
        <v>172</v>
      </c>
      <c r="BA40" s="130" t="s">
        <v>172</v>
      </c>
      <c r="BB40" s="130" t="s">
        <v>28</v>
      </c>
      <c r="BC40" s="130" t="s">
        <v>173</v>
      </c>
      <c r="BD40" s="130" t="s">
        <v>84</v>
      </c>
    </row>
    <row r="41" spans="52:56" ht="12">
      <c r="AZ41" s="130" t="s">
        <v>174</v>
      </c>
      <c r="BA41" s="130" t="s">
        <v>174</v>
      </c>
      <c r="BB41" s="130" t="s">
        <v>28</v>
      </c>
      <c r="BC41" s="130" t="s">
        <v>175</v>
      </c>
      <c r="BD41" s="130" t="s">
        <v>84</v>
      </c>
    </row>
    <row r="44" spans="1:31" s="2" customFormat="1" ht="6.95" customHeight="1">
      <c r="A44" s="40"/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176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4" t="str">
        <f>E7</f>
        <v>Horácké divadlo Jihlava - oprava garáží Gorkého 13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105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ALFA-34901 - stavební část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Jihlava</v>
      </c>
      <c r="G52" s="42"/>
      <c r="H52" s="42"/>
      <c r="I52" s="34" t="s">
        <v>24</v>
      </c>
      <c r="J52" s="74" t="str">
        <f>IF(J12="","",J12)</f>
        <v>6. 6. 2023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Kraj Vysočina, Žižkova 1882/57, Jihlava</v>
      </c>
      <c r="G54" s="42"/>
      <c r="H54" s="42"/>
      <c r="I54" s="34" t="s">
        <v>33</v>
      </c>
      <c r="J54" s="38" t="str">
        <f>E21</f>
        <v>Atelier Alfa spol. s r.o., Jihlava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 xml:space="preserve"> 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5" t="s">
        <v>177</v>
      </c>
      <c r="D57" s="166"/>
      <c r="E57" s="166"/>
      <c r="F57" s="166"/>
      <c r="G57" s="166"/>
      <c r="H57" s="166"/>
      <c r="I57" s="166"/>
      <c r="J57" s="167" t="s">
        <v>178</v>
      </c>
      <c r="K57" s="166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8" t="s">
        <v>72</v>
      </c>
      <c r="D59" s="42"/>
      <c r="E59" s="42"/>
      <c r="F59" s="42"/>
      <c r="G59" s="42"/>
      <c r="H59" s="42"/>
      <c r="I59" s="42"/>
      <c r="J59" s="104">
        <f>J99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179</v>
      </c>
    </row>
    <row r="60" spans="1:31" s="9" customFormat="1" ht="24.95" customHeight="1">
      <c r="A60" s="9"/>
      <c r="B60" s="169"/>
      <c r="C60" s="170"/>
      <c r="D60" s="171" t="s">
        <v>180</v>
      </c>
      <c r="E60" s="172"/>
      <c r="F60" s="172"/>
      <c r="G60" s="172"/>
      <c r="H60" s="172"/>
      <c r="I60" s="172"/>
      <c r="J60" s="173">
        <f>J100</f>
        <v>0</v>
      </c>
      <c r="K60" s="170"/>
      <c r="L60" s="17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5"/>
      <c r="C61" s="176"/>
      <c r="D61" s="177" t="s">
        <v>181</v>
      </c>
      <c r="E61" s="178"/>
      <c r="F61" s="178"/>
      <c r="G61" s="178"/>
      <c r="H61" s="178"/>
      <c r="I61" s="178"/>
      <c r="J61" s="179">
        <f>J101</f>
        <v>0</v>
      </c>
      <c r="K61" s="176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5"/>
      <c r="C62" s="176"/>
      <c r="D62" s="177" t="s">
        <v>182</v>
      </c>
      <c r="E62" s="178"/>
      <c r="F62" s="178"/>
      <c r="G62" s="178"/>
      <c r="H62" s="178"/>
      <c r="I62" s="178"/>
      <c r="J62" s="179">
        <f>J110</f>
        <v>0</v>
      </c>
      <c r="K62" s="176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5"/>
      <c r="C63" s="176"/>
      <c r="D63" s="177" t="s">
        <v>183</v>
      </c>
      <c r="E63" s="178"/>
      <c r="F63" s="178"/>
      <c r="G63" s="178"/>
      <c r="H63" s="178"/>
      <c r="I63" s="178"/>
      <c r="J63" s="179">
        <f>J181</f>
        <v>0</v>
      </c>
      <c r="K63" s="176"/>
      <c r="L63" s="18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5"/>
      <c r="C64" s="176"/>
      <c r="D64" s="177" t="s">
        <v>184</v>
      </c>
      <c r="E64" s="178"/>
      <c r="F64" s="178"/>
      <c r="G64" s="178"/>
      <c r="H64" s="178"/>
      <c r="I64" s="178"/>
      <c r="J64" s="179">
        <f>J226</f>
        <v>0</v>
      </c>
      <c r="K64" s="176"/>
      <c r="L64" s="18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5"/>
      <c r="C65" s="176"/>
      <c r="D65" s="177" t="s">
        <v>185</v>
      </c>
      <c r="E65" s="178"/>
      <c r="F65" s="178"/>
      <c r="G65" s="178"/>
      <c r="H65" s="178"/>
      <c r="I65" s="178"/>
      <c r="J65" s="179">
        <f>J247</f>
        <v>0</v>
      </c>
      <c r="K65" s="176"/>
      <c r="L65" s="18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5"/>
      <c r="C66" s="176"/>
      <c r="D66" s="177" t="s">
        <v>186</v>
      </c>
      <c r="E66" s="178"/>
      <c r="F66" s="178"/>
      <c r="G66" s="178"/>
      <c r="H66" s="178"/>
      <c r="I66" s="178"/>
      <c r="J66" s="179">
        <f>J362</f>
        <v>0</v>
      </c>
      <c r="K66" s="176"/>
      <c r="L66" s="18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5"/>
      <c r="C67" s="176"/>
      <c r="D67" s="177" t="s">
        <v>187</v>
      </c>
      <c r="E67" s="178"/>
      <c r="F67" s="178"/>
      <c r="G67" s="178"/>
      <c r="H67" s="178"/>
      <c r="I67" s="178"/>
      <c r="J67" s="179">
        <f>J378</f>
        <v>0</v>
      </c>
      <c r="K67" s="176"/>
      <c r="L67" s="18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9"/>
      <c r="C68" s="170"/>
      <c r="D68" s="171" t="s">
        <v>188</v>
      </c>
      <c r="E68" s="172"/>
      <c r="F68" s="172"/>
      <c r="G68" s="172"/>
      <c r="H68" s="172"/>
      <c r="I68" s="172"/>
      <c r="J68" s="173">
        <f>J381</f>
        <v>0</v>
      </c>
      <c r="K68" s="170"/>
      <c r="L68" s="17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5"/>
      <c r="C69" s="176"/>
      <c r="D69" s="177" t="s">
        <v>189</v>
      </c>
      <c r="E69" s="178"/>
      <c r="F69" s="178"/>
      <c r="G69" s="178"/>
      <c r="H69" s="178"/>
      <c r="I69" s="178"/>
      <c r="J69" s="179">
        <f>J382</f>
        <v>0</v>
      </c>
      <c r="K69" s="176"/>
      <c r="L69" s="18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5"/>
      <c r="C70" s="176"/>
      <c r="D70" s="177" t="s">
        <v>190</v>
      </c>
      <c r="E70" s="178"/>
      <c r="F70" s="178"/>
      <c r="G70" s="178"/>
      <c r="H70" s="178"/>
      <c r="I70" s="178"/>
      <c r="J70" s="179">
        <f>J402</f>
        <v>0</v>
      </c>
      <c r="K70" s="176"/>
      <c r="L70" s="18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5"/>
      <c r="C71" s="176"/>
      <c r="D71" s="177" t="s">
        <v>191</v>
      </c>
      <c r="E71" s="178"/>
      <c r="F71" s="178"/>
      <c r="G71" s="178"/>
      <c r="H71" s="178"/>
      <c r="I71" s="178"/>
      <c r="J71" s="179">
        <f>J427</f>
        <v>0</v>
      </c>
      <c r="K71" s="176"/>
      <c r="L71" s="18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5"/>
      <c r="C72" s="176"/>
      <c r="D72" s="177" t="s">
        <v>192</v>
      </c>
      <c r="E72" s="178"/>
      <c r="F72" s="178"/>
      <c r="G72" s="178"/>
      <c r="H72" s="178"/>
      <c r="I72" s="178"/>
      <c r="J72" s="179">
        <f>J431</f>
        <v>0</v>
      </c>
      <c r="K72" s="176"/>
      <c r="L72" s="18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5"/>
      <c r="C73" s="176"/>
      <c r="D73" s="177" t="s">
        <v>193</v>
      </c>
      <c r="E73" s="178"/>
      <c r="F73" s="178"/>
      <c r="G73" s="178"/>
      <c r="H73" s="178"/>
      <c r="I73" s="178"/>
      <c r="J73" s="179">
        <f>J517</f>
        <v>0</v>
      </c>
      <c r="K73" s="176"/>
      <c r="L73" s="18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5"/>
      <c r="C74" s="176"/>
      <c r="D74" s="177" t="s">
        <v>194</v>
      </c>
      <c r="E74" s="178"/>
      <c r="F74" s="178"/>
      <c r="G74" s="178"/>
      <c r="H74" s="178"/>
      <c r="I74" s="178"/>
      <c r="J74" s="179">
        <f>J566</f>
        <v>0</v>
      </c>
      <c r="K74" s="176"/>
      <c r="L74" s="18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5"/>
      <c r="C75" s="176"/>
      <c r="D75" s="177" t="s">
        <v>195</v>
      </c>
      <c r="E75" s="178"/>
      <c r="F75" s="178"/>
      <c r="G75" s="178"/>
      <c r="H75" s="178"/>
      <c r="I75" s="178"/>
      <c r="J75" s="179">
        <f>J640</f>
        <v>0</v>
      </c>
      <c r="K75" s="176"/>
      <c r="L75" s="18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5"/>
      <c r="C76" s="176"/>
      <c r="D76" s="177" t="s">
        <v>196</v>
      </c>
      <c r="E76" s="178"/>
      <c r="F76" s="178"/>
      <c r="G76" s="178"/>
      <c r="H76" s="178"/>
      <c r="I76" s="178"/>
      <c r="J76" s="179">
        <f>J675</f>
        <v>0</v>
      </c>
      <c r="K76" s="176"/>
      <c r="L76" s="18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5"/>
      <c r="C77" s="176"/>
      <c r="D77" s="177" t="s">
        <v>197</v>
      </c>
      <c r="E77" s="178"/>
      <c r="F77" s="178"/>
      <c r="G77" s="178"/>
      <c r="H77" s="178"/>
      <c r="I77" s="178"/>
      <c r="J77" s="179">
        <f>J714</f>
        <v>0</v>
      </c>
      <c r="K77" s="176"/>
      <c r="L77" s="18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5"/>
      <c r="C78" s="176"/>
      <c r="D78" s="177" t="s">
        <v>198</v>
      </c>
      <c r="E78" s="178"/>
      <c r="F78" s="178"/>
      <c r="G78" s="178"/>
      <c r="H78" s="178"/>
      <c r="I78" s="178"/>
      <c r="J78" s="179">
        <f>J742</f>
        <v>0</v>
      </c>
      <c r="K78" s="176"/>
      <c r="L78" s="18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75"/>
      <c r="C79" s="176"/>
      <c r="D79" s="177" t="s">
        <v>199</v>
      </c>
      <c r="E79" s="178"/>
      <c r="F79" s="178"/>
      <c r="G79" s="178"/>
      <c r="H79" s="178"/>
      <c r="I79" s="178"/>
      <c r="J79" s="179">
        <f>J828</f>
        <v>0</v>
      </c>
      <c r="K79" s="176"/>
      <c r="L79" s="18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2" customFormat="1" ht="21.8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5" spans="1:31" s="2" customFormat="1" ht="6.95" customHeight="1">
      <c r="A85" s="40"/>
      <c r="B85" s="63"/>
      <c r="C85" s="64"/>
      <c r="D85" s="64"/>
      <c r="E85" s="64"/>
      <c r="F85" s="64"/>
      <c r="G85" s="64"/>
      <c r="H85" s="64"/>
      <c r="I85" s="64"/>
      <c r="J85" s="64"/>
      <c r="K85" s="64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24.95" customHeight="1">
      <c r="A86" s="40"/>
      <c r="B86" s="41"/>
      <c r="C86" s="25" t="s">
        <v>200</v>
      </c>
      <c r="D86" s="42"/>
      <c r="E86" s="42"/>
      <c r="F86" s="42"/>
      <c r="G86" s="42"/>
      <c r="H86" s="42"/>
      <c r="I86" s="42"/>
      <c r="J86" s="42"/>
      <c r="K86" s="42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16</v>
      </c>
      <c r="D88" s="42"/>
      <c r="E88" s="42"/>
      <c r="F88" s="42"/>
      <c r="G88" s="42"/>
      <c r="H88" s="42"/>
      <c r="I88" s="42"/>
      <c r="J88" s="42"/>
      <c r="K88" s="42"/>
      <c r="L88" s="13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164" t="str">
        <f>E7</f>
        <v>Horácké divadlo Jihlava - oprava garáží Gorkého 13</v>
      </c>
      <c r="F89" s="34"/>
      <c r="G89" s="34"/>
      <c r="H89" s="34"/>
      <c r="I89" s="42"/>
      <c r="J89" s="42"/>
      <c r="K89" s="42"/>
      <c r="L89" s="13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4" t="s">
        <v>105</v>
      </c>
      <c r="D90" s="42"/>
      <c r="E90" s="42"/>
      <c r="F90" s="42"/>
      <c r="G90" s="42"/>
      <c r="H90" s="42"/>
      <c r="I90" s="42"/>
      <c r="J90" s="42"/>
      <c r="K90" s="42"/>
      <c r="L90" s="13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6.5" customHeight="1">
      <c r="A91" s="40"/>
      <c r="B91" s="41"/>
      <c r="C91" s="42"/>
      <c r="D91" s="42"/>
      <c r="E91" s="71" t="str">
        <f>E9</f>
        <v>ALFA-34901 - stavební část</v>
      </c>
      <c r="F91" s="42"/>
      <c r="G91" s="42"/>
      <c r="H91" s="42"/>
      <c r="I91" s="42"/>
      <c r="J91" s="42"/>
      <c r="K91" s="42"/>
      <c r="L91" s="13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3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2" customHeight="1">
      <c r="A93" s="40"/>
      <c r="B93" s="41"/>
      <c r="C93" s="34" t="s">
        <v>22</v>
      </c>
      <c r="D93" s="42"/>
      <c r="E93" s="42"/>
      <c r="F93" s="29" t="str">
        <f>F12</f>
        <v>Jihlava</v>
      </c>
      <c r="G93" s="42"/>
      <c r="H93" s="42"/>
      <c r="I93" s="34" t="s">
        <v>24</v>
      </c>
      <c r="J93" s="74" t="str">
        <f>IF(J12="","",J12)</f>
        <v>6. 6. 2023</v>
      </c>
      <c r="K93" s="42"/>
      <c r="L93" s="13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6.95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13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25.65" customHeight="1">
      <c r="A95" s="40"/>
      <c r="B95" s="41"/>
      <c r="C95" s="34" t="s">
        <v>26</v>
      </c>
      <c r="D95" s="42"/>
      <c r="E95" s="42"/>
      <c r="F95" s="29" t="str">
        <f>E15</f>
        <v>Kraj Vysočina, Žižkova 1882/57, Jihlava</v>
      </c>
      <c r="G95" s="42"/>
      <c r="H95" s="42"/>
      <c r="I95" s="34" t="s">
        <v>33</v>
      </c>
      <c r="J95" s="38" t="str">
        <f>E21</f>
        <v>Atelier Alfa spol. s r.o., Jihlava</v>
      </c>
      <c r="K95" s="42"/>
      <c r="L95" s="13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5.15" customHeight="1">
      <c r="A96" s="40"/>
      <c r="B96" s="41"/>
      <c r="C96" s="34" t="s">
        <v>31</v>
      </c>
      <c r="D96" s="42"/>
      <c r="E96" s="42"/>
      <c r="F96" s="29" t="str">
        <f>IF(E18="","",E18)</f>
        <v>Vyplň údaj</v>
      </c>
      <c r="G96" s="42"/>
      <c r="H96" s="42"/>
      <c r="I96" s="34" t="s">
        <v>36</v>
      </c>
      <c r="J96" s="38" t="str">
        <f>E24</f>
        <v xml:space="preserve"> </v>
      </c>
      <c r="K96" s="42"/>
      <c r="L96" s="137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0.3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137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11" customFormat="1" ht="29.25" customHeight="1">
      <c r="A98" s="181"/>
      <c r="B98" s="182"/>
      <c r="C98" s="183" t="s">
        <v>201</v>
      </c>
      <c r="D98" s="184" t="s">
        <v>59</v>
      </c>
      <c r="E98" s="184" t="s">
        <v>55</v>
      </c>
      <c r="F98" s="184" t="s">
        <v>56</v>
      </c>
      <c r="G98" s="184" t="s">
        <v>202</v>
      </c>
      <c r="H98" s="184" t="s">
        <v>203</v>
      </c>
      <c r="I98" s="184" t="s">
        <v>204</v>
      </c>
      <c r="J98" s="184" t="s">
        <v>178</v>
      </c>
      <c r="K98" s="185" t="s">
        <v>205</v>
      </c>
      <c r="L98" s="186"/>
      <c r="M98" s="94" t="s">
        <v>28</v>
      </c>
      <c r="N98" s="95" t="s">
        <v>44</v>
      </c>
      <c r="O98" s="95" t="s">
        <v>206</v>
      </c>
      <c r="P98" s="95" t="s">
        <v>207</v>
      </c>
      <c r="Q98" s="95" t="s">
        <v>208</v>
      </c>
      <c r="R98" s="95" t="s">
        <v>209</v>
      </c>
      <c r="S98" s="95" t="s">
        <v>210</v>
      </c>
      <c r="T98" s="96" t="s">
        <v>211</v>
      </c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</row>
    <row r="99" spans="1:63" s="2" customFormat="1" ht="22.8" customHeight="1">
      <c r="A99" s="40"/>
      <c r="B99" s="41"/>
      <c r="C99" s="101" t="s">
        <v>212</v>
      </c>
      <c r="D99" s="42"/>
      <c r="E99" s="42"/>
      <c r="F99" s="42"/>
      <c r="G99" s="42"/>
      <c r="H99" s="42"/>
      <c r="I99" s="42"/>
      <c r="J99" s="187">
        <f>BK99</f>
        <v>0</v>
      </c>
      <c r="K99" s="42"/>
      <c r="L99" s="46"/>
      <c r="M99" s="97"/>
      <c r="N99" s="188"/>
      <c r="O99" s="98"/>
      <c r="P99" s="189">
        <f>P100+P381</f>
        <v>0</v>
      </c>
      <c r="Q99" s="98"/>
      <c r="R99" s="189">
        <f>R100+R381</f>
        <v>219.01821178999998</v>
      </c>
      <c r="S99" s="98"/>
      <c r="T99" s="190">
        <f>T100+T381</f>
        <v>192.51984018000005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73</v>
      </c>
      <c r="AU99" s="19" t="s">
        <v>179</v>
      </c>
      <c r="BK99" s="191">
        <f>BK100+BK381</f>
        <v>0</v>
      </c>
    </row>
    <row r="100" spans="1:63" s="12" customFormat="1" ht="25.9" customHeight="1">
      <c r="A100" s="12"/>
      <c r="B100" s="192"/>
      <c r="C100" s="193"/>
      <c r="D100" s="194" t="s">
        <v>73</v>
      </c>
      <c r="E100" s="195" t="s">
        <v>213</v>
      </c>
      <c r="F100" s="195" t="s">
        <v>214</v>
      </c>
      <c r="G100" s="193"/>
      <c r="H100" s="193"/>
      <c r="I100" s="196"/>
      <c r="J100" s="197">
        <f>BK100</f>
        <v>0</v>
      </c>
      <c r="K100" s="193"/>
      <c r="L100" s="198"/>
      <c r="M100" s="199"/>
      <c r="N100" s="200"/>
      <c r="O100" s="200"/>
      <c r="P100" s="201">
        <f>P101+P110+P181+P226+P247+P362+P378</f>
        <v>0</v>
      </c>
      <c r="Q100" s="200"/>
      <c r="R100" s="201">
        <f>R101+R110+R181+R226+R247+R362+R378</f>
        <v>194.24537532999997</v>
      </c>
      <c r="S100" s="200"/>
      <c r="T100" s="202">
        <f>T101+T110+T181+T226+T247+T362+T378</f>
        <v>175.41510700000003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3" t="s">
        <v>82</v>
      </c>
      <c r="AT100" s="204" t="s">
        <v>73</v>
      </c>
      <c r="AU100" s="204" t="s">
        <v>74</v>
      </c>
      <c r="AY100" s="203" t="s">
        <v>215</v>
      </c>
      <c r="BK100" s="205">
        <f>BK101+BK110+BK181+BK226+BK247+BK362+BK378</f>
        <v>0</v>
      </c>
    </row>
    <row r="101" spans="1:63" s="12" customFormat="1" ht="22.8" customHeight="1">
      <c r="A101" s="12"/>
      <c r="B101" s="192"/>
      <c r="C101" s="193"/>
      <c r="D101" s="194" t="s">
        <v>73</v>
      </c>
      <c r="E101" s="206" t="s">
        <v>82</v>
      </c>
      <c r="F101" s="206" t="s">
        <v>216</v>
      </c>
      <c r="G101" s="193"/>
      <c r="H101" s="193"/>
      <c r="I101" s="196"/>
      <c r="J101" s="207">
        <f>BK101</f>
        <v>0</v>
      </c>
      <c r="K101" s="193"/>
      <c r="L101" s="198"/>
      <c r="M101" s="199"/>
      <c r="N101" s="200"/>
      <c r="O101" s="200"/>
      <c r="P101" s="201">
        <f>SUM(P102:P109)</f>
        <v>0</v>
      </c>
      <c r="Q101" s="200"/>
      <c r="R101" s="201">
        <f>SUM(R102:R109)</f>
        <v>31.876</v>
      </c>
      <c r="S101" s="200"/>
      <c r="T101" s="202">
        <f>SUM(T102:T109)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3" t="s">
        <v>82</v>
      </c>
      <c r="AT101" s="204" t="s">
        <v>73</v>
      </c>
      <c r="AU101" s="204" t="s">
        <v>82</v>
      </c>
      <c r="AY101" s="203" t="s">
        <v>215</v>
      </c>
      <c r="BK101" s="205">
        <f>SUM(BK102:BK109)</f>
        <v>0</v>
      </c>
    </row>
    <row r="102" spans="1:65" s="2" customFormat="1" ht="44.25" customHeight="1">
      <c r="A102" s="40"/>
      <c r="B102" s="41"/>
      <c r="C102" s="208" t="s">
        <v>82</v>
      </c>
      <c r="D102" s="208" t="s">
        <v>217</v>
      </c>
      <c r="E102" s="209" t="s">
        <v>218</v>
      </c>
      <c r="F102" s="210" t="s">
        <v>219</v>
      </c>
      <c r="G102" s="211" t="s">
        <v>220</v>
      </c>
      <c r="H102" s="212">
        <v>15.938</v>
      </c>
      <c r="I102" s="213"/>
      <c r="J102" s="214">
        <f>ROUND(I102*H102,2)</f>
        <v>0</v>
      </c>
      <c r="K102" s="210" t="s">
        <v>221</v>
      </c>
      <c r="L102" s="46"/>
      <c r="M102" s="215" t="s">
        <v>28</v>
      </c>
      <c r="N102" s="216" t="s">
        <v>45</v>
      </c>
      <c r="O102" s="86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9" t="s">
        <v>222</v>
      </c>
      <c r="AT102" s="219" t="s">
        <v>217</v>
      </c>
      <c r="AU102" s="219" t="s">
        <v>84</v>
      </c>
      <c r="AY102" s="19" t="s">
        <v>215</v>
      </c>
      <c r="BE102" s="220">
        <f>IF(N102="základní",J102,0)</f>
        <v>0</v>
      </c>
      <c r="BF102" s="220">
        <f>IF(N102="snížená",J102,0)</f>
        <v>0</v>
      </c>
      <c r="BG102" s="220">
        <f>IF(N102="zákl. přenesená",J102,0)</f>
        <v>0</v>
      </c>
      <c r="BH102" s="220">
        <f>IF(N102="sníž. přenesená",J102,0)</f>
        <v>0</v>
      </c>
      <c r="BI102" s="220">
        <f>IF(N102="nulová",J102,0)</f>
        <v>0</v>
      </c>
      <c r="BJ102" s="19" t="s">
        <v>82</v>
      </c>
      <c r="BK102" s="220">
        <f>ROUND(I102*H102,2)</f>
        <v>0</v>
      </c>
      <c r="BL102" s="19" t="s">
        <v>222</v>
      </c>
      <c r="BM102" s="219" t="s">
        <v>223</v>
      </c>
    </row>
    <row r="103" spans="1:47" s="2" customFormat="1" ht="12">
      <c r="A103" s="40"/>
      <c r="B103" s="41"/>
      <c r="C103" s="42"/>
      <c r="D103" s="221" t="s">
        <v>224</v>
      </c>
      <c r="E103" s="42"/>
      <c r="F103" s="222" t="s">
        <v>225</v>
      </c>
      <c r="G103" s="42"/>
      <c r="H103" s="42"/>
      <c r="I103" s="223"/>
      <c r="J103" s="42"/>
      <c r="K103" s="42"/>
      <c r="L103" s="46"/>
      <c r="M103" s="224"/>
      <c r="N103" s="225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224</v>
      </c>
      <c r="AU103" s="19" t="s">
        <v>84</v>
      </c>
    </row>
    <row r="104" spans="1:51" s="13" customFormat="1" ht="12">
      <c r="A104" s="13"/>
      <c r="B104" s="226"/>
      <c r="C104" s="227"/>
      <c r="D104" s="228" t="s">
        <v>226</v>
      </c>
      <c r="E104" s="229" t="s">
        <v>28</v>
      </c>
      <c r="F104" s="230" t="s">
        <v>227</v>
      </c>
      <c r="G104" s="227"/>
      <c r="H104" s="229" t="s">
        <v>28</v>
      </c>
      <c r="I104" s="231"/>
      <c r="J104" s="227"/>
      <c r="K104" s="227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226</v>
      </c>
      <c r="AU104" s="236" t="s">
        <v>84</v>
      </c>
      <c r="AV104" s="13" t="s">
        <v>82</v>
      </c>
      <c r="AW104" s="13" t="s">
        <v>35</v>
      </c>
      <c r="AX104" s="13" t="s">
        <v>74</v>
      </c>
      <c r="AY104" s="236" t="s">
        <v>215</v>
      </c>
    </row>
    <row r="105" spans="1:51" s="14" customFormat="1" ht="12">
      <c r="A105" s="14"/>
      <c r="B105" s="237"/>
      <c r="C105" s="238"/>
      <c r="D105" s="228" t="s">
        <v>226</v>
      </c>
      <c r="E105" s="239" t="s">
        <v>28</v>
      </c>
      <c r="F105" s="240" t="s">
        <v>228</v>
      </c>
      <c r="G105" s="238"/>
      <c r="H105" s="241">
        <v>10.91</v>
      </c>
      <c r="I105" s="242"/>
      <c r="J105" s="238"/>
      <c r="K105" s="238"/>
      <c r="L105" s="243"/>
      <c r="M105" s="244"/>
      <c r="N105" s="245"/>
      <c r="O105" s="245"/>
      <c r="P105" s="245"/>
      <c r="Q105" s="245"/>
      <c r="R105" s="245"/>
      <c r="S105" s="245"/>
      <c r="T105" s="246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7" t="s">
        <v>226</v>
      </c>
      <c r="AU105" s="247" t="s">
        <v>84</v>
      </c>
      <c r="AV105" s="14" t="s">
        <v>84</v>
      </c>
      <c r="AW105" s="14" t="s">
        <v>35</v>
      </c>
      <c r="AX105" s="14" t="s">
        <v>74</v>
      </c>
      <c r="AY105" s="247" t="s">
        <v>215</v>
      </c>
    </row>
    <row r="106" spans="1:51" s="14" customFormat="1" ht="12">
      <c r="A106" s="14"/>
      <c r="B106" s="237"/>
      <c r="C106" s="238"/>
      <c r="D106" s="228" t="s">
        <v>226</v>
      </c>
      <c r="E106" s="239" t="s">
        <v>28</v>
      </c>
      <c r="F106" s="240" t="s">
        <v>229</v>
      </c>
      <c r="G106" s="238"/>
      <c r="H106" s="241">
        <v>5.028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7" t="s">
        <v>226</v>
      </c>
      <c r="AU106" s="247" t="s">
        <v>84</v>
      </c>
      <c r="AV106" s="14" t="s">
        <v>84</v>
      </c>
      <c r="AW106" s="14" t="s">
        <v>35</v>
      </c>
      <c r="AX106" s="14" t="s">
        <v>74</v>
      </c>
      <c r="AY106" s="247" t="s">
        <v>215</v>
      </c>
    </row>
    <row r="107" spans="1:51" s="15" customFormat="1" ht="12">
      <c r="A107" s="15"/>
      <c r="B107" s="248"/>
      <c r="C107" s="249"/>
      <c r="D107" s="228" t="s">
        <v>226</v>
      </c>
      <c r="E107" s="250" t="s">
        <v>174</v>
      </c>
      <c r="F107" s="251" t="s">
        <v>230</v>
      </c>
      <c r="G107" s="249"/>
      <c r="H107" s="252">
        <v>15.938</v>
      </c>
      <c r="I107" s="253"/>
      <c r="J107" s="249"/>
      <c r="K107" s="249"/>
      <c r="L107" s="254"/>
      <c r="M107" s="255"/>
      <c r="N107" s="256"/>
      <c r="O107" s="256"/>
      <c r="P107" s="256"/>
      <c r="Q107" s="256"/>
      <c r="R107" s="256"/>
      <c r="S107" s="256"/>
      <c r="T107" s="257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58" t="s">
        <v>226</v>
      </c>
      <c r="AU107" s="258" t="s">
        <v>84</v>
      </c>
      <c r="AV107" s="15" t="s">
        <v>222</v>
      </c>
      <c r="AW107" s="15" t="s">
        <v>35</v>
      </c>
      <c r="AX107" s="15" t="s">
        <v>82</v>
      </c>
      <c r="AY107" s="258" t="s">
        <v>215</v>
      </c>
    </row>
    <row r="108" spans="1:65" s="2" customFormat="1" ht="16.5" customHeight="1">
      <c r="A108" s="40"/>
      <c r="B108" s="41"/>
      <c r="C108" s="259" t="s">
        <v>84</v>
      </c>
      <c r="D108" s="259" t="s">
        <v>231</v>
      </c>
      <c r="E108" s="260" t="s">
        <v>232</v>
      </c>
      <c r="F108" s="261" t="s">
        <v>233</v>
      </c>
      <c r="G108" s="262" t="s">
        <v>234</v>
      </c>
      <c r="H108" s="263">
        <v>31.876</v>
      </c>
      <c r="I108" s="264"/>
      <c r="J108" s="265">
        <f>ROUND(I108*H108,2)</f>
        <v>0</v>
      </c>
      <c r="K108" s="261" t="s">
        <v>221</v>
      </c>
      <c r="L108" s="266"/>
      <c r="M108" s="267" t="s">
        <v>28</v>
      </c>
      <c r="N108" s="268" t="s">
        <v>45</v>
      </c>
      <c r="O108" s="86"/>
      <c r="P108" s="217">
        <f>O108*H108</f>
        <v>0</v>
      </c>
      <c r="Q108" s="217">
        <v>1</v>
      </c>
      <c r="R108" s="217">
        <f>Q108*H108</f>
        <v>31.876</v>
      </c>
      <c r="S108" s="217">
        <v>0</v>
      </c>
      <c r="T108" s="218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9" t="s">
        <v>235</v>
      </c>
      <c r="AT108" s="219" t="s">
        <v>231</v>
      </c>
      <c r="AU108" s="219" t="s">
        <v>84</v>
      </c>
      <c r="AY108" s="19" t="s">
        <v>215</v>
      </c>
      <c r="BE108" s="220">
        <f>IF(N108="základní",J108,0)</f>
        <v>0</v>
      </c>
      <c r="BF108" s="220">
        <f>IF(N108="snížená",J108,0)</f>
        <v>0</v>
      </c>
      <c r="BG108" s="220">
        <f>IF(N108="zákl. přenesená",J108,0)</f>
        <v>0</v>
      </c>
      <c r="BH108" s="220">
        <f>IF(N108="sníž. přenesená",J108,0)</f>
        <v>0</v>
      </c>
      <c r="BI108" s="220">
        <f>IF(N108="nulová",J108,0)</f>
        <v>0</v>
      </c>
      <c r="BJ108" s="19" t="s">
        <v>82</v>
      </c>
      <c r="BK108" s="220">
        <f>ROUND(I108*H108,2)</f>
        <v>0</v>
      </c>
      <c r="BL108" s="19" t="s">
        <v>222</v>
      </c>
      <c r="BM108" s="219" t="s">
        <v>236</v>
      </c>
    </row>
    <row r="109" spans="1:51" s="14" customFormat="1" ht="12">
      <c r="A109" s="14"/>
      <c r="B109" s="237"/>
      <c r="C109" s="238"/>
      <c r="D109" s="228" t="s">
        <v>226</v>
      </c>
      <c r="E109" s="239" t="s">
        <v>28</v>
      </c>
      <c r="F109" s="240" t="s">
        <v>237</v>
      </c>
      <c r="G109" s="238"/>
      <c r="H109" s="241">
        <v>31.876</v>
      </c>
      <c r="I109" s="242"/>
      <c r="J109" s="238"/>
      <c r="K109" s="238"/>
      <c r="L109" s="243"/>
      <c r="M109" s="244"/>
      <c r="N109" s="245"/>
      <c r="O109" s="245"/>
      <c r="P109" s="245"/>
      <c r="Q109" s="245"/>
      <c r="R109" s="245"/>
      <c r="S109" s="245"/>
      <c r="T109" s="246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7" t="s">
        <v>226</v>
      </c>
      <c r="AU109" s="247" t="s">
        <v>84</v>
      </c>
      <c r="AV109" s="14" t="s">
        <v>84</v>
      </c>
      <c r="AW109" s="14" t="s">
        <v>35</v>
      </c>
      <c r="AX109" s="14" t="s">
        <v>82</v>
      </c>
      <c r="AY109" s="247" t="s">
        <v>215</v>
      </c>
    </row>
    <row r="110" spans="1:63" s="12" customFormat="1" ht="22.8" customHeight="1">
      <c r="A110" s="12"/>
      <c r="B110" s="192"/>
      <c r="C110" s="193"/>
      <c r="D110" s="194" t="s">
        <v>73</v>
      </c>
      <c r="E110" s="206" t="s">
        <v>238</v>
      </c>
      <c r="F110" s="206" t="s">
        <v>239</v>
      </c>
      <c r="G110" s="193"/>
      <c r="H110" s="193"/>
      <c r="I110" s="196"/>
      <c r="J110" s="207">
        <f>BK110</f>
        <v>0</v>
      </c>
      <c r="K110" s="193"/>
      <c r="L110" s="198"/>
      <c r="M110" s="199"/>
      <c r="N110" s="200"/>
      <c r="O110" s="200"/>
      <c r="P110" s="201">
        <f>SUM(P111:P180)</f>
        <v>0</v>
      </c>
      <c r="Q110" s="200"/>
      <c r="R110" s="201">
        <f>SUM(R111:R180)</f>
        <v>162.24962732999998</v>
      </c>
      <c r="S110" s="200"/>
      <c r="T110" s="202">
        <f>SUM(T111:T180)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3" t="s">
        <v>82</v>
      </c>
      <c r="AT110" s="204" t="s">
        <v>73</v>
      </c>
      <c r="AU110" s="204" t="s">
        <v>82</v>
      </c>
      <c r="AY110" s="203" t="s">
        <v>215</v>
      </c>
      <c r="BK110" s="205">
        <f>SUM(BK111:BK180)</f>
        <v>0</v>
      </c>
    </row>
    <row r="111" spans="1:65" s="2" customFormat="1" ht="49.05" customHeight="1">
      <c r="A111" s="40"/>
      <c r="B111" s="41"/>
      <c r="C111" s="208" t="s">
        <v>240</v>
      </c>
      <c r="D111" s="208" t="s">
        <v>217</v>
      </c>
      <c r="E111" s="209" t="s">
        <v>241</v>
      </c>
      <c r="F111" s="210" t="s">
        <v>242</v>
      </c>
      <c r="G111" s="211" t="s">
        <v>243</v>
      </c>
      <c r="H111" s="212">
        <v>77.842</v>
      </c>
      <c r="I111" s="213"/>
      <c r="J111" s="214">
        <f>ROUND(I111*H111,2)</f>
        <v>0</v>
      </c>
      <c r="K111" s="210" t="s">
        <v>221</v>
      </c>
      <c r="L111" s="46"/>
      <c r="M111" s="215" t="s">
        <v>28</v>
      </c>
      <c r="N111" s="216" t="s">
        <v>45</v>
      </c>
      <c r="O111" s="86"/>
      <c r="P111" s="217">
        <f>O111*H111</f>
        <v>0</v>
      </c>
      <c r="Q111" s="217">
        <v>0.021</v>
      </c>
      <c r="R111" s="217">
        <f>Q111*H111</f>
        <v>1.634682</v>
      </c>
      <c r="S111" s="217">
        <v>0</v>
      </c>
      <c r="T111" s="218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9" t="s">
        <v>222</v>
      </c>
      <c r="AT111" s="219" t="s">
        <v>217</v>
      </c>
      <c r="AU111" s="219" t="s">
        <v>84</v>
      </c>
      <c r="AY111" s="19" t="s">
        <v>215</v>
      </c>
      <c r="BE111" s="220">
        <f>IF(N111="základní",J111,0)</f>
        <v>0</v>
      </c>
      <c r="BF111" s="220">
        <f>IF(N111="snížená",J111,0)</f>
        <v>0</v>
      </c>
      <c r="BG111" s="220">
        <f>IF(N111="zákl. přenesená",J111,0)</f>
        <v>0</v>
      </c>
      <c r="BH111" s="220">
        <f>IF(N111="sníž. přenesená",J111,0)</f>
        <v>0</v>
      </c>
      <c r="BI111" s="220">
        <f>IF(N111="nulová",J111,0)</f>
        <v>0</v>
      </c>
      <c r="BJ111" s="19" t="s">
        <v>82</v>
      </c>
      <c r="BK111" s="220">
        <f>ROUND(I111*H111,2)</f>
        <v>0</v>
      </c>
      <c r="BL111" s="19" t="s">
        <v>222</v>
      </c>
      <c r="BM111" s="219" t="s">
        <v>244</v>
      </c>
    </row>
    <row r="112" spans="1:47" s="2" customFormat="1" ht="12">
      <c r="A112" s="40"/>
      <c r="B112" s="41"/>
      <c r="C112" s="42"/>
      <c r="D112" s="221" t="s">
        <v>224</v>
      </c>
      <c r="E112" s="42"/>
      <c r="F112" s="222" t="s">
        <v>245</v>
      </c>
      <c r="G112" s="42"/>
      <c r="H112" s="42"/>
      <c r="I112" s="223"/>
      <c r="J112" s="42"/>
      <c r="K112" s="42"/>
      <c r="L112" s="46"/>
      <c r="M112" s="224"/>
      <c r="N112" s="225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224</v>
      </c>
      <c r="AU112" s="19" t="s">
        <v>84</v>
      </c>
    </row>
    <row r="113" spans="1:51" s="14" customFormat="1" ht="12">
      <c r="A113" s="14"/>
      <c r="B113" s="237"/>
      <c r="C113" s="238"/>
      <c r="D113" s="228" t="s">
        <v>226</v>
      </c>
      <c r="E113" s="239" t="s">
        <v>28</v>
      </c>
      <c r="F113" s="240" t="s">
        <v>109</v>
      </c>
      <c r="G113" s="238"/>
      <c r="H113" s="241">
        <v>77.842</v>
      </c>
      <c r="I113" s="242"/>
      <c r="J113" s="238"/>
      <c r="K113" s="238"/>
      <c r="L113" s="243"/>
      <c r="M113" s="244"/>
      <c r="N113" s="245"/>
      <c r="O113" s="245"/>
      <c r="P113" s="245"/>
      <c r="Q113" s="245"/>
      <c r="R113" s="245"/>
      <c r="S113" s="245"/>
      <c r="T113" s="246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7" t="s">
        <v>226</v>
      </c>
      <c r="AU113" s="247" t="s">
        <v>84</v>
      </c>
      <c r="AV113" s="14" t="s">
        <v>84</v>
      </c>
      <c r="AW113" s="14" t="s">
        <v>35</v>
      </c>
      <c r="AX113" s="14" t="s">
        <v>82</v>
      </c>
      <c r="AY113" s="247" t="s">
        <v>215</v>
      </c>
    </row>
    <row r="114" spans="1:65" s="2" customFormat="1" ht="49.05" customHeight="1">
      <c r="A114" s="40"/>
      <c r="B114" s="41"/>
      <c r="C114" s="208" t="s">
        <v>222</v>
      </c>
      <c r="D114" s="208" t="s">
        <v>217</v>
      </c>
      <c r="E114" s="209" t="s">
        <v>246</v>
      </c>
      <c r="F114" s="210" t="s">
        <v>247</v>
      </c>
      <c r="G114" s="211" t="s">
        <v>243</v>
      </c>
      <c r="H114" s="212">
        <v>511.32</v>
      </c>
      <c r="I114" s="213"/>
      <c r="J114" s="214">
        <f>ROUND(I114*H114,2)</f>
        <v>0</v>
      </c>
      <c r="K114" s="210" t="s">
        <v>221</v>
      </c>
      <c r="L114" s="46"/>
      <c r="M114" s="215" t="s">
        <v>28</v>
      </c>
      <c r="N114" s="216" t="s">
        <v>45</v>
      </c>
      <c r="O114" s="86"/>
      <c r="P114" s="217">
        <f>O114*H114</f>
        <v>0</v>
      </c>
      <c r="Q114" s="217">
        <v>0.0323</v>
      </c>
      <c r="R114" s="217">
        <f>Q114*H114</f>
        <v>16.515636</v>
      </c>
      <c r="S114" s="217">
        <v>0</v>
      </c>
      <c r="T114" s="218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9" t="s">
        <v>222</v>
      </c>
      <c r="AT114" s="219" t="s">
        <v>217</v>
      </c>
      <c r="AU114" s="219" t="s">
        <v>84</v>
      </c>
      <c r="AY114" s="19" t="s">
        <v>215</v>
      </c>
      <c r="BE114" s="220">
        <f>IF(N114="základní",J114,0)</f>
        <v>0</v>
      </c>
      <c r="BF114" s="220">
        <f>IF(N114="snížená",J114,0)</f>
        <v>0</v>
      </c>
      <c r="BG114" s="220">
        <f>IF(N114="zákl. přenesená",J114,0)</f>
        <v>0</v>
      </c>
      <c r="BH114" s="220">
        <f>IF(N114="sníž. přenesená",J114,0)</f>
        <v>0</v>
      </c>
      <c r="BI114" s="220">
        <f>IF(N114="nulová",J114,0)</f>
        <v>0</v>
      </c>
      <c r="BJ114" s="19" t="s">
        <v>82</v>
      </c>
      <c r="BK114" s="220">
        <f>ROUND(I114*H114,2)</f>
        <v>0</v>
      </c>
      <c r="BL114" s="19" t="s">
        <v>222</v>
      </c>
      <c r="BM114" s="219" t="s">
        <v>248</v>
      </c>
    </row>
    <row r="115" spans="1:47" s="2" customFormat="1" ht="12">
      <c r="A115" s="40"/>
      <c r="B115" s="41"/>
      <c r="C115" s="42"/>
      <c r="D115" s="221" t="s">
        <v>224</v>
      </c>
      <c r="E115" s="42"/>
      <c r="F115" s="222" t="s">
        <v>249</v>
      </c>
      <c r="G115" s="42"/>
      <c r="H115" s="42"/>
      <c r="I115" s="223"/>
      <c r="J115" s="42"/>
      <c r="K115" s="42"/>
      <c r="L115" s="46"/>
      <c r="M115" s="224"/>
      <c r="N115" s="225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224</v>
      </c>
      <c r="AU115" s="19" t="s">
        <v>84</v>
      </c>
    </row>
    <row r="116" spans="1:51" s="14" customFormat="1" ht="12">
      <c r="A116" s="14"/>
      <c r="B116" s="237"/>
      <c r="C116" s="238"/>
      <c r="D116" s="228" t="s">
        <v>226</v>
      </c>
      <c r="E116" s="239" t="s">
        <v>28</v>
      </c>
      <c r="F116" s="240" t="s">
        <v>99</v>
      </c>
      <c r="G116" s="238"/>
      <c r="H116" s="241">
        <v>511.32</v>
      </c>
      <c r="I116" s="242"/>
      <c r="J116" s="238"/>
      <c r="K116" s="238"/>
      <c r="L116" s="243"/>
      <c r="M116" s="244"/>
      <c r="N116" s="245"/>
      <c r="O116" s="245"/>
      <c r="P116" s="245"/>
      <c r="Q116" s="245"/>
      <c r="R116" s="245"/>
      <c r="S116" s="245"/>
      <c r="T116" s="246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7" t="s">
        <v>226</v>
      </c>
      <c r="AU116" s="247" t="s">
        <v>84</v>
      </c>
      <c r="AV116" s="14" t="s">
        <v>84</v>
      </c>
      <c r="AW116" s="14" t="s">
        <v>35</v>
      </c>
      <c r="AX116" s="14" t="s">
        <v>82</v>
      </c>
      <c r="AY116" s="247" t="s">
        <v>215</v>
      </c>
    </row>
    <row r="117" spans="1:65" s="2" customFormat="1" ht="21.75" customHeight="1">
      <c r="A117" s="40"/>
      <c r="B117" s="41"/>
      <c r="C117" s="208" t="s">
        <v>250</v>
      </c>
      <c r="D117" s="208" t="s">
        <v>217</v>
      </c>
      <c r="E117" s="209" t="s">
        <v>251</v>
      </c>
      <c r="F117" s="210" t="s">
        <v>252</v>
      </c>
      <c r="G117" s="211" t="s">
        <v>243</v>
      </c>
      <c r="H117" s="212">
        <v>6.378</v>
      </c>
      <c r="I117" s="213"/>
      <c r="J117" s="214">
        <f>ROUND(I117*H117,2)</f>
        <v>0</v>
      </c>
      <c r="K117" s="210" t="s">
        <v>221</v>
      </c>
      <c r="L117" s="46"/>
      <c r="M117" s="215" t="s">
        <v>28</v>
      </c>
      <c r="N117" s="216" t="s">
        <v>45</v>
      </c>
      <c r="O117" s="86"/>
      <c r="P117" s="217">
        <f>O117*H117</f>
        <v>0</v>
      </c>
      <c r="Q117" s="217">
        <v>0.04</v>
      </c>
      <c r="R117" s="217">
        <f>Q117*H117</f>
        <v>0.25512</v>
      </c>
      <c r="S117" s="217">
        <v>0</v>
      </c>
      <c r="T117" s="218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9" t="s">
        <v>222</v>
      </c>
      <c r="AT117" s="219" t="s">
        <v>217</v>
      </c>
      <c r="AU117" s="219" t="s">
        <v>84</v>
      </c>
      <c r="AY117" s="19" t="s">
        <v>215</v>
      </c>
      <c r="BE117" s="220">
        <f>IF(N117="základní",J117,0)</f>
        <v>0</v>
      </c>
      <c r="BF117" s="220">
        <f>IF(N117="snížená",J117,0)</f>
        <v>0</v>
      </c>
      <c r="BG117" s="220">
        <f>IF(N117="zákl. přenesená",J117,0)</f>
        <v>0</v>
      </c>
      <c r="BH117" s="220">
        <f>IF(N117="sníž. přenesená",J117,0)</f>
        <v>0</v>
      </c>
      <c r="BI117" s="220">
        <f>IF(N117="nulová",J117,0)</f>
        <v>0</v>
      </c>
      <c r="BJ117" s="19" t="s">
        <v>82</v>
      </c>
      <c r="BK117" s="220">
        <f>ROUND(I117*H117,2)</f>
        <v>0</v>
      </c>
      <c r="BL117" s="19" t="s">
        <v>222</v>
      </c>
      <c r="BM117" s="219" t="s">
        <v>253</v>
      </c>
    </row>
    <row r="118" spans="1:47" s="2" customFormat="1" ht="12">
      <c r="A118" s="40"/>
      <c r="B118" s="41"/>
      <c r="C118" s="42"/>
      <c r="D118" s="221" t="s">
        <v>224</v>
      </c>
      <c r="E118" s="42"/>
      <c r="F118" s="222" t="s">
        <v>254</v>
      </c>
      <c r="G118" s="42"/>
      <c r="H118" s="42"/>
      <c r="I118" s="223"/>
      <c r="J118" s="42"/>
      <c r="K118" s="42"/>
      <c r="L118" s="46"/>
      <c r="M118" s="224"/>
      <c r="N118" s="225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224</v>
      </c>
      <c r="AU118" s="19" t="s">
        <v>84</v>
      </c>
    </row>
    <row r="119" spans="1:51" s="13" customFormat="1" ht="12">
      <c r="A119" s="13"/>
      <c r="B119" s="226"/>
      <c r="C119" s="227"/>
      <c r="D119" s="228" t="s">
        <v>226</v>
      </c>
      <c r="E119" s="229" t="s">
        <v>28</v>
      </c>
      <c r="F119" s="230" t="s">
        <v>255</v>
      </c>
      <c r="G119" s="227"/>
      <c r="H119" s="229" t="s">
        <v>28</v>
      </c>
      <c r="I119" s="231"/>
      <c r="J119" s="227"/>
      <c r="K119" s="227"/>
      <c r="L119" s="232"/>
      <c r="M119" s="233"/>
      <c r="N119" s="234"/>
      <c r="O119" s="234"/>
      <c r="P119" s="234"/>
      <c r="Q119" s="234"/>
      <c r="R119" s="234"/>
      <c r="S119" s="234"/>
      <c r="T119" s="23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6" t="s">
        <v>226</v>
      </c>
      <c r="AU119" s="236" t="s">
        <v>84</v>
      </c>
      <c r="AV119" s="13" t="s">
        <v>82</v>
      </c>
      <c r="AW119" s="13" t="s">
        <v>35</v>
      </c>
      <c r="AX119" s="13" t="s">
        <v>74</v>
      </c>
      <c r="AY119" s="236" t="s">
        <v>215</v>
      </c>
    </row>
    <row r="120" spans="1:51" s="14" customFormat="1" ht="12">
      <c r="A120" s="14"/>
      <c r="B120" s="237"/>
      <c r="C120" s="238"/>
      <c r="D120" s="228" t="s">
        <v>226</v>
      </c>
      <c r="E120" s="239" t="s">
        <v>28</v>
      </c>
      <c r="F120" s="240" t="s">
        <v>256</v>
      </c>
      <c r="G120" s="238"/>
      <c r="H120" s="241">
        <v>3.555</v>
      </c>
      <c r="I120" s="242"/>
      <c r="J120" s="238"/>
      <c r="K120" s="238"/>
      <c r="L120" s="243"/>
      <c r="M120" s="244"/>
      <c r="N120" s="245"/>
      <c r="O120" s="245"/>
      <c r="P120" s="245"/>
      <c r="Q120" s="245"/>
      <c r="R120" s="245"/>
      <c r="S120" s="245"/>
      <c r="T120" s="246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7" t="s">
        <v>226</v>
      </c>
      <c r="AU120" s="247" t="s">
        <v>84</v>
      </c>
      <c r="AV120" s="14" t="s">
        <v>84</v>
      </c>
      <c r="AW120" s="14" t="s">
        <v>35</v>
      </c>
      <c r="AX120" s="14" t="s">
        <v>74</v>
      </c>
      <c r="AY120" s="247" t="s">
        <v>215</v>
      </c>
    </row>
    <row r="121" spans="1:51" s="14" customFormat="1" ht="12">
      <c r="A121" s="14"/>
      <c r="B121" s="237"/>
      <c r="C121" s="238"/>
      <c r="D121" s="228" t="s">
        <v>226</v>
      </c>
      <c r="E121" s="239" t="s">
        <v>28</v>
      </c>
      <c r="F121" s="240" t="s">
        <v>257</v>
      </c>
      <c r="G121" s="238"/>
      <c r="H121" s="241">
        <v>2.823</v>
      </c>
      <c r="I121" s="242"/>
      <c r="J121" s="238"/>
      <c r="K121" s="238"/>
      <c r="L121" s="243"/>
      <c r="M121" s="244"/>
      <c r="N121" s="245"/>
      <c r="O121" s="245"/>
      <c r="P121" s="245"/>
      <c r="Q121" s="245"/>
      <c r="R121" s="245"/>
      <c r="S121" s="245"/>
      <c r="T121" s="246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7" t="s">
        <v>226</v>
      </c>
      <c r="AU121" s="247" t="s">
        <v>84</v>
      </c>
      <c r="AV121" s="14" t="s">
        <v>84</v>
      </c>
      <c r="AW121" s="14" t="s">
        <v>35</v>
      </c>
      <c r="AX121" s="14" t="s">
        <v>74</v>
      </c>
      <c r="AY121" s="247" t="s">
        <v>215</v>
      </c>
    </row>
    <row r="122" spans="1:51" s="15" customFormat="1" ht="12">
      <c r="A122" s="15"/>
      <c r="B122" s="248"/>
      <c r="C122" s="249"/>
      <c r="D122" s="228" t="s">
        <v>226</v>
      </c>
      <c r="E122" s="250" t="s">
        <v>28</v>
      </c>
      <c r="F122" s="251" t="s">
        <v>230</v>
      </c>
      <c r="G122" s="249"/>
      <c r="H122" s="252">
        <v>6.378</v>
      </c>
      <c r="I122" s="253"/>
      <c r="J122" s="249"/>
      <c r="K122" s="249"/>
      <c r="L122" s="254"/>
      <c r="M122" s="255"/>
      <c r="N122" s="256"/>
      <c r="O122" s="256"/>
      <c r="P122" s="256"/>
      <c r="Q122" s="256"/>
      <c r="R122" s="256"/>
      <c r="S122" s="256"/>
      <c r="T122" s="257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8" t="s">
        <v>226</v>
      </c>
      <c r="AU122" s="258" t="s">
        <v>84</v>
      </c>
      <c r="AV122" s="15" t="s">
        <v>222</v>
      </c>
      <c r="AW122" s="15" t="s">
        <v>35</v>
      </c>
      <c r="AX122" s="15" t="s">
        <v>82</v>
      </c>
      <c r="AY122" s="258" t="s">
        <v>215</v>
      </c>
    </row>
    <row r="123" spans="1:65" s="2" customFormat="1" ht="33" customHeight="1">
      <c r="A123" s="40"/>
      <c r="B123" s="41"/>
      <c r="C123" s="208" t="s">
        <v>238</v>
      </c>
      <c r="D123" s="208" t="s">
        <v>217</v>
      </c>
      <c r="E123" s="209" t="s">
        <v>258</v>
      </c>
      <c r="F123" s="210" t="s">
        <v>259</v>
      </c>
      <c r="G123" s="211" t="s">
        <v>243</v>
      </c>
      <c r="H123" s="212">
        <v>44.3</v>
      </c>
      <c r="I123" s="213"/>
      <c r="J123" s="214">
        <f>ROUND(I123*H123,2)</f>
        <v>0</v>
      </c>
      <c r="K123" s="210" t="s">
        <v>221</v>
      </c>
      <c r="L123" s="46"/>
      <c r="M123" s="215" t="s">
        <v>28</v>
      </c>
      <c r="N123" s="216" t="s">
        <v>45</v>
      </c>
      <c r="O123" s="86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9" t="s">
        <v>222</v>
      </c>
      <c r="AT123" s="219" t="s">
        <v>217</v>
      </c>
      <c r="AU123" s="219" t="s">
        <v>84</v>
      </c>
      <c r="AY123" s="19" t="s">
        <v>215</v>
      </c>
      <c r="BE123" s="220">
        <f>IF(N123="základní",J123,0)</f>
        <v>0</v>
      </c>
      <c r="BF123" s="220">
        <f>IF(N123="snížená",J123,0)</f>
        <v>0</v>
      </c>
      <c r="BG123" s="220">
        <f>IF(N123="zákl. přenesená",J123,0)</f>
        <v>0</v>
      </c>
      <c r="BH123" s="220">
        <f>IF(N123="sníž. přenesená",J123,0)</f>
        <v>0</v>
      </c>
      <c r="BI123" s="220">
        <f>IF(N123="nulová",J123,0)</f>
        <v>0</v>
      </c>
      <c r="BJ123" s="19" t="s">
        <v>82</v>
      </c>
      <c r="BK123" s="220">
        <f>ROUND(I123*H123,2)</f>
        <v>0</v>
      </c>
      <c r="BL123" s="19" t="s">
        <v>222</v>
      </c>
      <c r="BM123" s="219" t="s">
        <v>260</v>
      </c>
    </row>
    <row r="124" spans="1:47" s="2" customFormat="1" ht="12">
      <c r="A124" s="40"/>
      <c r="B124" s="41"/>
      <c r="C124" s="42"/>
      <c r="D124" s="221" t="s">
        <v>224</v>
      </c>
      <c r="E124" s="42"/>
      <c r="F124" s="222" t="s">
        <v>261</v>
      </c>
      <c r="G124" s="42"/>
      <c r="H124" s="42"/>
      <c r="I124" s="223"/>
      <c r="J124" s="42"/>
      <c r="K124" s="42"/>
      <c r="L124" s="46"/>
      <c r="M124" s="224"/>
      <c r="N124" s="225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224</v>
      </c>
      <c r="AU124" s="19" t="s">
        <v>84</v>
      </c>
    </row>
    <row r="125" spans="1:51" s="13" customFormat="1" ht="12">
      <c r="A125" s="13"/>
      <c r="B125" s="226"/>
      <c r="C125" s="227"/>
      <c r="D125" s="228" t="s">
        <v>226</v>
      </c>
      <c r="E125" s="229" t="s">
        <v>28</v>
      </c>
      <c r="F125" s="230" t="s">
        <v>262</v>
      </c>
      <c r="G125" s="227"/>
      <c r="H125" s="229" t="s">
        <v>28</v>
      </c>
      <c r="I125" s="231"/>
      <c r="J125" s="227"/>
      <c r="K125" s="227"/>
      <c r="L125" s="232"/>
      <c r="M125" s="233"/>
      <c r="N125" s="234"/>
      <c r="O125" s="234"/>
      <c r="P125" s="234"/>
      <c r="Q125" s="234"/>
      <c r="R125" s="234"/>
      <c r="S125" s="234"/>
      <c r="T125" s="23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6" t="s">
        <v>226</v>
      </c>
      <c r="AU125" s="236" t="s">
        <v>84</v>
      </c>
      <c r="AV125" s="13" t="s">
        <v>82</v>
      </c>
      <c r="AW125" s="13" t="s">
        <v>35</v>
      </c>
      <c r="AX125" s="13" t="s">
        <v>74</v>
      </c>
      <c r="AY125" s="236" t="s">
        <v>215</v>
      </c>
    </row>
    <row r="126" spans="1:51" s="14" customFormat="1" ht="12">
      <c r="A126" s="14"/>
      <c r="B126" s="237"/>
      <c r="C126" s="238"/>
      <c r="D126" s="228" t="s">
        <v>226</v>
      </c>
      <c r="E126" s="239" t="s">
        <v>28</v>
      </c>
      <c r="F126" s="240" t="s">
        <v>263</v>
      </c>
      <c r="G126" s="238"/>
      <c r="H126" s="241">
        <v>44.3</v>
      </c>
      <c r="I126" s="242"/>
      <c r="J126" s="238"/>
      <c r="K126" s="238"/>
      <c r="L126" s="243"/>
      <c r="M126" s="244"/>
      <c r="N126" s="245"/>
      <c r="O126" s="245"/>
      <c r="P126" s="245"/>
      <c r="Q126" s="245"/>
      <c r="R126" s="245"/>
      <c r="S126" s="245"/>
      <c r="T126" s="246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7" t="s">
        <v>226</v>
      </c>
      <c r="AU126" s="247" t="s">
        <v>84</v>
      </c>
      <c r="AV126" s="14" t="s">
        <v>84</v>
      </c>
      <c r="AW126" s="14" t="s">
        <v>35</v>
      </c>
      <c r="AX126" s="14" t="s">
        <v>82</v>
      </c>
      <c r="AY126" s="247" t="s">
        <v>215</v>
      </c>
    </row>
    <row r="127" spans="1:65" s="2" customFormat="1" ht="37.8" customHeight="1">
      <c r="A127" s="40"/>
      <c r="B127" s="41"/>
      <c r="C127" s="208" t="s">
        <v>264</v>
      </c>
      <c r="D127" s="208" t="s">
        <v>217</v>
      </c>
      <c r="E127" s="209" t="s">
        <v>265</v>
      </c>
      <c r="F127" s="210" t="s">
        <v>266</v>
      </c>
      <c r="G127" s="211" t="s">
        <v>243</v>
      </c>
      <c r="H127" s="212">
        <v>55.582</v>
      </c>
      <c r="I127" s="213"/>
      <c r="J127" s="214">
        <f>ROUND(I127*H127,2)</f>
        <v>0</v>
      </c>
      <c r="K127" s="210" t="s">
        <v>221</v>
      </c>
      <c r="L127" s="46"/>
      <c r="M127" s="215" t="s">
        <v>28</v>
      </c>
      <c r="N127" s="216" t="s">
        <v>45</v>
      </c>
      <c r="O127" s="86"/>
      <c r="P127" s="217">
        <f>O127*H127</f>
        <v>0</v>
      </c>
      <c r="Q127" s="217">
        <v>0.01992</v>
      </c>
      <c r="R127" s="217">
        <f>Q127*H127</f>
        <v>1.10719344</v>
      </c>
      <c r="S127" s="217">
        <v>0</v>
      </c>
      <c r="T127" s="218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9" t="s">
        <v>222</v>
      </c>
      <c r="AT127" s="219" t="s">
        <v>217</v>
      </c>
      <c r="AU127" s="219" t="s">
        <v>84</v>
      </c>
      <c r="AY127" s="19" t="s">
        <v>215</v>
      </c>
      <c r="BE127" s="220">
        <f>IF(N127="základní",J127,0)</f>
        <v>0</v>
      </c>
      <c r="BF127" s="220">
        <f>IF(N127="snížená",J127,0)</f>
        <v>0</v>
      </c>
      <c r="BG127" s="220">
        <f>IF(N127="zákl. přenesená",J127,0)</f>
        <v>0</v>
      </c>
      <c r="BH127" s="220">
        <f>IF(N127="sníž. přenesená",J127,0)</f>
        <v>0</v>
      </c>
      <c r="BI127" s="220">
        <f>IF(N127="nulová",J127,0)</f>
        <v>0</v>
      </c>
      <c r="BJ127" s="19" t="s">
        <v>82</v>
      </c>
      <c r="BK127" s="220">
        <f>ROUND(I127*H127,2)</f>
        <v>0</v>
      </c>
      <c r="BL127" s="19" t="s">
        <v>222</v>
      </c>
      <c r="BM127" s="219" t="s">
        <v>267</v>
      </c>
    </row>
    <row r="128" spans="1:47" s="2" customFormat="1" ht="12">
      <c r="A128" s="40"/>
      <c r="B128" s="41"/>
      <c r="C128" s="42"/>
      <c r="D128" s="221" t="s">
        <v>224</v>
      </c>
      <c r="E128" s="42"/>
      <c r="F128" s="222" t="s">
        <v>268</v>
      </c>
      <c r="G128" s="42"/>
      <c r="H128" s="42"/>
      <c r="I128" s="223"/>
      <c r="J128" s="42"/>
      <c r="K128" s="42"/>
      <c r="L128" s="46"/>
      <c r="M128" s="224"/>
      <c r="N128" s="225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224</v>
      </c>
      <c r="AU128" s="19" t="s">
        <v>84</v>
      </c>
    </row>
    <row r="129" spans="1:51" s="14" customFormat="1" ht="12">
      <c r="A129" s="14"/>
      <c r="B129" s="237"/>
      <c r="C129" s="238"/>
      <c r="D129" s="228" t="s">
        <v>226</v>
      </c>
      <c r="E129" s="239" t="s">
        <v>28</v>
      </c>
      <c r="F129" s="240" t="s">
        <v>113</v>
      </c>
      <c r="G129" s="238"/>
      <c r="H129" s="241">
        <v>55.582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7" t="s">
        <v>226</v>
      </c>
      <c r="AU129" s="247" t="s">
        <v>84</v>
      </c>
      <c r="AV129" s="14" t="s">
        <v>84</v>
      </c>
      <c r="AW129" s="14" t="s">
        <v>35</v>
      </c>
      <c r="AX129" s="14" t="s">
        <v>82</v>
      </c>
      <c r="AY129" s="247" t="s">
        <v>215</v>
      </c>
    </row>
    <row r="130" spans="1:65" s="2" customFormat="1" ht="37.8" customHeight="1">
      <c r="A130" s="40"/>
      <c r="B130" s="41"/>
      <c r="C130" s="208" t="s">
        <v>235</v>
      </c>
      <c r="D130" s="208" t="s">
        <v>217</v>
      </c>
      <c r="E130" s="209" t="s">
        <v>269</v>
      </c>
      <c r="F130" s="210" t="s">
        <v>270</v>
      </c>
      <c r="G130" s="211" t="s">
        <v>243</v>
      </c>
      <c r="H130" s="212">
        <v>89.24</v>
      </c>
      <c r="I130" s="213"/>
      <c r="J130" s="214">
        <f>ROUND(I130*H130,2)</f>
        <v>0</v>
      </c>
      <c r="K130" s="210" t="s">
        <v>221</v>
      </c>
      <c r="L130" s="46"/>
      <c r="M130" s="215" t="s">
        <v>28</v>
      </c>
      <c r="N130" s="216" t="s">
        <v>45</v>
      </c>
      <c r="O130" s="86"/>
      <c r="P130" s="217">
        <f>O130*H130</f>
        <v>0</v>
      </c>
      <c r="Q130" s="217">
        <v>0.03229</v>
      </c>
      <c r="R130" s="217">
        <f>Q130*H130</f>
        <v>2.8815595999999997</v>
      </c>
      <c r="S130" s="217">
        <v>0</v>
      </c>
      <c r="T130" s="218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9" t="s">
        <v>222</v>
      </c>
      <c r="AT130" s="219" t="s">
        <v>217</v>
      </c>
      <c r="AU130" s="219" t="s">
        <v>84</v>
      </c>
      <c r="AY130" s="19" t="s">
        <v>215</v>
      </c>
      <c r="BE130" s="220">
        <f>IF(N130="základní",J130,0)</f>
        <v>0</v>
      </c>
      <c r="BF130" s="220">
        <f>IF(N130="snížená",J130,0)</f>
        <v>0</v>
      </c>
      <c r="BG130" s="220">
        <f>IF(N130="zákl. přenesená",J130,0)</f>
        <v>0</v>
      </c>
      <c r="BH130" s="220">
        <f>IF(N130="sníž. přenesená",J130,0)</f>
        <v>0</v>
      </c>
      <c r="BI130" s="220">
        <f>IF(N130="nulová",J130,0)</f>
        <v>0</v>
      </c>
      <c r="BJ130" s="19" t="s">
        <v>82</v>
      </c>
      <c r="BK130" s="220">
        <f>ROUND(I130*H130,2)</f>
        <v>0</v>
      </c>
      <c r="BL130" s="19" t="s">
        <v>222</v>
      </c>
      <c r="BM130" s="219" t="s">
        <v>271</v>
      </c>
    </row>
    <row r="131" spans="1:47" s="2" customFormat="1" ht="12">
      <c r="A131" s="40"/>
      <c r="B131" s="41"/>
      <c r="C131" s="42"/>
      <c r="D131" s="221" t="s">
        <v>224</v>
      </c>
      <c r="E131" s="42"/>
      <c r="F131" s="222" t="s">
        <v>272</v>
      </c>
      <c r="G131" s="42"/>
      <c r="H131" s="42"/>
      <c r="I131" s="223"/>
      <c r="J131" s="42"/>
      <c r="K131" s="42"/>
      <c r="L131" s="46"/>
      <c r="M131" s="224"/>
      <c r="N131" s="225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224</v>
      </c>
      <c r="AU131" s="19" t="s">
        <v>84</v>
      </c>
    </row>
    <row r="132" spans="1:51" s="14" customFormat="1" ht="12">
      <c r="A132" s="14"/>
      <c r="B132" s="237"/>
      <c r="C132" s="238"/>
      <c r="D132" s="228" t="s">
        <v>226</v>
      </c>
      <c r="E132" s="239" t="s">
        <v>28</v>
      </c>
      <c r="F132" s="240" t="s">
        <v>111</v>
      </c>
      <c r="G132" s="238"/>
      <c r="H132" s="241">
        <v>89.24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7" t="s">
        <v>226</v>
      </c>
      <c r="AU132" s="247" t="s">
        <v>84</v>
      </c>
      <c r="AV132" s="14" t="s">
        <v>84</v>
      </c>
      <c r="AW132" s="14" t="s">
        <v>35</v>
      </c>
      <c r="AX132" s="14" t="s">
        <v>82</v>
      </c>
      <c r="AY132" s="247" t="s">
        <v>215</v>
      </c>
    </row>
    <row r="133" spans="1:65" s="2" customFormat="1" ht="24.15" customHeight="1">
      <c r="A133" s="40"/>
      <c r="B133" s="41"/>
      <c r="C133" s="208" t="s">
        <v>273</v>
      </c>
      <c r="D133" s="208" t="s">
        <v>217</v>
      </c>
      <c r="E133" s="209" t="s">
        <v>274</v>
      </c>
      <c r="F133" s="210" t="s">
        <v>275</v>
      </c>
      <c r="G133" s="211" t="s">
        <v>276</v>
      </c>
      <c r="H133" s="212">
        <v>19.4</v>
      </c>
      <c r="I133" s="213"/>
      <c r="J133" s="214">
        <f>ROUND(I133*H133,2)</f>
        <v>0</v>
      </c>
      <c r="K133" s="210" t="s">
        <v>221</v>
      </c>
      <c r="L133" s="46"/>
      <c r="M133" s="215" t="s">
        <v>28</v>
      </c>
      <c r="N133" s="216" t="s">
        <v>45</v>
      </c>
      <c r="O133" s="86"/>
      <c r="P133" s="217">
        <f>O133*H133</f>
        <v>0</v>
      </c>
      <c r="Q133" s="217">
        <v>0.02065</v>
      </c>
      <c r="R133" s="217">
        <f>Q133*H133</f>
        <v>0.40061</v>
      </c>
      <c r="S133" s="217">
        <v>0</v>
      </c>
      <c r="T133" s="218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9" t="s">
        <v>222</v>
      </c>
      <c r="AT133" s="219" t="s">
        <v>217</v>
      </c>
      <c r="AU133" s="219" t="s">
        <v>84</v>
      </c>
      <c r="AY133" s="19" t="s">
        <v>215</v>
      </c>
      <c r="BE133" s="220">
        <f>IF(N133="základní",J133,0)</f>
        <v>0</v>
      </c>
      <c r="BF133" s="220">
        <f>IF(N133="snížená",J133,0)</f>
        <v>0</v>
      </c>
      <c r="BG133" s="220">
        <f>IF(N133="zákl. přenesená",J133,0)</f>
        <v>0</v>
      </c>
      <c r="BH133" s="220">
        <f>IF(N133="sníž. přenesená",J133,0)</f>
        <v>0</v>
      </c>
      <c r="BI133" s="220">
        <f>IF(N133="nulová",J133,0)</f>
        <v>0</v>
      </c>
      <c r="BJ133" s="19" t="s">
        <v>82</v>
      </c>
      <c r="BK133" s="220">
        <f>ROUND(I133*H133,2)</f>
        <v>0</v>
      </c>
      <c r="BL133" s="19" t="s">
        <v>222</v>
      </c>
      <c r="BM133" s="219" t="s">
        <v>277</v>
      </c>
    </row>
    <row r="134" spans="1:47" s="2" customFormat="1" ht="12">
      <c r="A134" s="40"/>
      <c r="B134" s="41"/>
      <c r="C134" s="42"/>
      <c r="D134" s="221" t="s">
        <v>224</v>
      </c>
      <c r="E134" s="42"/>
      <c r="F134" s="222" t="s">
        <v>278</v>
      </c>
      <c r="G134" s="42"/>
      <c r="H134" s="42"/>
      <c r="I134" s="223"/>
      <c r="J134" s="42"/>
      <c r="K134" s="42"/>
      <c r="L134" s="46"/>
      <c r="M134" s="224"/>
      <c r="N134" s="225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224</v>
      </c>
      <c r="AU134" s="19" t="s">
        <v>84</v>
      </c>
    </row>
    <row r="135" spans="1:51" s="13" customFormat="1" ht="12">
      <c r="A135" s="13"/>
      <c r="B135" s="226"/>
      <c r="C135" s="227"/>
      <c r="D135" s="228" t="s">
        <v>226</v>
      </c>
      <c r="E135" s="229" t="s">
        <v>28</v>
      </c>
      <c r="F135" s="230" t="s">
        <v>279</v>
      </c>
      <c r="G135" s="227"/>
      <c r="H135" s="229" t="s">
        <v>28</v>
      </c>
      <c r="I135" s="231"/>
      <c r="J135" s="227"/>
      <c r="K135" s="227"/>
      <c r="L135" s="232"/>
      <c r="M135" s="233"/>
      <c r="N135" s="234"/>
      <c r="O135" s="234"/>
      <c r="P135" s="234"/>
      <c r="Q135" s="234"/>
      <c r="R135" s="234"/>
      <c r="S135" s="234"/>
      <c r="T135" s="23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6" t="s">
        <v>226</v>
      </c>
      <c r="AU135" s="236" t="s">
        <v>84</v>
      </c>
      <c r="AV135" s="13" t="s">
        <v>82</v>
      </c>
      <c r="AW135" s="13" t="s">
        <v>35</v>
      </c>
      <c r="AX135" s="13" t="s">
        <v>74</v>
      </c>
      <c r="AY135" s="236" t="s">
        <v>215</v>
      </c>
    </row>
    <row r="136" spans="1:51" s="14" customFormat="1" ht="12">
      <c r="A136" s="14"/>
      <c r="B136" s="237"/>
      <c r="C136" s="238"/>
      <c r="D136" s="228" t="s">
        <v>226</v>
      </c>
      <c r="E136" s="239" t="s">
        <v>28</v>
      </c>
      <c r="F136" s="240" t="s">
        <v>280</v>
      </c>
      <c r="G136" s="238"/>
      <c r="H136" s="241">
        <v>19.4</v>
      </c>
      <c r="I136" s="242"/>
      <c r="J136" s="238"/>
      <c r="K136" s="238"/>
      <c r="L136" s="243"/>
      <c r="M136" s="244"/>
      <c r="N136" s="245"/>
      <c r="O136" s="245"/>
      <c r="P136" s="245"/>
      <c r="Q136" s="245"/>
      <c r="R136" s="245"/>
      <c r="S136" s="245"/>
      <c r="T136" s="246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7" t="s">
        <v>226</v>
      </c>
      <c r="AU136" s="247" t="s">
        <v>84</v>
      </c>
      <c r="AV136" s="14" t="s">
        <v>84</v>
      </c>
      <c r="AW136" s="14" t="s">
        <v>35</v>
      </c>
      <c r="AX136" s="14" t="s">
        <v>82</v>
      </c>
      <c r="AY136" s="247" t="s">
        <v>215</v>
      </c>
    </row>
    <row r="137" spans="1:65" s="2" customFormat="1" ht="37.8" customHeight="1">
      <c r="A137" s="40"/>
      <c r="B137" s="41"/>
      <c r="C137" s="208" t="s">
        <v>281</v>
      </c>
      <c r="D137" s="208" t="s">
        <v>217</v>
      </c>
      <c r="E137" s="209" t="s">
        <v>282</v>
      </c>
      <c r="F137" s="210" t="s">
        <v>283</v>
      </c>
      <c r="G137" s="211" t="s">
        <v>243</v>
      </c>
      <c r="H137" s="212">
        <v>74.368</v>
      </c>
      <c r="I137" s="213"/>
      <c r="J137" s="214">
        <f>ROUND(I137*H137,2)</f>
        <v>0</v>
      </c>
      <c r="K137" s="210" t="s">
        <v>221</v>
      </c>
      <c r="L137" s="46"/>
      <c r="M137" s="215" t="s">
        <v>28</v>
      </c>
      <c r="N137" s="216" t="s">
        <v>45</v>
      </c>
      <c r="O137" s="86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9" t="s">
        <v>222</v>
      </c>
      <c r="AT137" s="219" t="s">
        <v>217</v>
      </c>
      <c r="AU137" s="219" t="s">
        <v>84</v>
      </c>
      <c r="AY137" s="19" t="s">
        <v>215</v>
      </c>
      <c r="BE137" s="220">
        <f>IF(N137="základní",J137,0)</f>
        <v>0</v>
      </c>
      <c r="BF137" s="220">
        <f>IF(N137="snížená",J137,0)</f>
        <v>0</v>
      </c>
      <c r="BG137" s="220">
        <f>IF(N137="zákl. přenesená",J137,0)</f>
        <v>0</v>
      </c>
      <c r="BH137" s="220">
        <f>IF(N137="sníž. přenesená",J137,0)</f>
        <v>0</v>
      </c>
      <c r="BI137" s="220">
        <f>IF(N137="nulová",J137,0)</f>
        <v>0</v>
      </c>
      <c r="BJ137" s="19" t="s">
        <v>82</v>
      </c>
      <c r="BK137" s="220">
        <f>ROUND(I137*H137,2)</f>
        <v>0</v>
      </c>
      <c r="BL137" s="19" t="s">
        <v>222</v>
      </c>
      <c r="BM137" s="219" t="s">
        <v>284</v>
      </c>
    </row>
    <row r="138" spans="1:47" s="2" customFormat="1" ht="12">
      <c r="A138" s="40"/>
      <c r="B138" s="41"/>
      <c r="C138" s="42"/>
      <c r="D138" s="221" t="s">
        <v>224</v>
      </c>
      <c r="E138" s="42"/>
      <c r="F138" s="222" t="s">
        <v>285</v>
      </c>
      <c r="G138" s="42"/>
      <c r="H138" s="42"/>
      <c r="I138" s="223"/>
      <c r="J138" s="42"/>
      <c r="K138" s="42"/>
      <c r="L138" s="46"/>
      <c r="M138" s="224"/>
      <c r="N138" s="225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224</v>
      </c>
      <c r="AU138" s="19" t="s">
        <v>84</v>
      </c>
    </row>
    <row r="139" spans="1:51" s="13" customFormat="1" ht="12">
      <c r="A139" s="13"/>
      <c r="B139" s="226"/>
      <c r="C139" s="227"/>
      <c r="D139" s="228" t="s">
        <v>226</v>
      </c>
      <c r="E139" s="229" t="s">
        <v>28</v>
      </c>
      <c r="F139" s="230" t="s">
        <v>227</v>
      </c>
      <c r="G139" s="227"/>
      <c r="H139" s="229" t="s">
        <v>28</v>
      </c>
      <c r="I139" s="231"/>
      <c r="J139" s="227"/>
      <c r="K139" s="227"/>
      <c r="L139" s="232"/>
      <c r="M139" s="233"/>
      <c r="N139" s="234"/>
      <c r="O139" s="234"/>
      <c r="P139" s="234"/>
      <c r="Q139" s="234"/>
      <c r="R139" s="234"/>
      <c r="S139" s="234"/>
      <c r="T139" s="23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6" t="s">
        <v>226</v>
      </c>
      <c r="AU139" s="236" t="s">
        <v>84</v>
      </c>
      <c r="AV139" s="13" t="s">
        <v>82</v>
      </c>
      <c r="AW139" s="13" t="s">
        <v>35</v>
      </c>
      <c r="AX139" s="13" t="s">
        <v>74</v>
      </c>
      <c r="AY139" s="236" t="s">
        <v>215</v>
      </c>
    </row>
    <row r="140" spans="1:51" s="14" customFormat="1" ht="12">
      <c r="A140" s="14"/>
      <c r="B140" s="237"/>
      <c r="C140" s="238"/>
      <c r="D140" s="228" t="s">
        <v>226</v>
      </c>
      <c r="E140" s="239" t="s">
        <v>28</v>
      </c>
      <c r="F140" s="240" t="s">
        <v>286</v>
      </c>
      <c r="G140" s="238"/>
      <c r="H140" s="241">
        <v>74.368</v>
      </c>
      <c r="I140" s="242"/>
      <c r="J140" s="238"/>
      <c r="K140" s="238"/>
      <c r="L140" s="243"/>
      <c r="M140" s="244"/>
      <c r="N140" s="245"/>
      <c r="O140" s="245"/>
      <c r="P140" s="245"/>
      <c r="Q140" s="245"/>
      <c r="R140" s="245"/>
      <c r="S140" s="245"/>
      <c r="T140" s="24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7" t="s">
        <v>226</v>
      </c>
      <c r="AU140" s="247" t="s">
        <v>84</v>
      </c>
      <c r="AV140" s="14" t="s">
        <v>84</v>
      </c>
      <c r="AW140" s="14" t="s">
        <v>35</v>
      </c>
      <c r="AX140" s="14" t="s">
        <v>82</v>
      </c>
      <c r="AY140" s="247" t="s">
        <v>215</v>
      </c>
    </row>
    <row r="141" spans="1:65" s="2" customFormat="1" ht="37.8" customHeight="1">
      <c r="A141" s="40"/>
      <c r="B141" s="41"/>
      <c r="C141" s="208" t="s">
        <v>287</v>
      </c>
      <c r="D141" s="208" t="s">
        <v>217</v>
      </c>
      <c r="E141" s="209" t="s">
        <v>288</v>
      </c>
      <c r="F141" s="210" t="s">
        <v>289</v>
      </c>
      <c r="G141" s="211" t="s">
        <v>243</v>
      </c>
      <c r="H141" s="212">
        <v>35.754</v>
      </c>
      <c r="I141" s="213"/>
      <c r="J141" s="214">
        <f>ROUND(I141*H141,2)</f>
        <v>0</v>
      </c>
      <c r="K141" s="210" t="s">
        <v>221</v>
      </c>
      <c r="L141" s="46"/>
      <c r="M141" s="215" t="s">
        <v>28</v>
      </c>
      <c r="N141" s="216" t="s">
        <v>45</v>
      </c>
      <c r="O141" s="86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9" t="s">
        <v>222</v>
      </c>
      <c r="AT141" s="219" t="s">
        <v>217</v>
      </c>
      <c r="AU141" s="219" t="s">
        <v>84</v>
      </c>
      <c r="AY141" s="19" t="s">
        <v>215</v>
      </c>
      <c r="BE141" s="220">
        <f>IF(N141="základní",J141,0)</f>
        <v>0</v>
      </c>
      <c r="BF141" s="220">
        <f>IF(N141="snížená",J141,0)</f>
        <v>0</v>
      </c>
      <c r="BG141" s="220">
        <f>IF(N141="zákl. přenesená",J141,0)</f>
        <v>0</v>
      </c>
      <c r="BH141" s="220">
        <f>IF(N141="sníž. přenesená",J141,0)</f>
        <v>0</v>
      </c>
      <c r="BI141" s="220">
        <f>IF(N141="nulová",J141,0)</f>
        <v>0</v>
      </c>
      <c r="BJ141" s="19" t="s">
        <v>82</v>
      </c>
      <c r="BK141" s="220">
        <f>ROUND(I141*H141,2)</f>
        <v>0</v>
      </c>
      <c r="BL141" s="19" t="s">
        <v>222</v>
      </c>
      <c r="BM141" s="219" t="s">
        <v>290</v>
      </c>
    </row>
    <row r="142" spans="1:47" s="2" customFormat="1" ht="12">
      <c r="A142" s="40"/>
      <c r="B142" s="41"/>
      <c r="C142" s="42"/>
      <c r="D142" s="221" t="s">
        <v>224</v>
      </c>
      <c r="E142" s="42"/>
      <c r="F142" s="222" t="s">
        <v>291</v>
      </c>
      <c r="G142" s="42"/>
      <c r="H142" s="42"/>
      <c r="I142" s="223"/>
      <c r="J142" s="42"/>
      <c r="K142" s="42"/>
      <c r="L142" s="46"/>
      <c r="M142" s="224"/>
      <c r="N142" s="225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224</v>
      </c>
      <c r="AU142" s="19" t="s">
        <v>84</v>
      </c>
    </row>
    <row r="143" spans="1:51" s="13" customFormat="1" ht="12">
      <c r="A143" s="13"/>
      <c r="B143" s="226"/>
      <c r="C143" s="227"/>
      <c r="D143" s="228" t="s">
        <v>226</v>
      </c>
      <c r="E143" s="229" t="s">
        <v>28</v>
      </c>
      <c r="F143" s="230" t="s">
        <v>279</v>
      </c>
      <c r="G143" s="227"/>
      <c r="H143" s="229" t="s">
        <v>28</v>
      </c>
      <c r="I143" s="231"/>
      <c r="J143" s="227"/>
      <c r="K143" s="227"/>
      <c r="L143" s="232"/>
      <c r="M143" s="233"/>
      <c r="N143" s="234"/>
      <c r="O143" s="234"/>
      <c r="P143" s="234"/>
      <c r="Q143" s="234"/>
      <c r="R143" s="234"/>
      <c r="S143" s="234"/>
      <c r="T143" s="23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6" t="s">
        <v>226</v>
      </c>
      <c r="AU143" s="236" t="s">
        <v>84</v>
      </c>
      <c r="AV143" s="13" t="s">
        <v>82</v>
      </c>
      <c r="AW143" s="13" t="s">
        <v>35</v>
      </c>
      <c r="AX143" s="13" t="s">
        <v>74</v>
      </c>
      <c r="AY143" s="236" t="s">
        <v>215</v>
      </c>
    </row>
    <row r="144" spans="1:51" s="14" customFormat="1" ht="12">
      <c r="A144" s="14"/>
      <c r="B144" s="237"/>
      <c r="C144" s="238"/>
      <c r="D144" s="228" t="s">
        <v>226</v>
      </c>
      <c r="E144" s="239" t="s">
        <v>28</v>
      </c>
      <c r="F144" s="240" t="s">
        <v>292</v>
      </c>
      <c r="G144" s="238"/>
      <c r="H144" s="241">
        <v>35.754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7" t="s">
        <v>226</v>
      </c>
      <c r="AU144" s="247" t="s">
        <v>84</v>
      </c>
      <c r="AV144" s="14" t="s">
        <v>84</v>
      </c>
      <c r="AW144" s="14" t="s">
        <v>35</v>
      </c>
      <c r="AX144" s="14" t="s">
        <v>82</v>
      </c>
      <c r="AY144" s="247" t="s">
        <v>215</v>
      </c>
    </row>
    <row r="145" spans="1:65" s="2" customFormat="1" ht="33" customHeight="1">
      <c r="A145" s="40"/>
      <c r="B145" s="41"/>
      <c r="C145" s="208" t="s">
        <v>293</v>
      </c>
      <c r="D145" s="208" t="s">
        <v>217</v>
      </c>
      <c r="E145" s="209" t="s">
        <v>294</v>
      </c>
      <c r="F145" s="210" t="s">
        <v>295</v>
      </c>
      <c r="G145" s="211" t="s">
        <v>220</v>
      </c>
      <c r="H145" s="212">
        <v>1.057</v>
      </c>
      <c r="I145" s="213"/>
      <c r="J145" s="214">
        <f>ROUND(I145*H145,2)</f>
        <v>0</v>
      </c>
      <c r="K145" s="210" t="s">
        <v>221</v>
      </c>
      <c r="L145" s="46"/>
      <c r="M145" s="215" t="s">
        <v>28</v>
      </c>
      <c r="N145" s="216" t="s">
        <v>45</v>
      </c>
      <c r="O145" s="86"/>
      <c r="P145" s="217">
        <f>O145*H145</f>
        <v>0</v>
      </c>
      <c r="Q145" s="217">
        <v>2.50187</v>
      </c>
      <c r="R145" s="217">
        <f>Q145*H145</f>
        <v>2.6444765899999996</v>
      </c>
      <c r="S145" s="217">
        <v>0</v>
      </c>
      <c r="T145" s="218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9" t="s">
        <v>222</v>
      </c>
      <c r="AT145" s="219" t="s">
        <v>217</v>
      </c>
      <c r="AU145" s="219" t="s">
        <v>84</v>
      </c>
      <c r="AY145" s="19" t="s">
        <v>215</v>
      </c>
      <c r="BE145" s="220">
        <f>IF(N145="základní",J145,0)</f>
        <v>0</v>
      </c>
      <c r="BF145" s="220">
        <f>IF(N145="snížená",J145,0)</f>
        <v>0</v>
      </c>
      <c r="BG145" s="220">
        <f>IF(N145="zákl. přenesená",J145,0)</f>
        <v>0</v>
      </c>
      <c r="BH145" s="220">
        <f>IF(N145="sníž. přenesená",J145,0)</f>
        <v>0</v>
      </c>
      <c r="BI145" s="220">
        <f>IF(N145="nulová",J145,0)</f>
        <v>0</v>
      </c>
      <c r="BJ145" s="19" t="s">
        <v>82</v>
      </c>
      <c r="BK145" s="220">
        <f>ROUND(I145*H145,2)</f>
        <v>0</v>
      </c>
      <c r="BL145" s="19" t="s">
        <v>222</v>
      </c>
      <c r="BM145" s="219" t="s">
        <v>296</v>
      </c>
    </row>
    <row r="146" spans="1:47" s="2" customFormat="1" ht="12">
      <c r="A146" s="40"/>
      <c r="B146" s="41"/>
      <c r="C146" s="42"/>
      <c r="D146" s="221" t="s">
        <v>224</v>
      </c>
      <c r="E146" s="42"/>
      <c r="F146" s="222" t="s">
        <v>297</v>
      </c>
      <c r="G146" s="42"/>
      <c r="H146" s="42"/>
      <c r="I146" s="223"/>
      <c r="J146" s="42"/>
      <c r="K146" s="42"/>
      <c r="L146" s="46"/>
      <c r="M146" s="224"/>
      <c r="N146" s="225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224</v>
      </c>
      <c r="AU146" s="19" t="s">
        <v>84</v>
      </c>
    </row>
    <row r="147" spans="1:51" s="14" customFormat="1" ht="12">
      <c r="A147" s="14"/>
      <c r="B147" s="237"/>
      <c r="C147" s="238"/>
      <c r="D147" s="228" t="s">
        <v>226</v>
      </c>
      <c r="E147" s="239" t="s">
        <v>28</v>
      </c>
      <c r="F147" s="240" t="s">
        <v>142</v>
      </c>
      <c r="G147" s="238"/>
      <c r="H147" s="241">
        <v>1.057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7" t="s">
        <v>226</v>
      </c>
      <c r="AU147" s="247" t="s">
        <v>84</v>
      </c>
      <c r="AV147" s="14" t="s">
        <v>84</v>
      </c>
      <c r="AW147" s="14" t="s">
        <v>35</v>
      </c>
      <c r="AX147" s="14" t="s">
        <v>82</v>
      </c>
      <c r="AY147" s="247" t="s">
        <v>215</v>
      </c>
    </row>
    <row r="148" spans="1:65" s="2" customFormat="1" ht="24.15" customHeight="1">
      <c r="A148" s="40"/>
      <c r="B148" s="41"/>
      <c r="C148" s="208" t="s">
        <v>298</v>
      </c>
      <c r="D148" s="208" t="s">
        <v>217</v>
      </c>
      <c r="E148" s="209" t="s">
        <v>299</v>
      </c>
      <c r="F148" s="210" t="s">
        <v>300</v>
      </c>
      <c r="G148" s="211" t="s">
        <v>220</v>
      </c>
      <c r="H148" s="212">
        <v>30.029</v>
      </c>
      <c r="I148" s="213"/>
      <c r="J148" s="214">
        <f>ROUND(I148*H148,2)</f>
        <v>0</v>
      </c>
      <c r="K148" s="210" t="s">
        <v>28</v>
      </c>
      <c r="L148" s="46"/>
      <c r="M148" s="215" t="s">
        <v>28</v>
      </c>
      <c r="N148" s="216" t="s">
        <v>45</v>
      </c>
      <c r="O148" s="86"/>
      <c r="P148" s="217">
        <f>O148*H148</f>
        <v>0</v>
      </c>
      <c r="Q148" s="217">
        <v>2.50187</v>
      </c>
      <c r="R148" s="217">
        <f>Q148*H148</f>
        <v>75.12865423</v>
      </c>
      <c r="S148" s="217">
        <v>0</v>
      </c>
      <c r="T148" s="218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9" t="s">
        <v>222</v>
      </c>
      <c r="AT148" s="219" t="s">
        <v>217</v>
      </c>
      <c r="AU148" s="219" t="s">
        <v>84</v>
      </c>
      <c r="AY148" s="19" t="s">
        <v>215</v>
      </c>
      <c r="BE148" s="220">
        <f>IF(N148="základní",J148,0)</f>
        <v>0</v>
      </c>
      <c r="BF148" s="220">
        <f>IF(N148="snížená",J148,0)</f>
        <v>0</v>
      </c>
      <c r="BG148" s="220">
        <f>IF(N148="zákl. přenesená",J148,0)</f>
        <v>0</v>
      </c>
      <c r="BH148" s="220">
        <f>IF(N148="sníž. přenesená",J148,0)</f>
        <v>0</v>
      </c>
      <c r="BI148" s="220">
        <f>IF(N148="nulová",J148,0)</f>
        <v>0</v>
      </c>
      <c r="BJ148" s="19" t="s">
        <v>82</v>
      </c>
      <c r="BK148" s="220">
        <f>ROUND(I148*H148,2)</f>
        <v>0</v>
      </c>
      <c r="BL148" s="19" t="s">
        <v>222</v>
      </c>
      <c r="BM148" s="219" t="s">
        <v>301</v>
      </c>
    </row>
    <row r="149" spans="1:51" s="14" customFormat="1" ht="12">
      <c r="A149" s="14"/>
      <c r="B149" s="237"/>
      <c r="C149" s="238"/>
      <c r="D149" s="228" t="s">
        <v>226</v>
      </c>
      <c r="E149" s="239" t="s">
        <v>28</v>
      </c>
      <c r="F149" s="240" t="s">
        <v>140</v>
      </c>
      <c r="G149" s="238"/>
      <c r="H149" s="241">
        <v>30.029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7" t="s">
        <v>226</v>
      </c>
      <c r="AU149" s="247" t="s">
        <v>84</v>
      </c>
      <c r="AV149" s="14" t="s">
        <v>84</v>
      </c>
      <c r="AW149" s="14" t="s">
        <v>35</v>
      </c>
      <c r="AX149" s="14" t="s">
        <v>82</v>
      </c>
      <c r="AY149" s="247" t="s">
        <v>215</v>
      </c>
    </row>
    <row r="150" spans="1:65" s="2" customFormat="1" ht="37.8" customHeight="1">
      <c r="A150" s="40"/>
      <c r="B150" s="41"/>
      <c r="C150" s="208" t="s">
        <v>302</v>
      </c>
      <c r="D150" s="208" t="s">
        <v>217</v>
      </c>
      <c r="E150" s="209" t="s">
        <v>303</v>
      </c>
      <c r="F150" s="210" t="s">
        <v>304</v>
      </c>
      <c r="G150" s="211" t="s">
        <v>220</v>
      </c>
      <c r="H150" s="212">
        <v>1.057</v>
      </c>
      <c r="I150" s="213"/>
      <c r="J150" s="214">
        <f>ROUND(I150*H150,2)</f>
        <v>0</v>
      </c>
      <c r="K150" s="210" t="s">
        <v>221</v>
      </c>
      <c r="L150" s="46"/>
      <c r="M150" s="215" t="s">
        <v>28</v>
      </c>
      <c r="N150" s="216" t="s">
        <v>45</v>
      </c>
      <c r="O150" s="86"/>
      <c r="P150" s="217">
        <f>O150*H150</f>
        <v>0</v>
      </c>
      <c r="Q150" s="217">
        <v>0</v>
      </c>
      <c r="R150" s="217">
        <f>Q150*H150</f>
        <v>0</v>
      </c>
      <c r="S150" s="217">
        <v>0</v>
      </c>
      <c r="T150" s="218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9" t="s">
        <v>222</v>
      </c>
      <c r="AT150" s="219" t="s">
        <v>217</v>
      </c>
      <c r="AU150" s="219" t="s">
        <v>84</v>
      </c>
      <c r="AY150" s="19" t="s">
        <v>215</v>
      </c>
      <c r="BE150" s="220">
        <f>IF(N150="základní",J150,0)</f>
        <v>0</v>
      </c>
      <c r="BF150" s="220">
        <f>IF(N150="snížená",J150,0)</f>
        <v>0</v>
      </c>
      <c r="BG150" s="220">
        <f>IF(N150="zákl. přenesená",J150,0)</f>
        <v>0</v>
      </c>
      <c r="BH150" s="220">
        <f>IF(N150="sníž. přenesená",J150,0)</f>
        <v>0</v>
      </c>
      <c r="BI150" s="220">
        <f>IF(N150="nulová",J150,0)</f>
        <v>0</v>
      </c>
      <c r="BJ150" s="19" t="s">
        <v>82</v>
      </c>
      <c r="BK150" s="220">
        <f>ROUND(I150*H150,2)</f>
        <v>0</v>
      </c>
      <c r="BL150" s="19" t="s">
        <v>222</v>
      </c>
      <c r="BM150" s="219" t="s">
        <v>305</v>
      </c>
    </row>
    <row r="151" spans="1:47" s="2" customFormat="1" ht="12">
      <c r="A151" s="40"/>
      <c r="B151" s="41"/>
      <c r="C151" s="42"/>
      <c r="D151" s="221" t="s">
        <v>224</v>
      </c>
      <c r="E151" s="42"/>
      <c r="F151" s="222" t="s">
        <v>306</v>
      </c>
      <c r="G151" s="42"/>
      <c r="H151" s="42"/>
      <c r="I151" s="223"/>
      <c r="J151" s="42"/>
      <c r="K151" s="42"/>
      <c r="L151" s="46"/>
      <c r="M151" s="224"/>
      <c r="N151" s="225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224</v>
      </c>
      <c r="AU151" s="19" t="s">
        <v>84</v>
      </c>
    </row>
    <row r="152" spans="1:51" s="14" customFormat="1" ht="12">
      <c r="A152" s="14"/>
      <c r="B152" s="237"/>
      <c r="C152" s="238"/>
      <c r="D152" s="228" t="s">
        <v>226</v>
      </c>
      <c r="E152" s="239" t="s">
        <v>28</v>
      </c>
      <c r="F152" s="240" t="s">
        <v>142</v>
      </c>
      <c r="G152" s="238"/>
      <c r="H152" s="241">
        <v>1.057</v>
      </c>
      <c r="I152" s="242"/>
      <c r="J152" s="238"/>
      <c r="K152" s="238"/>
      <c r="L152" s="243"/>
      <c r="M152" s="244"/>
      <c r="N152" s="245"/>
      <c r="O152" s="245"/>
      <c r="P152" s="245"/>
      <c r="Q152" s="245"/>
      <c r="R152" s="245"/>
      <c r="S152" s="245"/>
      <c r="T152" s="24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7" t="s">
        <v>226</v>
      </c>
      <c r="AU152" s="247" t="s">
        <v>84</v>
      </c>
      <c r="AV152" s="14" t="s">
        <v>84</v>
      </c>
      <c r="AW152" s="14" t="s">
        <v>35</v>
      </c>
      <c r="AX152" s="14" t="s">
        <v>82</v>
      </c>
      <c r="AY152" s="247" t="s">
        <v>215</v>
      </c>
    </row>
    <row r="153" spans="1:65" s="2" customFormat="1" ht="44.25" customHeight="1">
      <c r="A153" s="40"/>
      <c r="B153" s="41"/>
      <c r="C153" s="208" t="s">
        <v>8</v>
      </c>
      <c r="D153" s="208" t="s">
        <v>217</v>
      </c>
      <c r="E153" s="209" t="s">
        <v>307</v>
      </c>
      <c r="F153" s="210" t="s">
        <v>308</v>
      </c>
      <c r="G153" s="211" t="s">
        <v>220</v>
      </c>
      <c r="H153" s="212">
        <v>62.172</v>
      </c>
      <c r="I153" s="213"/>
      <c r="J153" s="214">
        <f>ROUND(I153*H153,2)</f>
        <v>0</v>
      </c>
      <c r="K153" s="210" t="s">
        <v>221</v>
      </c>
      <c r="L153" s="46"/>
      <c r="M153" s="215" t="s">
        <v>28</v>
      </c>
      <c r="N153" s="216" t="s">
        <v>45</v>
      </c>
      <c r="O153" s="86"/>
      <c r="P153" s="217">
        <f>O153*H153</f>
        <v>0</v>
      </c>
      <c r="Q153" s="217">
        <v>0</v>
      </c>
      <c r="R153" s="217">
        <f>Q153*H153</f>
        <v>0</v>
      </c>
      <c r="S153" s="217">
        <v>0</v>
      </c>
      <c r="T153" s="218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9" t="s">
        <v>222</v>
      </c>
      <c r="AT153" s="219" t="s">
        <v>217</v>
      </c>
      <c r="AU153" s="219" t="s">
        <v>84</v>
      </c>
      <c r="AY153" s="19" t="s">
        <v>215</v>
      </c>
      <c r="BE153" s="220">
        <f>IF(N153="základní",J153,0)</f>
        <v>0</v>
      </c>
      <c r="BF153" s="220">
        <f>IF(N153="snížená",J153,0)</f>
        <v>0</v>
      </c>
      <c r="BG153" s="220">
        <f>IF(N153="zákl. přenesená",J153,0)</f>
        <v>0</v>
      </c>
      <c r="BH153" s="220">
        <f>IF(N153="sníž. přenesená",J153,0)</f>
        <v>0</v>
      </c>
      <c r="BI153" s="220">
        <f>IF(N153="nulová",J153,0)</f>
        <v>0</v>
      </c>
      <c r="BJ153" s="19" t="s">
        <v>82</v>
      </c>
      <c r="BK153" s="220">
        <f>ROUND(I153*H153,2)</f>
        <v>0</v>
      </c>
      <c r="BL153" s="19" t="s">
        <v>222</v>
      </c>
      <c r="BM153" s="219" t="s">
        <v>309</v>
      </c>
    </row>
    <row r="154" spans="1:47" s="2" customFormat="1" ht="12">
      <c r="A154" s="40"/>
      <c r="B154" s="41"/>
      <c r="C154" s="42"/>
      <c r="D154" s="221" t="s">
        <v>224</v>
      </c>
      <c r="E154" s="42"/>
      <c r="F154" s="222" t="s">
        <v>310</v>
      </c>
      <c r="G154" s="42"/>
      <c r="H154" s="42"/>
      <c r="I154" s="223"/>
      <c r="J154" s="42"/>
      <c r="K154" s="42"/>
      <c r="L154" s="46"/>
      <c r="M154" s="224"/>
      <c r="N154" s="225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224</v>
      </c>
      <c r="AU154" s="19" t="s">
        <v>84</v>
      </c>
    </row>
    <row r="155" spans="1:51" s="14" customFormat="1" ht="12">
      <c r="A155" s="14"/>
      <c r="B155" s="237"/>
      <c r="C155" s="238"/>
      <c r="D155" s="228" t="s">
        <v>226</v>
      </c>
      <c r="E155" s="239" t="s">
        <v>28</v>
      </c>
      <c r="F155" s="240" t="s">
        <v>311</v>
      </c>
      <c r="G155" s="238"/>
      <c r="H155" s="241">
        <v>60.058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7" t="s">
        <v>226</v>
      </c>
      <c r="AU155" s="247" t="s">
        <v>84</v>
      </c>
      <c r="AV155" s="14" t="s">
        <v>84</v>
      </c>
      <c r="AW155" s="14" t="s">
        <v>35</v>
      </c>
      <c r="AX155" s="14" t="s">
        <v>74</v>
      </c>
      <c r="AY155" s="247" t="s">
        <v>215</v>
      </c>
    </row>
    <row r="156" spans="1:51" s="14" customFormat="1" ht="12">
      <c r="A156" s="14"/>
      <c r="B156" s="237"/>
      <c r="C156" s="238"/>
      <c r="D156" s="228" t="s">
        <v>226</v>
      </c>
      <c r="E156" s="239" t="s">
        <v>28</v>
      </c>
      <c r="F156" s="240" t="s">
        <v>312</v>
      </c>
      <c r="G156" s="238"/>
      <c r="H156" s="241">
        <v>2.114</v>
      </c>
      <c r="I156" s="242"/>
      <c r="J156" s="238"/>
      <c r="K156" s="238"/>
      <c r="L156" s="243"/>
      <c r="M156" s="244"/>
      <c r="N156" s="245"/>
      <c r="O156" s="245"/>
      <c r="P156" s="245"/>
      <c r="Q156" s="245"/>
      <c r="R156" s="245"/>
      <c r="S156" s="245"/>
      <c r="T156" s="24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7" t="s">
        <v>226</v>
      </c>
      <c r="AU156" s="247" t="s">
        <v>84</v>
      </c>
      <c r="AV156" s="14" t="s">
        <v>84</v>
      </c>
      <c r="AW156" s="14" t="s">
        <v>35</v>
      </c>
      <c r="AX156" s="14" t="s">
        <v>74</v>
      </c>
      <c r="AY156" s="247" t="s">
        <v>215</v>
      </c>
    </row>
    <row r="157" spans="1:51" s="15" customFormat="1" ht="12">
      <c r="A157" s="15"/>
      <c r="B157" s="248"/>
      <c r="C157" s="249"/>
      <c r="D157" s="228" t="s">
        <v>226</v>
      </c>
      <c r="E157" s="250" t="s">
        <v>28</v>
      </c>
      <c r="F157" s="251" t="s">
        <v>230</v>
      </c>
      <c r="G157" s="249"/>
      <c r="H157" s="252">
        <v>62.172</v>
      </c>
      <c r="I157" s="253"/>
      <c r="J157" s="249"/>
      <c r="K157" s="249"/>
      <c r="L157" s="254"/>
      <c r="M157" s="255"/>
      <c r="N157" s="256"/>
      <c r="O157" s="256"/>
      <c r="P157" s="256"/>
      <c r="Q157" s="256"/>
      <c r="R157" s="256"/>
      <c r="S157" s="256"/>
      <c r="T157" s="257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58" t="s">
        <v>226</v>
      </c>
      <c r="AU157" s="258" t="s">
        <v>84</v>
      </c>
      <c r="AV157" s="15" t="s">
        <v>222</v>
      </c>
      <c r="AW157" s="15" t="s">
        <v>35</v>
      </c>
      <c r="AX157" s="15" t="s">
        <v>82</v>
      </c>
      <c r="AY157" s="258" t="s">
        <v>215</v>
      </c>
    </row>
    <row r="158" spans="1:65" s="2" customFormat="1" ht="33" customHeight="1">
      <c r="A158" s="40"/>
      <c r="B158" s="41"/>
      <c r="C158" s="208" t="s">
        <v>313</v>
      </c>
      <c r="D158" s="208" t="s">
        <v>217</v>
      </c>
      <c r="E158" s="209" t="s">
        <v>314</v>
      </c>
      <c r="F158" s="210" t="s">
        <v>315</v>
      </c>
      <c r="G158" s="211" t="s">
        <v>220</v>
      </c>
      <c r="H158" s="212">
        <v>15.675</v>
      </c>
      <c r="I158" s="213"/>
      <c r="J158" s="214">
        <f>ROUND(I158*H158,2)</f>
        <v>0</v>
      </c>
      <c r="K158" s="210" t="s">
        <v>221</v>
      </c>
      <c r="L158" s="46"/>
      <c r="M158" s="215" t="s">
        <v>28</v>
      </c>
      <c r="N158" s="216" t="s">
        <v>45</v>
      </c>
      <c r="O158" s="86"/>
      <c r="P158" s="217">
        <f>O158*H158</f>
        <v>0</v>
      </c>
      <c r="Q158" s="217">
        <v>0</v>
      </c>
      <c r="R158" s="217">
        <f>Q158*H158</f>
        <v>0</v>
      </c>
      <c r="S158" s="217">
        <v>0</v>
      </c>
      <c r="T158" s="218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9" t="s">
        <v>222</v>
      </c>
      <c r="AT158" s="219" t="s">
        <v>217</v>
      </c>
      <c r="AU158" s="219" t="s">
        <v>84</v>
      </c>
      <c r="AY158" s="19" t="s">
        <v>215</v>
      </c>
      <c r="BE158" s="220">
        <f>IF(N158="základní",J158,0)</f>
        <v>0</v>
      </c>
      <c r="BF158" s="220">
        <f>IF(N158="snížená",J158,0)</f>
        <v>0</v>
      </c>
      <c r="BG158" s="220">
        <f>IF(N158="zákl. přenesená",J158,0)</f>
        <v>0</v>
      </c>
      <c r="BH158" s="220">
        <f>IF(N158="sníž. přenesená",J158,0)</f>
        <v>0</v>
      </c>
      <c r="BI158" s="220">
        <f>IF(N158="nulová",J158,0)</f>
        <v>0</v>
      </c>
      <c r="BJ158" s="19" t="s">
        <v>82</v>
      </c>
      <c r="BK158" s="220">
        <f>ROUND(I158*H158,2)</f>
        <v>0</v>
      </c>
      <c r="BL158" s="19" t="s">
        <v>222</v>
      </c>
      <c r="BM158" s="219" t="s">
        <v>316</v>
      </c>
    </row>
    <row r="159" spans="1:47" s="2" customFormat="1" ht="12">
      <c r="A159" s="40"/>
      <c r="B159" s="41"/>
      <c r="C159" s="42"/>
      <c r="D159" s="221" t="s">
        <v>224</v>
      </c>
      <c r="E159" s="42"/>
      <c r="F159" s="222" t="s">
        <v>317</v>
      </c>
      <c r="G159" s="42"/>
      <c r="H159" s="42"/>
      <c r="I159" s="223"/>
      <c r="J159" s="42"/>
      <c r="K159" s="42"/>
      <c r="L159" s="46"/>
      <c r="M159" s="224"/>
      <c r="N159" s="225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224</v>
      </c>
      <c r="AU159" s="19" t="s">
        <v>84</v>
      </c>
    </row>
    <row r="160" spans="1:51" s="13" customFormat="1" ht="12">
      <c r="A160" s="13"/>
      <c r="B160" s="226"/>
      <c r="C160" s="227"/>
      <c r="D160" s="228" t="s">
        <v>226</v>
      </c>
      <c r="E160" s="229" t="s">
        <v>28</v>
      </c>
      <c r="F160" s="230" t="s">
        <v>227</v>
      </c>
      <c r="G160" s="227"/>
      <c r="H160" s="229" t="s">
        <v>28</v>
      </c>
      <c r="I160" s="231"/>
      <c r="J160" s="227"/>
      <c r="K160" s="227"/>
      <c r="L160" s="232"/>
      <c r="M160" s="233"/>
      <c r="N160" s="234"/>
      <c r="O160" s="234"/>
      <c r="P160" s="234"/>
      <c r="Q160" s="234"/>
      <c r="R160" s="234"/>
      <c r="S160" s="234"/>
      <c r="T160" s="23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6" t="s">
        <v>226</v>
      </c>
      <c r="AU160" s="236" t="s">
        <v>84</v>
      </c>
      <c r="AV160" s="13" t="s">
        <v>82</v>
      </c>
      <c r="AW160" s="13" t="s">
        <v>35</v>
      </c>
      <c r="AX160" s="13" t="s">
        <v>74</v>
      </c>
      <c r="AY160" s="236" t="s">
        <v>215</v>
      </c>
    </row>
    <row r="161" spans="1:51" s="14" customFormat="1" ht="12">
      <c r="A161" s="14"/>
      <c r="B161" s="237"/>
      <c r="C161" s="238"/>
      <c r="D161" s="228" t="s">
        <v>226</v>
      </c>
      <c r="E161" s="239" t="s">
        <v>28</v>
      </c>
      <c r="F161" s="240" t="s">
        <v>318</v>
      </c>
      <c r="G161" s="238"/>
      <c r="H161" s="241">
        <v>15.675</v>
      </c>
      <c r="I161" s="242"/>
      <c r="J161" s="238"/>
      <c r="K161" s="238"/>
      <c r="L161" s="243"/>
      <c r="M161" s="244"/>
      <c r="N161" s="245"/>
      <c r="O161" s="245"/>
      <c r="P161" s="245"/>
      <c r="Q161" s="245"/>
      <c r="R161" s="245"/>
      <c r="S161" s="245"/>
      <c r="T161" s="246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7" t="s">
        <v>226</v>
      </c>
      <c r="AU161" s="247" t="s">
        <v>84</v>
      </c>
      <c r="AV161" s="14" t="s">
        <v>84</v>
      </c>
      <c r="AW161" s="14" t="s">
        <v>35</v>
      </c>
      <c r="AX161" s="14" t="s">
        <v>82</v>
      </c>
      <c r="AY161" s="247" t="s">
        <v>215</v>
      </c>
    </row>
    <row r="162" spans="1:65" s="2" customFormat="1" ht="21.75" customHeight="1">
      <c r="A162" s="40"/>
      <c r="B162" s="41"/>
      <c r="C162" s="208" t="s">
        <v>319</v>
      </c>
      <c r="D162" s="208" t="s">
        <v>217</v>
      </c>
      <c r="E162" s="209" t="s">
        <v>320</v>
      </c>
      <c r="F162" s="210" t="s">
        <v>321</v>
      </c>
      <c r="G162" s="211" t="s">
        <v>234</v>
      </c>
      <c r="H162" s="212">
        <v>4.305</v>
      </c>
      <c r="I162" s="213"/>
      <c r="J162" s="214">
        <f>ROUND(I162*H162,2)</f>
        <v>0</v>
      </c>
      <c r="K162" s="210" t="s">
        <v>221</v>
      </c>
      <c r="L162" s="46"/>
      <c r="M162" s="215" t="s">
        <v>28</v>
      </c>
      <c r="N162" s="216" t="s">
        <v>45</v>
      </c>
      <c r="O162" s="86"/>
      <c r="P162" s="217">
        <f>O162*H162</f>
        <v>0</v>
      </c>
      <c r="Q162" s="217">
        <v>1.06277</v>
      </c>
      <c r="R162" s="217">
        <f>Q162*H162</f>
        <v>4.57522485</v>
      </c>
      <c r="S162" s="217">
        <v>0</v>
      </c>
      <c r="T162" s="218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9" t="s">
        <v>222</v>
      </c>
      <c r="AT162" s="219" t="s">
        <v>217</v>
      </c>
      <c r="AU162" s="219" t="s">
        <v>84</v>
      </c>
      <c r="AY162" s="19" t="s">
        <v>215</v>
      </c>
      <c r="BE162" s="220">
        <f>IF(N162="základní",J162,0)</f>
        <v>0</v>
      </c>
      <c r="BF162" s="220">
        <f>IF(N162="snížená",J162,0)</f>
        <v>0</v>
      </c>
      <c r="BG162" s="220">
        <f>IF(N162="zákl. přenesená",J162,0)</f>
        <v>0</v>
      </c>
      <c r="BH162" s="220">
        <f>IF(N162="sníž. přenesená",J162,0)</f>
        <v>0</v>
      </c>
      <c r="BI162" s="220">
        <f>IF(N162="nulová",J162,0)</f>
        <v>0</v>
      </c>
      <c r="BJ162" s="19" t="s">
        <v>82</v>
      </c>
      <c r="BK162" s="220">
        <f>ROUND(I162*H162,2)</f>
        <v>0</v>
      </c>
      <c r="BL162" s="19" t="s">
        <v>222</v>
      </c>
      <c r="BM162" s="219" t="s">
        <v>322</v>
      </c>
    </row>
    <row r="163" spans="1:47" s="2" customFormat="1" ht="12">
      <c r="A163" s="40"/>
      <c r="B163" s="41"/>
      <c r="C163" s="42"/>
      <c r="D163" s="221" t="s">
        <v>224</v>
      </c>
      <c r="E163" s="42"/>
      <c r="F163" s="222" t="s">
        <v>323</v>
      </c>
      <c r="G163" s="42"/>
      <c r="H163" s="42"/>
      <c r="I163" s="223"/>
      <c r="J163" s="42"/>
      <c r="K163" s="42"/>
      <c r="L163" s="46"/>
      <c r="M163" s="224"/>
      <c r="N163" s="225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224</v>
      </c>
      <c r="AU163" s="19" t="s">
        <v>84</v>
      </c>
    </row>
    <row r="164" spans="1:51" s="13" customFormat="1" ht="12">
      <c r="A164" s="13"/>
      <c r="B164" s="226"/>
      <c r="C164" s="227"/>
      <c r="D164" s="228" t="s">
        <v>226</v>
      </c>
      <c r="E164" s="229" t="s">
        <v>28</v>
      </c>
      <c r="F164" s="230" t="s">
        <v>227</v>
      </c>
      <c r="G164" s="227"/>
      <c r="H164" s="229" t="s">
        <v>28</v>
      </c>
      <c r="I164" s="231"/>
      <c r="J164" s="227"/>
      <c r="K164" s="227"/>
      <c r="L164" s="232"/>
      <c r="M164" s="233"/>
      <c r="N164" s="234"/>
      <c r="O164" s="234"/>
      <c r="P164" s="234"/>
      <c r="Q164" s="234"/>
      <c r="R164" s="234"/>
      <c r="S164" s="234"/>
      <c r="T164" s="23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6" t="s">
        <v>226</v>
      </c>
      <c r="AU164" s="236" t="s">
        <v>84</v>
      </c>
      <c r="AV164" s="13" t="s">
        <v>82</v>
      </c>
      <c r="AW164" s="13" t="s">
        <v>35</v>
      </c>
      <c r="AX164" s="13" t="s">
        <v>74</v>
      </c>
      <c r="AY164" s="236" t="s">
        <v>215</v>
      </c>
    </row>
    <row r="165" spans="1:51" s="14" customFormat="1" ht="12">
      <c r="A165" s="14"/>
      <c r="B165" s="237"/>
      <c r="C165" s="238"/>
      <c r="D165" s="228" t="s">
        <v>226</v>
      </c>
      <c r="E165" s="239" t="s">
        <v>28</v>
      </c>
      <c r="F165" s="240" t="s">
        <v>324</v>
      </c>
      <c r="G165" s="238"/>
      <c r="H165" s="241">
        <v>4.159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7" t="s">
        <v>226</v>
      </c>
      <c r="AU165" s="247" t="s">
        <v>84</v>
      </c>
      <c r="AV165" s="14" t="s">
        <v>84</v>
      </c>
      <c r="AW165" s="14" t="s">
        <v>35</v>
      </c>
      <c r="AX165" s="14" t="s">
        <v>74</v>
      </c>
      <c r="AY165" s="247" t="s">
        <v>215</v>
      </c>
    </row>
    <row r="166" spans="1:51" s="14" customFormat="1" ht="12">
      <c r="A166" s="14"/>
      <c r="B166" s="237"/>
      <c r="C166" s="238"/>
      <c r="D166" s="228" t="s">
        <v>226</v>
      </c>
      <c r="E166" s="239" t="s">
        <v>28</v>
      </c>
      <c r="F166" s="240" t="s">
        <v>325</v>
      </c>
      <c r="G166" s="238"/>
      <c r="H166" s="241">
        <v>0.146</v>
      </c>
      <c r="I166" s="242"/>
      <c r="J166" s="238"/>
      <c r="K166" s="238"/>
      <c r="L166" s="243"/>
      <c r="M166" s="244"/>
      <c r="N166" s="245"/>
      <c r="O166" s="245"/>
      <c r="P166" s="245"/>
      <c r="Q166" s="245"/>
      <c r="R166" s="245"/>
      <c r="S166" s="245"/>
      <c r="T166" s="24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7" t="s">
        <v>226</v>
      </c>
      <c r="AU166" s="247" t="s">
        <v>84</v>
      </c>
      <c r="AV166" s="14" t="s">
        <v>84</v>
      </c>
      <c r="AW166" s="14" t="s">
        <v>35</v>
      </c>
      <c r="AX166" s="14" t="s">
        <v>74</v>
      </c>
      <c r="AY166" s="247" t="s">
        <v>215</v>
      </c>
    </row>
    <row r="167" spans="1:51" s="15" customFormat="1" ht="12">
      <c r="A167" s="15"/>
      <c r="B167" s="248"/>
      <c r="C167" s="249"/>
      <c r="D167" s="228" t="s">
        <v>226</v>
      </c>
      <c r="E167" s="250" t="s">
        <v>28</v>
      </c>
      <c r="F167" s="251" t="s">
        <v>230</v>
      </c>
      <c r="G167" s="249"/>
      <c r="H167" s="252">
        <v>4.305</v>
      </c>
      <c r="I167" s="253"/>
      <c r="J167" s="249"/>
      <c r="K167" s="249"/>
      <c r="L167" s="254"/>
      <c r="M167" s="255"/>
      <c r="N167" s="256"/>
      <c r="O167" s="256"/>
      <c r="P167" s="256"/>
      <c r="Q167" s="256"/>
      <c r="R167" s="256"/>
      <c r="S167" s="256"/>
      <c r="T167" s="257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8" t="s">
        <v>226</v>
      </c>
      <c r="AU167" s="258" t="s">
        <v>84</v>
      </c>
      <c r="AV167" s="15" t="s">
        <v>222</v>
      </c>
      <c r="AW167" s="15" t="s">
        <v>35</v>
      </c>
      <c r="AX167" s="15" t="s">
        <v>82</v>
      </c>
      <c r="AY167" s="258" t="s">
        <v>215</v>
      </c>
    </row>
    <row r="168" spans="1:65" s="2" customFormat="1" ht="21.75" customHeight="1">
      <c r="A168" s="40"/>
      <c r="B168" s="41"/>
      <c r="C168" s="208" t="s">
        <v>326</v>
      </c>
      <c r="D168" s="208" t="s">
        <v>217</v>
      </c>
      <c r="E168" s="209" t="s">
        <v>327</v>
      </c>
      <c r="F168" s="210" t="s">
        <v>328</v>
      </c>
      <c r="G168" s="211" t="s">
        <v>276</v>
      </c>
      <c r="H168" s="212">
        <v>25.192</v>
      </c>
      <c r="I168" s="213"/>
      <c r="J168" s="214">
        <f>ROUND(I168*H168,2)</f>
        <v>0</v>
      </c>
      <c r="K168" s="210" t="s">
        <v>28</v>
      </c>
      <c r="L168" s="46"/>
      <c r="M168" s="215" t="s">
        <v>28</v>
      </c>
      <c r="N168" s="216" t="s">
        <v>45</v>
      </c>
      <c r="O168" s="86"/>
      <c r="P168" s="217">
        <f>O168*H168</f>
        <v>0</v>
      </c>
      <c r="Q168" s="217">
        <v>5E-05</v>
      </c>
      <c r="R168" s="217">
        <f>Q168*H168</f>
        <v>0.0012596</v>
      </c>
      <c r="S168" s="217">
        <v>0</v>
      </c>
      <c r="T168" s="218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9" t="s">
        <v>222</v>
      </c>
      <c r="AT168" s="219" t="s">
        <v>217</v>
      </c>
      <c r="AU168" s="219" t="s">
        <v>84</v>
      </c>
      <c r="AY168" s="19" t="s">
        <v>215</v>
      </c>
      <c r="BE168" s="220">
        <f>IF(N168="základní",J168,0)</f>
        <v>0</v>
      </c>
      <c r="BF168" s="220">
        <f>IF(N168="snížená",J168,0)</f>
        <v>0</v>
      </c>
      <c r="BG168" s="220">
        <f>IF(N168="zákl. přenesená",J168,0)</f>
        <v>0</v>
      </c>
      <c r="BH168" s="220">
        <f>IF(N168="sníž. přenesená",J168,0)</f>
        <v>0</v>
      </c>
      <c r="BI168" s="220">
        <f>IF(N168="nulová",J168,0)</f>
        <v>0</v>
      </c>
      <c r="BJ168" s="19" t="s">
        <v>82</v>
      </c>
      <c r="BK168" s="220">
        <f>ROUND(I168*H168,2)</f>
        <v>0</v>
      </c>
      <c r="BL168" s="19" t="s">
        <v>222</v>
      </c>
      <c r="BM168" s="219" t="s">
        <v>329</v>
      </c>
    </row>
    <row r="169" spans="1:51" s="14" customFormat="1" ht="12">
      <c r="A169" s="14"/>
      <c r="B169" s="237"/>
      <c r="C169" s="238"/>
      <c r="D169" s="228" t="s">
        <v>226</v>
      </c>
      <c r="E169" s="239" t="s">
        <v>28</v>
      </c>
      <c r="F169" s="240" t="s">
        <v>330</v>
      </c>
      <c r="G169" s="238"/>
      <c r="H169" s="241">
        <v>25.192</v>
      </c>
      <c r="I169" s="242"/>
      <c r="J169" s="238"/>
      <c r="K169" s="238"/>
      <c r="L169" s="243"/>
      <c r="M169" s="244"/>
      <c r="N169" s="245"/>
      <c r="O169" s="245"/>
      <c r="P169" s="245"/>
      <c r="Q169" s="245"/>
      <c r="R169" s="245"/>
      <c r="S169" s="245"/>
      <c r="T169" s="24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7" t="s">
        <v>226</v>
      </c>
      <c r="AU169" s="247" t="s">
        <v>84</v>
      </c>
      <c r="AV169" s="14" t="s">
        <v>84</v>
      </c>
      <c r="AW169" s="14" t="s">
        <v>35</v>
      </c>
      <c r="AX169" s="14" t="s">
        <v>82</v>
      </c>
      <c r="AY169" s="247" t="s">
        <v>215</v>
      </c>
    </row>
    <row r="170" spans="1:65" s="2" customFormat="1" ht="44.25" customHeight="1">
      <c r="A170" s="40"/>
      <c r="B170" s="41"/>
      <c r="C170" s="208" t="s">
        <v>331</v>
      </c>
      <c r="D170" s="208" t="s">
        <v>217</v>
      </c>
      <c r="E170" s="209" t="s">
        <v>332</v>
      </c>
      <c r="F170" s="210" t="s">
        <v>333</v>
      </c>
      <c r="G170" s="211" t="s">
        <v>276</v>
      </c>
      <c r="H170" s="212">
        <v>22.902</v>
      </c>
      <c r="I170" s="213"/>
      <c r="J170" s="214">
        <f>ROUND(I170*H170,2)</f>
        <v>0</v>
      </c>
      <c r="K170" s="210" t="s">
        <v>221</v>
      </c>
      <c r="L170" s="46"/>
      <c r="M170" s="215" t="s">
        <v>28</v>
      </c>
      <c r="N170" s="216" t="s">
        <v>45</v>
      </c>
      <c r="O170" s="86"/>
      <c r="P170" s="217">
        <f>O170*H170</f>
        <v>0</v>
      </c>
      <c r="Q170" s="217">
        <v>1E-05</v>
      </c>
      <c r="R170" s="217">
        <f>Q170*H170</f>
        <v>0.00022902000000000003</v>
      </c>
      <c r="S170" s="217">
        <v>0</v>
      </c>
      <c r="T170" s="218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9" t="s">
        <v>222</v>
      </c>
      <c r="AT170" s="219" t="s">
        <v>217</v>
      </c>
      <c r="AU170" s="219" t="s">
        <v>84</v>
      </c>
      <c r="AY170" s="19" t="s">
        <v>215</v>
      </c>
      <c r="BE170" s="220">
        <f>IF(N170="základní",J170,0)</f>
        <v>0</v>
      </c>
      <c r="BF170" s="220">
        <f>IF(N170="snížená",J170,0)</f>
        <v>0</v>
      </c>
      <c r="BG170" s="220">
        <f>IF(N170="zákl. přenesená",J170,0)</f>
        <v>0</v>
      </c>
      <c r="BH170" s="220">
        <f>IF(N170="sníž. přenesená",J170,0)</f>
        <v>0</v>
      </c>
      <c r="BI170" s="220">
        <f>IF(N170="nulová",J170,0)</f>
        <v>0</v>
      </c>
      <c r="BJ170" s="19" t="s">
        <v>82</v>
      </c>
      <c r="BK170" s="220">
        <f>ROUND(I170*H170,2)</f>
        <v>0</v>
      </c>
      <c r="BL170" s="19" t="s">
        <v>222</v>
      </c>
      <c r="BM170" s="219" t="s">
        <v>334</v>
      </c>
    </row>
    <row r="171" spans="1:47" s="2" customFormat="1" ht="12">
      <c r="A171" s="40"/>
      <c r="B171" s="41"/>
      <c r="C171" s="42"/>
      <c r="D171" s="221" t="s">
        <v>224</v>
      </c>
      <c r="E171" s="42"/>
      <c r="F171" s="222" t="s">
        <v>335</v>
      </c>
      <c r="G171" s="42"/>
      <c r="H171" s="42"/>
      <c r="I171" s="223"/>
      <c r="J171" s="42"/>
      <c r="K171" s="42"/>
      <c r="L171" s="46"/>
      <c r="M171" s="224"/>
      <c r="N171" s="225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224</v>
      </c>
      <c r="AU171" s="19" t="s">
        <v>84</v>
      </c>
    </row>
    <row r="172" spans="1:51" s="13" customFormat="1" ht="12">
      <c r="A172" s="13"/>
      <c r="B172" s="226"/>
      <c r="C172" s="227"/>
      <c r="D172" s="228" t="s">
        <v>226</v>
      </c>
      <c r="E172" s="229" t="s">
        <v>28</v>
      </c>
      <c r="F172" s="230" t="s">
        <v>227</v>
      </c>
      <c r="G172" s="227"/>
      <c r="H172" s="229" t="s">
        <v>28</v>
      </c>
      <c r="I172" s="231"/>
      <c r="J172" s="227"/>
      <c r="K172" s="227"/>
      <c r="L172" s="232"/>
      <c r="M172" s="233"/>
      <c r="N172" s="234"/>
      <c r="O172" s="234"/>
      <c r="P172" s="234"/>
      <c r="Q172" s="234"/>
      <c r="R172" s="234"/>
      <c r="S172" s="234"/>
      <c r="T172" s="23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6" t="s">
        <v>226</v>
      </c>
      <c r="AU172" s="236" t="s">
        <v>84</v>
      </c>
      <c r="AV172" s="13" t="s">
        <v>82</v>
      </c>
      <c r="AW172" s="13" t="s">
        <v>35</v>
      </c>
      <c r="AX172" s="13" t="s">
        <v>74</v>
      </c>
      <c r="AY172" s="236" t="s">
        <v>215</v>
      </c>
    </row>
    <row r="173" spans="1:51" s="14" customFormat="1" ht="12">
      <c r="A173" s="14"/>
      <c r="B173" s="237"/>
      <c r="C173" s="238"/>
      <c r="D173" s="228" t="s">
        <v>226</v>
      </c>
      <c r="E173" s="239" t="s">
        <v>28</v>
      </c>
      <c r="F173" s="240" t="s">
        <v>336</v>
      </c>
      <c r="G173" s="238"/>
      <c r="H173" s="241">
        <v>22.902</v>
      </c>
      <c r="I173" s="242"/>
      <c r="J173" s="238"/>
      <c r="K173" s="238"/>
      <c r="L173" s="243"/>
      <c r="M173" s="244"/>
      <c r="N173" s="245"/>
      <c r="O173" s="245"/>
      <c r="P173" s="245"/>
      <c r="Q173" s="245"/>
      <c r="R173" s="245"/>
      <c r="S173" s="245"/>
      <c r="T173" s="24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7" t="s">
        <v>226</v>
      </c>
      <c r="AU173" s="247" t="s">
        <v>84</v>
      </c>
      <c r="AV173" s="14" t="s">
        <v>84</v>
      </c>
      <c r="AW173" s="14" t="s">
        <v>35</v>
      </c>
      <c r="AX173" s="14" t="s">
        <v>74</v>
      </c>
      <c r="AY173" s="247" t="s">
        <v>215</v>
      </c>
    </row>
    <row r="174" spans="1:51" s="15" customFormat="1" ht="12">
      <c r="A174" s="15"/>
      <c r="B174" s="248"/>
      <c r="C174" s="249"/>
      <c r="D174" s="228" t="s">
        <v>226</v>
      </c>
      <c r="E174" s="250" t="s">
        <v>117</v>
      </c>
      <c r="F174" s="251" t="s">
        <v>230</v>
      </c>
      <c r="G174" s="249"/>
      <c r="H174" s="252">
        <v>22.902</v>
      </c>
      <c r="I174" s="253"/>
      <c r="J174" s="249"/>
      <c r="K174" s="249"/>
      <c r="L174" s="254"/>
      <c r="M174" s="255"/>
      <c r="N174" s="256"/>
      <c r="O174" s="256"/>
      <c r="P174" s="256"/>
      <c r="Q174" s="256"/>
      <c r="R174" s="256"/>
      <c r="S174" s="256"/>
      <c r="T174" s="257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58" t="s">
        <v>226</v>
      </c>
      <c r="AU174" s="258" t="s">
        <v>84</v>
      </c>
      <c r="AV174" s="15" t="s">
        <v>222</v>
      </c>
      <c r="AW174" s="15" t="s">
        <v>35</v>
      </c>
      <c r="AX174" s="15" t="s">
        <v>82</v>
      </c>
      <c r="AY174" s="258" t="s">
        <v>215</v>
      </c>
    </row>
    <row r="175" spans="1:65" s="2" customFormat="1" ht="37.8" customHeight="1">
      <c r="A175" s="40"/>
      <c r="B175" s="41"/>
      <c r="C175" s="208" t="s">
        <v>337</v>
      </c>
      <c r="D175" s="208" t="s">
        <v>217</v>
      </c>
      <c r="E175" s="209" t="s">
        <v>338</v>
      </c>
      <c r="F175" s="210" t="s">
        <v>339</v>
      </c>
      <c r="G175" s="211" t="s">
        <v>220</v>
      </c>
      <c r="H175" s="212">
        <v>31.086</v>
      </c>
      <c r="I175" s="213"/>
      <c r="J175" s="214">
        <f>ROUND(I175*H175,2)</f>
        <v>0</v>
      </c>
      <c r="K175" s="210" t="s">
        <v>221</v>
      </c>
      <c r="L175" s="46"/>
      <c r="M175" s="215" t="s">
        <v>28</v>
      </c>
      <c r="N175" s="216" t="s">
        <v>45</v>
      </c>
      <c r="O175" s="86"/>
      <c r="P175" s="217">
        <f>O175*H175</f>
        <v>0</v>
      </c>
      <c r="Q175" s="217">
        <v>1.837</v>
      </c>
      <c r="R175" s="217">
        <f>Q175*H175</f>
        <v>57.104982</v>
      </c>
      <c r="S175" s="217">
        <v>0</v>
      </c>
      <c r="T175" s="218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9" t="s">
        <v>222</v>
      </c>
      <c r="AT175" s="219" t="s">
        <v>217</v>
      </c>
      <c r="AU175" s="219" t="s">
        <v>84</v>
      </c>
      <c r="AY175" s="19" t="s">
        <v>215</v>
      </c>
      <c r="BE175" s="220">
        <f>IF(N175="základní",J175,0)</f>
        <v>0</v>
      </c>
      <c r="BF175" s="220">
        <f>IF(N175="snížená",J175,0)</f>
        <v>0</v>
      </c>
      <c r="BG175" s="220">
        <f>IF(N175="zákl. přenesená",J175,0)</f>
        <v>0</v>
      </c>
      <c r="BH175" s="220">
        <f>IF(N175="sníž. přenesená",J175,0)</f>
        <v>0</v>
      </c>
      <c r="BI175" s="220">
        <f>IF(N175="nulová",J175,0)</f>
        <v>0</v>
      </c>
      <c r="BJ175" s="19" t="s">
        <v>82</v>
      </c>
      <c r="BK175" s="220">
        <f>ROUND(I175*H175,2)</f>
        <v>0</v>
      </c>
      <c r="BL175" s="19" t="s">
        <v>222</v>
      </c>
      <c r="BM175" s="219" t="s">
        <v>340</v>
      </c>
    </row>
    <row r="176" spans="1:47" s="2" customFormat="1" ht="12">
      <c r="A176" s="40"/>
      <c r="B176" s="41"/>
      <c r="C176" s="42"/>
      <c r="D176" s="221" t="s">
        <v>224</v>
      </c>
      <c r="E176" s="42"/>
      <c r="F176" s="222" t="s">
        <v>341</v>
      </c>
      <c r="G176" s="42"/>
      <c r="H176" s="42"/>
      <c r="I176" s="223"/>
      <c r="J176" s="42"/>
      <c r="K176" s="42"/>
      <c r="L176" s="46"/>
      <c r="M176" s="224"/>
      <c r="N176" s="225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224</v>
      </c>
      <c r="AU176" s="19" t="s">
        <v>84</v>
      </c>
    </row>
    <row r="177" spans="1:51" s="13" customFormat="1" ht="12">
      <c r="A177" s="13"/>
      <c r="B177" s="226"/>
      <c r="C177" s="227"/>
      <c r="D177" s="228" t="s">
        <v>226</v>
      </c>
      <c r="E177" s="229" t="s">
        <v>28</v>
      </c>
      <c r="F177" s="230" t="s">
        <v>227</v>
      </c>
      <c r="G177" s="227"/>
      <c r="H177" s="229" t="s">
        <v>28</v>
      </c>
      <c r="I177" s="231"/>
      <c r="J177" s="227"/>
      <c r="K177" s="227"/>
      <c r="L177" s="232"/>
      <c r="M177" s="233"/>
      <c r="N177" s="234"/>
      <c r="O177" s="234"/>
      <c r="P177" s="234"/>
      <c r="Q177" s="234"/>
      <c r="R177" s="234"/>
      <c r="S177" s="234"/>
      <c r="T177" s="23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6" t="s">
        <v>226</v>
      </c>
      <c r="AU177" s="236" t="s">
        <v>84</v>
      </c>
      <c r="AV177" s="13" t="s">
        <v>82</v>
      </c>
      <c r="AW177" s="13" t="s">
        <v>35</v>
      </c>
      <c r="AX177" s="13" t="s">
        <v>74</v>
      </c>
      <c r="AY177" s="236" t="s">
        <v>215</v>
      </c>
    </row>
    <row r="178" spans="1:51" s="14" customFormat="1" ht="12">
      <c r="A178" s="14"/>
      <c r="B178" s="237"/>
      <c r="C178" s="238"/>
      <c r="D178" s="228" t="s">
        <v>226</v>
      </c>
      <c r="E178" s="239" t="s">
        <v>140</v>
      </c>
      <c r="F178" s="240" t="s">
        <v>342</v>
      </c>
      <c r="G178" s="238"/>
      <c r="H178" s="241">
        <v>30.029</v>
      </c>
      <c r="I178" s="242"/>
      <c r="J178" s="238"/>
      <c r="K178" s="238"/>
      <c r="L178" s="243"/>
      <c r="M178" s="244"/>
      <c r="N178" s="245"/>
      <c r="O178" s="245"/>
      <c r="P178" s="245"/>
      <c r="Q178" s="245"/>
      <c r="R178" s="245"/>
      <c r="S178" s="245"/>
      <c r="T178" s="24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7" t="s">
        <v>226</v>
      </c>
      <c r="AU178" s="247" t="s">
        <v>84</v>
      </c>
      <c r="AV178" s="14" t="s">
        <v>84</v>
      </c>
      <c r="AW178" s="14" t="s">
        <v>35</v>
      </c>
      <c r="AX178" s="14" t="s">
        <v>74</v>
      </c>
      <c r="AY178" s="247" t="s">
        <v>215</v>
      </c>
    </row>
    <row r="179" spans="1:51" s="14" customFormat="1" ht="12">
      <c r="A179" s="14"/>
      <c r="B179" s="237"/>
      <c r="C179" s="238"/>
      <c r="D179" s="228" t="s">
        <v>226</v>
      </c>
      <c r="E179" s="239" t="s">
        <v>142</v>
      </c>
      <c r="F179" s="240" t="s">
        <v>343</v>
      </c>
      <c r="G179" s="238"/>
      <c r="H179" s="241">
        <v>1.057</v>
      </c>
      <c r="I179" s="242"/>
      <c r="J179" s="238"/>
      <c r="K179" s="238"/>
      <c r="L179" s="243"/>
      <c r="M179" s="244"/>
      <c r="N179" s="245"/>
      <c r="O179" s="245"/>
      <c r="P179" s="245"/>
      <c r="Q179" s="245"/>
      <c r="R179" s="245"/>
      <c r="S179" s="245"/>
      <c r="T179" s="24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7" t="s">
        <v>226</v>
      </c>
      <c r="AU179" s="247" t="s">
        <v>84</v>
      </c>
      <c r="AV179" s="14" t="s">
        <v>84</v>
      </c>
      <c r="AW179" s="14" t="s">
        <v>35</v>
      </c>
      <c r="AX179" s="14" t="s">
        <v>74</v>
      </c>
      <c r="AY179" s="247" t="s">
        <v>215</v>
      </c>
    </row>
    <row r="180" spans="1:51" s="15" customFormat="1" ht="12">
      <c r="A180" s="15"/>
      <c r="B180" s="248"/>
      <c r="C180" s="249"/>
      <c r="D180" s="228" t="s">
        <v>226</v>
      </c>
      <c r="E180" s="250" t="s">
        <v>28</v>
      </c>
      <c r="F180" s="251" t="s">
        <v>230</v>
      </c>
      <c r="G180" s="249"/>
      <c r="H180" s="252">
        <v>31.086</v>
      </c>
      <c r="I180" s="253"/>
      <c r="J180" s="249"/>
      <c r="K180" s="249"/>
      <c r="L180" s="254"/>
      <c r="M180" s="255"/>
      <c r="N180" s="256"/>
      <c r="O180" s="256"/>
      <c r="P180" s="256"/>
      <c r="Q180" s="256"/>
      <c r="R180" s="256"/>
      <c r="S180" s="256"/>
      <c r="T180" s="257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58" t="s">
        <v>226</v>
      </c>
      <c r="AU180" s="258" t="s">
        <v>84</v>
      </c>
      <c r="AV180" s="15" t="s">
        <v>222</v>
      </c>
      <c r="AW180" s="15" t="s">
        <v>35</v>
      </c>
      <c r="AX180" s="15" t="s">
        <v>82</v>
      </c>
      <c r="AY180" s="258" t="s">
        <v>215</v>
      </c>
    </row>
    <row r="181" spans="1:63" s="12" customFormat="1" ht="22.8" customHeight="1">
      <c r="A181" s="12"/>
      <c r="B181" s="192"/>
      <c r="C181" s="193"/>
      <c r="D181" s="194" t="s">
        <v>73</v>
      </c>
      <c r="E181" s="206" t="s">
        <v>344</v>
      </c>
      <c r="F181" s="206" t="s">
        <v>345</v>
      </c>
      <c r="G181" s="193"/>
      <c r="H181" s="193"/>
      <c r="I181" s="196"/>
      <c r="J181" s="207">
        <f>BK181</f>
        <v>0</v>
      </c>
      <c r="K181" s="193"/>
      <c r="L181" s="198"/>
      <c r="M181" s="199"/>
      <c r="N181" s="200"/>
      <c r="O181" s="200"/>
      <c r="P181" s="201">
        <f>SUM(P182:P225)</f>
        <v>0</v>
      </c>
      <c r="Q181" s="200"/>
      <c r="R181" s="201">
        <f>SUM(R182:R225)</f>
        <v>0.0195518</v>
      </c>
      <c r="S181" s="200"/>
      <c r="T181" s="202">
        <f>SUM(T182:T225)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03" t="s">
        <v>82</v>
      </c>
      <c r="AT181" s="204" t="s">
        <v>73</v>
      </c>
      <c r="AU181" s="204" t="s">
        <v>82</v>
      </c>
      <c r="AY181" s="203" t="s">
        <v>215</v>
      </c>
      <c r="BK181" s="205">
        <f>SUM(BK182:BK225)</f>
        <v>0</v>
      </c>
    </row>
    <row r="182" spans="1:65" s="2" customFormat="1" ht="49.05" customHeight="1">
      <c r="A182" s="40"/>
      <c r="B182" s="41"/>
      <c r="C182" s="208" t="s">
        <v>7</v>
      </c>
      <c r="D182" s="208" t="s">
        <v>217</v>
      </c>
      <c r="E182" s="209" t="s">
        <v>346</v>
      </c>
      <c r="F182" s="210" t="s">
        <v>347</v>
      </c>
      <c r="G182" s="211" t="s">
        <v>243</v>
      </c>
      <c r="H182" s="212">
        <v>688.818</v>
      </c>
      <c r="I182" s="213"/>
      <c r="J182" s="214">
        <f>ROUND(I182*H182,2)</f>
        <v>0</v>
      </c>
      <c r="K182" s="210" t="s">
        <v>221</v>
      </c>
      <c r="L182" s="46"/>
      <c r="M182" s="215" t="s">
        <v>28</v>
      </c>
      <c r="N182" s="216" t="s">
        <v>45</v>
      </c>
      <c r="O182" s="86"/>
      <c r="P182" s="217">
        <f>O182*H182</f>
        <v>0</v>
      </c>
      <c r="Q182" s="217">
        <v>0</v>
      </c>
      <c r="R182" s="217">
        <f>Q182*H182</f>
        <v>0</v>
      </c>
      <c r="S182" s="217">
        <v>0</v>
      </c>
      <c r="T182" s="218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9" t="s">
        <v>222</v>
      </c>
      <c r="AT182" s="219" t="s">
        <v>217</v>
      </c>
      <c r="AU182" s="219" t="s">
        <v>84</v>
      </c>
      <c r="AY182" s="19" t="s">
        <v>215</v>
      </c>
      <c r="BE182" s="220">
        <f>IF(N182="základní",J182,0)</f>
        <v>0</v>
      </c>
      <c r="BF182" s="220">
        <f>IF(N182="snížená",J182,0)</f>
        <v>0</v>
      </c>
      <c r="BG182" s="220">
        <f>IF(N182="zákl. přenesená",J182,0)</f>
        <v>0</v>
      </c>
      <c r="BH182" s="220">
        <f>IF(N182="sníž. přenesená",J182,0)</f>
        <v>0</v>
      </c>
      <c r="BI182" s="220">
        <f>IF(N182="nulová",J182,0)</f>
        <v>0</v>
      </c>
      <c r="BJ182" s="19" t="s">
        <v>82</v>
      </c>
      <c r="BK182" s="220">
        <f>ROUND(I182*H182,2)</f>
        <v>0</v>
      </c>
      <c r="BL182" s="19" t="s">
        <v>222</v>
      </c>
      <c r="BM182" s="219" t="s">
        <v>348</v>
      </c>
    </row>
    <row r="183" spans="1:47" s="2" customFormat="1" ht="12">
      <c r="A183" s="40"/>
      <c r="B183" s="41"/>
      <c r="C183" s="42"/>
      <c r="D183" s="221" t="s">
        <v>224</v>
      </c>
      <c r="E183" s="42"/>
      <c r="F183" s="222" t="s">
        <v>349</v>
      </c>
      <c r="G183" s="42"/>
      <c r="H183" s="42"/>
      <c r="I183" s="223"/>
      <c r="J183" s="42"/>
      <c r="K183" s="42"/>
      <c r="L183" s="46"/>
      <c r="M183" s="224"/>
      <c r="N183" s="225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224</v>
      </c>
      <c r="AU183" s="19" t="s">
        <v>84</v>
      </c>
    </row>
    <row r="184" spans="1:51" s="13" customFormat="1" ht="12">
      <c r="A184" s="13"/>
      <c r="B184" s="226"/>
      <c r="C184" s="227"/>
      <c r="D184" s="228" t="s">
        <v>226</v>
      </c>
      <c r="E184" s="229" t="s">
        <v>28</v>
      </c>
      <c r="F184" s="230" t="s">
        <v>227</v>
      </c>
      <c r="G184" s="227"/>
      <c r="H184" s="229" t="s">
        <v>28</v>
      </c>
      <c r="I184" s="231"/>
      <c r="J184" s="227"/>
      <c r="K184" s="227"/>
      <c r="L184" s="232"/>
      <c r="M184" s="233"/>
      <c r="N184" s="234"/>
      <c r="O184" s="234"/>
      <c r="P184" s="234"/>
      <c r="Q184" s="234"/>
      <c r="R184" s="234"/>
      <c r="S184" s="234"/>
      <c r="T184" s="23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6" t="s">
        <v>226</v>
      </c>
      <c r="AU184" s="236" t="s">
        <v>84</v>
      </c>
      <c r="AV184" s="13" t="s">
        <v>82</v>
      </c>
      <c r="AW184" s="13" t="s">
        <v>35</v>
      </c>
      <c r="AX184" s="13" t="s">
        <v>74</v>
      </c>
      <c r="AY184" s="236" t="s">
        <v>215</v>
      </c>
    </row>
    <row r="185" spans="1:51" s="14" customFormat="1" ht="12">
      <c r="A185" s="14"/>
      <c r="B185" s="237"/>
      <c r="C185" s="238"/>
      <c r="D185" s="228" t="s">
        <v>226</v>
      </c>
      <c r="E185" s="239" t="s">
        <v>28</v>
      </c>
      <c r="F185" s="240" t="s">
        <v>350</v>
      </c>
      <c r="G185" s="238"/>
      <c r="H185" s="241">
        <v>439.48</v>
      </c>
      <c r="I185" s="242"/>
      <c r="J185" s="238"/>
      <c r="K185" s="238"/>
      <c r="L185" s="243"/>
      <c r="M185" s="244"/>
      <c r="N185" s="245"/>
      <c r="O185" s="245"/>
      <c r="P185" s="245"/>
      <c r="Q185" s="245"/>
      <c r="R185" s="245"/>
      <c r="S185" s="245"/>
      <c r="T185" s="246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7" t="s">
        <v>226</v>
      </c>
      <c r="AU185" s="247" t="s">
        <v>84</v>
      </c>
      <c r="AV185" s="14" t="s">
        <v>84</v>
      </c>
      <c r="AW185" s="14" t="s">
        <v>35</v>
      </c>
      <c r="AX185" s="14" t="s">
        <v>74</v>
      </c>
      <c r="AY185" s="247" t="s">
        <v>215</v>
      </c>
    </row>
    <row r="186" spans="1:51" s="16" customFormat="1" ht="12">
      <c r="A186" s="16"/>
      <c r="B186" s="269"/>
      <c r="C186" s="270"/>
      <c r="D186" s="228" t="s">
        <v>226</v>
      </c>
      <c r="E186" s="271" t="s">
        <v>28</v>
      </c>
      <c r="F186" s="272" t="s">
        <v>351</v>
      </c>
      <c r="G186" s="270"/>
      <c r="H186" s="273">
        <v>439.48</v>
      </c>
      <c r="I186" s="274"/>
      <c r="J186" s="270"/>
      <c r="K186" s="270"/>
      <c r="L186" s="275"/>
      <c r="M186" s="276"/>
      <c r="N186" s="277"/>
      <c r="O186" s="277"/>
      <c r="P186" s="277"/>
      <c r="Q186" s="277"/>
      <c r="R186" s="277"/>
      <c r="S186" s="277"/>
      <c r="T186" s="278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T186" s="279" t="s">
        <v>226</v>
      </c>
      <c r="AU186" s="279" t="s">
        <v>84</v>
      </c>
      <c r="AV186" s="16" t="s">
        <v>240</v>
      </c>
      <c r="AW186" s="16" t="s">
        <v>35</v>
      </c>
      <c r="AX186" s="16" t="s">
        <v>74</v>
      </c>
      <c r="AY186" s="279" t="s">
        <v>215</v>
      </c>
    </row>
    <row r="187" spans="1:51" s="13" customFormat="1" ht="12">
      <c r="A187" s="13"/>
      <c r="B187" s="226"/>
      <c r="C187" s="227"/>
      <c r="D187" s="228" t="s">
        <v>226</v>
      </c>
      <c r="E187" s="229" t="s">
        <v>28</v>
      </c>
      <c r="F187" s="230" t="s">
        <v>352</v>
      </c>
      <c r="G187" s="227"/>
      <c r="H187" s="229" t="s">
        <v>28</v>
      </c>
      <c r="I187" s="231"/>
      <c r="J187" s="227"/>
      <c r="K187" s="227"/>
      <c r="L187" s="232"/>
      <c r="M187" s="233"/>
      <c r="N187" s="234"/>
      <c r="O187" s="234"/>
      <c r="P187" s="234"/>
      <c r="Q187" s="234"/>
      <c r="R187" s="234"/>
      <c r="S187" s="234"/>
      <c r="T187" s="23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6" t="s">
        <v>226</v>
      </c>
      <c r="AU187" s="236" t="s">
        <v>84</v>
      </c>
      <c r="AV187" s="13" t="s">
        <v>82</v>
      </c>
      <c r="AW187" s="13" t="s">
        <v>35</v>
      </c>
      <c r="AX187" s="13" t="s">
        <v>74</v>
      </c>
      <c r="AY187" s="236" t="s">
        <v>215</v>
      </c>
    </row>
    <row r="188" spans="1:51" s="14" customFormat="1" ht="12">
      <c r="A188" s="14"/>
      <c r="B188" s="237"/>
      <c r="C188" s="238"/>
      <c r="D188" s="228" t="s">
        <v>226</v>
      </c>
      <c r="E188" s="239" t="s">
        <v>28</v>
      </c>
      <c r="F188" s="240" t="s">
        <v>353</v>
      </c>
      <c r="G188" s="238"/>
      <c r="H188" s="241">
        <v>249.338</v>
      </c>
      <c r="I188" s="242"/>
      <c r="J188" s="238"/>
      <c r="K188" s="238"/>
      <c r="L188" s="243"/>
      <c r="M188" s="244"/>
      <c r="N188" s="245"/>
      <c r="O188" s="245"/>
      <c r="P188" s="245"/>
      <c r="Q188" s="245"/>
      <c r="R188" s="245"/>
      <c r="S188" s="245"/>
      <c r="T188" s="24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7" t="s">
        <v>226</v>
      </c>
      <c r="AU188" s="247" t="s">
        <v>84</v>
      </c>
      <c r="AV188" s="14" t="s">
        <v>84</v>
      </c>
      <c r="AW188" s="14" t="s">
        <v>35</v>
      </c>
      <c r="AX188" s="14" t="s">
        <v>74</v>
      </c>
      <c r="AY188" s="247" t="s">
        <v>215</v>
      </c>
    </row>
    <row r="189" spans="1:51" s="16" customFormat="1" ht="12">
      <c r="A189" s="16"/>
      <c r="B189" s="269"/>
      <c r="C189" s="270"/>
      <c r="D189" s="228" t="s">
        <v>226</v>
      </c>
      <c r="E189" s="271" t="s">
        <v>130</v>
      </c>
      <c r="F189" s="272" t="s">
        <v>351</v>
      </c>
      <c r="G189" s="270"/>
      <c r="H189" s="273">
        <v>249.338</v>
      </c>
      <c r="I189" s="274"/>
      <c r="J189" s="270"/>
      <c r="K189" s="270"/>
      <c r="L189" s="275"/>
      <c r="M189" s="276"/>
      <c r="N189" s="277"/>
      <c r="O189" s="277"/>
      <c r="P189" s="277"/>
      <c r="Q189" s="277"/>
      <c r="R189" s="277"/>
      <c r="S189" s="277"/>
      <c r="T189" s="278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T189" s="279" t="s">
        <v>226</v>
      </c>
      <c r="AU189" s="279" t="s">
        <v>84</v>
      </c>
      <c r="AV189" s="16" t="s">
        <v>240</v>
      </c>
      <c r="AW189" s="16" t="s">
        <v>35</v>
      </c>
      <c r="AX189" s="16" t="s">
        <v>74</v>
      </c>
      <c r="AY189" s="279" t="s">
        <v>215</v>
      </c>
    </row>
    <row r="190" spans="1:51" s="15" customFormat="1" ht="12">
      <c r="A190" s="15"/>
      <c r="B190" s="248"/>
      <c r="C190" s="249"/>
      <c r="D190" s="228" t="s">
        <v>226</v>
      </c>
      <c r="E190" s="250" t="s">
        <v>128</v>
      </c>
      <c r="F190" s="251" t="s">
        <v>230</v>
      </c>
      <c r="G190" s="249"/>
      <c r="H190" s="252">
        <v>688.818</v>
      </c>
      <c r="I190" s="253"/>
      <c r="J190" s="249"/>
      <c r="K190" s="249"/>
      <c r="L190" s="254"/>
      <c r="M190" s="255"/>
      <c r="N190" s="256"/>
      <c r="O190" s="256"/>
      <c r="P190" s="256"/>
      <c r="Q190" s="256"/>
      <c r="R190" s="256"/>
      <c r="S190" s="256"/>
      <c r="T190" s="257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58" t="s">
        <v>226</v>
      </c>
      <c r="AU190" s="258" t="s">
        <v>84</v>
      </c>
      <c r="AV190" s="15" t="s">
        <v>222</v>
      </c>
      <c r="AW190" s="15" t="s">
        <v>35</v>
      </c>
      <c r="AX190" s="15" t="s">
        <v>82</v>
      </c>
      <c r="AY190" s="258" t="s">
        <v>215</v>
      </c>
    </row>
    <row r="191" spans="1:65" s="2" customFormat="1" ht="49.05" customHeight="1">
      <c r="A191" s="40"/>
      <c r="B191" s="41"/>
      <c r="C191" s="208" t="s">
        <v>354</v>
      </c>
      <c r="D191" s="208" t="s">
        <v>217</v>
      </c>
      <c r="E191" s="209" t="s">
        <v>355</v>
      </c>
      <c r="F191" s="210" t="s">
        <v>356</v>
      </c>
      <c r="G191" s="211" t="s">
        <v>243</v>
      </c>
      <c r="H191" s="212">
        <v>41329.08</v>
      </c>
      <c r="I191" s="213"/>
      <c r="J191" s="214">
        <f>ROUND(I191*H191,2)</f>
        <v>0</v>
      </c>
      <c r="K191" s="210" t="s">
        <v>221</v>
      </c>
      <c r="L191" s="46"/>
      <c r="M191" s="215" t="s">
        <v>28</v>
      </c>
      <c r="N191" s="216" t="s">
        <v>45</v>
      </c>
      <c r="O191" s="86"/>
      <c r="P191" s="217">
        <f>O191*H191</f>
        <v>0</v>
      </c>
      <c r="Q191" s="217">
        <v>0</v>
      </c>
      <c r="R191" s="217">
        <f>Q191*H191</f>
        <v>0</v>
      </c>
      <c r="S191" s="217">
        <v>0</v>
      </c>
      <c r="T191" s="218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9" t="s">
        <v>222</v>
      </c>
      <c r="AT191" s="219" t="s">
        <v>217</v>
      </c>
      <c r="AU191" s="219" t="s">
        <v>84</v>
      </c>
      <c r="AY191" s="19" t="s">
        <v>215</v>
      </c>
      <c r="BE191" s="220">
        <f>IF(N191="základní",J191,0)</f>
        <v>0</v>
      </c>
      <c r="BF191" s="220">
        <f>IF(N191="snížená",J191,0)</f>
        <v>0</v>
      </c>
      <c r="BG191" s="220">
        <f>IF(N191="zákl. přenesená",J191,0)</f>
        <v>0</v>
      </c>
      <c r="BH191" s="220">
        <f>IF(N191="sníž. přenesená",J191,0)</f>
        <v>0</v>
      </c>
      <c r="BI191" s="220">
        <f>IF(N191="nulová",J191,0)</f>
        <v>0</v>
      </c>
      <c r="BJ191" s="19" t="s">
        <v>82</v>
      </c>
      <c r="BK191" s="220">
        <f>ROUND(I191*H191,2)</f>
        <v>0</v>
      </c>
      <c r="BL191" s="19" t="s">
        <v>222</v>
      </c>
      <c r="BM191" s="219" t="s">
        <v>357</v>
      </c>
    </row>
    <row r="192" spans="1:47" s="2" customFormat="1" ht="12">
      <c r="A192" s="40"/>
      <c r="B192" s="41"/>
      <c r="C192" s="42"/>
      <c r="D192" s="221" t="s">
        <v>224</v>
      </c>
      <c r="E192" s="42"/>
      <c r="F192" s="222" t="s">
        <v>358</v>
      </c>
      <c r="G192" s="42"/>
      <c r="H192" s="42"/>
      <c r="I192" s="223"/>
      <c r="J192" s="42"/>
      <c r="K192" s="42"/>
      <c r="L192" s="46"/>
      <c r="M192" s="224"/>
      <c r="N192" s="225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224</v>
      </c>
      <c r="AU192" s="19" t="s">
        <v>84</v>
      </c>
    </row>
    <row r="193" spans="1:51" s="14" customFormat="1" ht="12">
      <c r="A193" s="14"/>
      <c r="B193" s="237"/>
      <c r="C193" s="238"/>
      <c r="D193" s="228" t="s">
        <v>226</v>
      </c>
      <c r="E193" s="239" t="s">
        <v>28</v>
      </c>
      <c r="F193" s="240" t="s">
        <v>359</v>
      </c>
      <c r="G193" s="238"/>
      <c r="H193" s="241">
        <v>41329.08</v>
      </c>
      <c r="I193" s="242"/>
      <c r="J193" s="238"/>
      <c r="K193" s="238"/>
      <c r="L193" s="243"/>
      <c r="M193" s="244"/>
      <c r="N193" s="245"/>
      <c r="O193" s="245"/>
      <c r="P193" s="245"/>
      <c r="Q193" s="245"/>
      <c r="R193" s="245"/>
      <c r="S193" s="245"/>
      <c r="T193" s="246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7" t="s">
        <v>226</v>
      </c>
      <c r="AU193" s="247" t="s">
        <v>84</v>
      </c>
      <c r="AV193" s="14" t="s">
        <v>84</v>
      </c>
      <c r="AW193" s="14" t="s">
        <v>35</v>
      </c>
      <c r="AX193" s="14" t="s">
        <v>82</v>
      </c>
      <c r="AY193" s="247" t="s">
        <v>215</v>
      </c>
    </row>
    <row r="194" spans="1:65" s="2" customFormat="1" ht="49.05" customHeight="1">
      <c r="A194" s="40"/>
      <c r="B194" s="41"/>
      <c r="C194" s="208" t="s">
        <v>360</v>
      </c>
      <c r="D194" s="208" t="s">
        <v>217</v>
      </c>
      <c r="E194" s="209" t="s">
        <v>361</v>
      </c>
      <c r="F194" s="210" t="s">
        <v>362</v>
      </c>
      <c r="G194" s="211" t="s">
        <v>243</v>
      </c>
      <c r="H194" s="212">
        <v>688.818</v>
      </c>
      <c r="I194" s="213"/>
      <c r="J194" s="214">
        <f>ROUND(I194*H194,2)</f>
        <v>0</v>
      </c>
      <c r="K194" s="210" t="s">
        <v>221</v>
      </c>
      <c r="L194" s="46"/>
      <c r="M194" s="215" t="s">
        <v>28</v>
      </c>
      <c r="N194" s="216" t="s">
        <v>45</v>
      </c>
      <c r="O194" s="86"/>
      <c r="P194" s="217">
        <f>O194*H194</f>
        <v>0</v>
      </c>
      <c r="Q194" s="217">
        <v>0</v>
      </c>
      <c r="R194" s="217">
        <f>Q194*H194</f>
        <v>0</v>
      </c>
      <c r="S194" s="217">
        <v>0</v>
      </c>
      <c r="T194" s="218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9" t="s">
        <v>222</v>
      </c>
      <c r="AT194" s="219" t="s">
        <v>217</v>
      </c>
      <c r="AU194" s="219" t="s">
        <v>84</v>
      </c>
      <c r="AY194" s="19" t="s">
        <v>215</v>
      </c>
      <c r="BE194" s="220">
        <f>IF(N194="základní",J194,0)</f>
        <v>0</v>
      </c>
      <c r="BF194" s="220">
        <f>IF(N194="snížená",J194,0)</f>
        <v>0</v>
      </c>
      <c r="BG194" s="220">
        <f>IF(N194="zákl. přenesená",J194,0)</f>
        <v>0</v>
      </c>
      <c r="BH194" s="220">
        <f>IF(N194="sníž. přenesená",J194,0)</f>
        <v>0</v>
      </c>
      <c r="BI194" s="220">
        <f>IF(N194="nulová",J194,0)</f>
        <v>0</v>
      </c>
      <c r="BJ194" s="19" t="s">
        <v>82</v>
      </c>
      <c r="BK194" s="220">
        <f>ROUND(I194*H194,2)</f>
        <v>0</v>
      </c>
      <c r="BL194" s="19" t="s">
        <v>222</v>
      </c>
      <c r="BM194" s="219" t="s">
        <v>363</v>
      </c>
    </row>
    <row r="195" spans="1:47" s="2" customFormat="1" ht="12">
      <c r="A195" s="40"/>
      <c r="B195" s="41"/>
      <c r="C195" s="42"/>
      <c r="D195" s="221" t="s">
        <v>224</v>
      </c>
      <c r="E195" s="42"/>
      <c r="F195" s="222" t="s">
        <v>364</v>
      </c>
      <c r="G195" s="42"/>
      <c r="H195" s="42"/>
      <c r="I195" s="223"/>
      <c r="J195" s="42"/>
      <c r="K195" s="42"/>
      <c r="L195" s="46"/>
      <c r="M195" s="224"/>
      <c r="N195" s="225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224</v>
      </c>
      <c r="AU195" s="19" t="s">
        <v>84</v>
      </c>
    </row>
    <row r="196" spans="1:51" s="14" customFormat="1" ht="12">
      <c r="A196" s="14"/>
      <c r="B196" s="237"/>
      <c r="C196" s="238"/>
      <c r="D196" s="228" t="s">
        <v>226</v>
      </c>
      <c r="E196" s="239" t="s">
        <v>28</v>
      </c>
      <c r="F196" s="240" t="s">
        <v>128</v>
      </c>
      <c r="G196" s="238"/>
      <c r="H196" s="241">
        <v>688.818</v>
      </c>
      <c r="I196" s="242"/>
      <c r="J196" s="238"/>
      <c r="K196" s="238"/>
      <c r="L196" s="243"/>
      <c r="M196" s="244"/>
      <c r="N196" s="245"/>
      <c r="O196" s="245"/>
      <c r="P196" s="245"/>
      <c r="Q196" s="245"/>
      <c r="R196" s="245"/>
      <c r="S196" s="245"/>
      <c r="T196" s="24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7" t="s">
        <v>226</v>
      </c>
      <c r="AU196" s="247" t="s">
        <v>84</v>
      </c>
      <c r="AV196" s="14" t="s">
        <v>84</v>
      </c>
      <c r="AW196" s="14" t="s">
        <v>35</v>
      </c>
      <c r="AX196" s="14" t="s">
        <v>82</v>
      </c>
      <c r="AY196" s="247" t="s">
        <v>215</v>
      </c>
    </row>
    <row r="197" spans="1:65" s="2" customFormat="1" ht="24.15" customHeight="1">
      <c r="A197" s="40"/>
      <c r="B197" s="41"/>
      <c r="C197" s="208" t="s">
        <v>365</v>
      </c>
      <c r="D197" s="208" t="s">
        <v>217</v>
      </c>
      <c r="E197" s="209" t="s">
        <v>366</v>
      </c>
      <c r="F197" s="210" t="s">
        <v>367</v>
      </c>
      <c r="G197" s="211" t="s">
        <v>243</v>
      </c>
      <c r="H197" s="212">
        <v>249.338</v>
      </c>
      <c r="I197" s="213"/>
      <c r="J197" s="214">
        <f>ROUND(I197*H197,2)</f>
        <v>0</v>
      </c>
      <c r="K197" s="210" t="s">
        <v>221</v>
      </c>
      <c r="L197" s="46"/>
      <c r="M197" s="215" t="s">
        <v>28</v>
      </c>
      <c r="N197" s="216" t="s">
        <v>45</v>
      </c>
      <c r="O197" s="86"/>
      <c r="P197" s="217">
        <f>O197*H197</f>
        <v>0</v>
      </c>
      <c r="Q197" s="217">
        <v>0</v>
      </c>
      <c r="R197" s="217">
        <f>Q197*H197</f>
        <v>0</v>
      </c>
      <c r="S197" s="217">
        <v>0</v>
      </c>
      <c r="T197" s="218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9" t="s">
        <v>222</v>
      </c>
      <c r="AT197" s="219" t="s">
        <v>217</v>
      </c>
      <c r="AU197" s="219" t="s">
        <v>84</v>
      </c>
      <c r="AY197" s="19" t="s">
        <v>215</v>
      </c>
      <c r="BE197" s="220">
        <f>IF(N197="základní",J197,0)</f>
        <v>0</v>
      </c>
      <c r="BF197" s="220">
        <f>IF(N197="snížená",J197,0)</f>
        <v>0</v>
      </c>
      <c r="BG197" s="220">
        <f>IF(N197="zákl. přenesená",J197,0)</f>
        <v>0</v>
      </c>
      <c r="BH197" s="220">
        <f>IF(N197="sníž. přenesená",J197,0)</f>
        <v>0</v>
      </c>
      <c r="BI197" s="220">
        <f>IF(N197="nulová",J197,0)</f>
        <v>0</v>
      </c>
      <c r="BJ197" s="19" t="s">
        <v>82</v>
      </c>
      <c r="BK197" s="220">
        <f>ROUND(I197*H197,2)</f>
        <v>0</v>
      </c>
      <c r="BL197" s="19" t="s">
        <v>222</v>
      </c>
      <c r="BM197" s="219" t="s">
        <v>368</v>
      </c>
    </row>
    <row r="198" spans="1:47" s="2" customFormat="1" ht="12">
      <c r="A198" s="40"/>
      <c r="B198" s="41"/>
      <c r="C198" s="42"/>
      <c r="D198" s="221" t="s">
        <v>224</v>
      </c>
      <c r="E198" s="42"/>
      <c r="F198" s="222" t="s">
        <v>369</v>
      </c>
      <c r="G198" s="42"/>
      <c r="H198" s="42"/>
      <c r="I198" s="223"/>
      <c r="J198" s="42"/>
      <c r="K198" s="42"/>
      <c r="L198" s="46"/>
      <c r="M198" s="224"/>
      <c r="N198" s="225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224</v>
      </c>
      <c r="AU198" s="19" t="s">
        <v>84</v>
      </c>
    </row>
    <row r="199" spans="1:51" s="14" customFormat="1" ht="12">
      <c r="A199" s="14"/>
      <c r="B199" s="237"/>
      <c r="C199" s="238"/>
      <c r="D199" s="228" t="s">
        <v>226</v>
      </c>
      <c r="E199" s="239" t="s">
        <v>28</v>
      </c>
      <c r="F199" s="240" t="s">
        <v>130</v>
      </c>
      <c r="G199" s="238"/>
      <c r="H199" s="241">
        <v>249.338</v>
      </c>
      <c r="I199" s="242"/>
      <c r="J199" s="238"/>
      <c r="K199" s="238"/>
      <c r="L199" s="243"/>
      <c r="M199" s="244"/>
      <c r="N199" s="245"/>
      <c r="O199" s="245"/>
      <c r="P199" s="245"/>
      <c r="Q199" s="245"/>
      <c r="R199" s="245"/>
      <c r="S199" s="245"/>
      <c r="T199" s="246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7" t="s">
        <v>226</v>
      </c>
      <c r="AU199" s="247" t="s">
        <v>84</v>
      </c>
      <c r="AV199" s="14" t="s">
        <v>84</v>
      </c>
      <c r="AW199" s="14" t="s">
        <v>35</v>
      </c>
      <c r="AX199" s="14" t="s">
        <v>82</v>
      </c>
      <c r="AY199" s="247" t="s">
        <v>215</v>
      </c>
    </row>
    <row r="200" spans="1:65" s="2" customFormat="1" ht="24.15" customHeight="1">
      <c r="A200" s="40"/>
      <c r="B200" s="41"/>
      <c r="C200" s="208" t="s">
        <v>370</v>
      </c>
      <c r="D200" s="208" t="s">
        <v>217</v>
      </c>
      <c r="E200" s="209" t="s">
        <v>371</v>
      </c>
      <c r="F200" s="210" t="s">
        <v>372</v>
      </c>
      <c r="G200" s="211" t="s">
        <v>243</v>
      </c>
      <c r="H200" s="212">
        <v>14960.28</v>
      </c>
      <c r="I200" s="213"/>
      <c r="J200" s="214">
        <f>ROUND(I200*H200,2)</f>
        <v>0</v>
      </c>
      <c r="K200" s="210" t="s">
        <v>221</v>
      </c>
      <c r="L200" s="46"/>
      <c r="M200" s="215" t="s">
        <v>28</v>
      </c>
      <c r="N200" s="216" t="s">
        <v>45</v>
      </c>
      <c r="O200" s="86"/>
      <c r="P200" s="217">
        <f>O200*H200</f>
        <v>0</v>
      </c>
      <c r="Q200" s="217">
        <v>0</v>
      </c>
      <c r="R200" s="217">
        <f>Q200*H200</f>
        <v>0</v>
      </c>
      <c r="S200" s="217">
        <v>0</v>
      </c>
      <c r="T200" s="218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9" t="s">
        <v>222</v>
      </c>
      <c r="AT200" s="219" t="s">
        <v>217</v>
      </c>
      <c r="AU200" s="219" t="s">
        <v>84</v>
      </c>
      <c r="AY200" s="19" t="s">
        <v>215</v>
      </c>
      <c r="BE200" s="220">
        <f>IF(N200="základní",J200,0)</f>
        <v>0</v>
      </c>
      <c r="BF200" s="220">
        <f>IF(N200="snížená",J200,0)</f>
        <v>0</v>
      </c>
      <c r="BG200" s="220">
        <f>IF(N200="zákl. přenesená",J200,0)</f>
        <v>0</v>
      </c>
      <c r="BH200" s="220">
        <f>IF(N200="sníž. přenesená",J200,0)</f>
        <v>0</v>
      </c>
      <c r="BI200" s="220">
        <f>IF(N200="nulová",J200,0)</f>
        <v>0</v>
      </c>
      <c r="BJ200" s="19" t="s">
        <v>82</v>
      </c>
      <c r="BK200" s="220">
        <f>ROUND(I200*H200,2)</f>
        <v>0</v>
      </c>
      <c r="BL200" s="19" t="s">
        <v>222</v>
      </c>
      <c r="BM200" s="219" t="s">
        <v>373</v>
      </c>
    </row>
    <row r="201" spans="1:47" s="2" customFormat="1" ht="12">
      <c r="A201" s="40"/>
      <c r="B201" s="41"/>
      <c r="C201" s="42"/>
      <c r="D201" s="221" t="s">
        <v>224</v>
      </c>
      <c r="E201" s="42"/>
      <c r="F201" s="222" t="s">
        <v>374</v>
      </c>
      <c r="G201" s="42"/>
      <c r="H201" s="42"/>
      <c r="I201" s="223"/>
      <c r="J201" s="42"/>
      <c r="K201" s="42"/>
      <c r="L201" s="46"/>
      <c r="M201" s="224"/>
      <c r="N201" s="225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224</v>
      </c>
      <c r="AU201" s="19" t="s">
        <v>84</v>
      </c>
    </row>
    <row r="202" spans="1:51" s="14" customFormat="1" ht="12">
      <c r="A202" s="14"/>
      <c r="B202" s="237"/>
      <c r="C202" s="238"/>
      <c r="D202" s="228" t="s">
        <v>226</v>
      </c>
      <c r="E202" s="239" t="s">
        <v>28</v>
      </c>
      <c r="F202" s="240" t="s">
        <v>375</v>
      </c>
      <c r="G202" s="238"/>
      <c r="H202" s="241">
        <v>14960.28</v>
      </c>
      <c r="I202" s="242"/>
      <c r="J202" s="238"/>
      <c r="K202" s="238"/>
      <c r="L202" s="243"/>
      <c r="M202" s="244"/>
      <c r="N202" s="245"/>
      <c r="O202" s="245"/>
      <c r="P202" s="245"/>
      <c r="Q202" s="245"/>
      <c r="R202" s="245"/>
      <c r="S202" s="245"/>
      <c r="T202" s="24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7" t="s">
        <v>226</v>
      </c>
      <c r="AU202" s="247" t="s">
        <v>84</v>
      </c>
      <c r="AV202" s="14" t="s">
        <v>84</v>
      </c>
      <c r="AW202" s="14" t="s">
        <v>35</v>
      </c>
      <c r="AX202" s="14" t="s">
        <v>82</v>
      </c>
      <c r="AY202" s="247" t="s">
        <v>215</v>
      </c>
    </row>
    <row r="203" spans="1:65" s="2" customFormat="1" ht="24.15" customHeight="1">
      <c r="A203" s="40"/>
      <c r="B203" s="41"/>
      <c r="C203" s="208" t="s">
        <v>376</v>
      </c>
      <c r="D203" s="208" t="s">
        <v>217</v>
      </c>
      <c r="E203" s="209" t="s">
        <v>377</v>
      </c>
      <c r="F203" s="210" t="s">
        <v>378</v>
      </c>
      <c r="G203" s="211" t="s">
        <v>243</v>
      </c>
      <c r="H203" s="212">
        <v>249.338</v>
      </c>
      <c r="I203" s="213"/>
      <c r="J203" s="214">
        <f>ROUND(I203*H203,2)</f>
        <v>0</v>
      </c>
      <c r="K203" s="210" t="s">
        <v>221</v>
      </c>
      <c r="L203" s="46"/>
      <c r="M203" s="215" t="s">
        <v>28</v>
      </c>
      <c r="N203" s="216" t="s">
        <v>45</v>
      </c>
      <c r="O203" s="86"/>
      <c r="P203" s="217">
        <f>O203*H203</f>
        <v>0</v>
      </c>
      <c r="Q203" s="217">
        <v>0</v>
      </c>
      <c r="R203" s="217">
        <f>Q203*H203</f>
        <v>0</v>
      </c>
      <c r="S203" s="217">
        <v>0</v>
      </c>
      <c r="T203" s="218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9" t="s">
        <v>222</v>
      </c>
      <c r="AT203" s="219" t="s">
        <v>217</v>
      </c>
      <c r="AU203" s="219" t="s">
        <v>84</v>
      </c>
      <c r="AY203" s="19" t="s">
        <v>215</v>
      </c>
      <c r="BE203" s="220">
        <f>IF(N203="základní",J203,0)</f>
        <v>0</v>
      </c>
      <c r="BF203" s="220">
        <f>IF(N203="snížená",J203,0)</f>
        <v>0</v>
      </c>
      <c r="BG203" s="220">
        <f>IF(N203="zákl. přenesená",J203,0)</f>
        <v>0</v>
      </c>
      <c r="BH203" s="220">
        <f>IF(N203="sníž. přenesená",J203,0)</f>
        <v>0</v>
      </c>
      <c r="BI203" s="220">
        <f>IF(N203="nulová",J203,0)</f>
        <v>0</v>
      </c>
      <c r="BJ203" s="19" t="s">
        <v>82</v>
      </c>
      <c r="BK203" s="220">
        <f>ROUND(I203*H203,2)</f>
        <v>0</v>
      </c>
      <c r="BL203" s="19" t="s">
        <v>222</v>
      </c>
      <c r="BM203" s="219" t="s">
        <v>379</v>
      </c>
    </row>
    <row r="204" spans="1:47" s="2" customFormat="1" ht="12">
      <c r="A204" s="40"/>
      <c r="B204" s="41"/>
      <c r="C204" s="42"/>
      <c r="D204" s="221" t="s">
        <v>224</v>
      </c>
      <c r="E204" s="42"/>
      <c r="F204" s="222" t="s">
        <v>380</v>
      </c>
      <c r="G204" s="42"/>
      <c r="H204" s="42"/>
      <c r="I204" s="223"/>
      <c r="J204" s="42"/>
      <c r="K204" s="42"/>
      <c r="L204" s="46"/>
      <c r="M204" s="224"/>
      <c r="N204" s="225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224</v>
      </c>
      <c r="AU204" s="19" t="s">
        <v>84</v>
      </c>
    </row>
    <row r="205" spans="1:51" s="14" customFormat="1" ht="12">
      <c r="A205" s="14"/>
      <c r="B205" s="237"/>
      <c r="C205" s="238"/>
      <c r="D205" s="228" t="s">
        <v>226</v>
      </c>
      <c r="E205" s="239" t="s">
        <v>28</v>
      </c>
      <c r="F205" s="240" t="s">
        <v>130</v>
      </c>
      <c r="G205" s="238"/>
      <c r="H205" s="241">
        <v>249.338</v>
      </c>
      <c r="I205" s="242"/>
      <c r="J205" s="238"/>
      <c r="K205" s="238"/>
      <c r="L205" s="243"/>
      <c r="M205" s="244"/>
      <c r="N205" s="245"/>
      <c r="O205" s="245"/>
      <c r="P205" s="245"/>
      <c r="Q205" s="245"/>
      <c r="R205" s="245"/>
      <c r="S205" s="245"/>
      <c r="T205" s="246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7" t="s">
        <v>226</v>
      </c>
      <c r="AU205" s="247" t="s">
        <v>84</v>
      </c>
      <c r="AV205" s="14" t="s">
        <v>84</v>
      </c>
      <c r="AW205" s="14" t="s">
        <v>35</v>
      </c>
      <c r="AX205" s="14" t="s">
        <v>82</v>
      </c>
      <c r="AY205" s="247" t="s">
        <v>215</v>
      </c>
    </row>
    <row r="206" spans="1:65" s="2" customFormat="1" ht="44.25" customHeight="1">
      <c r="A206" s="40"/>
      <c r="B206" s="41"/>
      <c r="C206" s="208" t="s">
        <v>381</v>
      </c>
      <c r="D206" s="208" t="s">
        <v>217</v>
      </c>
      <c r="E206" s="209" t="s">
        <v>382</v>
      </c>
      <c r="F206" s="210" t="s">
        <v>383</v>
      </c>
      <c r="G206" s="211" t="s">
        <v>384</v>
      </c>
      <c r="H206" s="212">
        <v>3</v>
      </c>
      <c r="I206" s="213"/>
      <c r="J206" s="214">
        <f>ROUND(I206*H206,2)</f>
        <v>0</v>
      </c>
      <c r="K206" s="210" t="s">
        <v>221</v>
      </c>
      <c r="L206" s="46"/>
      <c r="M206" s="215" t="s">
        <v>28</v>
      </c>
      <c r="N206" s="216" t="s">
        <v>45</v>
      </c>
      <c r="O206" s="86"/>
      <c r="P206" s="217">
        <f>O206*H206</f>
        <v>0</v>
      </c>
      <c r="Q206" s="217">
        <v>0</v>
      </c>
      <c r="R206" s="217">
        <f>Q206*H206</f>
        <v>0</v>
      </c>
      <c r="S206" s="217">
        <v>0</v>
      </c>
      <c r="T206" s="218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9" t="s">
        <v>222</v>
      </c>
      <c r="AT206" s="219" t="s">
        <v>217</v>
      </c>
      <c r="AU206" s="219" t="s">
        <v>84</v>
      </c>
      <c r="AY206" s="19" t="s">
        <v>215</v>
      </c>
      <c r="BE206" s="220">
        <f>IF(N206="základní",J206,0)</f>
        <v>0</v>
      </c>
      <c r="BF206" s="220">
        <f>IF(N206="snížená",J206,0)</f>
        <v>0</v>
      </c>
      <c r="BG206" s="220">
        <f>IF(N206="zákl. přenesená",J206,0)</f>
        <v>0</v>
      </c>
      <c r="BH206" s="220">
        <f>IF(N206="sníž. přenesená",J206,0)</f>
        <v>0</v>
      </c>
      <c r="BI206" s="220">
        <f>IF(N206="nulová",J206,0)</f>
        <v>0</v>
      </c>
      <c r="BJ206" s="19" t="s">
        <v>82</v>
      </c>
      <c r="BK206" s="220">
        <f>ROUND(I206*H206,2)</f>
        <v>0</v>
      </c>
      <c r="BL206" s="19" t="s">
        <v>222</v>
      </c>
      <c r="BM206" s="219" t="s">
        <v>385</v>
      </c>
    </row>
    <row r="207" spans="1:47" s="2" customFormat="1" ht="12">
      <c r="A207" s="40"/>
      <c r="B207" s="41"/>
      <c r="C207" s="42"/>
      <c r="D207" s="221" t="s">
        <v>224</v>
      </c>
      <c r="E207" s="42"/>
      <c r="F207" s="222" t="s">
        <v>386</v>
      </c>
      <c r="G207" s="42"/>
      <c r="H207" s="42"/>
      <c r="I207" s="223"/>
      <c r="J207" s="42"/>
      <c r="K207" s="42"/>
      <c r="L207" s="46"/>
      <c r="M207" s="224"/>
      <c r="N207" s="225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224</v>
      </c>
      <c r="AU207" s="19" t="s">
        <v>84</v>
      </c>
    </row>
    <row r="208" spans="1:51" s="13" customFormat="1" ht="12">
      <c r="A208" s="13"/>
      <c r="B208" s="226"/>
      <c r="C208" s="227"/>
      <c r="D208" s="228" t="s">
        <v>226</v>
      </c>
      <c r="E208" s="229" t="s">
        <v>28</v>
      </c>
      <c r="F208" s="230" t="s">
        <v>227</v>
      </c>
      <c r="G208" s="227"/>
      <c r="H208" s="229" t="s">
        <v>28</v>
      </c>
      <c r="I208" s="231"/>
      <c r="J208" s="227"/>
      <c r="K208" s="227"/>
      <c r="L208" s="232"/>
      <c r="M208" s="233"/>
      <c r="N208" s="234"/>
      <c r="O208" s="234"/>
      <c r="P208" s="234"/>
      <c r="Q208" s="234"/>
      <c r="R208" s="234"/>
      <c r="S208" s="234"/>
      <c r="T208" s="23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6" t="s">
        <v>226</v>
      </c>
      <c r="AU208" s="236" t="s">
        <v>84</v>
      </c>
      <c r="AV208" s="13" t="s">
        <v>82</v>
      </c>
      <c r="AW208" s="13" t="s">
        <v>35</v>
      </c>
      <c r="AX208" s="13" t="s">
        <v>74</v>
      </c>
      <c r="AY208" s="236" t="s">
        <v>215</v>
      </c>
    </row>
    <row r="209" spans="1:51" s="14" customFormat="1" ht="12">
      <c r="A209" s="14"/>
      <c r="B209" s="237"/>
      <c r="C209" s="238"/>
      <c r="D209" s="228" t="s">
        <v>226</v>
      </c>
      <c r="E209" s="239" t="s">
        <v>28</v>
      </c>
      <c r="F209" s="240" t="s">
        <v>240</v>
      </c>
      <c r="G209" s="238"/>
      <c r="H209" s="241">
        <v>3</v>
      </c>
      <c r="I209" s="242"/>
      <c r="J209" s="238"/>
      <c r="K209" s="238"/>
      <c r="L209" s="243"/>
      <c r="M209" s="244"/>
      <c r="N209" s="245"/>
      <c r="O209" s="245"/>
      <c r="P209" s="245"/>
      <c r="Q209" s="245"/>
      <c r="R209" s="245"/>
      <c r="S209" s="245"/>
      <c r="T209" s="246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7" t="s">
        <v>226</v>
      </c>
      <c r="AU209" s="247" t="s">
        <v>84</v>
      </c>
      <c r="AV209" s="14" t="s">
        <v>84</v>
      </c>
      <c r="AW209" s="14" t="s">
        <v>35</v>
      </c>
      <c r="AX209" s="14" t="s">
        <v>82</v>
      </c>
      <c r="AY209" s="247" t="s">
        <v>215</v>
      </c>
    </row>
    <row r="210" spans="1:65" s="2" customFormat="1" ht="49.05" customHeight="1">
      <c r="A210" s="40"/>
      <c r="B210" s="41"/>
      <c r="C210" s="208" t="s">
        <v>387</v>
      </c>
      <c r="D210" s="208" t="s">
        <v>217</v>
      </c>
      <c r="E210" s="209" t="s">
        <v>388</v>
      </c>
      <c r="F210" s="210" t="s">
        <v>389</v>
      </c>
      <c r="G210" s="211" t="s">
        <v>384</v>
      </c>
      <c r="H210" s="212">
        <v>180</v>
      </c>
      <c r="I210" s="213"/>
      <c r="J210" s="214">
        <f>ROUND(I210*H210,2)</f>
        <v>0</v>
      </c>
      <c r="K210" s="210" t="s">
        <v>221</v>
      </c>
      <c r="L210" s="46"/>
      <c r="M210" s="215" t="s">
        <v>28</v>
      </c>
      <c r="N210" s="216" t="s">
        <v>45</v>
      </c>
      <c r="O210" s="86"/>
      <c r="P210" s="217">
        <f>O210*H210</f>
        <v>0</v>
      </c>
      <c r="Q210" s="217">
        <v>0</v>
      </c>
      <c r="R210" s="217">
        <f>Q210*H210</f>
        <v>0</v>
      </c>
      <c r="S210" s="217">
        <v>0</v>
      </c>
      <c r="T210" s="218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9" t="s">
        <v>222</v>
      </c>
      <c r="AT210" s="219" t="s">
        <v>217</v>
      </c>
      <c r="AU210" s="219" t="s">
        <v>84</v>
      </c>
      <c r="AY210" s="19" t="s">
        <v>215</v>
      </c>
      <c r="BE210" s="220">
        <f>IF(N210="základní",J210,0)</f>
        <v>0</v>
      </c>
      <c r="BF210" s="220">
        <f>IF(N210="snížená",J210,0)</f>
        <v>0</v>
      </c>
      <c r="BG210" s="220">
        <f>IF(N210="zákl. přenesená",J210,0)</f>
        <v>0</v>
      </c>
      <c r="BH210" s="220">
        <f>IF(N210="sníž. přenesená",J210,0)</f>
        <v>0</v>
      </c>
      <c r="BI210" s="220">
        <f>IF(N210="nulová",J210,0)</f>
        <v>0</v>
      </c>
      <c r="BJ210" s="19" t="s">
        <v>82</v>
      </c>
      <c r="BK210" s="220">
        <f>ROUND(I210*H210,2)</f>
        <v>0</v>
      </c>
      <c r="BL210" s="19" t="s">
        <v>222</v>
      </c>
      <c r="BM210" s="219" t="s">
        <v>390</v>
      </c>
    </row>
    <row r="211" spans="1:47" s="2" customFormat="1" ht="12">
      <c r="A211" s="40"/>
      <c r="B211" s="41"/>
      <c r="C211" s="42"/>
      <c r="D211" s="221" t="s">
        <v>224</v>
      </c>
      <c r="E211" s="42"/>
      <c r="F211" s="222" t="s">
        <v>391</v>
      </c>
      <c r="G211" s="42"/>
      <c r="H211" s="42"/>
      <c r="I211" s="223"/>
      <c r="J211" s="42"/>
      <c r="K211" s="42"/>
      <c r="L211" s="46"/>
      <c r="M211" s="224"/>
      <c r="N211" s="225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224</v>
      </c>
      <c r="AU211" s="19" t="s">
        <v>84</v>
      </c>
    </row>
    <row r="212" spans="1:51" s="13" customFormat="1" ht="12">
      <c r="A212" s="13"/>
      <c r="B212" s="226"/>
      <c r="C212" s="227"/>
      <c r="D212" s="228" t="s">
        <v>226</v>
      </c>
      <c r="E212" s="229" t="s">
        <v>28</v>
      </c>
      <c r="F212" s="230" t="s">
        <v>227</v>
      </c>
      <c r="G212" s="227"/>
      <c r="H212" s="229" t="s">
        <v>28</v>
      </c>
      <c r="I212" s="231"/>
      <c r="J212" s="227"/>
      <c r="K212" s="227"/>
      <c r="L212" s="232"/>
      <c r="M212" s="233"/>
      <c r="N212" s="234"/>
      <c r="O212" s="234"/>
      <c r="P212" s="234"/>
      <c r="Q212" s="234"/>
      <c r="R212" s="234"/>
      <c r="S212" s="234"/>
      <c r="T212" s="23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6" t="s">
        <v>226</v>
      </c>
      <c r="AU212" s="236" t="s">
        <v>84</v>
      </c>
      <c r="AV212" s="13" t="s">
        <v>82</v>
      </c>
      <c r="AW212" s="13" t="s">
        <v>35</v>
      </c>
      <c r="AX212" s="13" t="s">
        <v>74</v>
      </c>
      <c r="AY212" s="236" t="s">
        <v>215</v>
      </c>
    </row>
    <row r="213" spans="1:51" s="14" customFormat="1" ht="12">
      <c r="A213" s="14"/>
      <c r="B213" s="237"/>
      <c r="C213" s="238"/>
      <c r="D213" s="228" t="s">
        <v>226</v>
      </c>
      <c r="E213" s="239" t="s">
        <v>28</v>
      </c>
      <c r="F213" s="240" t="s">
        <v>392</v>
      </c>
      <c r="G213" s="238"/>
      <c r="H213" s="241">
        <v>180</v>
      </c>
      <c r="I213" s="242"/>
      <c r="J213" s="238"/>
      <c r="K213" s="238"/>
      <c r="L213" s="243"/>
      <c r="M213" s="244"/>
      <c r="N213" s="245"/>
      <c r="O213" s="245"/>
      <c r="P213" s="245"/>
      <c r="Q213" s="245"/>
      <c r="R213" s="245"/>
      <c r="S213" s="245"/>
      <c r="T213" s="246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7" t="s">
        <v>226</v>
      </c>
      <c r="AU213" s="247" t="s">
        <v>84</v>
      </c>
      <c r="AV213" s="14" t="s">
        <v>84</v>
      </c>
      <c r="AW213" s="14" t="s">
        <v>35</v>
      </c>
      <c r="AX213" s="14" t="s">
        <v>82</v>
      </c>
      <c r="AY213" s="247" t="s">
        <v>215</v>
      </c>
    </row>
    <row r="214" spans="1:65" s="2" customFormat="1" ht="44.25" customHeight="1">
      <c r="A214" s="40"/>
      <c r="B214" s="41"/>
      <c r="C214" s="208" t="s">
        <v>393</v>
      </c>
      <c r="D214" s="208" t="s">
        <v>217</v>
      </c>
      <c r="E214" s="209" t="s">
        <v>394</v>
      </c>
      <c r="F214" s="210" t="s">
        <v>395</v>
      </c>
      <c r="G214" s="211" t="s">
        <v>384</v>
      </c>
      <c r="H214" s="212">
        <v>3</v>
      </c>
      <c r="I214" s="213"/>
      <c r="J214" s="214">
        <f>ROUND(I214*H214,2)</f>
        <v>0</v>
      </c>
      <c r="K214" s="210" t="s">
        <v>221</v>
      </c>
      <c r="L214" s="46"/>
      <c r="M214" s="215" t="s">
        <v>28</v>
      </c>
      <c r="N214" s="216" t="s">
        <v>45</v>
      </c>
      <c r="O214" s="86"/>
      <c r="P214" s="217">
        <f>O214*H214</f>
        <v>0</v>
      </c>
      <c r="Q214" s="217">
        <v>0</v>
      </c>
      <c r="R214" s="217">
        <f>Q214*H214</f>
        <v>0</v>
      </c>
      <c r="S214" s="217">
        <v>0</v>
      </c>
      <c r="T214" s="218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9" t="s">
        <v>222</v>
      </c>
      <c r="AT214" s="219" t="s">
        <v>217</v>
      </c>
      <c r="AU214" s="219" t="s">
        <v>84</v>
      </c>
      <c r="AY214" s="19" t="s">
        <v>215</v>
      </c>
      <c r="BE214" s="220">
        <f>IF(N214="základní",J214,0)</f>
        <v>0</v>
      </c>
      <c r="BF214" s="220">
        <f>IF(N214="snížená",J214,0)</f>
        <v>0</v>
      </c>
      <c r="BG214" s="220">
        <f>IF(N214="zákl. přenesená",J214,0)</f>
        <v>0</v>
      </c>
      <c r="BH214" s="220">
        <f>IF(N214="sníž. přenesená",J214,0)</f>
        <v>0</v>
      </c>
      <c r="BI214" s="220">
        <f>IF(N214="nulová",J214,0)</f>
        <v>0</v>
      </c>
      <c r="BJ214" s="19" t="s">
        <v>82</v>
      </c>
      <c r="BK214" s="220">
        <f>ROUND(I214*H214,2)</f>
        <v>0</v>
      </c>
      <c r="BL214" s="19" t="s">
        <v>222</v>
      </c>
      <c r="BM214" s="219" t="s">
        <v>396</v>
      </c>
    </row>
    <row r="215" spans="1:47" s="2" customFormat="1" ht="12">
      <c r="A215" s="40"/>
      <c r="B215" s="41"/>
      <c r="C215" s="42"/>
      <c r="D215" s="221" t="s">
        <v>224</v>
      </c>
      <c r="E215" s="42"/>
      <c r="F215" s="222" t="s">
        <v>397</v>
      </c>
      <c r="G215" s="42"/>
      <c r="H215" s="42"/>
      <c r="I215" s="223"/>
      <c r="J215" s="42"/>
      <c r="K215" s="42"/>
      <c r="L215" s="46"/>
      <c r="M215" s="224"/>
      <c r="N215" s="225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224</v>
      </c>
      <c r="AU215" s="19" t="s">
        <v>84</v>
      </c>
    </row>
    <row r="216" spans="1:51" s="13" customFormat="1" ht="12">
      <c r="A216" s="13"/>
      <c r="B216" s="226"/>
      <c r="C216" s="227"/>
      <c r="D216" s="228" t="s">
        <v>226</v>
      </c>
      <c r="E216" s="229" t="s">
        <v>28</v>
      </c>
      <c r="F216" s="230" t="s">
        <v>227</v>
      </c>
      <c r="G216" s="227"/>
      <c r="H216" s="229" t="s">
        <v>28</v>
      </c>
      <c r="I216" s="231"/>
      <c r="J216" s="227"/>
      <c r="K216" s="227"/>
      <c r="L216" s="232"/>
      <c r="M216" s="233"/>
      <c r="N216" s="234"/>
      <c r="O216" s="234"/>
      <c r="P216" s="234"/>
      <c r="Q216" s="234"/>
      <c r="R216" s="234"/>
      <c r="S216" s="234"/>
      <c r="T216" s="23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6" t="s">
        <v>226</v>
      </c>
      <c r="AU216" s="236" t="s">
        <v>84</v>
      </c>
      <c r="AV216" s="13" t="s">
        <v>82</v>
      </c>
      <c r="AW216" s="13" t="s">
        <v>35</v>
      </c>
      <c r="AX216" s="13" t="s">
        <v>74</v>
      </c>
      <c r="AY216" s="236" t="s">
        <v>215</v>
      </c>
    </row>
    <row r="217" spans="1:51" s="14" customFormat="1" ht="12">
      <c r="A217" s="14"/>
      <c r="B217" s="237"/>
      <c r="C217" s="238"/>
      <c r="D217" s="228" t="s">
        <v>226</v>
      </c>
      <c r="E217" s="239" t="s">
        <v>28</v>
      </c>
      <c r="F217" s="240" t="s">
        <v>240</v>
      </c>
      <c r="G217" s="238"/>
      <c r="H217" s="241">
        <v>3</v>
      </c>
      <c r="I217" s="242"/>
      <c r="J217" s="238"/>
      <c r="K217" s="238"/>
      <c r="L217" s="243"/>
      <c r="M217" s="244"/>
      <c r="N217" s="245"/>
      <c r="O217" s="245"/>
      <c r="P217" s="245"/>
      <c r="Q217" s="245"/>
      <c r="R217" s="245"/>
      <c r="S217" s="245"/>
      <c r="T217" s="246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7" t="s">
        <v>226</v>
      </c>
      <c r="AU217" s="247" t="s">
        <v>84</v>
      </c>
      <c r="AV217" s="14" t="s">
        <v>84</v>
      </c>
      <c r="AW217" s="14" t="s">
        <v>35</v>
      </c>
      <c r="AX217" s="14" t="s">
        <v>82</v>
      </c>
      <c r="AY217" s="247" t="s">
        <v>215</v>
      </c>
    </row>
    <row r="218" spans="1:65" s="2" customFormat="1" ht="37.8" customHeight="1">
      <c r="A218" s="40"/>
      <c r="B218" s="41"/>
      <c r="C218" s="208" t="s">
        <v>398</v>
      </c>
      <c r="D218" s="208" t="s">
        <v>217</v>
      </c>
      <c r="E218" s="209" t="s">
        <v>399</v>
      </c>
      <c r="F218" s="210" t="s">
        <v>400</v>
      </c>
      <c r="G218" s="211" t="s">
        <v>243</v>
      </c>
      <c r="H218" s="212">
        <v>44.3</v>
      </c>
      <c r="I218" s="213"/>
      <c r="J218" s="214">
        <f>ROUND(I218*H218,2)</f>
        <v>0</v>
      </c>
      <c r="K218" s="210" t="s">
        <v>221</v>
      </c>
      <c r="L218" s="46"/>
      <c r="M218" s="215" t="s">
        <v>28</v>
      </c>
      <c r="N218" s="216" t="s">
        <v>45</v>
      </c>
      <c r="O218" s="86"/>
      <c r="P218" s="217">
        <f>O218*H218</f>
        <v>0</v>
      </c>
      <c r="Q218" s="217">
        <v>0.00013</v>
      </c>
      <c r="R218" s="217">
        <f>Q218*H218</f>
        <v>0.005758999999999999</v>
      </c>
      <c r="S218" s="217">
        <v>0</v>
      </c>
      <c r="T218" s="218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9" t="s">
        <v>222</v>
      </c>
      <c r="AT218" s="219" t="s">
        <v>217</v>
      </c>
      <c r="AU218" s="219" t="s">
        <v>84</v>
      </c>
      <c r="AY218" s="19" t="s">
        <v>215</v>
      </c>
      <c r="BE218" s="220">
        <f>IF(N218="základní",J218,0)</f>
        <v>0</v>
      </c>
      <c r="BF218" s="220">
        <f>IF(N218="snížená",J218,0)</f>
        <v>0</v>
      </c>
      <c r="BG218" s="220">
        <f>IF(N218="zákl. přenesená",J218,0)</f>
        <v>0</v>
      </c>
      <c r="BH218" s="220">
        <f>IF(N218="sníž. přenesená",J218,0)</f>
        <v>0</v>
      </c>
      <c r="BI218" s="220">
        <f>IF(N218="nulová",J218,0)</f>
        <v>0</v>
      </c>
      <c r="BJ218" s="19" t="s">
        <v>82</v>
      </c>
      <c r="BK218" s="220">
        <f>ROUND(I218*H218,2)</f>
        <v>0</v>
      </c>
      <c r="BL218" s="19" t="s">
        <v>222</v>
      </c>
      <c r="BM218" s="219" t="s">
        <v>401</v>
      </c>
    </row>
    <row r="219" spans="1:47" s="2" customFormat="1" ht="12">
      <c r="A219" s="40"/>
      <c r="B219" s="41"/>
      <c r="C219" s="42"/>
      <c r="D219" s="221" t="s">
        <v>224</v>
      </c>
      <c r="E219" s="42"/>
      <c r="F219" s="222" t="s">
        <v>402</v>
      </c>
      <c r="G219" s="42"/>
      <c r="H219" s="42"/>
      <c r="I219" s="223"/>
      <c r="J219" s="42"/>
      <c r="K219" s="42"/>
      <c r="L219" s="46"/>
      <c r="M219" s="224"/>
      <c r="N219" s="225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224</v>
      </c>
      <c r="AU219" s="19" t="s">
        <v>84</v>
      </c>
    </row>
    <row r="220" spans="1:51" s="13" customFormat="1" ht="12">
      <c r="A220" s="13"/>
      <c r="B220" s="226"/>
      <c r="C220" s="227"/>
      <c r="D220" s="228" t="s">
        <v>226</v>
      </c>
      <c r="E220" s="229" t="s">
        <v>28</v>
      </c>
      <c r="F220" s="230" t="s">
        <v>262</v>
      </c>
      <c r="G220" s="227"/>
      <c r="H220" s="229" t="s">
        <v>28</v>
      </c>
      <c r="I220" s="231"/>
      <c r="J220" s="227"/>
      <c r="K220" s="227"/>
      <c r="L220" s="232"/>
      <c r="M220" s="233"/>
      <c r="N220" s="234"/>
      <c r="O220" s="234"/>
      <c r="P220" s="234"/>
      <c r="Q220" s="234"/>
      <c r="R220" s="234"/>
      <c r="S220" s="234"/>
      <c r="T220" s="23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6" t="s">
        <v>226</v>
      </c>
      <c r="AU220" s="236" t="s">
        <v>84</v>
      </c>
      <c r="AV220" s="13" t="s">
        <v>82</v>
      </c>
      <c r="AW220" s="13" t="s">
        <v>35</v>
      </c>
      <c r="AX220" s="13" t="s">
        <v>74</v>
      </c>
      <c r="AY220" s="236" t="s">
        <v>215</v>
      </c>
    </row>
    <row r="221" spans="1:51" s="14" customFormat="1" ht="12">
      <c r="A221" s="14"/>
      <c r="B221" s="237"/>
      <c r="C221" s="238"/>
      <c r="D221" s="228" t="s">
        <v>226</v>
      </c>
      <c r="E221" s="239" t="s">
        <v>28</v>
      </c>
      <c r="F221" s="240" t="s">
        <v>263</v>
      </c>
      <c r="G221" s="238"/>
      <c r="H221" s="241">
        <v>44.3</v>
      </c>
      <c r="I221" s="242"/>
      <c r="J221" s="238"/>
      <c r="K221" s="238"/>
      <c r="L221" s="243"/>
      <c r="M221" s="244"/>
      <c r="N221" s="245"/>
      <c r="O221" s="245"/>
      <c r="P221" s="245"/>
      <c r="Q221" s="245"/>
      <c r="R221" s="245"/>
      <c r="S221" s="245"/>
      <c r="T221" s="246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7" t="s">
        <v>226</v>
      </c>
      <c r="AU221" s="247" t="s">
        <v>84</v>
      </c>
      <c r="AV221" s="14" t="s">
        <v>84</v>
      </c>
      <c r="AW221" s="14" t="s">
        <v>35</v>
      </c>
      <c r="AX221" s="14" t="s">
        <v>82</v>
      </c>
      <c r="AY221" s="247" t="s">
        <v>215</v>
      </c>
    </row>
    <row r="222" spans="1:65" s="2" customFormat="1" ht="37.8" customHeight="1">
      <c r="A222" s="40"/>
      <c r="B222" s="41"/>
      <c r="C222" s="208" t="s">
        <v>403</v>
      </c>
      <c r="D222" s="208" t="s">
        <v>217</v>
      </c>
      <c r="E222" s="209" t="s">
        <v>404</v>
      </c>
      <c r="F222" s="210" t="s">
        <v>405</v>
      </c>
      <c r="G222" s="211" t="s">
        <v>243</v>
      </c>
      <c r="H222" s="212">
        <v>65.68</v>
      </c>
      <c r="I222" s="213"/>
      <c r="J222" s="214">
        <f>ROUND(I222*H222,2)</f>
        <v>0</v>
      </c>
      <c r="K222" s="210" t="s">
        <v>221</v>
      </c>
      <c r="L222" s="46"/>
      <c r="M222" s="215" t="s">
        <v>28</v>
      </c>
      <c r="N222" s="216" t="s">
        <v>45</v>
      </c>
      <c r="O222" s="86"/>
      <c r="P222" s="217">
        <f>O222*H222</f>
        <v>0</v>
      </c>
      <c r="Q222" s="217">
        <v>0.00021</v>
      </c>
      <c r="R222" s="217">
        <f>Q222*H222</f>
        <v>0.013792800000000003</v>
      </c>
      <c r="S222" s="217">
        <v>0</v>
      </c>
      <c r="T222" s="218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9" t="s">
        <v>222</v>
      </c>
      <c r="AT222" s="219" t="s">
        <v>217</v>
      </c>
      <c r="AU222" s="219" t="s">
        <v>84</v>
      </c>
      <c r="AY222" s="19" t="s">
        <v>215</v>
      </c>
      <c r="BE222" s="220">
        <f>IF(N222="základní",J222,0)</f>
        <v>0</v>
      </c>
      <c r="BF222" s="220">
        <f>IF(N222="snížená",J222,0)</f>
        <v>0</v>
      </c>
      <c r="BG222" s="220">
        <f>IF(N222="zákl. přenesená",J222,0)</f>
        <v>0</v>
      </c>
      <c r="BH222" s="220">
        <f>IF(N222="sníž. přenesená",J222,0)</f>
        <v>0</v>
      </c>
      <c r="BI222" s="220">
        <f>IF(N222="nulová",J222,0)</f>
        <v>0</v>
      </c>
      <c r="BJ222" s="19" t="s">
        <v>82</v>
      </c>
      <c r="BK222" s="220">
        <f>ROUND(I222*H222,2)</f>
        <v>0</v>
      </c>
      <c r="BL222" s="19" t="s">
        <v>222</v>
      </c>
      <c r="BM222" s="219" t="s">
        <v>406</v>
      </c>
    </row>
    <row r="223" spans="1:47" s="2" customFormat="1" ht="12">
      <c r="A223" s="40"/>
      <c r="B223" s="41"/>
      <c r="C223" s="42"/>
      <c r="D223" s="221" t="s">
        <v>224</v>
      </c>
      <c r="E223" s="42"/>
      <c r="F223" s="222" t="s">
        <v>407</v>
      </c>
      <c r="G223" s="42"/>
      <c r="H223" s="42"/>
      <c r="I223" s="223"/>
      <c r="J223" s="42"/>
      <c r="K223" s="42"/>
      <c r="L223" s="46"/>
      <c r="M223" s="224"/>
      <c r="N223" s="225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224</v>
      </c>
      <c r="AU223" s="19" t="s">
        <v>84</v>
      </c>
    </row>
    <row r="224" spans="1:51" s="13" customFormat="1" ht="12">
      <c r="A224" s="13"/>
      <c r="B224" s="226"/>
      <c r="C224" s="227"/>
      <c r="D224" s="228" t="s">
        <v>226</v>
      </c>
      <c r="E224" s="229" t="s">
        <v>28</v>
      </c>
      <c r="F224" s="230" t="s">
        <v>227</v>
      </c>
      <c r="G224" s="227"/>
      <c r="H224" s="229" t="s">
        <v>28</v>
      </c>
      <c r="I224" s="231"/>
      <c r="J224" s="227"/>
      <c r="K224" s="227"/>
      <c r="L224" s="232"/>
      <c r="M224" s="233"/>
      <c r="N224" s="234"/>
      <c r="O224" s="234"/>
      <c r="P224" s="234"/>
      <c r="Q224" s="234"/>
      <c r="R224" s="234"/>
      <c r="S224" s="234"/>
      <c r="T224" s="23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6" t="s">
        <v>226</v>
      </c>
      <c r="AU224" s="236" t="s">
        <v>84</v>
      </c>
      <c r="AV224" s="13" t="s">
        <v>82</v>
      </c>
      <c r="AW224" s="13" t="s">
        <v>35</v>
      </c>
      <c r="AX224" s="13" t="s">
        <v>74</v>
      </c>
      <c r="AY224" s="236" t="s">
        <v>215</v>
      </c>
    </row>
    <row r="225" spans="1:51" s="14" customFormat="1" ht="12">
      <c r="A225" s="14"/>
      <c r="B225" s="237"/>
      <c r="C225" s="238"/>
      <c r="D225" s="228" t="s">
        <v>226</v>
      </c>
      <c r="E225" s="239" t="s">
        <v>28</v>
      </c>
      <c r="F225" s="240" t="s">
        <v>408</v>
      </c>
      <c r="G225" s="238"/>
      <c r="H225" s="241">
        <v>65.68</v>
      </c>
      <c r="I225" s="242"/>
      <c r="J225" s="238"/>
      <c r="K225" s="238"/>
      <c r="L225" s="243"/>
      <c r="M225" s="244"/>
      <c r="N225" s="245"/>
      <c r="O225" s="245"/>
      <c r="P225" s="245"/>
      <c r="Q225" s="245"/>
      <c r="R225" s="245"/>
      <c r="S225" s="245"/>
      <c r="T225" s="246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7" t="s">
        <v>226</v>
      </c>
      <c r="AU225" s="247" t="s">
        <v>84</v>
      </c>
      <c r="AV225" s="14" t="s">
        <v>84</v>
      </c>
      <c r="AW225" s="14" t="s">
        <v>35</v>
      </c>
      <c r="AX225" s="14" t="s">
        <v>82</v>
      </c>
      <c r="AY225" s="247" t="s">
        <v>215</v>
      </c>
    </row>
    <row r="226" spans="1:63" s="12" customFormat="1" ht="22.8" customHeight="1">
      <c r="A226" s="12"/>
      <c r="B226" s="192"/>
      <c r="C226" s="193"/>
      <c r="D226" s="194" t="s">
        <v>73</v>
      </c>
      <c r="E226" s="206" t="s">
        <v>409</v>
      </c>
      <c r="F226" s="206" t="s">
        <v>410</v>
      </c>
      <c r="G226" s="193"/>
      <c r="H226" s="193"/>
      <c r="I226" s="196"/>
      <c r="J226" s="207">
        <f>BK226</f>
        <v>0</v>
      </c>
      <c r="K226" s="193"/>
      <c r="L226" s="198"/>
      <c r="M226" s="199"/>
      <c r="N226" s="200"/>
      <c r="O226" s="200"/>
      <c r="P226" s="201">
        <f>SUM(P227:P246)</f>
        <v>0</v>
      </c>
      <c r="Q226" s="200"/>
      <c r="R226" s="201">
        <f>SUM(R227:R246)</f>
        <v>0.0747762</v>
      </c>
      <c r="S226" s="200"/>
      <c r="T226" s="202">
        <f>SUM(T227:T246)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3" t="s">
        <v>82</v>
      </c>
      <c r="AT226" s="204" t="s">
        <v>73</v>
      </c>
      <c r="AU226" s="204" t="s">
        <v>82</v>
      </c>
      <c r="AY226" s="203" t="s">
        <v>215</v>
      </c>
      <c r="BK226" s="205">
        <f>SUM(BK227:BK246)</f>
        <v>0</v>
      </c>
    </row>
    <row r="227" spans="1:65" s="2" customFormat="1" ht="37.8" customHeight="1">
      <c r="A227" s="40"/>
      <c r="B227" s="41"/>
      <c r="C227" s="208" t="s">
        <v>411</v>
      </c>
      <c r="D227" s="208" t="s">
        <v>217</v>
      </c>
      <c r="E227" s="209" t="s">
        <v>412</v>
      </c>
      <c r="F227" s="210" t="s">
        <v>413</v>
      </c>
      <c r="G227" s="211" t="s">
        <v>243</v>
      </c>
      <c r="H227" s="212">
        <v>44.3</v>
      </c>
      <c r="I227" s="213"/>
      <c r="J227" s="214">
        <f>ROUND(I227*H227,2)</f>
        <v>0</v>
      </c>
      <c r="K227" s="210" t="s">
        <v>221</v>
      </c>
      <c r="L227" s="46"/>
      <c r="M227" s="215" t="s">
        <v>28</v>
      </c>
      <c r="N227" s="216" t="s">
        <v>45</v>
      </c>
      <c r="O227" s="86"/>
      <c r="P227" s="217">
        <f>O227*H227</f>
        <v>0</v>
      </c>
      <c r="Q227" s="217">
        <v>4E-05</v>
      </c>
      <c r="R227" s="217">
        <f>Q227*H227</f>
        <v>0.0017720000000000001</v>
      </c>
      <c r="S227" s="217">
        <v>0</v>
      </c>
      <c r="T227" s="218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9" t="s">
        <v>222</v>
      </c>
      <c r="AT227" s="219" t="s">
        <v>217</v>
      </c>
      <c r="AU227" s="219" t="s">
        <v>84</v>
      </c>
      <c r="AY227" s="19" t="s">
        <v>215</v>
      </c>
      <c r="BE227" s="220">
        <f>IF(N227="základní",J227,0)</f>
        <v>0</v>
      </c>
      <c r="BF227" s="220">
        <f>IF(N227="snížená",J227,0)</f>
        <v>0</v>
      </c>
      <c r="BG227" s="220">
        <f>IF(N227="zákl. přenesená",J227,0)</f>
        <v>0</v>
      </c>
      <c r="BH227" s="220">
        <f>IF(N227="sníž. přenesená",J227,0)</f>
        <v>0</v>
      </c>
      <c r="BI227" s="220">
        <f>IF(N227="nulová",J227,0)</f>
        <v>0</v>
      </c>
      <c r="BJ227" s="19" t="s">
        <v>82</v>
      </c>
      <c r="BK227" s="220">
        <f>ROUND(I227*H227,2)</f>
        <v>0</v>
      </c>
      <c r="BL227" s="19" t="s">
        <v>222</v>
      </c>
      <c r="BM227" s="219" t="s">
        <v>414</v>
      </c>
    </row>
    <row r="228" spans="1:47" s="2" customFormat="1" ht="12">
      <c r="A228" s="40"/>
      <c r="B228" s="41"/>
      <c r="C228" s="42"/>
      <c r="D228" s="221" t="s">
        <v>224</v>
      </c>
      <c r="E228" s="42"/>
      <c r="F228" s="222" t="s">
        <v>415</v>
      </c>
      <c r="G228" s="42"/>
      <c r="H228" s="42"/>
      <c r="I228" s="223"/>
      <c r="J228" s="42"/>
      <c r="K228" s="42"/>
      <c r="L228" s="46"/>
      <c r="M228" s="224"/>
      <c r="N228" s="225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224</v>
      </c>
      <c r="AU228" s="19" t="s">
        <v>84</v>
      </c>
    </row>
    <row r="229" spans="1:51" s="13" customFormat="1" ht="12">
      <c r="A229" s="13"/>
      <c r="B229" s="226"/>
      <c r="C229" s="227"/>
      <c r="D229" s="228" t="s">
        <v>226</v>
      </c>
      <c r="E229" s="229" t="s">
        <v>28</v>
      </c>
      <c r="F229" s="230" t="s">
        <v>262</v>
      </c>
      <c r="G229" s="227"/>
      <c r="H229" s="229" t="s">
        <v>28</v>
      </c>
      <c r="I229" s="231"/>
      <c r="J229" s="227"/>
      <c r="K229" s="227"/>
      <c r="L229" s="232"/>
      <c r="M229" s="233"/>
      <c r="N229" s="234"/>
      <c r="O229" s="234"/>
      <c r="P229" s="234"/>
      <c r="Q229" s="234"/>
      <c r="R229" s="234"/>
      <c r="S229" s="234"/>
      <c r="T229" s="23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6" t="s">
        <v>226</v>
      </c>
      <c r="AU229" s="236" t="s">
        <v>84</v>
      </c>
      <c r="AV229" s="13" t="s">
        <v>82</v>
      </c>
      <c r="AW229" s="13" t="s">
        <v>35</v>
      </c>
      <c r="AX229" s="13" t="s">
        <v>74</v>
      </c>
      <c r="AY229" s="236" t="s">
        <v>215</v>
      </c>
    </row>
    <row r="230" spans="1:51" s="14" customFormat="1" ht="12">
      <c r="A230" s="14"/>
      <c r="B230" s="237"/>
      <c r="C230" s="238"/>
      <c r="D230" s="228" t="s">
        <v>226</v>
      </c>
      <c r="E230" s="239" t="s">
        <v>28</v>
      </c>
      <c r="F230" s="240" t="s">
        <v>263</v>
      </c>
      <c r="G230" s="238"/>
      <c r="H230" s="241">
        <v>44.3</v>
      </c>
      <c r="I230" s="242"/>
      <c r="J230" s="238"/>
      <c r="K230" s="238"/>
      <c r="L230" s="243"/>
      <c r="M230" s="244"/>
      <c r="N230" s="245"/>
      <c r="O230" s="245"/>
      <c r="P230" s="245"/>
      <c r="Q230" s="245"/>
      <c r="R230" s="245"/>
      <c r="S230" s="245"/>
      <c r="T230" s="246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7" t="s">
        <v>226</v>
      </c>
      <c r="AU230" s="247" t="s">
        <v>84</v>
      </c>
      <c r="AV230" s="14" t="s">
        <v>84</v>
      </c>
      <c r="AW230" s="14" t="s">
        <v>35</v>
      </c>
      <c r="AX230" s="14" t="s">
        <v>82</v>
      </c>
      <c r="AY230" s="247" t="s">
        <v>215</v>
      </c>
    </row>
    <row r="231" spans="1:65" s="2" customFormat="1" ht="49.05" customHeight="1">
      <c r="A231" s="40"/>
      <c r="B231" s="41"/>
      <c r="C231" s="208" t="s">
        <v>416</v>
      </c>
      <c r="D231" s="208" t="s">
        <v>217</v>
      </c>
      <c r="E231" s="209" t="s">
        <v>417</v>
      </c>
      <c r="F231" s="210" t="s">
        <v>418</v>
      </c>
      <c r="G231" s="211" t="s">
        <v>243</v>
      </c>
      <c r="H231" s="212">
        <v>266.14</v>
      </c>
      <c r="I231" s="213"/>
      <c r="J231" s="214">
        <f>ROUND(I231*H231,2)</f>
        <v>0</v>
      </c>
      <c r="K231" s="210" t="s">
        <v>221</v>
      </c>
      <c r="L231" s="46"/>
      <c r="M231" s="215" t="s">
        <v>28</v>
      </c>
      <c r="N231" s="216" t="s">
        <v>45</v>
      </c>
      <c r="O231" s="86"/>
      <c r="P231" s="217">
        <f>O231*H231</f>
        <v>0</v>
      </c>
      <c r="Q231" s="217">
        <v>3E-05</v>
      </c>
      <c r="R231" s="217">
        <f>Q231*H231</f>
        <v>0.0079842</v>
      </c>
      <c r="S231" s="217">
        <v>0</v>
      </c>
      <c r="T231" s="218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9" t="s">
        <v>222</v>
      </c>
      <c r="AT231" s="219" t="s">
        <v>217</v>
      </c>
      <c r="AU231" s="219" t="s">
        <v>84</v>
      </c>
      <c r="AY231" s="19" t="s">
        <v>215</v>
      </c>
      <c r="BE231" s="220">
        <f>IF(N231="základní",J231,0)</f>
        <v>0</v>
      </c>
      <c r="BF231" s="220">
        <f>IF(N231="snížená",J231,0)</f>
        <v>0</v>
      </c>
      <c r="BG231" s="220">
        <f>IF(N231="zákl. přenesená",J231,0)</f>
        <v>0</v>
      </c>
      <c r="BH231" s="220">
        <f>IF(N231="sníž. přenesená",J231,0)</f>
        <v>0</v>
      </c>
      <c r="BI231" s="220">
        <f>IF(N231="nulová",J231,0)</f>
        <v>0</v>
      </c>
      <c r="BJ231" s="19" t="s">
        <v>82</v>
      </c>
      <c r="BK231" s="220">
        <f>ROUND(I231*H231,2)</f>
        <v>0</v>
      </c>
      <c r="BL231" s="19" t="s">
        <v>222</v>
      </c>
      <c r="BM231" s="219" t="s">
        <v>419</v>
      </c>
    </row>
    <row r="232" spans="1:47" s="2" customFormat="1" ht="12">
      <c r="A232" s="40"/>
      <c r="B232" s="41"/>
      <c r="C232" s="42"/>
      <c r="D232" s="221" t="s">
        <v>224</v>
      </c>
      <c r="E232" s="42"/>
      <c r="F232" s="222" t="s">
        <v>420</v>
      </c>
      <c r="G232" s="42"/>
      <c r="H232" s="42"/>
      <c r="I232" s="223"/>
      <c r="J232" s="42"/>
      <c r="K232" s="42"/>
      <c r="L232" s="46"/>
      <c r="M232" s="224"/>
      <c r="N232" s="225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224</v>
      </c>
      <c r="AU232" s="19" t="s">
        <v>84</v>
      </c>
    </row>
    <row r="233" spans="1:51" s="13" customFormat="1" ht="12">
      <c r="A233" s="13"/>
      <c r="B233" s="226"/>
      <c r="C233" s="227"/>
      <c r="D233" s="228" t="s">
        <v>226</v>
      </c>
      <c r="E233" s="229" t="s">
        <v>28</v>
      </c>
      <c r="F233" s="230" t="s">
        <v>227</v>
      </c>
      <c r="G233" s="227"/>
      <c r="H233" s="229" t="s">
        <v>28</v>
      </c>
      <c r="I233" s="231"/>
      <c r="J233" s="227"/>
      <c r="K233" s="227"/>
      <c r="L233" s="232"/>
      <c r="M233" s="233"/>
      <c r="N233" s="234"/>
      <c r="O233" s="234"/>
      <c r="P233" s="234"/>
      <c r="Q233" s="234"/>
      <c r="R233" s="234"/>
      <c r="S233" s="234"/>
      <c r="T233" s="23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6" t="s">
        <v>226</v>
      </c>
      <c r="AU233" s="236" t="s">
        <v>84</v>
      </c>
      <c r="AV233" s="13" t="s">
        <v>82</v>
      </c>
      <c r="AW233" s="13" t="s">
        <v>35</v>
      </c>
      <c r="AX233" s="13" t="s">
        <v>74</v>
      </c>
      <c r="AY233" s="236" t="s">
        <v>215</v>
      </c>
    </row>
    <row r="234" spans="1:51" s="14" customFormat="1" ht="12">
      <c r="A234" s="14"/>
      <c r="B234" s="237"/>
      <c r="C234" s="238"/>
      <c r="D234" s="228" t="s">
        <v>226</v>
      </c>
      <c r="E234" s="239" t="s">
        <v>28</v>
      </c>
      <c r="F234" s="240" t="s">
        <v>421</v>
      </c>
      <c r="G234" s="238"/>
      <c r="H234" s="241">
        <v>266.14</v>
      </c>
      <c r="I234" s="242"/>
      <c r="J234" s="238"/>
      <c r="K234" s="238"/>
      <c r="L234" s="243"/>
      <c r="M234" s="244"/>
      <c r="N234" s="245"/>
      <c r="O234" s="245"/>
      <c r="P234" s="245"/>
      <c r="Q234" s="245"/>
      <c r="R234" s="245"/>
      <c r="S234" s="245"/>
      <c r="T234" s="246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7" t="s">
        <v>226</v>
      </c>
      <c r="AU234" s="247" t="s">
        <v>84</v>
      </c>
      <c r="AV234" s="14" t="s">
        <v>84</v>
      </c>
      <c r="AW234" s="14" t="s">
        <v>35</v>
      </c>
      <c r="AX234" s="14" t="s">
        <v>82</v>
      </c>
      <c r="AY234" s="247" t="s">
        <v>215</v>
      </c>
    </row>
    <row r="235" spans="1:65" s="2" customFormat="1" ht="49.05" customHeight="1">
      <c r="A235" s="40"/>
      <c r="B235" s="41"/>
      <c r="C235" s="208" t="s">
        <v>422</v>
      </c>
      <c r="D235" s="208" t="s">
        <v>217</v>
      </c>
      <c r="E235" s="209" t="s">
        <v>423</v>
      </c>
      <c r="F235" s="210" t="s">
        <v>424</v>
      </c>
      <c r="G235" s="211" t="s">
        <v>384</v>
      </c>
      <c r="H235" s="212">
        <v>3</v>
      </c>
      <c r="I235" s="213"/>
      <c r="J235" s="214">
        <f>ROUND(I235*H235,2)</f>
        <v>0</v>
      </c>
      <c r="K235" s="210" t="s">
        <v>28</v>
      </c>
      <c r="L235" s="46"/>
      <c r="M235" s="215" t="s">
        <v>28</v>
      </c>
      <c r="N235" s="216" t="s">
        <v>45</v>
      </c>
      <c r="O235" s="86"/>
      <c r="P235" s="217">
        <f>O235*H235</f>
        <v>0</v>
      </c>
      <c r="Q235" s="217">
        <v>0.00468</v>
      </c>
      <c r="R235" s="217">
        <f>Q235*H235</f>
        <v>0.01404</v>
      </c>
      <c r="S235" s="217">
        <v>0</v>
      </c>
      <c r="T235" s="218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9" t="s">
        <v>222</v>
      </c>
      <c r="AT235" s="219" t="s">
        <v>217</v>
      </c>
      <c r="AU235" s="219" t="s">
        <v>84</v>
      </c>
      <c r="AY235" s="19" t="s">
        <v>215</v>
      </c>
      <c r="BE235" s="220">
        <f>IF(N235="základní",J235,0)</f>
        <v>0</v>
      </c>
      <c r="BF235" s="220">
        <f>IF(N235="snížená",J235,0)</f>
        <v>0</v>
      </c>
      <c r="BG235" s="220">
        <f>IF(N235="zákl. přenesená",J235,0)</f>
        <v>0</v>
      </c>
      <c r="BH235" s="220">
        <f>IF(N235="sníž. přenesená",J235,0)</f>
        <v>0</v>
      </c>
      <c r="BI235" s="220">
        <f>IF(N235="nulová",J235,0)</f>
        <v>0</v>
      </c>
      <c r="BJ235" s="19" t="s">
        <v>82</v>
      </c>
      <c r="BK235" s="220">
        <f>ROUND(I235*H235,2)</f>
        <v>0</v>
      </c>
      <c r="BL235" s="19" t="s">
        <v>222</v>
      </c>
      <c r="BM235" s="219" t="s">
        <v>425</v>
      </c>
    </row>
    <row r="236" spans="1:51" s="13" customFormat="1" ht="12">
      <c r="A236" s="13"/>
      <c r="B236" s="226"/>
      <c r="C236" s="227"/>
      <c r="D236" s="228" t="s">
        <v>226</v>
      </c>
      <c r="E236" s="229" t="s">
        <v>28</v>
      </c>
      <c r="F236" s="230" t="s">
        <v>227</v>
      </c>
      <c r="G236" s="227"/>
      <c r="H236" s="229" t="s">
        <v>28</v>
      </c>
      <c r="I236" s="231"/>
      <c r="J236" s="227"/>
      <c r="K236" s="227"/>
      <c r="L236" s="232"/>
      <c r="M236" s="233"/>
      <c r="N236" s="234"/>
      <c r="O236" s="234"/>
      <c r="P236" s="234"/>
      <c r="Q236" s="234"/>
      <c r="R236" s="234"/>
      <c r="S236" s="234"/>
      <c r="T236" s="23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6" t="s">
        <v>226</v>
      </c>
      <c r="AU236" s="236" t="s">
        <v>84</v>
      </c>
      <c r="AV236" s="13" t="s">
        <v>82</v>
      </c>
      <c r="AW236" s="13" t="s">
        <v>35</v>
      </c>
      <c r="AX236" s="13" t="s">
        <v>74</v>
      </c>
      <c r="AY236" s="236" t="s">
        <v>215</v>
      </c>
    </row>
    <row r="237" spans="1:51" s="14" customFormat="1" ht="12">
      <c r="A237" s="14"/>
      <c r="B237" s="237"/>
      <c r="C237" s="238"/>
      <c r="D237" s="228" t="s">
        <v>226</v>
      </c>
      <c r="E237" s="239" t="s">
        <v>28</v>
      </c>
      <c r="F237" s="240" t="s">
        <v>240</v>
      </c>
      <c r="G237" s="238"/>
      <c r="H237" s="241">
        <v>3</v>
      </c>
      <c r="I237" s="242"/>
      <c r="J237" s="238"/>
      <c r="K237" s="238"/>
      <c r="L237" s="243"/>
      <c r="M237" s="244"/>
      <c r="N237" s="245"/>
      <c r="O237" s="245"/>
      <c r="P237" s="245"/>
      <c r="Q237" s="245"/>
      <c r="R237" s="245"/>
      <c r="S237" s="245"/>
      <c r="T237" s="24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7" t="s">
        <v>226</v>
      </c>
      <c r="AU237" s="247" t="s">
        <v>84</v>
      </c>
      <c r="AV237" s="14" t="s">
        <v>84</v>
      </c>
      <c r="AW237" s="14" t="s">
        <v>35</v>
      </c>
      <c r="AX237" s="14" t="s">
        <v>82</v>
      </c>
      <c r="AY237" s="247" t="s">
        <v>215</v>
      </c>
    </row>
    <row r="238" spans="1:65" s="2" customFormat="1" ht="37.8" customHeight="1">
      <c r="A238" s="40"/>
      <c r="B238" s="41"/>
      <c r="C238" s="208" t="s">
        <v>426</v>
      </c>
      <c r="D238" s="208" t="s">
        <v>217</v>
      </c>
      <c r="E238" s="209" t="s">
        <v>427</v>
      </c>
      <c r="F238" s="210" t="s">
        <v>428</v>
      </c>
      <c r="G238" s="211" t="s">
        <v>276</v>
      </c>
      <c r="H238" s="212">
        <v>11.5</v>
      </c>
      <c r="I238" s="213"/>
      <c r="J238" s="214">
        <f>ROUND(I238*H238,2)</f>
        <v>0</v>
      </c>
      <c r="K238" s="210" t="s">
        <v>221</v>
      </c>
      <c r="L238" s="46"/>
      <c r="M238" s="215" t="s">
        <v>28</v>
      </c>
      <c r="N238" s="216" t="s">
        <v>45</v>
      </c>
      <c r="O238" s="86"/>
      <c r="P238" s="217">
        <f>O238*H238</f>
        <v>0</v>
      </c>
      <c r="Q238" s="217">
        <v>0.00052</v>
      </c>
      <c r="R238" s="217">
        <f>Q238*H238</f>
        <v>0.005979999999999999</v>
      </c>
      <c r="S238" s="217">
        <v>0</v>
      </c>
      <c r="T238" s="218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9" t="s">
        <v>222</v>
      </c>
      <c r="AT238" s="219" t="s">
        <v>217</v>
      </c>
      <c r="AU238" s="219" t="s">
        <v>84</v>
      </c>
      <c r="AY238" s="19" t="s">
        <v>215</v>
      </c>
      <c r="BE238" s="220">
        <f>IF(N238="základní",J238,0)</f>
        <v>0</v>
      </c>
      <c r="BF238" s="220">
        <f>IF(N238="snížená",J238,0)</f>
        <v>0</v>
      </c>
      <c r="BG238" s="220">
        <f>IF(N238="zákl. přenesená",J238,0)</f>
        <v>0</v>
      </c>
      <c r="BH238" s="220">
        <f>IF(N238="sníž. přenesená",J238,0)</f>
        <v>0</v>
      </c>
      <c r="BI238" s="220">
        <f>IF(N238="nulová",J238,0)</f>
        <v>0</v>
      </c>
      <c r="BJ238" s="19" t="s">
        <v>82</v>
      </c>
      <c r="BK238" s="220">
        <f>ROUND(I238*H238,2)</f>
        <v>0</v>
      </c>
      <c r="BL238" s="19" t="s">
        <v>222</v>
      </c>
      <c r="BM238" s="219" t="s">
        <v>429</v>
      </c>
    </row>
    <row r="239" spans="1:47" s="2" customFormat="1" ht="12">
      <c r="A239" s="40"/>
      <c r="B239" s="41"/>
      <c r="C239" s="42"/>
      <c r="D239" s="221" t="s">
        <v>224</v>
      </c>
      <c r="E239" s="42"/>
      <c r="F239" s="222" t="s">
        <v>430</v>
      </c>
      <c r="G239" s="42"/>
      <c r="H239" s="42"/>
      <c r="I239" s="223"/>
      <c r="J239" s="42"/>
      <c r="K239" s="42"/>
      <c r="L239" s="46"/>
      <c r="M239" s="224"/>
      <c r="N239" s="225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224</v>
      </c>
      <c r="AU239" s="19" t="s">
        <v>84</v>
      </c>
    </row>
    <row r="240" spans="1:51" s="13" customFormat="1" ht="12">
      <c r="A240" s="13"/>
      <c r="B240" s="226"/>
      <c r="C240" s="227"/>
      <c r="D240" s="228" t="s">
        <v>226</v>
      </c>
      <c r="E240" s="229" t="s">
        <v>28</v>
      </c>
      <c r="F240" s="230" t="s">
        <v>227</v>
      </c>
      <c r="G240" s="227"/>
      <c r="H240" s="229" t="s">
        <v>28</v>
      </c>
      <c r="I240" s="231"/>
      <c r="J240" s="227"/>
      <c r="K240" s="227"/>
      <c r="L240" s="232"/>
      <c r="M240" s="233"/>
      <c r="N240" s="234"/>
      <c r="O240" s="234"/>
      <c r="P240" s="234"/>
      <c r="Q240" s="234"/>
      <c r="R240" s="234"/>
      <c r="S240" s="234"/>
      <c r="T240" s="23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6" t="s">
        <v>226</v>
      </c>
      <c r="AU240" s="236" t="s">
        <v>84</v>
      </c>
      <c r="AV240" s="13" t="s">
        <v>82</v>
      </c>
      <c r="AW240" s="13" t="s">
        <v>35</v>
      </c>
      <c r="AX240" s="13" t="s">
        <v>74</v>
      </c>
      <c r="AY240" s="236" t="s">
        <v>215</v>
      </c>
    </row>
    <row r="241" spans="1:51" s="14" customFormat="1" ht="12">
      <c r="A241" s="14"/>
      <c r="B241" s="237"/>
      <c r="C241" s="238"/>
      <c r="D241" s="228" t="s">
        <v>226</v>
      </c>
      <c r="E241" s="239" t="s">
        <v>28</v>
      </c>
      <c r="F241" s="240" t="s">
        <v>431</v>
      </c>
      <c r="G241" s="238"/>
      <c r="H241" s="241">
        <v>11.5</v>
      </c>
      <c r="I241" s="242"/>
      <c r="J241" s="238"/>
      <c r="K241" s="238"/>
      <c r="L241" s="243"/>
      <c r="M241" s="244"/>
      <c r="N241" s="245"/>
      <c r="O241" s="245"/>
      <c r="P241" s="245"/>
      <c r="Q241" s="245"/>
      <c r="R241" s="245"/>
      <c r="S241" s="245"/>
      <c r="T241" s="246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7" t="s">
        <v>226</v>
      </c>
      <c r="AU241" s="247" t="s">
        <v>84</v>
      </c>
      <c r="AV241" s="14" t="s">
        <v>84</v>
      </c>
      <c r="AW241" s="14" t="s">
        <v>35</v>
      </c>
      <c r="AX241" s="14" t="s">
        <v>74</v>
      </c>
      <c r="AY241" s="247" t="s">
        <v>215</v>
      </c>
    </row>
    <row r="242" spans="1:51" s="15" customFormat="1" ht="12">
      <c r="A242" s="15"/>
      <c r="B242" s="248"/>
      <c r="C242" s="249"/>
      <c r="D242" s="228" t="s">
        <v>226</v>
      </c>
      <c r="E242" s="250" t="s">
        <v>432</v>
      </c>
      <c r="F242" s="251" t="s">
        <v>230</v>
      </c>
      <c r="G242" s="249"/>
      <c r="H242" s="252">
        <v>11.5</v>
      </c>
      <c r="I242" s="253"/>
      <c r="J242" s="249"/>
      <c r="K242" s="249"/>
      <c r="L242" s="254"/>
      <c r="M242" s="255"/>
      <c r="N242" s="256"/>
      <c r="O242" s="256"/>
      <c r="P242" s="256"/>
      <c r="Q242" s="256"/>
      <c r="R242" s="256"/>
      <c r="S242" s="256"/>
      <c r="T242" s="257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58" t="s">
        <v>226</v>
      </c>
      <c r="AU242" s="258" t="s">
        <v>84</v>
      </c>
      <c r="AV242" s="15" t="s">
        <v>222</v>
      </c>
      <c r="AW242" s="15" t="s">
        <v>35</v>
      </c>
      <c r="AX242" s="15" t="s">
        <v>82</v>
      </c>
      <c r="AY242" s="258" t="s">
        <v>215</v>
      </c>
    </row>
    <row r="243" spans="1:65" s="2" customFormat="1" ht="24.15" customHeight="1">
      <c r="A243" s="40"/>
      <c r="B243" s="41"/>
      <c r="C243" s="259" t="s">
        <v>433</v>
      </c>
      <c r="D243" s="259" t="s">
        <v>231</v>
      </c>
      <c r="E243" s="260" t="s">
        <v>434</v>
      </c>
      <c r="F243" s="261" t="s">
        <v>435</v>
      </c>
      <c r="G243" s="262" t="s">
        <v>234</v>
      </c>
      <c r="H243" s="263">
        <v>0.045</v>
      </c>
      <c r="I243" s="264"/>
      <c r="J243" s="265">
        <f>ROUND(I243*H243,2)</f>
        <v>0</v>
      </c>
      <c r="K243" s="261" t="s">
        <v>221</v>
      </c>
      <c r="L243" s="266"/>
      <c r="M243" s="267" t="s">
        <v>28</v>
      </c>
      <c r="N243" s="268" t="s">
        <v>45</v>
      </c>
      <c r="O243" s="86"/>
      <c r="P243" s="217">
        <f>O243*H243</f>
        <v>0</v>
      </c>
      <c r="Q243" s="217">
        <v>1</v>
      </c>
      <c r="R243" s="217">
        <f>Q243*H243</f>
        <v>0.045</v>
      </c>
      <c r="S243" s="217">
        <v>0</v>
      </c>
      <c r="T243" s="218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9" t="s">
        <v>235</v>
      </c>
      <c r="AT243" s="219" t="s">
        <v>231</v>
      </c>
      <c r="AU243" s="219" t="s">
        <v>84</v>
      </c>
      <c r="AY243" s="19" t="s">
        <v>215</v>
      </c>
      <c r="BE243" s="220">
        <f>IF(N243="základní",J243,0)</f>
        <v>0</v>
      </c>
      <c r="BF243" s="220">
        <f>IF(N243="snížená",J243,0)</f>
        <v>0</v>
      </c>
      <c r="BG243" s="220">
        <f>IF(N243="zákl. přenesená",J243,0)</f>
        <v>0</v>
      </c>
      <c r="BH243" s="220">
        <f>IF(N243="sníž. přenesená",J243,0)</f>
        <v>0</v>
      </c>
      <c r="BI243" s="220">
        <f>IF(N243="nulová",J243,0)</f>
        <v>0</v>
      </c>
      <c r="BJ243" s="19" t="s">
        <v>82</v>
      </c>
      <c r="BK243" s="220">
        <f>ROUND(I243*H243,2)</f>
        <v>0</v>
      </c>
      <c r="BL243" s="19" t="s">
        <v>222</v>
      </c>
      <c r="BM243" s="219" t="s">
        <v>436</v>
      </c>
    </row>
    <row r="244" spans="1:51" s="13" customFormat="1" ht="12">
      <c r="A244" s="13"/>
      <c r="B244" s="226"/>
      <c r="C244" s="227"/>
      <c r="D244" s="228" t="s">
        <v>226</v>
      </c>
      <c r="E244" s="229" t="s">
        <v>28</v>
      </c>
      <c r="F244" s="230" t="s">
        <v>227</v>
      </c>
      <c r="G244" s="227"/>
      <c r="H244" s="229" t="s">
        <v>28</v>
      </c>
      <c r="I244" s="231"/>
      <c r="J244" s="227"/>
      <c r="K244" s="227"/>
      <c r="L244" s="232"/>
      <c r="M244" s="233"/>
      <c r="N244" s="234"/>
      <c r="O244" s="234"/>
      <c r="P244" s="234"/>
      <c r="Q244" s="234"/>
      <c r="R244" s="234"/>
      <c r="S244" s="234"/>
      <c r="T244" s="23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6" t="s">
        <v>226</v>
      </c>
      <c r="AU244" s="236" t="s">
        <v>84</v>
      </c>
      <c r="AV244" s="13" t="s">
        <v>82</v>
      </c>
      <c r="AW244" s="13" t="s">
        <v>35</v>
      </c>
      <c r="AX244" s="13" t="s">
        <v>74</v>
      </c>
      <c r="AY244" s="236" t="s">
        <v>215</v>
      </c>
    </row>
    <row r="245" spans="1:51" s="14" customFormat="1" ht="12">
      <c r="A245" s="14"/>
      <c r="B245" s="237"/>
      <c r="C245" s="238"/>
      <c r="D245" s="228" t="s">
        <v>226</v>
      </c>
      <c r="E245" s="239" t="s">
        <v>28</v>
      </c>
      <c r="F245" s="240" t="s">
        <v>437</v>
      </c>
      <c r="G245" s="238"/>
      <c r="H245" s="241">
        <v>0.045</v>
      </c>
      <c r="I245" s="242"/>
      <c r="J245" s="238"/>
      <c r="K245" s="238"/>
      <c r="L245" s="243"/>
      <c r="M245" s="244"/>
      <c r="N245" s="245"/>
      <c r="O245" s="245"/>
      <c r="P245" s="245"/>
      <c r="Q245" s="245"/>
      <c r="R245" s="245"/>
      <c r="S245" s="245"/>
      <c r="T245" s="246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7" t="s">
        <v>226</v>
      </c>
      <c r="AU245" s="247" t="s">
        <v>84</v>
      </c>
      <c r="AV245" s="14" t="s">
        <v>84</v>
      </c>
      <c r="AW245" s="14" t="s">
        <v>35</v>
      </c>
      <c r="AX245" s="14" t="s">
        <v>74</v>
      </c>
      <c r="AY245" s="247" t="s">
        <v>215</v>
      </c>
    </row>
    <row r="246" spans="1:51" s="15" customFormat="1" ht="12">
      <c r="A246" s="15"/>
      <c r="B246" s="248"/>
      <c r="C246" s="249"/>
      <c r="D246" s="228" t="s">
        <v>226</v>
      </c>
      <c r="E246" s="250" t="s">
        <v>28</v>
      </c>
      <c r="F246" s="251" t="s">
        <v>230</v>
      </c>
      <c r="G246" s="249"/>
      <c r="H246" s="252">
        <v>0.045</v>
      </c>
      <c r="I246" s="253"/>
      <c r="J246" s="249"/>
      <c r="K246" s="249"/>
      <c r="L246" s="254"/>
      <c r="M246" s="255"/>
      <c r="N246" s="256"/>
      <c r="O246" s="256"/>
      <c r="P246" s="256"/>
      <c r="Q246" s="256"/>
      <c r="R246" s="256"/>
      <c r="S246" s="256"/>
      <c r="T246" s="257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58" t="s">
        <v>226</v>
      </c>
      <c r="AU246" s="258" t="s">
        <v>84</v>
      </c>
      <c r="AV246" s="15" t="s">
        <v>222</v>
      </c>
      <c r="AW246" s="15" t="s">
        <v>35</v>
      </c>
      <c r="AX246" s="15" t="s">
        <v>82</v>
      </c>
      <c r="AY246" s="258" t="s">
        <v>215</v>
      </c>
    </row>
    <row r="247" spans="1:63" s="12" customFormat="1" ht="22.8" customHeight="1">
      <c r="A247" s="12"/>
      <c r="B247" s="192"/>
      <c r="C247" s="193"/>
      <c r="D247" s="194" t="s">
        <v>73</v>
      </c>
      <c r="E247" s="206" t="s">
        <v>438</v>
      </c>
      <c r="F247" s="206" t="s">
        <v>439</v>
      </c>
      <c r="G247" s="193"/>
      <c r="H247" s="193"/>
      <c r="I247" s="196"/>
      <c r="J247" s="207">
        <f>BK247</f>
        <v>0</v>
      </c>
      <c r="K247" s="193"/>
      <c r="L247" s="198"/>
      <c r="M247" s="199"/>
      <c r="N247" s="200"/>
      <c r="O247" s="200"/>
      <c r="P247" s="201">
        <f>SUM(P248:P361)</f>
        <v>0</v>
      </c>
      <c r="Q247" s="200"/>
      <c r="R247" s="201">
        <f>SUM(R248:R361)</f>
        <v>0.02542</v>
      </c>
      <c r="S247" s="200"/>
      <c r="T247" s="202">
        <f>SUM(T248:T361)</f>
        <v>175.41510700000003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3" t="s">
        <v>82</v>
      </c>
      <c r="AT247" s="204" t="s">
        <v>73</v>
      </c>
      <c r="AU247" s="204" t="s">
        <v>82</v>
      </c>
      <c r="AY247" s="203" t="s">
        <v>215</v>
      </c>
      <c r="BK247" s="205">
        <f>SUM(BK248:BK361)</f>
        <v>0</v>
      </c>
    </row>
    <row r="248" spans="1:65" s="2" customFormat="1" ht="16.5" customHeight="1">
      <c r="A248" s="40"/>
      <c r="B248" s="41"/>
      <c r="C248" s="208" t="s">
        <v>440</v>
      </c>
      <c r="D248" s="208" t="s">
        <v>217</v>
      </c>
      <c r="E248" s="209" t="s">
        <v>441</v>
      </c>
      <c r="F248" s="210" t="s">
        <v>442</v>
      </c>
      <c r="G248" s="211" t="s">
        <v>220</v>
      </c>
      <c r="H248" s="212">
        <v>6.987</v>
      </c>
      <c r="I248" s="213"/>
      <c r="J248" s="214">
        <f>ROUND(I248*H248,2)</f>
        <v>0</v>
      </c>
      <c r="K248" s="210" t="s">
        <v>221</v>
      </c>
      <c r="L248" s="46"/>
      <c r="M248" s="215" t="s">
        <v>28</v>
      </c>
      <c r="N248" s="216" t="s">
        <v>45</v>
      </c>
      <c r="O248" s="86"/>
      <c r="P248" s="217">
        <f>O248*H248</f>
        <v>0</v>
      </c>
      <c r="Q248" s="217">
        <v>0</v>
      </c>
      <c r="R248" s="217">
        <f>Q248*H248</f>
        <v>0</v>
      </c>
      <c r="S248" s="217">
        <v>2.4</v>
      </c>
      <c r="T248" s="218">
        <f>S248*H248</f>
        <v>16.7688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9" t="s">
        <v>222</v>
      </c>
      <c r="AT248" s="219" t="s">
        <v>217</v>
      </c>
      <c r="AU248" s="219" t="s">
        <v>84</v>
      </c>
      <c r="AY248" s="19" t="s">
        <v>215</v>
      </c>
      <c r="BE248" s="220">
        <f>IF(N248="základní",J248,0)</f>
        <v>0</v>
      </c>
      <c r="BF248" s="220">
        <f>IF(N248="snížená",J248,0)</f>
        <v>0</v>
      </c>
      <c r="BG248" s="220">
        <f>IF(N248="zákl. přenesená",J248,0)</f>
        <v>0</v>
      </c>
      <c r="BH248" s="220">
        <f>IF(N248="sníž. přenesená",J248,0)</f>
        <v>0</v>
      </c>
      <c r="BI248" s="220">
        <f>IF(N248="nulová",J248,0)</f>
        <v>0</v>
      </c>
      <c r="BJ248" s="19" t="s">
        <v>82</v>
      </c>
      <c r="BK248" s="220">
        <f>ROUND(I248*H248,2)</f>
        <v>0</v>
      </c>
      <c r="BL248" s="19" t="s">
        <v>222</v>
      </c>
      <c r="BM248" s="219" t="s">
        <v>443</v>
      </c>
    </row>
    <row r="249" spans="1:47" s="2" customFormat="1" ht="12">
      <c r="A249" s="40"/>
      <c r="B249" s="41"/>
      <c r="C249" s="42"/>
      <c r="D249" s="221" t="s">
        <v>224</v>
      </c>
      <c r="E249" s="42"/>
      <c r="F249" s="222" t="s">
        <v>444</v>
      </c>
      <c r="G249" s="42"/>
      <c r="H249" s="42"/>
      <c r="I249" s="223"/>
      <c r="J249" s="42"/>
      <c r="K249" s="42"/>
      <c r="L249" s="46"/>
      <c r="M249" s="224"/>
      <c r="N249" s="225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224</v>
      </c>
      <c r="AU249" s="19" t="s">
        <v>84</v>
      </c>
    </row>
    <row r="250" spans="1:51" s="13" customFormat="1" ht="12">
      <c r="A250" s="13"/>
      <c r="B250" s="226"/>
      <c r="C250" s="227"/>
      <c r="D250" s="228" t="s">
        <v>226</v>
      </c>
      <c r="E250" s="229" t="s">
        <v>28</v>
      </c>
      <c r="F250" s="230" t="s">
        <v>255</v>
      </c>
      <c r="G250" s="227"/>
      <c r="H250" s="229" t="s">
        <v>28</v>
      </c>
      <c r="I250" s="231"/>
      <c r="J250" s="227"/>
      <c r="K250" s="227"/>
      <c r="L250" s="232"/>
      <c r="M250" s="233"/>
      <c r="N250" s="234"/>
      <c r="O250" s="234"/>
      <c r="P250" s="234"/>
      <c r="Q250" s="234"/>
      <c r="R250" s="234"/>
      <c r="S250" s="234"/>
      <c r="T250" s="23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6" t="s">
        <v>226</v>
      </c>
      <c r="AU250" s="236" t="s">
        <v>84</v>
      </c>
      <c r="AV250" s="13" t="s">
        <v>82</v>
      </c>
      <c r="AW250" s="13" t="s">
        <v>35</v>
      </c>
      <c r="AX250" s="13" t="s">
        <v>74</v>
      </c>
      <c r="AY250" s="236" t="s">
        <v>215</v>
      </c>
    </row>
    <row r="251" spans="1:51" s="14" customFormat="1" ht="12">
      <c r="A251" s="14"/>
      <c r="B251" s="237"/>
      <c r="C251" s="238"/>
      <c r="D251" s="228" t="s">
        <v>226</v>
      </c>
      <c r="E251" s="239" t="s">
        <v>28</v>
      </c>
      <c r="F251" s="240" t="s">
        <v>445</v>
      </c>
      <c r="G251" s="238"/>
      <c r="H251" s="241">
        <v>4.291</v>
      </c>
      <c r="I251" s="242"/>
      <c r="J251" s="238"/>
      <c r="K251" s="238"/>
      <c r="L251" s="243"/>
      <c r="M251" s="244"/>
      <c r="N251" s="245"/>
      <c r="O251" s="245"/>
      <c r="P251" s="245"/>
      <c r="Q251" s="245"/>
      <c r="R251" s="245"/>
      <c r="S251" s="245"/>
      <c r="T251" s="246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7" t="s">
        <v>226</v>
      </c>
      <c r="AU251" s="247" t="s">
        <v>84</v>
      </c>
      <c r="AV251" s="14" t="s">
        <v>84</v>
      </c>
      <c r="AW251" s="14" t="s">
        <v>35</v>
      </c>
      <c r="AX251" s="14" t="s">
        <v>74</v>
      </c>
      <c r="AY251" s="247" t="s">
        <v>215</v>
      </c>
    </row>
    <row r="252" spans="1:51" s="14" customFormat="1" ht="12">
      <c r="A252" s="14"/>
      <c r="B252" s="237"/>
      <c r="C252" s="238"/>
      <c r="D252" s="228" t="s">
        <v>226</v>
      </c>
      <c r="E252" s="239" t="s">
        <v>28</v>
      </c>
      <c r="F252" s="240" t="s">
        <v>446</v>
      </c>
      <c r="G252" s="238"/>
      <c r="H252" s="241">
        <v>2.696</v>
      </c>
      <c r="I252" s="242"/>
      <c r="J252" s="238"/>
      <c r="K252" s="238"/>
      <c r="L252" s="243"/>
      <c r="M252" s="244"/>
      <c r="N252" s="245"/>
      <c r="O252" s="245"/>
      <c r="P252" s="245"/>
      <c r="Q252" s="245"/>
      <c r="R252" s="245"/>
      <c r="S252" s="245"/>
      <c r="T252" s="246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7" t="s">
        <v>226</v>
      </c>
      <c r="AU252" s="247" t="s">
        <v>84</v>
      </c>
      <c r="AV252" s="14" t="s">
        <v>84</v>
      </c>
      <c r="AW252" s="14" t="s">
        <v>35</v>
      </c>
      <c r="AX252" s="14" t="s">
        <v>74</v>
      </c>
      <c r="AY252" s="247" t="s">
        <v>215</v>
      </c>
    </row>
    <row r="253" spans="1:51" s="15" customFormat="1" ht="12">
      <c r="A253" s="15"/>
      <c r="B253" s="248"/>
      <c r="C253" s="249"/>
      <c r="D253" s="228" t="s">
        <v>226</v>
      </c>
      <c r="E253" s="250" t="s">
        <v>28</v>
      </c>
      <c r="F253" s="251" t="s">
        <v>230</v>
      </c>
      <c r="G253" s="249"/>
      <c r="H253" s="252">
        <v>6.987</v>
      </c>
      <c r="I253" s="253"/>
      <c r="J253" s="249"/>
      <c r="K253" s="249"/>
      <c r="L253" s="254"/>
      <c r="M253" s="255"/>
      <c r="N253" s="256"/>
      <c r="O253" s="256"/>
      <c r="P253" s="256"/>
      <c r="Q253" s="256"/>
      <c r="R253" s="256"/>
      <c r="S253" s="256"/>
      <c r="T253" s="257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58" t="s">
        <v>226</v>
      </c>
      <c r="AU253" s="258" t="s">
        <v>84</v>
      </c>
      <c r="AV253" s="15" t="s">
        <v>222</v>
      </c>
      <c r="AW253" s="15" t="s">
        <v>35</v>
      </c>
      <c r="AX253" s="15" t="s">
        <v>82</v>
      </c>
      <c r="AY253" s="258" t="s">
        <v>215</v>
      </c>
    </row>
    <row r="254" spans="1:65" s="2" customFormat="1" ht="49.05" customHeight="1">
      <c r="A254" s="40"/>
      <c r="B254" s="41"/>
      <c r="C254" s="208" t="s">
        <v>447</v>
      </c>
      <c r="D254" s="208" t="s">
        <v>217</v>
      </c>
      <c r="E254" s="209" t="s">
        <v>448</v>
      </c>
      <c r="F254" s="210" t="s">
        <v>449</v>
      </c>
      <c r="G254" s="211" t="s">
        <v>220</v>
      </c>
      <c r="H254" s="212">
        <v>7.968</v>
      </c>
      <c r="I254" s="213"/>
      <c r="J254" s="214">
        <f>ROUND(I254*H254,2)</f>
        <v>0</v>
      </c>
      <c r="K254" s="210" t="s">
        <v>221</v>
      </c>
      <c r="L254" s="46"/>
      <c r="M254" s="215" t="s">
        <v>28</v>
      </c>
      <c r="N254" s="216" t="s">
        <v>45</v>
      </c>
      <c r="O254" s="86"/>
      <c r="P254" s="217">
        <f>O254*H254</f>
        <v>0</v>
      </c>
      <c r="Q254" s="217">
        <v>0</v>
      </c>
      <c r="R254" s="217">
        <f>Q254*H254</f>
        <v>0</v>
      </c>
      <c r="S254" s="217">
        <v>1.8</v>
      </c>
      <c r="T254" s="218">
        <f>S254*H254</f>
        <v>14.3424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9" t="s">
        <v>222</v>
      </c>
      <c r="AT254" s="219" t="s">
        <v>217</v>
      </c>
      <c r="AU254" s="219" t="s">
        <v>84</v>
      </c>
      <c r="AY254" s="19" t="s">
        <v>215</v>
      </c>
      <c r="BE254" s="220">
        <f>IF(N254="základní",J254,0)</f>
        <v>0</v>
      </c>
      <c r="BF254" s="220">
        <f>IF(N254="snížená",J254,0)</f>
        <v>0</v>
      </c>
      <c r="BG254" s="220">
        <f>IF(N254="zákl. přenesená",J254,0)</f>
        <v>0</v>
      </c>
      <c r="BH254" s="220">
        <f>IF(N254="sníž. přenesená",J254,0)</f>
        <v>0</v>
      </c>
      <c r="BI254" s="220">
        <f>IF(N254="nulová",J254,0)</f>
        <v>0</v>
      </c>
      <c r="BJ254" s="19" t="s">
        <v>82</v>
      </c>
      <c r="BK254" s="220">
        <f>ROUND(I254*H254,2)</f>
        <v>0</v>
      </c>
      <c r="BL254" s="19" t="s">
        <v>222</v>
      </c>
      <c r="BM254" s="219" t="s">
        <v>450</v>
      </c>
    </row>
    <row r="255" spans="1:47" s="2" customFormat="1" ht="12">
      <c r="A255" s="40"/>
      <c r="B255" s="41"/>
      <c r="C255" s="42"/>
      <c r="D255" s="221" t="s">
        <v>224</v>
      </c>
      <c r="E255" s="42"/>
      <c r="F255" s="222" t="s">
        <v>451</v>
      </c>
      <c r="G255" s="42"/>
      <c r="H255" s="42"/>
      <c r="I255" s="223"/>
      <c r="J255" s="42"/>
      <c r="K255" s="42"/>
      <c r="L255" s="46"/>
      <c r="M255" s="224"/>
      <c r="N255" s="225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224</v>
      </c>
      <c r="AU255" s="19" t="s">
        <v>84</v>
      </c>
    </row>
    <row r="256" spans="1:51" s="13" customFormat="1" ht="12">
      <c r="A256" s="13"/>
      <c r="B256" s="226"/>
      <c r="C256" s="227"/>
      <c r="D256" s="228" t="s">
        <v>226</v>
      </c>
      <c r="E256" s="229" t="s">
        <v>28</v>
      </c>
      <c r="F256" s="230" t="s">
        <v>255</v>
      </c>
      <c r="G256" s="227"/>
      <c r="H256" s="229" t="s">
        <v>28</v>
      </c>
      <c r="I256" s="231"/>
      <c r="J256" s="227"/>
      <c r="K256" s="227"/>
      <c r="L256" s="232"/>
      <c r="M256" s="233"/>
      <c r="N256" s="234"/>
      <c r="O256" s="234"/>
      <c r="P256" s="234"/>
      <c r="Q256" s="234"/>
      <c r="R256" s="234"/>
      <c r="S256" s="234"/>
      <c r="T256" s="23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6" t="s">
        <v>226</v>
      </c>
      <c r="AU256" s="236" t="s">
        <v>84</v>
      </c>
      <c r="AV256" s="13" t="s">
        <v>82</v>
      </c>
      <c r="AW256" s="13" t="s">
        <v>35</v>
      </c>
      <c r="AX256" s="13" t="s">
        <v>74</v>
      </c>
      <c r="AY256" s="236" t="s">
        <v>215</v>
      </c>
    </row>
    <row r="257" spans="1:51" s="14" customFormat="1" ht="12">
      <c r="A257" s="14"/>
      <c r="B257" s="237"/>
      <c r="C257" s="238"/>
      <c r="D257" s="228" t="s">
        <v>226</v>
      </c>
      <c r="E257" s="239" t="s">
        <v>28</v>
      </c>
      <c r="F257" s="240" t="s">
        <v>452</v>
      </c>
      <c r="G257" s="238"/>
      <c r="H257" s="241">
        <v>7.27</v>
      </c>
      <c r="I257" s="242"/>
      <c r="J257" s="238"/>
      <c r="K257" s="238"/>
      <c r="L257" s="243"/>
      <c r="M257" s="244"/>
      <c r="N257" s="245"/>
      <c r="O257" s="245"/>
      <c r="P257" s="245"/>
      <c r="Q257" s="245"/>
      <c r="R257" s="245"/>
      <c r="S257" s="245"/>
      <c r="T257" s="246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7" t="s">
        <v>226</v>
      </c>
      <c r="AU257" s="247" t="s">
        <v>84</v>
      </c>
      <c r="AV257" s="14" t="s">
        <v>84</v>
      </c>
      <c r="AW257" s="14" t="s">
        <v>35</v>
      </c>
      <c r="AX257" s="14" t="s">
        <v>74</v>
      </c>
      <c r="AY257" s="247" t="s">
        <v>215</v>
      </c>
    </row>
    <row r="258" spans="1:51" s="14" customFormat="1" ht="12">
      <c r="A258" s="14"/>
      <c r="B258" s="237"/>
      <c r="C258" s="238"/>
      <c r="D258" s="228" t="s">
        <v>226</v>
      </c>
      <c r="E258" s="239" t="s">
        <v>28</v>
      </c>
      <c r="F258" s="240" t="s">
        <v>453</v>
      </c>
      <c r="G258" s="238"/>
      <c r="H258" s="241">
        <v>0.698</v>
      </c>
      <c r="I258" s="242"/>
      <c r="J258" s="238"/>
      <c r="K258" s="238"/>
      <c r="L258" s="243"/>
      <c r="M258" s="244"/>
      <c r="N258" s="245"/>
      <c r="O258" s="245"/>
      <c r="P258" s="245"/>
      <c r="Q258" s="245"/>
      <c r="R258" s="245"/>
      <c r="S258" s="245"/>
      <c r="T258" s="246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7" t="s">
        <v>226</v>
      </c>
      <c r="AU258" s="247" t="s">
        <v>84</v>
      </c>
      <c r="AV258" s="14" t="s">
        <v>84</v>
      </c>
      <c r="AW258" s="14" t="s">
        <v>35</v>
      </c>
      <c r="AX258" s="14" t="s">
        <v>74</v>
      </c>
      <c r="AY258" s="247" t="s">
        <v>215</v>
      </c>
    </row>
    <row r="259" spans="1:51" s="15" customFormat="1" ht="12">
      <c r="A259" s="15"/>
      <c r="B259" s="248"/>
      <c r="C259" s="249"/>
      <c r="D259" s="228" t="s">
        <v>226</v>
      </c>
      <c r="E259" s="250" t="s">
        <v>28</v>
      </c>
      <c r="F259" s="251" t="s">
        <v>230</v>
      </c>
      <c r="G259" s="249"/>
      <c r="H259" s="252">
        <v>7.968</v>
      </c>
      <c r="I259" s="253"/>
      <c r="J259" s="249"/>
      <c r="K259" s="249"/>
      <c r="L259" s="254"/>
      <c r="M259" s="255"/>
      <c r="N259" s="256"/>
      <c r="O259" s="256"/>
      <c r="P259" s="256"/>
      <c r="Q259" s="256"/>
      <c r="R259" s="256"/>
      <c r="S259" s="256"/>
      <c r="T259" s="257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58" t="s">
        <v>226</v>
      </c>
      <c r="AU259" s="258" t="s">
        <v>84</v>
      </c>
      <c r="AV259" s="15" t="s">
        <v>222</v>
      </c>
      <c r="AW259" s="15" t="s">
        <v>35</v>
      </c>
      <c r="AX259" s="15" t="s">
        <v>82</v>
      </c>
      <c r="AY259" s="258" t="s">
        <v>215</v>
      </c>
    </row>
    <row r="260" spans="1:65" s="2" customFormat="1" ht="24.15" customHeight="1">
      <c r="A260" s="40"/>
      <c r="B260" s="41"/>
      <c r="C260" s="208" t="s">
        <v>454</v>
      </c>
      <c r="D260" s="208" t="s">
        <v>217</v>
      </c>
      <c r="E260" s="209" t="s">
        <v>455</v>
      </c>
      <c r="F260" s="210" t="s">
        <v>456</v>
      </c>
      <c r="G260" s="211" t="s">
        <v>220</v>
      </c>
      <c r="H260" s="212">
        <v>4.952</v>
      </c>
      <c r="I260" s="213"/>
      <c r="J260" s="214">
        <f>ROUND(I260*H260,2)</f>
        <v>0</v>
      </c>
      <c r="K260" s="210" t="s">
        <v>221</v>
      </c>
      <c r="L260" s="46"/>
      <c r="M260" s="215" t="s">
        <v>28</v>
      </c>
      <c r="N260" s="216" t="s">
        <v>45</v>
      </c>
      <c r="O260" s="86"/>
      <c r="P260" s="217">
        <f>O260*H260</f>
        <v>0</v>
      </c>
      <c r="Q260" s="217">
        <v>0</v>
      </c>
      <c r="R260" s="217">
        <f>Q260*H260</f>
        <v>0</v>
      </c>
      <c r="S260" s="217">
        <v>2.4</v>
      </c>
      <c r="T260" s="218">
        <f>S260*H260</f>
        <v>11.8848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9" t="s">
        <v>222</v>
      </c>
      <c r="AT260" s="219" t="s">
        <v>217</v>
      </c>
      <c r="AU260" s="219" t="s">
        <v>84</v>
      </c>
      <c r="AY260" s="19" t="s">
        <v>215</v>
      </c>
      <c r="BE260" s="220">
        <f>IF(N260="základní",J260,0)</f>
        <v>0</v>
      </c>
      <c r="BF260" s="220">
        <f>IF(N260="snížená",J260,0)</f>
        <v>0</v>
      </c>
      <c r="BG260" s="220">
        <f>IF(N260="zákl. přenesená",J260,0)</f>
        <v>0</v>
      </c>
      <c r="BH260" s="220">
        <f>IF(N260="sníž. přenesená",J260,0)</f>
        <v>0</v>
      </c>
      <c r="BI260" s="220">
        <f>IF(N260="nulová",J260,0)</f>
        <v>0</v>
      </c>
      <c r="BJ260" s="19" t="s">
        <v>82</v>
      </c>
      <c r="BK260" s="220">
        <f>ROUND(I260*H260,2)</f>
        <v>0</v>
      </c>
      <c r="BL260" s="19" t="s">
        <v>222</v>
      </c>
      <c r="BM260" s="219" t="s">
        <v>457</v>
      </c>
    </row>
    <row r="261" spans="1:47" s="2" customFormat="1" ht="12">
      <c r="A261" s="40"/>
      <c r="B261" s="41"/>
      <c r="C261" s="42"/>
      <c r="D261" s="221" t="s">
        <v>224</v>
      </c>
      <c r="E261" s="42"/>
      <c r="F261" s="222" t="s">
        <v>458</v>
      </c>
      <c r="G261" s="42"/>
      <c r="H261" s="42"/>
      <c r="I261" s="223"/>
      <c r="J261" s="42"/>
      <c r="K261" s="42"/>
      <c r="L261" s="46"/>
      <c r="M261" s="224"/>
      <c r="N261" s="225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224</v>
      </c>
      <c r="AU261" s="19" t="s">
        <v>84</v>
      </c>
    </row>
    <row r="262" spans="1:51" s="13" customFormat="1" ht="12">
      <c r="A262" s="13"/>
      <c r="B262" s="226"/>
      <c r="C262" s="227"/>
      <c r="D262" s="228" t="s">
        <v>226</v>
      </c>
      <c r="E262" s="229" t="s">
        <v>28</v>
      </c>
      <c r="F262" s="230" t="s">
        <v>255</v>
      </c>
      <c r="G262" s="227"/>
      <c r="H262" s="229" t="s">
        <v>28</v>
      </c>
      <c r="I262" s="231"/>
      <c r="J262" s="227"/>
      <c r="K262" s="227"/>
      <c r="L262" s="232"/>
      <c r="M262" s="233"/>
      <c r="N262" s="234"/>
      <c r="O262" s="234"/>
      <c r="P262" s="234"/>
      <c r="Q262" s="234"/>
      <c r="R262" s="234"/>
      <c r="S262" s="234"/>
      <c r="T262" s="23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6" t="s">
        <v>226</v>
      </c>
      <c r="AU262" s="236" t="s">
        <v>84</v>
      </c>
      <c r="AV262" s="13" t="s">
        <v>82</v>
      </c>
      <c r="AW262" s="13" t="s">
        <v>35</v>
      </c>
      <c r="AX262" s="13" t="s">
        <v>74</v>
      </c>
      <c r="AY262" s="236" t="s">
        <v>215</v>
      </c>
    </row>
    <row r="263" spans="1:51" s="14" customFormat="1" ht="12">
      <c r="A263" s="14"/>
      <c r="B263" s="237"/>
      <c r="C263" s="238"/>
      <c r="D263" s="228" t="s">
        <v>226</v>
      </c>
      <c r="E263" s="239" t="s">
        <v>28</v>
      </c>
      <c r="F263" s="240" t="s">
        <v>459</v>
      </c>
      <c r="G263" s="238"/>
      <c r="H263" s="241">
        <v>4.952</v>
      </c>
      <c r="I263" s="242"/>
      <c r="J263" s="238"/>
      <c r="K263" s="238"/>
      <c r="L263" s="243"/>
      <c r="M263" s="244"/>
      <c r="N263" s="245"/>
      <c r="O263" s="245"/>
      <c r="P263" s="245"/>
      <c r="Q263" s="245"/>
      <c r="R263" s="245"/>
      <c r="S263" s="245"/>
      <c r="T263" s="246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7" t="s">
        <v>226</v>
      </c>
      <c r="AU263" s="247" t="s">
        <v>84</v>
      </c>
      <c r="AV263" s="14" t="s">
        <v>84</v>
      </c>
      <c r="AW263" s="14" t="s">
        <v>35</v>
      </c>
      <c r="AX263" s="14" t="s">
        <v>82</v>
      </c>
      <c r="AY263" s="247" t="s">
        <v>215</v>
      </c>
    </row>
    <row r="264" spans="1:65" s="2" customFormat="1" ht="37.8" customHeight="1">
      <c r="A264" s="40"/>
      <c r="B264" s="41"/>
      <c r="C264" s="208" t="s">
        <v>460</v>
      </c>
      <c r="D264" s="208" t="s">
        <v>217</v>
      </c>
      <c r="E264" s="209" t="s">
        <v>461</v>
      </c>
      <c r="F264" s="210" t="s">
        <v>462</v>
      </c>
      <c r="G264" s="211" t="s">
        <v>220</v>
      </c>
      <c r="H264" s="212">
        <v>0.167</v>
      </c>
      <c r="I264" s="213"/>
      <c r="J264" s="214">
        <f>ROUND(I264*H264,2)</f>
        <v>0</v>
      </c>
      <c r="K264" s="210" t="s">
        <v>221</v>
      </c>
      <c r="L264" s="46"/>
      <c r="M264" s="215" t="s">
        <v>28</v>
      </c>
      <c r="N264" s="216" t="s">
        <v>45</v>
      </c>
      <c r="O264" s="86"/>
      <c r="P264" s="217">
        <f>O264*H264</f>
        <v>0</v>
      </c>
      <c r="Q264" s="217">
        <v>0</v>
      </c>
      <c r="R264" s="217">
        <f>Q264*H264</f>
        <v>0</v>
      </c>
      <c r="S264" s="217">
        <v>2.4</v>
      </c>
      <c r="T264" s="218">
        <f>S264*H264</f>
        <v>0.4008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9" t="s">
        <v>222</v>
      </c>
      <c r="AT264" s="219" t="s">
        <v>217</v>
      </c>
      <c r="AU264" s="219" t="s">
        <v>84</v>
      </c>
      <c r="AY264" s="19" t="s">
        <v>215</v>
      </c>
      <c r="BE264" s="220">
        <f>IF(N264="základní",J264,0)</f>
        <v>0</v>
      </c>
      <c r="BF264" s="220">
        <f>IF(N264="snížená",J264,0)</f>
        <v>0</v>
      </c>
      <c r="BG264" s="220">
        <f>IF(N264="zákl. přenesená",J264,0)</f>
        <v>0</v>
      </c>
      <c r="BH264" s="220">
        <f>IF(N264="sníž. přenesená",J264,0)</f>
        <v>0</v>
      </c>
      <c r="BI264" s="220">
        <f>IF(N264="nulová",J264,0)</f>
        <v>0</v>
      </c>
      <c r="BJ264" s="19" t="s">
        <v>82</v>
      </c>
      <c r="BK264" s="220">
        <f>ROUND(I264*H264,2)</f>
        <v>0</v>
      </c>
      <c r="BL264" s="19" t="s">
        <v>222</v>
      </c>
      <c r="BM264" s="219" t="s">
        <v>463</v>
      </c>
    </row>
    <row r="265" spans="1:47" s="2" customFormat="1" ht="12">
      <c r="A265" s="40"/>
      <c r="B265" s="41"/>
      <c r="C265" s="42"/>
      <c r="D265" s="221" t="s">
        <v>224</v>
      </c>
      <c r="E265" s="42"/>
      <c r="F265" s="222" t="s">
        <v>464</v>
      </c>
      <c r="G265" s="42"/>
      <c r="H265" s="42"/>
      <c r="I265" s="223"/>
      <c r="J265" s="42"/>
      <c r="K265" s="42"/>
      <c r="L265" s="46"/>
      <c r="M265" s="224"/>
      <c r="N265" s="225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224</v>
      </c>
      <c r="AU265" s="19" t="s">
        <v>84</v>
      </c>
    </row>
    <row r="266" spans="1:51" s="13" customFormat="1" ht="12">
      <c r="A266" s="13"/>
      <c r="B266" s="226"/>
      <c r="C266" s="227"/>
      <c r="D266" s="228" t="s">
        <v>226</v>
      </c>
      <c r="E266" s="229" t="s">
        <v>28</v>
      </c>
      <c r="F266" s="230" t="s">
        <v>255</v>
      </c>
      <c r="G266" s="227"/>
      <c r="H266" s="229" t="s">
        <v>28</v>
      </c>
      <c r="I266" s="231"/>
      <c r="J266" s="227"/>
      <c r="K266" s="227"/>
      <c r="L266" s="232"/>
      <c r="M266" s="233"/>
      <c r="N266" s="234"/>
      <c r="O266" s="234"/>
      <c r="P266" s="234"/>
      <c r="Q266" s="234"/>
      <c r="R266" s="234"/>
      <c r="S266" s="234"/>
      <c r="T266" s="23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6" t="s">
        <v>226</v>
      </c>
      <c r="AU266" s="236" t="s">
        <v>84</v>
      </c>
      <c r="AV266" s="13" t="s">
        <v>82</v>
      </c>
      <c r="AW266" s="13" t="s">
        <v>35</v>
      </c>
      <c r="AX266" s="13" t="s">
        <v>74</v>
      </c>
      <c r="AY266" s="236" t="s">
        <v>215</v>
      </c>
    </row>
    <row r="267" spans="1:51" s="14" customFormat="1" ht="12">
      <c r="A267" s="14"/>
      <c r="B267" s="237"/>
      <c r="C267" s="238"/>
      <c r="D267" s="228" t="s">
        <v>226</v>
      </c>
      <c r="E267" s="239" t="s">
        <v>28</v>
      </c>
      <c r="F267" s="240" t="s">
        <v>465</v>
      </c>
      <c r="G267" s="238"/>
      <c r="H267" s="241">
        <v>0.167</v>
      </c>
      <c r="I267" s="242"/>
      <c r="J267" s="238"/>
      <c r="K267" s="238"/>
      <c r="L267" s="243"/>
      <c r="M267" s="244"/>
      <c r="N267" s="245"/>
      <c r="O267" s="245"/>
      <c r="P267" s="245"/>
      <c r="Q267" s="245"/>
      <c r="R267" s="245"/>
      <c r="S267" s="245"/>
      <c r="T267" s="246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7" t="s">
        <v>226</v>
      </c>
      <c r="AU267" s="247" t="s">
        <v>84</v>
      </c>
      <c r="AV267" s="14" t="s">
        <v>84</v>
      </c>
      <c r="AW267" s="14" t="s">
        <v>35</v>
      </c>
      <c r="AX267" s="14" t="s">
        <v>74</v>
      </c>
      <c r="AY267" s="247" t="s">
        <v>215</v>
      </c>
    </row>
    <row r="268" spans="1:51" s="15" customFormat="1" ht="12">
      <c r="A268" s="15"/>
      <c r="B268" s="248"/>
      <c r="C268" s="249"/>
      <c r="D268" s="228" t="s">
        <v>226</v>
      </c>
      <c r="E268" s="250" t="s">
        <v>28</v>
      </c>
      <c r="F268" s="251" t="s">
        <v>230</v>
      </c>
      <c r="G268" s="249"/>
      <c r="H268" s="252">
        <v>0.167</v>
      </c>
      <c r="I268" s="253"/>
      <c r="J268" s="249"/>
      <c r="K268" s="249"/>
      <c r="L268" s="254"/>
      <c r="M268" s="255"/>
      <c r="N268" s="256"/>
      <c r="O268" s="256"/>
      <c r="P268" s="256"/>
      <c r="Q268" s="256"/>
      <c r="R268" s="256"/>
      <c r="S268" s="256"/>
      <c r="T268" s="257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58" t="s">
        <v>226</v>
      </c>
      <c r="AU268" s="258" t="s">
        <v>84</v>
      </c>
      <c r="AV268" s="15" t="s">
        <v>222</v>
      </c>
      <c r="AW268" s="15" t="s">
        <v>35</v>
      </c>
      <c r="AX268" s="15" t="s">
        <v>82</v>
      </c>
      <c r="AY268" s="258" t="s">
        <v>215</v>
      </c>
    </row>
    <row r="269" spans="1:65" s="2" customFormat="1" ht="24.15" customHeight="1">
      <c r="A269" s="40"/>
      <c r="B269" s="41"/>
      <c r="C269" s="208" t="s">
        <v>466</v>
      </c>
      <c r="D269" s="208" t="s">
        <v>217</v>
      </c>
      <c r="E269" s="209" t="s">
        <v>467</v>
      </c>
      <c r="F269" s="210" t="s">
        <v>468</v>
      </c>
      <c r="G269" s="211" t="s">
        <v>220</v>
      </c>
      <c r="H269" s="212">
        <v>32.144</v>
      </c>
      <c r="I269" s="213"/>
      <c r="J269" s="214">
        <f>ROUND(I269*H269,2)</f>
        <v>0</v>
      </c>
      <c r="K269" s="210" t="s">
        <v>221</v>
      </c>
      <c r="L269" s="46"/>
      <c r="M269" s="215" t="s">
        <v>28</v>
      </c>
      <c r="N269" s="216" t="s">
        <v>45</v>
      </c>
      <c r="O269" s="86"/>
      <c r="P269" s="217">
        <f>O269*H269</f>
        <v>0</v>
      </c>
      <c r="Q269" s="217">
        <v>0</v>
      </c>
      <c r="R269" s="217">
        <f>Q269*H269</f>
        <v>0</v>
      </c>
      <c r="S269" s="217">
        <v>2.2</v>
      </c>
      <c r="T269" s="218">
        <f>S269*H269</f>
        <v>70.7168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19" t="s">
        <v>222</v>
      </c>
      <c r="AT269" s="219" t="s">
        <v>217</v>
      </c>
      <c r="AU269" s="219" t="s">
        <v>84</v>
      </c>
      <c r="AY269" s="19" t="s">
        <v>215</v>
      </c>
      <c r="BE269" s="220">
        <f>IF(N269="základní",J269,0)</f>
        <v>0</v>
      </c>
      <c r="BF269" s="220">
        <f>IF(N269="snížená",J269,0)</f>
        <v>0</v>
      </c>
      <c r="BG269" s="220">
        <f>IF(N269="zákl. přenesená",J269,0)</f>
        <v>0</v>
      </c>
      <c r="BH269" s="220">
        <f>IF(N269="sníž. přenesená",J269,0)</f>
        <v>0</v>
      </c>
      <c r="BI269" s="220">
        <f>IF(N269="nulová",J269,0)</f>
        <v>0</v>
      </c>
      <c r="BJ269" s="19" t="s">
        <v>82</v>
      </c>
      <c r="BK269" s="220">
        <f>ROUND(I269*H269,2)</f>
        <v>0</v>
      </c>
      <c r="BL269" s="19" t="s">
        <v>222</v>
      </c>
      <c r="BM269" s="219" t="s">
        <v>469</v>
      </c>
    </row>
    <row r="270" spans="1:47" s="2" customFormat="1" ht="12">
      <c r="A270" s="40"/>
      <c r="B270" s="41"/>
      <c r="C270" s="42"/>
      <c r="D270" s="221" t="s">
        <v>224</v>
      </c>
      <c r="E270" s="42"/>
      <c r="F270" s="222" t="s">
        <v>470</v>
      </c>
      <c r="G270" s="42"/>
      <c r="H270" s="42"/>
      <c r="I270" s="223"/>
      <c r="J270" s="42"/>
      <c r="K270" s="42"/>
      <c r="L270" s="46"/>
      <c r="M270" s="224"/>
      <c r="N270" s="225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224</v>
      </c>
      <c r="AU270" s="19" t="s">
        <v>84</v>
      </c>
    </row>
    <row r="271" spans="1:51" s="13" customFormat="1" ht="12">
      <c r="A271" s="13"/>
      <c r="B271" s="226"/>
      <c r="C271" s="227"/>
      <c r="D271" s="228" t="s">
        <v>226</v>
      </c>
      <c r="E271" s="229" t="s">
        <v>28</v>
      </c>
      <c r="F271" s="230" t="s">
        <v>255</v>
      </c>
      <c r="G271" s="227"/>
      <c r="H271" s="229" t="s">
        <v>28</v>
      </c>
      <c r="I271" s="231"/>
      <c r="J271" s="227"/>
      <c r="K271" s="227"/>
      <c r="L271" s="232"/>
      <c r="M271" s="233"/>
      <c r="N271" s="234"/>
      <c r="O271" s="234"/>
      <c r="P271" s="234"/>
      <c r="Q271" s="234"/>
      <c r="R271" s="234"/>
      <c r="S271" s="234"/>
      <c r="T271" s="23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6" t="s">
        <v>226</v>
      </c>
      <c r="AU271" s="236" t="s">
        <v>84</v>
      </c>
      <c r="AV271" s="13" t="s">
        <v>82</v>
      </c>
      <c r="AW271" s="13" t="s">
        <v>35</v>
      </c>
      <c r="AX271" s="13" t="s">
        <v>74</v>
      </c>
      <c r="AY271" s="236" t="s">
        <v>215</v>
      </c>
    </row>
    <row r="272" spans="1:51" s="14" customFormat="1" ht="12">
      <c r="A272" s="14"/>
      <c r="B272" s="237"/>
      <c r="C272" s="238"/>
      <c r="D272" s="228" t="s">
        <v>226</v>
      </c>
      <c r="E272" s="239" t="s">
        <v>97</v>
      </c>
      <c r="F272" s="240" t="s">
        <v>471</v>
      </c>
      <c r="G272" s="238"/>
      <c r="H272" s="241">
        <v>27.566</v>
      </c>
      <c r="I272" s="242"/>
      <c r="J272" s="238"/>
      <c r="K272" s="238"/>
      <c r="L272" s="243"/>
      <c r="M272" s="244"/>
      <c r="N272" s="245"/>
      <c r="O272" s="245"/>
      <c r="P272" s="245"/>
      <c r="Q272" s="245"/>
      <c r="R272" s="245"/>
      <c r="S272" s="245"/>
      <c r="T272" s="246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7" t="s">
        <v>226</v>
      </c>
      <c r="AU272" s="247" t="s">
        <v>84</v>
      </c>
      <c r="AV272" s="14" t="s">
        <v>84</v>
      </c>
      <c r="AW272" s="14" t="s">
        <v>35</v>
      </c>
      <c r="AX272" s="14" t="s">
        <v>74</v>
      </c>
      <c r="AY272" s="247" t="s">
        <v>215</v>
      </c>
    </row>
    <row r="273" spans="1:51" s="14" customFormat="1" ht="12">
      <c r="A273" s="14"/>
      <c r="B273" s="237"/>
      <c r="C273" s="238"/>
      <c r="D273" s="228" t="s">
        <v>226</v>
      </c>
      <c r="E273" s="239" t="s">
        <v>28</v>
      </c>
      <c r="F273" s="240" t="s">
        <v>472</v>
      </c>
      <c r="G273" s="238"/>
      <c r="H273" s="241">
        <v>3.57</v>
      </c>
      <c r="I273" s="242"/>
      <c r="J273" s="238"/>
      <c r="K273" s="238"/>
      <c r="L273" s="243"/>
      <c r="M273" s="244"/>
      <c r="N273" s="245"/>
      <c r="O273" s="245"/>
      <c r="P273" s="245"/>
      <c r="Q273" s="245"/>
      <c r="R273" s="245"/>
      <c r="S273" s="245"/>
      <c r="T273" s="246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7" t="s">
        <v>226</v>
      </c>
      <c r="AU273" s="247" t="s">
        <v>84</v>
      </c>
      <c r="AV273" s="14" t="s">
        <v>84</v>
      </c>
      <c r="AW273" s="14" t="s">
        <v>35</v>
      </c>
      <c r="AX273" s="14" t="s">
        <v>74</v>
      </c>
      <c r="AY273" s="247" t="s">
        <v>215</v>
      </c>
    </row>
    <row r="274" spans="1:51" s="14" customFormat="1" ht="12">
      <c r="A274" s="14"/>
      <c r="B274" s="237"/>
      <c r="C274" s="238"/>
      <c r="D274" s="228" t="s">
        <v>226</v>
      </c>
      <c r="E274" s="239" t="s">
        <v>28</v>
      </c>
      <c r="F274" s="240" t="s">
        <v>473</v>
      </c>
      <c r="G274" s="238"/>
      <c r="H274" s="241">
        <v>0.92</v>
      </c>
      <c r="I274" s="242"/>
      <c r="J274" s="238"/>
      <c r="K274" s="238"/>
      <c r="L274" s="243"/>
      <c r="M274" s="244"/>
      <c r="N274" s="245"/>
      <c r="O274" s="245"/>
      <c r="P274" s="245"/>
      <c r="Q274" s="245"/>
      <c r="R274" s="245"/>
      <c r="S274" s="245"/>
      <c r="T274" s="246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7" t="s">
        <v>226</v>
      </c>
      <c r="AU274" s="247" t="s">
        <v>84</v>
      </c>
      <c r="AV274" s="14" t="s">
        <v>84</v>
      </c>
      <c r="AW274" s="14" t="s">
        <v>35</v>
      </c>
      <c r="AX274" s="14" t="s">
        <v>74</v>
      </c>
      <c r="AY274" s="247" t="s">
        <v>215</v>
      </c>
    </row>
    <row r="275" spans="1:51" s="14" customFormat="1" ht="12">
      <c r="A275" s="14"/>
      <c r="B275" s="237"/>
      <c r="C275" s="238"/>
      <c r="D275" s="228" t="s">
        <v>226</v>
      </c>
      <c r="E275" s="239" t="s">
        <v>28</v>
      </c>
      <c r="F275" s="240" t="s">
        <v>474</v>
      </c>
      <c r="G275" s="238"/>
      <c r="H275" s="241">
        <v>0.088</v>
      </c>
      <c r="I275" s="242"/>
      <c r="J275" s="238"/>
      <c r="K275" s="238"/>
      <c r="L275" s="243"/>
      <c r="M275" s="244"/>
      <c r="N275" s="245"/>
      <c r="O275" s="245"/>
      <c r="P275" s="245"/>
      <c r="Q275" s="245"/>
      <c r="R275" s="245"/>
      <c r="S275" s="245"/>
      <c r="T275" s="246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7" t="s">
        <v>226</v>
      </c>
      <c r="AU275" s="247" t="s">
        <v>84</v>
      </c>
      <c r="AV275" s="14" t="s">
        <v>84</v>
      </c>
      <c r="AW275" s="14" t="s">
        <v>35</v>
      </c>
      <c r="AX275" s="14" t="s">
        <v>74</v>
      </c>
      <c r="AY275" s="247" t="s">
        <v>215</v>
      </c>
    </row>
    <row r="276" spans="1:51" s="15" customFormat="1" ht="12">
      <c r="A276" s="15"/>
      <c r="B276" s="248"/>
      <c r="C276" s="249"/>
      <c r="D276" s="228" t="s">
        <v>226</v>
      </c>
      <c r="E276" s="250" t="s">
        <v>94</v>
      </c>
      <c r="F276" s="251" t="s">
        <v>230</v>
      </c>
      <c r="G276" s="249"/>
      <c r="H276" s="252">
        <v>32.144</v>
      </c>
      <c r="I276" s="253"/>
      <c r="J276" s="249"/>
      <c r="K276" s="249"/>
      <c r="L276" s="254"/>
      <c r="M276" s="255"/>
      <c r="N276" s="256"/>
      <c r="O276" s="256"/>
      <c r="P276" s="256"/>
      <c r="Q276" s="256"/>
      <c r="R276" s="256"/>
      <c r="S276" s="256"/>
      <c r="T276" s="257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58" t="s">
        <v>226</v>
      </c>
      <c r="AU276" s="258" t="s">
        <v>84</v>
      </c>
      <c r="AV276" s="15" t="s">
        <v>222</v>
      </c>
      <c r="AW276" s="15" t="s">
        <v>35</v>
      </c>
      <c r="AX276" s="15" t="s">
        <v>82</v>
      </c>
      <c r="AY276" s="258" t="s">
        <v>215</v>
      </c>
    </row>
    <row r="277" spans="1:65" s="2" customFormat="1" ht="37.8" customHeight="1">
      <c r="A277" s="40"/>
      <c r="B277" s="41"/>
      <c r="C277" s="208" t="s">
        <v>475</v>
      </c>
      <c r="D277" s="208" t="s">
        <v>217</v>
      </c>
      <c r="E277" s="209" t="s">
        <v>476</v>
      </c>
      <c r="F277" s="210" t="s">
        <v>477</v>
      </c>
      <c r="G277" s="211" t="s">
        <v>220</v>
      </c>
      <c r="H277" s="212">
        <v>32.144</v>
      </c>
      <c r="I277" s="213"/>
      <c r="J277" s="214">
        <f>ROUND(I277*H277,2)</f>
        <v>0</v>
      </c>
      <c r="K277" s="210" t="s">
        <v>221</v>
      </c>
      <c r="L277" s="46"/>
      <c r="M277" s="215" t="s">
        <v>28</v>
      </c>
      <c r="N277" s="216" t="s">
        <v>45</v>
      </c>
      <c r="O277" s="86"/>
      <c r="P277" s="217">
        <f>O277*H277</f>
        <v>0</v>
      </c>
      <c r="Q277" s="217">
        <v>0</v>
      </c>
      <c r="R277" s="217">
        <f>Q277*H277</f>
        <v>0</v>
      </c>
      <c r="S277" s="217">
        <v>0.029</v>
      </c>
      <c r="T277" s="218">
        <f>S277*H277</f>
        <v>0.932176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9" t="s">
        <v>222</v>
      </c>
      <c r="AT277" s="219" t="s">
        <v>217</v>
      </c>
      <c r="AU277" s="219" t="s">
        <v>84</v>
      </c>
      <c r="AY277" s="19" t="s">
        <v>215</v>
      </c>
      <c r="BE277" s="220">
        <f>IF(N277="základní",J277,0)</f>
        <v>0</v>
      </c>
      <c r="BF277" s="220">
        <f>IF(N277="snížená",J277,0)</f>
        <v>0</v>
      </c>
      <c r="BG277" s="220">
        <f>IF(N277="zákl. přenesená",J277,0)</f>
        <v>0</v>
      </c>
      <c r="BH277" s="220">
        <f>IF(N277="sníž. přenesená",J277,0)</f>
        <v>0</v>
      </c>
      <c r="BI277" s="220">
        <f>IF(N277="nulová",J277,0)</f>
        <v>0</v>
      </c>
      <c r="BJ277" s="19" t="s">
        <v>82</v>
      </c>
      <c r="BK277" s="220">
        <f>ROUND(I277*H277,2)</f>
        <v>0</v>
      </c>
      <c r="BL277" s="19" t="s">
        <v>222</v>
      </c>
      <c r="BM277" s="219" t="s">
        <v>478</v>
      </c>
    </row>
    <row r="278" spans="1:47" s="2" customFormat="1" ht="12">
      <c r="A278" s="40"/>
      <c r="B278" s="41"/>
      <c r="C278" s="42"/>
      <c r="D278" s="221" t="s">
        <v>224</v>
      </c>
      <c r="E278" s="42"/>
      <c r="F278" s="222" t="s">
        <v>479</v>
      </c>
      <c r="G278" s="42"/>
      <c r="H278" s="42"/>
      <c r="I278" s="223"/>
      <c r="J278" s="42"/>
      <c r="K278" s="42"/>
      <c r="L278" s="46"/>
      <c r="M278" s="224"/>
      <c r="N278" s="225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224</v>
      </c>
      <c r="AU278" s="19" t="s">
        <v>84</v>
      </c>
    </row>
    <row r="279" spans="1:51" s="14" customFormat="1" ht="12">
      <c r="A279" s="14"/>
      <c r="B279" s="237"/>
      <c r="C279" s="238"/>
      <c r="D279" s="228" t="s">
        <v>226</v>
      </c>
      <c r="E279" s="239" t="s">
        <v>28</v>
      </c>
      <c r="F279" s="240" t="s">
        <v>94</v>
      </c>
      <c r="G279" s="238"/>
      <c r="H279" s="241">
        <v>32.144</v>
      </c>
      <c r="I279" s="242"/>
      <c r="J279" s="238"/>
      <c r="K279" s="238"/>
      <c r="L279" s="243"/>
      <c r="M279" s="244"/>
      <c r="N279" s="245"/>
      <c r="O279" s="245"/>
      <c r="P279" s="245"/>
      <c r="Q279" s="245"/>
      <c r="R279" s="245"/>
      <c r="S279" s="245"/>
      <c r="T279" s="246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7" t="s">
        <v>226</v>
      </c>
      <c r="AU279" s="247" t="s">
        <v>84</v>
      </c>
      <c r="AV279" s="14" t="s">
        <v>84</v>
      </c>
      <c r="AW279" s="14" t="s">
        <v>35</v>
      </c>
      <c r="AX279" s="14" t="s">
        <v>82</v>
      </c>
      <c r="AY279" s="247" t="s">
        <v>215</v>
      </c>
    </row>
    <row r="280" spans="1:65" s="2" customFormat="1" ht="33" customHeight="1">
      <c r="A280" s="40"/>
      <c r="B280" s="41"/>
      <c r="C280" s="208" t="s">
        <v>480</v>
      </c>
      <c r="D280" s="208" t="s">
        <v>217</v>
      </c>
      <c r="E280" s="209" t="s">
        <v>481</v>
      </c>
      <c r="F280" s="210" t="s">
        <v>482</v>
      </c>
      <c r="G280" s="211" t="s">
        <v>220</v>
      </c>
      <c r="H280" s="212">
        <v>29.351</v>
      </c>
      <c r="I280" s="213"/>
      <c r="J280" s="214">
        <f>ROUND(I280*H280,2)</f>
        <v>0</v>
      </c>
      <c r="K280" s="210" t="s">
        <v>221</v>
      </c>
      <c r="L280" s="46"/>
      <c r="M280" s="215" t="s">
        <v>28</v>
      </c>
      <c r="N280" s="216" t="s">
        <v>45</v>
      </c>
      <c r="O280" s="86"/>
      <c r="P280" s="217">
        <f>O280*H280</f>
        <v>0</v>
      </c>
      <c r="Q280" s="217">
        <v>0</v>
      </c>
      <c r="R280" s="217">
        <f>Q280*H280</f>
        <v>0</v>
      </c>
      <c r="S280" s="217">
        <v>1.4</v>
      </c>
      <c r="T280" s="218">
        <f>S280*H280</f>
        <v>41.09139999999999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9" t="s">
        <v>222</v>
      </c>
      <c r="AT280" s="219" t="s">
        <v>217</v>
      </c>
      <c r="AU280" s="219" t="s">
        <v>84</v>
      </c>
      <c r="AY280" s="19" t="s">
        <v>215</v>
      </c>
      <c r="BE280" s="220">
        <f>IF(N280="základní",J280,0)</f>
        <v>0</v>
      </c>
      <c r="BF280" s="220">
        <f>IF(N280="snížená",J280,0)</f>
        <v>0</v>
      </c>
      <c r="BG280" s="220">
        <f>IF(N280="zákl. přenesená",J280,0)</f>
        <v>0</v>
      </c>
      <c r="BH280" s="220">
        <f>IF(N280="sníž. přenesená",J280,0)</f>
        <v>0</v>
      </c>
      <c r="BI280" s="220">
        <f>IF(N280="nulová",J280,0)</f>
        <v>0</v>
      </c>
      <c r="BJ280" s="19" t="s">
        <v>82</v>
      </c>
      <c r="BK280" s="220">
        <f>ROUND(I280*H280,2)</f>
        <v>0</v>
      </c>
      <c r="BL280" s="19" t="s">
        <v>222</v>
      </c>
      <c r="BM280" s="219" t="s">
        <v>483</v>
      </c>
    </row>
    <row r="281" spans="1:47" s="2" customFormat="1" ht="12">
      <c r="A281" s="40"/>
      <c r="B281" s="41"/>
      <c r="C281" s="42"/>
      <c r="D281" s="221" t="s">
        <v>224</v>
      </c>
      <c r="E281" s="42"/>
      <c r="F281" s="222" t="s">
        <v>484</v>
      </c>
      <c r="G281" s="42"/>
      <c r="H281" s="42"/>
      <c r="I281" s="223"/>
      <c r="J281" s="42"/>
      <c r="K281" s="42"/>
      <c r="L281" s="46"/>
      <c r="M281" s="224"/>
      <c r="N281" s="225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224</v>
      </c>
      <c r="AU281" s="19" t="s">
        <v>84</v>
      </c>
    </row>
    <row r="282" spans="1:51" s="14" customFormat="1" ht="12">
      <c r="A282" s="14"/>
      <c r="B282" s="237"/>
      <c r="C282" s="238"/>
      <c r="D282" s="228" t="s">
        <v>226</v>
      </c>
      <c r="E282" s="239" t="s">
        <v>28</v>
      </c>
      <c r="F282" s="240" t="s">
        <v>97</v>
      </c>
      <c r="G282" s="238"/>
      <c r="H282" s="241">
        <v>27.566</v>
      </c>
      <c r="I282" s="242"/>
      <c r="J282" s="238"/>
      <c r="K282" s="238"/>
      <c r="L282" s="243"/>
      <c r="M282" s="244"/>
      <c r="N282" s="245"/>
      <c r="O282" s="245"/>
      <c r="P282" s="245"/>
      <c r="Q282" s="245"/>
      <c r="R282" s="245"/>
      <c r="S282" s="245"/>
      <c r="T282" s="246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7" t="s">
        <v>226</v>
      </c>
      <c r="AU282" s="247" t="s">
        <v>84</v>
      </c>
      <c r="AV282" s="14" t="s">
        <v>84</v>
      </c>
      <c r="AW282" s="14" t="s">
        <v>35</v>
      </c>
      <c r="AX282" s="14" t="s">
        <v>74</v>
      </c>
      <c r="AY282" s="247" t="s">
        <v>215</v>
      </c>
    </row>
    <row r="283" spans="1:51" s="14" customFormat="1" ht="12">
      <c r="A283" s="14"/>
      <c r="B283" s="237"/>
      <c r="C283" s="238"/>
      <c r="D283" s="228" t="s">
        <v>226</v>
      </c>
      <c r="E283" s="239" t="s">
        <v>28</v>
      </c>
      <c r="F283" s="240" t="s">
        <v>485</v>
      </c>
      <c r="G283" s="238"/>
      <c r="H283" s="241">
        <v>1.785</v>
      </c>
      <c r="I283" s="242"/>
      <c r="J283" s="238"/>
      <c r="K283" s="238"/>
      <c r="L283" s="243"/>
      <c r="M283" s="244"/>
      <c r="N283" s="245"/>
      <c r="O283" s="245"/>
      <c r="P283" s="245"/>
      <c r="Q283" s="245"/>
      <c r="R283" s="245"/>
      <c r="S283" s="245"/>
      <c r="T283" s="246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7" t="s">
        <v>226</v>
      </c>
      <c r="AU283" s="247" t="s">
        <v>84</v>
      </c>
      <c r="AV283" s="14" t="s">
        <v>84</v>
      </c>
      <c r="AW283" s="14" t="s">
        <v>35</v>
      </c>
      <c r="AX283" s="14" t="s">
        <v>74</v>
      </c>
      <c r="AY283" s="247" t="s">
        <v>215</v>
      </c>
    </row>
    <row r="284" spans="1:51" s="15" customFormat="1" ht="12">
      <c r="A284" s="15"/>
      <c r="B284" s="248"/>
      <c r="C284" s="249"/>
      <c r="D284" s="228" t="s">
        <v>226</v>
      </c>
      <c r="E284" s="250" t="s">
        <v>28</v>
      </c>
      <c r="F284" s="251" t="s">
        <v>230</v>
      </c>
      <c r="G284" s="249"/>
      <c r="H284" s="252">
        <v>29.351</v>
      </c>
      <c r="I284" s="253"/>
      <c r="J284" s="249"/>
      <c r="K284" s="249"/>
      <c r="L284" s="254"/>
      <c r="M284" s="255"/>
      <c r="N284" s="256"/>
      <c r="O284" s="256"/>
      <c r="P284" s="256"/>
      <c r="Q284" s="256"/>
      <c r="R284" s="256"/>
      <c r="S284" s="256"/>
      <c r="T284" s="257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58" t="s">
        <v>226</v>
      </c>
      <c r="AU284" s="258" t="s">
        <v>84</v>
      </c>
      <c r="AV284" s="15" t="s">
        <v>222</v>
      </c>
      <c r="AW284" s="15" t="s">
        <v>35</v>
      </c>
      <c r="AX284" s="15" t="s">
        <v>82</v>
      </c>
      <c r="AY284" s="258" t="s">
        <v>215</v>
      </c>
    </row>
    <row r="285" spans="1:65" s="2" customFormat="1" ht="44.25" customHeight="1">
      <c r="A285" s="40"/>
      <c r="B285" s="41"/>
      <c r="C285" s="208" t="s">
        <v>486</v>
      </c>
      <c r="D285" s="208" t="s">
        <v>217</v>
      </c>
      <c r="E285" s="209" t="s">
        <v>487</v>
      </c>
      <c r="F285" s="210" t="s">
        <v>488</v>
      </c>
      <c r="G285" s="211" t="s">
        <v>243</v>
      </c>
      <c r="H285" s="212">
        <v>0.319</v>
      </c>
      <c r="I285" s="213"/>
      <c r="J285" s="214">
        <f>ROUND(I285*H285,2)</f>
        <v>0</v>
      </c>
      <c r="K285" s="210" t="s">
        <v>221</v>
      </c>
      <c r="L285" s="46"/>
      <c r="M285" s="215" t="s">
        <v>28</v>
      </c>
      <c r="N285" s="216" t="s">
        <v>45</v>
      </c>
      <c r="O285" s="86"/>
      <c r="P285" s="217">
        <f>O285*H285</f>
        <v>0</v>
      </c>
      <c r="Q285" s="217">
        <v>0</v>
      </c>
      <c r="R285" s="217">
        <f>Q285*H285</f>
        <v>0</v>
      </c>
      <c r="S285" s="217">
        <v>0.048</v>
      </c>
      <c r="T285" s="218">
        <f>S285*H285</f>
        <v>0.015312000000000001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9" t="s">
        <v>222</v>
      </c>
      <c r="AT285" s="219" t="s">
        <v>217</v>
      </c>
      <c r="AU285" s="219" t="s">
        <v>84</v>
      </c>
      <c r="AY285" s="19" t="s">
        <v>215</v>
      </c>
      <c r="BE285" s="220">
        <f>IF(N285="základní",J285,0)</f>
        <v>0</v>
      </c>
      <c r="BF285" s="220">
        <f>IF(N285="snížená",J285,0)</f>
        <v>0</v>
      </c>
      <c r="BG285" s="220">
        <f>IF(N285="zákl. přenesená",J285,0)</f>
        <v>0</v>
      </c>
      <c r="BH285" s="220">
        <f>IF(N285="sníž. přenesená",J285,0)</f>
        <v>0</v>
      </c>
      <c r="BI285" s="220">
        <f>IF(N285="nulová",J285,0)</f>
        <v>0</v>
      </c>
      <c r="BJ285" s="19" t="s">
        <v>82</v>
      </c>
      <c r="BK285" s="220">
        <f>ROUND(I285*H285,2)</f>
        <v>0</v>
      </c>
      <c r="BL285" s="19" t="s">
        <v>222</v>
      </c>
      <c r="BM285" s="219" t="s">
        <v>489</v>
      </c>
    </row>
    <row r="286" spans="1:47" s="2" customFormat="1" ht="12">
      <c r="A286" s="40"/>
      <c r="B286" s="41"/>
      <c r="C286" s="42"/>
      <c r="D286" s="221" t="s">
        <v>224</v>
      </c>
      <c r="E286" s="42"/>
      <c r="F286" s="222" t="s">
        <v>490</v>
      </c>
      <c r="G286" s="42"/>
      <c r="H286" s="42"/>
      <c r="I286" s="223"/>
      <c r="J286" s="42"/>
      <c r="K286" s="42"/>
      <c r="L286" s="46"/>
      <c r="M286" s="224"/>
      <c r="N286" s="225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224</v>
      </c>
      <c r="AU286" s="19" t="s">
        <v>84</v>
      </c>
    </row>
    <row r="287" spans="1:51" s="13" customFormat="1" ht="12">
      <c r="A287" s="13"/>
      <c r="B287" s="226"/>
      <c r="C287" s="227"/>
      <c r="D287" s="228" t="s">
        <v>226</v>
      </c>
      <c r="E287" s="229" t="s">
        <v>28</v>
      </c>
      <c r="F287" s="230" t="s">
        <v>255</v>
      </c>
      <c r="G287" s="227"/>
      <c r="H287" s="229" t="s">
        <v>28</v>
      </c>
      <c r="I287" s="231"/>
      <c r="J287" s="227"/>
      <c r="K287" s="227"/>
      <c r="L287" s="232"/>
      <c r="M287" s="233"/>
      <c r="N287" s="234"/>
      <c r="O287" s="234"/>
      <c r="P287" s="234"/>
      <c r="Q287" s="234"/>
      <c r="R287" s="234"/>
      <c r="S287" s="234"/>
      <c r="T287" s="23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6" t="s">
        <v>226</v>
      </c>
      <c r="AU287" s="236" t="s">
        <v>84</v>
      </c>
      <c r="AV287" s="13" t="s">
        <v>82</v>
      </c>
      <c r="AW287" s="13" t="s">
        <v>35</v>
      </c>
      <c r="AX287" s="13" t="s">
        <v>74</v>
      </c>
      <c r="AY287" s="236" t="s">
        <v>215</v>
      </c>
    </row>
    <row r="288" spans="1:51" s="14" customFormat="1" ht="12">
      <c r="A288" s="14"/>
      <c r="B288" s="237"/>
      <c r="C288" s="238"/>
      <c r="D288" s="228" t="s">
        <v>226</v>
      </c>
      <c r="E288" s="239" t="s">
        <v>28</v>
      </c>
      <c r="F288" s="240" t="s">
        <v>491</v>
      </c>
      <c r="G288" s="238"/>
      <c r="H288" s="241">
        <v>0.319</v>
      </c>
      <c r="I288" s="242"/>
      <c r="J288" s="238"/>
      <c r="K288" s="238"/>
      <c r="L288" s="243"/>
      <c r="M288" s="244"/>
      <c r="N288" s="245"/>
      <c r="O288" s="245"/>
      <c r="P288" s="245"/>
      <c r="Q288" s="245"/>
      <c r="R288" s="245"/>
      <c r="S288" s="245"/>
      <c r="T288" s="246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7" t="s">
        <v>226</v>
      </c>
      <c r="AU288" s="247" t="s">
        <v>84</v>
      </c>
      <c r="AV288" s="14" t="s">
        <v>84</v>
      </c>
      <c r="AW288" s="14" t="s">
        <v>35</v>
      </c>
      <c r="AX288" s="14" t="s">
        <v>82</v>
      </c>
      <c r="AY288" s="247" t="s">
        <v>215</v>
      </c>
    </row>
    <row r="289" spans="1:65" s="2" customFormat="1" ht="44.25" customHeight="1">
      <c r="A289" s="40"/>
      <c r="B289" s="41"/>
      <c r="C289" s="208" t="s">
        <v>492</v>
      </c>
      <c r="D289" s="208" t="s">
        <v>217</v>
      </c>
      <c r="E289" s="209" t="s">
        <v>493</v>
      </c>
      <c r="F289" s="210" t="s">
        <v>494</v>
      </c>
      <c r="G289" s="211" t="s">
        <v>243</v>
      </c>
      <c r="H289" s="212">
        <v>5.382</v>
      </c>
      <c r="I289" s="213"/>
      <c r="J289" s="214">
        <f>ROUND(I289*H289,2)</f>
        <v>0</v>
      </c>
      <c r="K289" s="210" t="s">
        <v>221</v>
      </c>
      <c r="L289" s="46"/>
      <c r="M289" s="215" t="s">
        <v>28</v>
      </c>
      <c r="N289" s="216" t="s">
        <v>45</v>
      </c>
      <c r="O289" s="86"/>
      <c r="P289" s="217">
        <f>O289*H289</f>
        <v>0</v>
      </c>
      <c r="Q289" s="217">
        <v>0</v>
      </c>
      <c r="R289" s="217">
        <f>Q289*H289</f>
        <v>0</v>
      </c>
      <c r="S289" s="217">
        <v>0.038</v>
      </c>
      <c r="T289" s="218">
        <f>S289*H289</f>
        <v>0.20451599999999998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19" t="s">
        <v>222</v>
      </c>
      <c r="AT289" s="219" t="s">
        <v>217</v>
      </c>
      <c r="AU289" s="219" t="s">
        <v>84</v>
      </c>
      <c r="AY289" s="19" t="s">
        <v>215</v>
      </c>
      <c r="BE289" s="220">
        <f>IF(N289="základní",J289,0)</f>
        <v>0</v>
      </c>
      <c r="BF289" s="220">
        <f>IF(N289="snížená",J289,0)</f>
        <v>0</v>
      </c>
      <c r="BG289" s="220">
        <f>IF(N289="zákl. přenesená",J289,0)</f>
        <v>0</v>
      </c>
      <c r="BH289" s="220">
        <f>IF(N289="sníž. přenesená",J289,0)</f>
        <v>0</v>
      </c>
      <c r="BI289" s="220">
        <f>IF(N289="nulová",J289,0)</f>
        <v>0</v>
      </c>
      <c r="BJ289" s="19" t="s">
        <v>82</v>
      </c>
      <c r="BK289" s="220">
        <f>ROUND(I289*H289,2)</f>
        <v>0</v>
      </c>
      <c r="BL289" s="19" t="s">
        <v>222</v>
      </c>
      <c r="BM289" s="219" t="s">
        <v>495</v>
      </c>
    </row>
    <row r="290" spans="1:47" s="2" customFormat="1" ht="12">
      <c r="A290" s="40"/>
      <c r="B290" s="41"/>
      <c r="C290" s="42"/>
      <c r="D290" s="221" t="s">
        <v>224</v>
      </c>
      <c r="E290" s="42"/>
      <c r="F290" s="222" t="s">
        <v>496</v>
      </c>
      <c r="G290" s="42"/>
      <c r="H290" s="42"/>
      <c r="I290" s="223"/>
      <c r="J290" s="42"/>
      <c r="K290" s="42"/>
      <c r="L290" s="46"/>
      <c r="M290" s="224"/>
      <c r="N290" s="225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224</v>
      </c>
      <c r="AU290" s="19" t="s">
        <v>84</v>
      </c>
    </row>
    <row r="291" spans="1:51" s="13" customFormat="1" ht="12">
      <c r="A291" s="13"/>
      <c r="B291" s="226"/>
      <c r="C291" s="227"/>
      <c r="D291" s="228" t="s">
        <v>226</v>
      </c>
      <c r="E291" s="229" t="s">
        <v>28</v>
      </c>
      <c r="F291" s="230" t="s">
        <v>497</v>
      </c>
      <c r="G291" s="227"/>
      <c r="H291" s="229" t="s">
        <v>28</v>
      </c>
      <c r="I291" s="231"/>
      <c r="J291" s="227"/>
      <c r="K291" s="227"/>
      <c r="L291" s="232"/>
      <c r="M291" s="233"/>
      <c r="N291" s="234"/>
      <c r="O291" s="234"/>
      <c r="P291" s="234"/>
      <c r="Q291" s="234"/>
      <c r="R291" s="234"/>
      <c r="S291" s="234"/>
      <c r="T291" s="235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6" t="s">
        <v>226</v>
      </c>
      <c r="AU291" s="236" t="s">
        <v>84</v>
      </c>
      <c r="AV291" s="13" t="s">
        <v>82</v>
      </c>
      <c r="AW291" s="13" t="s">
        <v>35</v>
      </c>
      <c r="AX291" s="13" t="s">
        <v>74</v>
      </c>
      <c r="AY291" s="236" t="s">
        <v>215</v>
      </c>
    </row>
    <row r="292" spans="1:51" s="14" customFormat="1" ht="12">
      <c r="A292" s="14"/>
      <c r="B292" s="237"/>
      <c r="C292" s="238"/>
      <c r="D292" s="228" t="s">
        <v>226</v>
      </c>
      <c r="E292" s="239" t="s">
        <v>28</v>
      </c>
      <c r="F292" s="240" t="s">
        <v>498</v>
      </c>
      <c r="G292" s="238"/>
      <c r="H292" s="241">
        <v>5.382</v>
      </c>
      <c r="I292" s="242"/>
      <c r="J292" s="238"/>
      <c r="K292" s="238"/>
      <c r="L292" s="243"/>
      <c r="M292" s="244"/>
      <c r="N292" s="245"/>
      <c r="O292" s="245"/>
      <c r="P292" s="245"/>
      <c r="Q292" s="245"/>
      <c r="R292" s="245"/>
      <c r="S292" s="245"/>
      <c r="T292" s="246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7" t="s">
        <v>226</v>
      </c>
      <c r="AU292" s="247" t="s">
        <v>84</v>
      </c>
      <c r="AV292" s="14" t="s">
        <v>84</v>
      </c>
      <c r="AW292" s="14" t="s">
        <v>35</v>
      </c>
      <c r="AX292" s="14" t="s">
        <v>82</v>
      </c>
      <c r="AY292" s="247" t="s">
        <v>215</v>
      </c>
    </row>
    <row r="293" spans="1:65" s="2" customFormat="1" ht="44.25" customHeight="1">
      <c r="A293" s="40"/>
      <c r="B293" s="41"/>
      <c r="C293" s="208" t="s">
        <v>499</v>
      </c>
      <c r="D293" s="208" t="s">
        <v>217</v>
      </c>
      <c r="E293" s="209" t="s">
        <v>500</v>
      </c>
      <c r="F293" s="210" t="s">
        <v>501</v>
      </c>
      <c r="G293" s="211" t="s">
        <v>243</v>
      </c>
      <c r="H293" s="212">
        <v>12.495</v>
      </c>
      <c r="I293" s="213"/>
      <c r="J293" s="214">
        <f>ROUND(I293*H293,2)</f>
        <v>0</v>
      </c>
      <c r="K293" s="210" t="s">
        <v>221</v>
      </c>
      <c r="L293" s="46"/>
      <c r="M293" s="215" t="s">
        <v>28</v>
      </c>
      <c r="N293" s="216" t="s">
        <v>45</v>
      </c>
      <c r="O293" s="86"/>
      <c r="P293" s="217">
        <f>O293*H293</f>
        <v>0</v>
      </c>
      <c r="Q293" s="217">
        <v>0</v>
      </c>
      <c r="R293" s="217">
        <f>Q293*H293</f>
        <v>0</v>
      </c>
      <c r="S293" s="217">
        <v>0.032</v>
      </c>
      <c r="T293" s="218">
        <f>S293*H293</f>
        <v>0.39984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9" t="s">
        <v>222</v>
      </c>
      <c r="AT293" s="219" t="s">
        <v>217</v>
      </c>
      <c r="AU293" s="219" t="s">
        <v>84</v>
      </c>
      <c r="AY293" s="19" t="s">
        <v>215</v>
      </c>
      <c r="BE293" s="220">
        <f>IF(N293="základní",J293,0)</f>
        <v>0</v>
      </c>
      <c r="BF293" s="220">
        <f>IF(N293="snížená",J293,0)</f>
        <v>0</v>
      </c>
      <c r="BG293" s="220">
        <f>IF(N293="zákl. přenesená",J293,0)</f>
        <v>0</v>
      </c>
      <c r="BH293" s="220">
        <f>IF(N293="sníž. přenesená",J293,0)</f>
        <v>0</v>
      </c>
      <c r="BI293" s="220">
        <f>IF(N293="nulová",J293,0)</f>
        <v>0</v>
      </c>
      <c r="BJ293" s="19" t="s">
        <v>82</v>
      </c>
      <c r="BK293" s="220">
        <f>ROUND(I293*H293,2)</f>
        <v>0</v>
      </c>
      <c r="BL293" s="19" t="s">
        <v>222</v>
      </c>
      <c r="BM293" s="219" t="s">
        <v>502</v>
      </c>
    </row>
    <row r="294" spans="1:47" s="2" customFormat="1" ht="12">
      <c r="A294" s="40"/>
      <c r="B294" s="41"/>
      <c r="C294" s="42"/>
      <c r="D294" s="221" t="s">
        <v>224</v>
      </c>
      <c r="E294" s="42"/>
      <c r="F294" s="222" t="s">
        <v>503</v>
      </c>
      <c r="G294" s="42"/>
      <c r="H294" s="42"/>
      <c r="I294" s="223"/>
      <c r="J294" s="42"/>
      <c r="K294" s="42"/>
      <c r="L294" s="46"/>
      <c r="M294" s="224"/>
      <c r="N294" s="225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224</v>
      </c>
      <c r="AU294" s="19" t="s">
        <v>84</v>
      </c>
    </row>
    <row r="295" spans="1:51" s="13" customFormat="1" ht="12">
      <c r="A295" s="13"/>
      <c r="B295" s="226"/>
      <c r="C295" s="227"/>
      <c r="D295" s="228" t="s">
        <v>226</v>
      </c>
      <c r="E295" s="229" t="s">
        <v>28</v>
      </c>
      <c r="F295" s="230" t="s">
        <v>255</v>
      </c>
      <c r="G295" s="227"/>
      <c r="H295" s="229" t="s">
        <v>28</v>
      </c>
      <c r="I295" s="231"/>
      <c r="J295" s="227"/>
      <c r="K295" s="227"/>
      <c r="L295" s="232"/>
      <c r="M295" s="233"/>
      <c r="N295" s="234"/>
      <c r="O295" s="234"/>
      <c r="P295" s="234"/>
      <c r="Q295" s="234"/>
      <c r="R295" s="234"/>
      <c r="S295" s="234"/>
      <c r="T295" s="235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6" t="s">
        <v>226</v>
      </c>
      <c r="AU295" s="236" t="s">
        <v>84</v>
      </c>
      <c r="AV295" s="13" t="s">
        <v>82</v>
      </c>
      <c r="AW295" s="13" t="s">
        <v>35</v>
      </c>
      <c r="AX295" s="13" t="s">
        <v>74</v>
      </c>
      <c r="AY295" s="236" t="s">
        <v>215</v>
      </c>
    </row>
    <row r="296" spans="1:51" s="14" customFormat="1" ht="12">
      <c r="A296" s="14"/>
      <c r="B296" s="237"/>
      <c r="C296" s="238"/>
      <c r="D296" s="228" t="s">
        <v>226</v>
      </c>
      <c r="E296" s="239" t="s">
        <v>28</v>
      </c>
      <c r="F296" s="240" t="s">
        <v>504</v>
      </c>
      <c r="G296" s="238"/>
      <c r="H296" s="241">
        <v>12.495</v>
      </c>
      <c r="I296" s="242"/>
      <c r="J296" s="238"/>
      <c r="K296" s="238"/>
      <c r="L296" s="243"/>
      <c r="M296" s="244"/>
      <c r="N296" s="245"/>
      <c r="O296" s="245"/>
      <c r="P296" s="245"/>
      <c r="Q296" s="245"/>
      <c r="R296" s="245"/>
      <c r="S296" s="245"/>
      <c r="T296" s="246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7" t="s">
        <v>226</v>
      </c>
      <c r="AU296" s="247" t="s">
        <v>84</v>
      </c>
      <c r="AV296" s="14" t="s">
        <v>84</v>
      </c>
      <c r="AW296" s="14" t="s">
        <v>35</v>
      </c>
      <c r="AX296" s="14" t="s">
        <v>82</v>
      </c>
      <c r="AY296" s="247" t="s">
        <v>215</v>
      </c>
    </row>
    <row r="297" spans="1:65" s="2" customFormat="1" ht="37.8" customHeight="1">
      <c r="A297" s="40"/>
      <c r="B297" s="41"/>
      <c r="C297" s="208" t="s">
        <v>505</v>
      </c>
      <c r="D297" s="208" t="s">
        <v>217</v>
      </c>
      <c r="E297" s="209" t="s">
        <v>506</v>
      </c>
      <c r="F297" s="210" t="s">
        <v>507</v>
      </c>
      <c r="G297" s="211" t="s">
        <v>243</v>
      </c>
      <c r="H297" s="212">
        <v>1.4</v>
      </c>
      <c r="I297" s="213"/>
      <c r="J297" s="214">
        <f>ROUND(I297*H297,2)</f>
        <v>0</v>
      </c>
      <c r="K297" s="210" t="s">
        <v>221</v>
      </c>
      <c r="L297" s="46"/>
      <c r="M297" s="215" t="s">
        <v>28</v>
      </c>
      <c r="N297" s="216" t="s">
        <v>45</v>
      </c>
      <c r="O297" s="86"/>
      <c r="P297" s="217">
        <f>O297*H297</f>
        <v>0</v>
      </c>
      <c r="Q297" s="217">
        <v>0</v>
      </c>
      <c r="R297" s="217">
        <f>Q297*H297</f>
        <v>0</v>
      </c>
      <c r="S297" s="217">
        <v>0.076</v>
      </c>
      <c r="T297" s="218">
        <f>S297*H297</f>
        <v>0.1064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9" t="s">
        <v>222</v>
      </c>
      <c r="AT297" s="219" t="s">
        <v>217</v>
      </c>
      <c r="AU297" s="219" t="s">
        <v>84</v>
      </c>
      <c r="AY297" s="19" t="s">
        <v>215</v>
      </c>
      <c r="BE297" s="220">
        <f>IF(N297="základní",J297,0)</f>
        <v>0</v>
      </c>
      <c r="BF297" s="220">
        <f>IF(N297="snížená",J297,0)</f>
        <v>0</v>
      </c>
      <c r="BG297" s="220">
        <f>IF(N297="zákl. přenesená",J297,0)</f>
        <v>0</v>
      </c>
      <c r="BH297" s="220">
        <f>IF(N297="sníž. přenesená",J297,0)</f>
        <v>0</v>
      </c>
      <c r="BI297" s="220">
        <f>IF(N297="nulová",J297,0)</f>
        <v>0</v>
      </c>
      <c r="BJ297" s="19" t="s">
        <v>82</v>
      </c>
      <c r="BK297" s="220">
        <f>ROUND(I297*H297,2)</f>
        <v>0</v>
      </c>
      <c r="BL297" s="19" t="s">
        <v>222</v>
      </c>
      <c r="BM297" s="219" t="s">
        <v>508</v>
      </c>
    </row>
    <row r="298" spans="1:47" s="2" customFormat="1" ht="12">
      <c r="A298" s="40"/>
      <c r="B298" s="41"/>
      <c r="C298" s="42"/>
      <c r="D298" s="221" t="s">
        <v>224</v>
      </c>
      <c r="E298" s="42"/>
      <c r="F298" s="222" t="s">
        <v>509</v>
      </c>
      <c r="G298" s="42"/>
      <c r="H298" s="42"/>
      <c r="I298" s="223"/>
      <c r="J298" s="42"/>
      <c r="K298" s="42"/>
      <c r="L298" s="46"/>
      <c r="M298" s="224"/>
      <c r="N298" s="225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224</v>
      </c>
      <c r="AU298" s="19" t="s">
        <v>84</v>
      </c>
    </row>
    <row r="299" spans="1:51" s="13" customFormat="1" ht="12">
      <c r="A299" s="13"/>
      <c r="B299" s="226"/>
      <c r="C299" s="227"/>
      <c r="D299" s="228" t="s">
        <v>226</v>
      </c>
      <c r="E299" s="229" t="s">
        <v>28</v>
      </c>
      <c r="F299" s="230" t="s">
        <v>255</v>
      </c>
      <c r="G299" s="227"/>
      <c r="H299" s="229" t="s">
        <v>28</v>
      </c>
      <c r="I299" s="231"/>
      <c r="J299" s="227"/>
      <c r="K299" s="227"/>
      <c r="L299" s="232"/>
      <c r="M299" s="233"/>
      <c r="N299" s="234"/>
      <c r="O299" s="234"/>
      <c r="P299" s="234"/>
      <c r="Q299" s="234"/>
      <c r="R299" s="234"/>
      <c r="S299" s="234"/>
      <c r="T299" s="235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6" t="s">
        <v>226</v>
      </c>
      <c r="AU299" s="236" t="s">
        <v>84</v>
      </c>
      <c r="AV299" s="13" t="s">
        <v>82</v>
      </c>
      <c r="AW299" s="13" t="s">
        <v>35</v>
      </c>
      <c r="AX299" s="13" t="s">
        <v>74</v>
      </c>
      <c r="AY299" s="236" t="s">
        <v>215</v>
      </c>
    </row>
    <row r="300" spans="1:51" s="14" customFormat="1" ht="12">
      <c r="A300" s="14"/>
      <c r="B300" s="237"/>
      <c r="C300" s="238"/>
      <c r="D300" s="228" t="s">
        <v>226</v>
      </c>
      <c r="E300" s="239" t="s">
        <v>28</v>
      </c>
      <c r="F300" s="240" t="s">
        <v>510</v>
      </c>
      <c r="G300" s="238"/>
      <c r="H300" s="241">
        <v>1.4</v>
      </c>
      <c r="I300" s="242"/>
      <c r="J300" s="238"/>
      <c r="K300" s="238"/>
      <c r="L300" s="243"/>
      <c r="M300" s="244"/>
      <c r="N300" s="245"/>
      <c r="O300" s="245"/>
      <c r="P300" s="245"/>
      <c r="Q300" s="245"/>
      <c r="R300" s="245"/>
      <c r="S300" s="245"/>
      <c r="T300" s="246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7" t="s">
        <v>226</v>
      </c>
      <c r="AU300" s="247" t="s">
        <v>84</v>
      </c>
      <c r="AV300" s="14" t="s">
        <v>84</v>
      </c>
      <c r="AW300" s="14" t="s">
        <v>35</v>
      </c>
      <c r="AX300" s="14" t="s">
        <v>82</v>
      </c>
      <c r="AY300" s="247" t="s">
        <v>215</v>
      </c>
    </row>
    <row r="301" spans="1:65" s="2" customFormat="1" ht="37.8" customHeight="1">
      <c r="A301" s="40"/>
      <c r="B301" s="41"/>
      <c r="C301" s="208" t="s">
        <v>511</v>
      </c>
      <c r="D301" s="208" t="s">
        <v>217</v>
      </c>
      <c r="E301" s="209" t="s">
        <v>512</v>
      </c>
      <c r="F301" s="210" t="s">
        <v>513</v>
      </c>
      <c r="G301" s="211" t="s">
        <v>243</v>
      </c>
      <c r="H301" s="212">
        <v>2.277</v>
      </c>
      <c r="I301" s="213"/>
      <c r="J301" s="214">
        <f>ROUND(I301*H301,2)</f>
        <v>0</v>
      </c>
      <c r="K301" s="210" t="s">
        <v>221</v>
      </c>
      <c r="L301" s="46"/>
      <c r="M301" s="215" t="s">
        <v>28</v>
      </c>
      <c r="N301" s="216" t="s">
        <v>45</v>
      </c>
      <c r="O301" s="86"/>
      <c r="P301" s="217">
        <f>O301*H301</f>
        <v>0</v>
      </c>
      <c r="Q301" s="217">
        <v>0</v>
      </c>
      <c r="R301" s="217">
        <f>Q301*H301</f>
        <v>0</v>
      </c>
      <c r="S301" s="217">
        <v>0.063</v>
      </c>
      <c r="T301" s="218">
        <f>S301*H301</f>
        <v>0.14345100000000002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19" t="s">
        <v>222</v>
      </c>
      <c r="AT301" s="219" t="s">
        <v>217</v>
      </c>
      <c r="AU301" s="219" t="s">
        <v>84</v>
      </c>
      <c r="AY301" s="19" t="s">
        <v>215</v>
      </c>
      <c r="BE301" s="220">
        <f>IF(N301="základní",J301,0)</f>
        <v>0</v>
      </c>
      <c r="BF301" s="220">
        <f>IF(N301="snížená",J301,0)</f>
        <v>0</v>
      </c>
      <c r="BG301" s="220">
        <f>IF(N301="zákl. přenesená",J301,0)</f>
        <v>0</v>
      </c>
      <c r="BH301" s="220">
        <f>IF(N301="sníž. přenesená",J301,0)</f>
        <v>0</v>
      </c>
      <c r="BI301" s="220">
        <f>IF(N301="nulová",J301,0)</f>
        <v>0</v>
      </c>
      <c r="BJ301" s="19" t="s">
        <v>82</v>
      </c>
      <c r="BK301" s="220">
        <f>ROUND(I301*H301,2)</f>
        <v>0</v>
      </c>
      <c r="BL301" s="19" t="s">
        <v>222</v>
      </c>
      <c r="BM301" s="219" t="s">
        <v>514</v>
      </c>
    </row>
    <row r="302" spans="1:47" s="2" customFormat="1" ht="12">
      <c r="A302" s="40"/>
      <c r="B302" s="41"/>
      <c r="C302" s="42"/>
      <c r="D302" s="221" t="s">
        <v>224</v>
      </c>
      <c r="E302" s="42"/>
      <c r="F302" s="222" t="s">
        <v>515</v>
      </c>
      <c r="G302" s="42"/>
      <c r="H302" s="42"/>
      <c r="I302" s="223"/>
      <c r="J302" s="42"/>
      <c r="K302" s="42"/>
      <c r="L302" s="46"/>
      <c r="M302" s="224"/>
      <c r="N302" s="225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224</v>
      </c>
      <c r="AU302" s="19" t="s">
        <v>84</v>
      </c>
    </row>
    <row r="303" spans="1:51" s="13" customFormat="1" ht="12">
      <c r="A303" s="13"/>
      <c r="B303" s="226"/>
      <c r="C303" s="227"/>
      <c r="D303" s="228" t="s">
        <v>226</v>
      </c>
      <c r="E303" s="229" t="s">
        <v>28</v>
      </c>
      <c r="F303" s="230" t="s">
        <v>255</v>
      </c>
      <c r="G303" s="227"/>
      <c r="H303" s="229" t="s">
        <v>28</v>
      </c>
      <c r="I303" s="231"/>
      <c r="J303" s="227"/>
      <c r="K303" s="227"/>
      <c r="L303" s="232"/>
      <c r="M303" s="233"/>
      <c r="N303" s="234"/>
      <c r="O303" s="234"/>
      <c r="P303" s="234"/>
      <c r="Q303" s="234"/>
      <c r="R303" s="234"/>
      <c r="S303" s="234"/>
      <c r="T303" s="235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6" t="s">
        <v>226</v>
      </c>
      <c r="AU303" s="236" t="s">
        <v>84</v>
      </c>
      <c r="AV303" s="13" t="s">
        <v>82</v>
      </c>
      <c r="AW303" s="13" t="s">
        <v>35</v>
      </c>
      <c r="AX303" s="13" t="s">
        <v>74</v>
      </c>
      <c r="AY303" s="236" t="s">
        <v>215</v>
      </c>
    </row>
    <row r="304" spans="1:51" s="14" customFormat="1" ht="12">
      <c r="A304" s="14"/>
      <c r="B304" s="237"/>
      <c r="C304" s="238"/>
      <c r="D304" s="228" t="s">
        <v>226</v>
      </c>
      <c r="E304" s="239" t="s">
        <v>28</v>
      </c>
      <c r="F304" s="240" t="s">
        <v>516</v>
      </c>
      <c r="G304" s="238"/>
      <c r="H304" s="241">
        <v>2.277</v>
      </c>
      <c r="I304" s="242"/>
      <c r="J304" s="238"/>
      <c r="K304" s="238"/>
      <c r="L304" s="243"/>
      <c r="M304" s="244"/>
      <c r="N304" s="245"/>
      <c r="O304" s="245"/>
      <c r="P304" s="245"/>
      <c r="Q304" s="245"/>
      <c r="R304" s="245"/>
      <c r="S304" s="245"/>
      <c r="T304" s="246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7" t="s">
        <v>226</v>
      </c>
      <c r="AU304" s="247" t="s">
        <v>84</v>
      </c>
      <c r="AV304" s="14" t="s">
        <v>84</v>
      </c>
      <c r="AW304" s="14" t="s">
        <v>35</v>
      </c>
      <c r="AX304" s="14" t="s">
        <v>82</v>
      </c>
      <c r="AY304" s="247" t="s">
        <v>215</v>
      </c>
    </row>
    <row r="305" spans="1:65" s="2" customFormat="1" ht="16.5" customHeight="1">
      <c r="A305" s="40"/>
      <c r="B305" s="41"/>
      <c r="C305" s="208" t="s">
        <v>517</v>
      </c>
      <c r="D305" s="208" t="s">
        <v>217</v>
      </c>
      <c r="E305" s="209" t="s">
        <v>518</v>
      </c>
      <c r="F305" s="210" t="s">
        <v>519</v>
      </c>
      <c r="G305" s="211" t="s">
        <v>384</v>
      </c>
      <c r="H305" s="212">
        <v>1</v>
      </c>
      <c r="I305" s="213"/>
      <c r="J305" s="214">
        <f>ROUND(I305*H305,2)</f>
        <v>0</v>
      </c>
      <c r="K305" s="210" t="s">
        <v>28</v>
      </c>
      <c r="L305" s="46"/>
      <c r="M305" s="215" t="s">
        <v>28</v>
      </c>
      <c r="N305" s="216" t="s">
        <v>45</v>
      </c>
      <c r="O305" s="86"/>
      <c r="P305" s="217">
        <f>O305*H305</f>
        <v>0</v>
      </c>
      <c r="Q305" s="217">
        <v>0.02542</v>
      </c>
      <c r="R305" s="217">
        <f>Q305*H305</f>
        <v>0.02542</v>
      </c>
      <c r="S305" s="217">
        <v>0</v>
      </c>
      <c r="T305" s="218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19" t="s">
        <v>222</v>
      </c>
      <c r="AT305" s="219" t="s">
        <v>217</v>
      </c>
      <c r="AU305" s="219" t="s">
        <v>84</v>
      </c>
      <c r="AY305" s="19" t="s">
        <v>215</v>
      </c>
      <c r="BE305" s="220">
        <f>IF(N305="základní",J305,0)</f>
        <v>0</v>
      </c>
      <c r="BF305" s="220">
        <f>IF(N305="snížená",J305,0)</f>
        <v>0</v>
      </c>
      <c r="BG305" s="220">
        <f>IF(N305="zákl. přenesená",J305,0)</f>
        <v>0</v>
      </c>
      <c r="BH305" s="220">
        <f>IF(N305="sníž. přenesená",J305,0)</f>
        <v>0</v>
      </c>
      <c r="BI305" s="220">
        <f>IF(N305="nulová",J305,0)</f>
        <v>0</v>
      </c>
      <c r="BJ305" s="19" t="s">
        <v>82</v>
      </c>
      <c r="BK305" s="220">
        <f>ROUND(I305*H305,2)</f>
        <v>0</v>
      </c>
      <c r="BL305" s="19" t="s">
        <v>222</v>
      </c>
      <c r="BM305" s="219" t="s">
        <v>520</v>
      </c>
    </row>
    <row r="306" spans="1:51" s="13" customFormat="1" ht="12">
      <c r="A306" s="13"/>
      <c r="B306" s="226"/>
      <c r="C306" s="227"/>
      <c r="D306" s="228" t="s">
        <v>226</v>
      </c>
      <c r="E306" s="229" t="s">
        <v>28</v>
      </c>
      <c r="F306" s="230" t="s">
        <v>255</v>
      </c>
      <c r="G306" s="227"/>
      <c r="H306" s="229" t="s">
        <v>28</v>
      </c>
      <c r="I306" s="231"/>
      <c r="J306" s="227"/>
      <c r="K306" s="227"/>
      <c r="L306" s="232"/>
      <c r="M306" s="233"/>
      <c r="N306" s="234"/>
      <c r="O306" s="234"/>
      <c r="P306" s="234"/>
      <c r="Q306" s="234"/>
      <c r="R306" s="234"/>
      <c r="S306" s="234"/>
      <c r="T306" s="235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6" t="s">
        <v>226</v>
      </c>
      <c r="AU306" s="236" t="s">
        <v>84</v>
      </c>
      <c r="AV306" s="13" t="s">
        <v>82</v>
      </c>
      <c r="AW306" s="13" t="s">
        <v>35</v>
      </c>
      <c r="AX306" s="13" t="s">
        <v>74</v>
      </c>
      <c r="AY306" s="236" t="s">
        <v>215</v>
      </c>
    </row>
    <row r="307" spans="1:51" s="14" customFormat="1" ht="12">
      <c r="A307" s="14"/>
      <c r="B307" s="237"/>
      <c r="C307" s="238"/>
      <c r="D307" s="228" t="s">
        <v>226</v>
      </c>
      <c r="E307" s="239" t="s">
        <v>28</v>
      </c>
      <c r="F307" s="240" t="s">
        <v>82</v>
      </c>
      <c r="G307" s="238"/>
      <c r="H307" s="241">
        <v>1</v>
      </c>
      <c r="I307" s="242"/>
      <c r="J307" s="238"/>
      <c r="K307" s="238"/>
      <c r="L307" s="243"/>
      <c r="M307" s="244"/>
      <c r="N307" s="245"/>
      <c r="O307" s="245"/>
      <c r="P307" s="245"/>
      <c r="Q307" s="245"/>
      <c r="R307" s="245"/>
      <c r="S307" s="245"/>
      <c r="T307" s="246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7" t="s">
        <v>226</v>
      </c>
      <c r="AU307" s="247" t="s">
        <v>84</v>
      </c>
      <c r="AV307" s="14" t="s">
        <v>84</v>
      </c>
      <c r="AW307" s="14" t="s">
        <v>35</v>
      </c>
      <c r="AX307" s="14" t="s">
        <v>82</v>
      </c>
      <c r="AY307" s="247" t="s">
        <v>215</v>
      </c>
    </row>
    <row r="308" spans="1:65" s="2" customFormat="1" ht="37.8" customHeight="1">
      <c r="A308" s="40"/>
      <c r="B308" s="41"/>
      <c r="C308" s="208" t="s">
        <v>521</v>
      </c>
      <c r="D308" s="208" t="s">
        <v>217</v>
      </c>
      <c r="E308" s="209" t="s">
        <v>522</v>
      </c>
      <c r="F308" s="210" t="s">
        <v>523</v>
      </c>
      <c r="G308" s="211" t="s">
        <v>384</v>
      </c>
      <c r="H308" s="212">
        <v>15</v>
      </c>
      <c r="I308" s="213"/>
      <c r="J308" s="214">
        <f>ROUND(I308*H308,2)</f>
        <v>0</v>
      </c>
      <c r="K308" s="210" t="s">
        <v>221</v>
      </c>
      <c r="L308" s="46"/>
      <c r="M308" s="215" t="s">
        <v>28</v>
      </c>
      <c r="N308" s="216" t="s">
        <v>45</v>
      </c>
      <c r="O308" s="86"/>
      <c r="P308" s="217">
        <f>O308*H308</f>
        <v>0</v>
      </c>
      <c r="Q308" s="217">
        <v>0</v>
      </c>
      <c r="R308" s="217">
        <f>Q308*H308</f>
        <v>0</v>
      </c>
      <c r="S308" s="217">
        <v>0.031</v>
      </c>
      <c r="T308" s="218">
        <f>S308*H308</f>
        <v>0.46499999999999997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19" t="s">
        <v>222</v>
      </c>
      <c r="AT308" s="219" t="s">
        <v>217</v>
      </c>
      <c r="AU308" s="219" t="s">
        <v>84</v>
      </c>
      <c r="AY308" s="19" t="s">
        <v>215</v>
      </c>
      <c r="BE308" s="220">
        <f>IF(N308="základní",J308,0)</f>
        <v>0</v>
      </c>
      <c r="BF308" s="220">
        <f>IF(N308="snížená",J308,0)</f>
        <v>0</v>
      </c>
      <c r="BG308" s="220">
        <f>IF(N308="zákl. přenesená",J308,0)</f>
        <v>0</v>
      </c>
      <c r="BH308" s="220">
        <f>IF(N308="sníž. přenesená",J308,0)</f>
        <v>0</v>
      </c>
      <c r="BI308" s="220">
        <f>IF(N308="nulová",J308,0)</f>
        <v>0</v>
      </c>
      <c r="BJ308" s="19" t="s">
        <v>82</v>
      </c>
      <c r="BK308" s="220">
        <f>ROUND(I308*H308,2)</f>
        <v>0</v>
      </c>
      <c r="BL308" s="19" t="s">
        <v>222</v>
      </c>
      <c r="BM308" s="219" t="s">
        <v>524</v>
      </c>
    </row>
    <row r="309" spans="1:47" s="2" customFormat="1" ht="12">
      <c r="A309" s="40"/>
      <c r="B309" s="41"/>
      <c r="C309" s="42"/>
      <c r="D309" s="221" t="s">
        <v>224</v>
      </c>
      <c r="E309" s="42"/>
      <c r="F309" s="222" t="s">
        <v>525</v>
      </c>
      <c r="G309" s="42"/>
      <c r="H309" s="42"/>
      <c r="I309" s="223"/>
      <c r="J309" s="42"/>
      <c r="K309" s="42"/>
      <c r="L309" s="46"/>
      <c r="M309" s="224"/>
      <c r="N309" s="225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224</v>
      </c>
      <c r="AU309" s="19" t="s">
        <v>84</v>
      </c>
    </row>
    <row r="310" spans="1:51" s="13" customFormat="1" ht="12">
      <c r="A310" s="13"/>
      <c r="B310" s="226"/>
      <c r="C310" s="227"/>
      <c r="D310" s="228" t="s">
        <v>226</v>
      </c>
      <c r="E310" s="229" t="s">
        <v>28</v>
      </c>
      <c r="F310" s="230" t="s">
        <v>497</v>
      </c>
      <c r="G310" s="227"/>
      <c r="H310" s="229" t="s">
        <v>28</v>
      </c>
      <c r="I310" s="231"/>
      <c r="J310" s="227"/>
      <c r="K310" s="227"/>
      <c r="L310" s="232"/>
      <c r="M310" s="233"/>
      <c r="N310" s="234"/>
      <c r="O310" s="234"/>
      <c r="P310" s="234"/>
      <c r="Q310" s="234"/>
      <c r="R310" s="234"/>
      <c r="S310" s="234"/>
      <c r="T310" s="23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6" t="s">
        <v>226</v>
      </c>
      <c r="AU310" s="236" t="s">
        <v>84</v>
      </c>
      <c r="AV310" s="13" t="s">
        <v>82</v>
      </c>
      <c r="AW310" s="13" t="s">
        <v>35</v>
      </c>
      <c r="AX310" s="13" t="s">
        <v>74</v>
      </c>
      <c r="AY310" s="236" t="s">
        <v>215</v>
      </c>
    </row>
    <row r="311" spans="1:51" s="14" customFormat="1" ht="12">
      <c r="A311" s="14"/>
      <c r="B311" s="237"/>
      <c r="C311" s="238"/>
      <c r="D311" s="228" t="s">
        <v>226</v>
      </c>
      <c r="E311" s="239" t="s">
        <v>28</v>
      </c>
      <c r="F311" s="240" t="s">
        <v>8</v>
      </c>
      <c r="G311" s="238"/>
      <c r="H311" s="241">
        <v>15</v>
      </c>
      <c r="I311" s="242"/>
      <c r="J311" s="238"/>
      <c r="K311" s="238"/>
      <c r="L311" s="243"/>
      <c r="M311" s="244"/>
      <c r="N311" s="245"/>
      <c r="O311" s="245"/>
      <c r="P311" s="245"/>
      <c r="Q311" s="245"/>
      <c r="R311" s="245"/>
      <c r="S311" s="245"/>
      <c r="T311" s="246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7" t="s">
        <v>226</v>
      </c>
      <c r="AU311" s="247" t="s">
        <v>84</v>
      </c>
      <c r="AV311" s="14" t="s">
        <v>84</v>
      </c>
      <c r="AW311" s="14" t="s">
        <v>35</v>
      </c>
      <c r="AX311" s="14" t="s">
        <v>82</v>
      </c>
      <c r="AY311" s="247" t="s">
        <v>215</v>
      </c>
    </row>
    <row r="312" spans="1:65" s="2" customFormat="1" ht="21.75" customHeight="1">
      <c r="A312" s="40"/>
      <c r="B312" s="41"/>
      <c r="C312" s="208" t="s">
        <v>526</v>
      </c>
      <c r="D312" s="208" t="s">
        <v>217</v>
      </c>
      <c r="E312" s="209" t="s">
        <v>527</v>
      </c>
      <c r="F312" s="210" t="s">
        <v>528</v>
      </c>
      <c r="G312" s="211" t="s">
        <v>243</v>
      </c>
      <c r="H312" s="212">
        <v>13.77</v>
      </c>
      <c r="I312" s="213"/>
      <c r="J312" s="214">
        <f>ROUND(I312*H312,2)</f>
        <v>0</v>
      </c>
      <c r="K312" s="210" t="s">
        <v>28</v>
      </c>
      <c r="L312" s="46"/>
      <c r="M312" s="215" t="s">
        <v>28</v>
      </c>
      <c r="N312" s="216" t="s">
        <v>45</v>
      </c>
      <c r="O312" s="86"/>
      <c r="P312" s="217">
        <f>O312*H312</f>
        <v>0</v>
      </c>
      <c r="Q312" s="217">
        <v>0</v>
      </c>
      <c r="R312" s="217">
        <f>Q312*H312</f>
        <v>0</v>
      </c>
      <c r="S312" s="217">
        <v>0.216</v>
      </c>
      <c r="T312" s="218">
        <f>S312*H312</f>
        <v>2.97432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9" t="s">
        <v>222</v>
      </c>
      <c r="AT312" s="219" t="s">
        <v>217</v>
      </c>
      <c r="AU312" s="219" t="s">
        <v>84</v>
      </c>
      <c r="AY312" s="19" t="s">
        <v>215</v>
      </c>
      <c r="BE312" s="220">
        <f>IF(N312="základní",J312,0)</f>
        <v>0</v>
      </c>
      <c r="BF312" s="220">
        <f>IF(N312="snížená",J312,0)</f>
        <v>0</v>
      </c>
      <c r="BG312" s="220">
        <f>IF(N312="zákl. přenesená",J312,0)</f>
        <v>0</v>
      </c>
      <c r="BH312" s="220">
        <f>IF(N312="sníž. přenesená",J312,0)</f>
        <v>0</v>
      </c>
      <c r="BI312" s="220">
        <f>IF(N312="nulová",J312,0)</f>
        <v>0</v>
      </c>
      <c r="BJ312" s="19" t="s">
        <v>82</v>
      </c>
      <c r="BK312" s="220">
        <f>ROUND(I312*H312,2)</f>
        <v>0</v>
      </c>
      <c r="BL312" s="19" t="s">
        <v>222</v>
      </c>
      <c r="BM312" s="219" t="s">
        <v>529</v>
      </c>
    </row>
    <row r="313" spans="1:51" s="13" customFormat="1" ht="12">
      <c r="A313" s="13"/>
      <c r="B313" s="226"/>
      <c r="C313" s="227"/>
      <c r="D313" s="228" t="s">
        <v>226</v>
      </c>
      <c r="E313" s="229" t="s">
        <v>28</v>
      </c>
      <c r="F313" s="230" t="s">
        <v>255</v>
      </c>
      <c r="G313" s="227"/>
      <c r="H313" s="229" t="s">
        <v>28</v>
      </c>
      <c r="I313" s="231"/>
      <c r="J313" s="227"/>
      <c r="K313" s="227"/>
      <c r="L313" s="232"/>
      <c r="M313" s="233"/>
      <c r="N313" s="234"/>
      <c r="O313" s="234"/>
      <c r="P313" s="234"/>
      <c r="Q313" s="234"/>
      <c r="R313" s="234"/>
      <c r="S313" s="234"/>
      <c r="T313" s="235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6" t="s">
        <v>226</v>
      </c>
      <c r="AU313" s="236" t="s">
        <v>84</v>
      </c>
      <c r="AV313" s="13" t="s">
        <v>82</v>
      </c>
      <c r="AW313" s="13" t="s">
        <v>35</v>
      </c>
      <c r="AX313" s="13" t="s">
        <v>74</v>
      </c>
      <c r="AY313" s="236" t="s">
        <v>215</v>
      </c>
    </row>
    <row r="314" spans="1:51" s="14" customFormat="1" ht="12">
      <c r="A314" s="14"/>
      <c r="B314" s="237"/>
      <c r="C314" s="238"/>
      <c r="D314" s="228" t="s">
        <v>226</v>
      </c>
      <c r="E314" s="239" t="s">
        <v>28</v>
      </c>
      <c r="F314" s="240" t="s">
        <v>530</v>
      </c>
      <c r="G314" s="238"/>
      <c r="H314" s="241">
        <v>13.77</v>
      </c>
      <c r="I314" s="242"/>
      <c r="J314" s="238"/>
      <c r="K314" s="238"/>
      <c r="L314" s="243"/>
      <c r="M314" s="244"/>
      <c r="N314" s="245"/>
      <c r="O314" s="245"/>
      <c r="P314" s="245"/>
      <c r="Q314" s="245"/>
      <c r="R314" s="245"/>
      <c r="S314" s="245"/>
      <c r="T314" s="246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7" t="s">
        <v>226</v>
      </c>
      <c r="AU314" s="247" t="s">
        <v>84</v>
      </c>
      <c r="AV314" s="14" t="s">
        <v>84</v>
      </c>
      <c r="AW314" s="14" t="s">
        <v>35</v>
      </c>
      <c r="AX314" s="14" t="s">
        <v>82</v>
      </c>
      <c r="AY314" s="247" t="s">
        <v>215</v>
      </c>
    </row>
    <row r="315" spans="1:65" s="2" customFormat="1" ht="37.8" customHeight="1">
      <c r="A315" s="40"/>
      <c r="B315" s="41"/>
      <c r="C315" s="208" t="s">
        <v>531</v>
      </c>
      <c r="D315" s="208" t="s">
        <v>217</v>
      </c>
      <c r="E315" s="209" t="s">
        <v>532</v>
      </c>
      <c r="F315" s="210" t="s">
        <v>533</v>
      </c>
      <c r="G315" s="211" t="s">
        <v>234</v>
      </c>
      <c r="H315" s="212">
        <v>0.437</v>
      </c>
      <c r="I315" s="213"/>
      <c r="J315" s="214">
        <f>ROUND(I315*H315,2)</f>
        <v>0</v>
      </c>
      <c r="K315" s="210" t="s">
        <v>221</v>
      </c>
      <c r="L315" s="46"/>
      <c r="M315" s="215" t="s">
        <v>28</v>
      </c>
      <c r="N315" s="216" t="s">
        <v>45</v>
      </c>
      <c r="O315" s="86"/>
      <c r="P315" s="217">
        <f>O315*H315</f>
        <v>0</v>
      </c>
      <c r="Q315" s="217">
        <v>0</v>
      </c>
      <c r="R315" s="217">
        <f>Q315*H315</f>
        <v>0</v>
      </c>
      <c r="S315" s="217">
        <v>1</v>
      </c>
      <c r="T315" s="218">
        <f>S315*H315</f>
        <v>0.437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19" t="s">
        <v>222</v>
      </c>
      <c r="AT315" s="219" t="s">
        <v>217</v>
      </c>
      <c r="AU315" s="219" t="s">
        <v>84</v>
      </c>
      <c r="AY315" s="19" t="s">
        <v>215</v>
      </c>
      <c r="BE315" s="220">
        <f>IF(N315="základní",J315,0)</f>
        <v>0</v>
      </c>
      <c r="BF315" s="220">
        <f>IF(N315="snížená",J315,0)</f>
        <v>0</v>
      </c>
      <c r="BG315" s="220">
        <f>IF(N315="zákl. přenesená",J315,0)</f>
        <v>0</v>
      </c>
      <c r="BH315" s="220">
        <f>IF(N315="sníž. přenesená",J315,0)</f>
        <v>0</v>
      </c>
      <c r="BI315" s="220">
        <f>IF(N315="nulová",J315,0)</f>
        <v>0</v>
      </c>
      <c r="BJ315" s="19" t="s">
        <v>82</v>
      </c>
      <c r="BK315" s="220">
        <f>ROUND(I315*H315,2)</f>
        <v>0</v>
      </c>
      <c r="BL315" s="19" t="s">
        <v>222</v>
      </c>
      <c r="BM315" s="219" t="s">
        <v>534</v>
      </c>
    </row>
    <row r="316" spans="1:47" s="2" customFormat="1" ht="12">
      <c r="A316" s="40"/>
      <c r="B316" s="41"/>
      <c r="C316" s="42"/>
      <c r="D316" s="221" t="s">
        <v>224</v>
      </c>
      <c r="E316" s="42"/>
      <c r="F316" s="222" t="s">
        <v>535</v>
      </c>
      <c r="G316" s="42"/>
      <c r="H316" s="42"/>
      <c r="I316" s="223"/>
      <c r="J316" s="42"/>
      <c r="K316" s="42"/>
      <c r="L316" s="46"/>
      <c r="M316" s="224"/>
      <c r="N316" s="225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224</v>
      </c>
      <c r="AU316" s="19" t="s">
        <v>84</v>
      </c>
    </row>
    <row r="317" spans="1:51" s="13" customFormat="1" ht="12">
      <c r="A317" s="13"/>
      <c r="B317" s="226"/>
      <c r="C317" s="227"/>
      <c r="D317" s="228" t="s">
        <v>226</v>
      </c>
      <c r="E317" s="229" t="s">
        <v>28</v>
      </c>
      <c r="F317" s="230" t="s">
        <v>255</v>
      </c>
      <c r="G317" s="227"/>
      <c r="H317" s="229" t="s">
        <v>28</v>
      </c>
      <c r="I317" s="231"/>
      <c r="J317" s="227"/>
      <c r="K317" s="227"/>
      <c r="L317" s="232"/>
      <c r="M317" s="233"/>
      <c r="N317" s="234"/>
      <c r="O317" s="234"/>
      <c r="P317" s="234"/>
      <c r="Q317" s="234"/>
      <c r="R317" s="234"/>
      <c r="S317" s="234"/>
      <c r="T317" s="235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6" t="s">
        <v>226</v>
      </c>
      <c r="AU317" s="236" t="s">
        <v>84</v>
      </c>
      <c r="AV317" s="13" t="s">
        <v>82</v>
      </c>
      <c r="AW317" s="13" t="s">
        <v>35</v>
      </c>
      <c r="AX317" s="13" t="s">
        <v>74</v>
      </c>
      <c r="AY317" s="236" t="s">
        <v>215</v>
      </c>
    </row>
    <row r="318" spans="1:51" s="14" customFormat="1" ht="12">
      <c r="A318" s="14"/>
      <c r="B318" s="237"/>
      <c r="C318" s="238"/>
      <c r="D318" s="228" t="s">
        <v>226</v>
      </c>
      <c r="E318" s="239" t="s">
        <v>28</v>
      </c>
      <c r="F318" s="240" t="s">
        <v>536</v>
      </c>
      <c r="G318" s="238"/>
      <c r="H318" s="241">
        <v>0.437</v>
      </c>
      <c r="I318" s="242"/>
      <c r="J318" s="238"/>
      <c r="K318" s="238"/>
      <c r="L318" s="243"/>
      <c r="M318" s="244"/>
      <c r="N318" s="245"/>
      <c r="O318" s="245"/>
      <c r="P318" s="245"/>
      <c r="Q318" s="245"/>
      <c r="R318" s="245"/>
      <c r="S318" s="245"/>
      <c r="T318" s="246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7" t="s">
        <v>226</v>
      </c>
      <c r="AU318" s="247" t="s">
        <v>84</v>
      </c>
      <c r="AV318" s="14" t="s">
        <v>84</v>
      </c>
      <c r="AW318" s="14" t="s">
        <v>35</v>
      </c>
      <c r="AX318" s="14" t="s">
        <v>82</v>
      </c>
      <c r="AY318" s="247" t="s">
        <v>215</v>
      </c>
    </row>
    <row r="319" spans="1:65" s="2" customFormat="1" ht="37.8" customHeight="1">
      <c r="A319" s="40"/>
      <c r="B319" s="41"/>
      <c r="C319" s="208" t="s">
        <v>537</v>
      </c>
      <c r="D319" s="208" t="s">
        <v>217</v>
      </c>
      <c r="E319" s="209" t="s">
        <v>538</v>
      </c>
      <c r="F319" s="210" t="s">
        <v>539</v>
      </c>
      <c r="G319" s="211" t="s">
        <v>243</v>
      </c>
      <c r="H319" s="212">
        <v>77.842</v>
      </c>
      <c r="I319" s="213"/>
      <c r="J319" s="214">
        <f>ROUND(I319*H319,2)</f>
        <v>0</v>
      </c>
      <c r="K319" s="210" t="s">
        <v>221</v>
      </c>
      <c r="L319" s="46"/>
      <c r="M319" s="215" t="s">
        <v>28</v>
      </c>
      <c r="N319" s="216" t="s">
        <v>45</v>
      </c>
      <c r="O319" s="86"/>
      <c r="P319" s="217">
        <f>O319*H319</f>
        <v>0</v>
      </c>
      <c r="Q319" s="217">
        <v>0</v>
      </c>
      <c r="R319" s="217">
        <f>Q319*H319</f>
        <v>0</v>
      </c>
      <c r="S319" s="217">
        <v>0.01</v>
      </c>
      <c r="T319" s="218">
        <f>S319*H319</f>
        <v>0.77842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9" t="s">
        <v>222</v>
      </c>
      <c r="AT319" s="219" t="s">
        <v>217</v>
      </c>
      <c r="AU319" s="219" t="s">
        <v>84</v>
      </c>
      <c r="AY319" s="19" t="s">
        <v>215</v>
      </c>
      <c r="BE319" s="220">
        <f>IF(N319="základní",J319,0)</f>
        <v>0</v>
      </c>
      <c r="BF319" s="220">
        <f>IF(N319="snížená",J319,0)</f>
        <v>0</v>
      </c>
      <c r="BG319" s="220">
        <f>IF(N319="zákl. přenesená",J319,0)</f>
        <v>0</v>
      </c>
      <c r="BH319" s="220">
        <f>IF(N319="sníž. přenesená",J319,0)</f>
        <v>0</v>
      </c>
      <c r="BI319" s="220">
        <f>IF(N319="nulová",J319,0)</f>
        <v>0</v>
      </c>
      <c r="BJ319" s="19" t="s">
        <v>82</v>
      </c>
      <c r="BK319" s="220">
        <f>ROUND(I319*H319,2)</f>
        <v>0</v>
      </c>
      <c r="BL319" s="19" t="s">
        <v>222</v>
      </c>
      <c r="BM319" s="219" t="s">
        <v>540</v>
      </c>
    </row>
    <row r="320" spans="1:47" s="2" customFormat="1" ht="12">
      <c r="A320" s="40"/>
      <c r="B320" s="41"/>
      <c r="C320" s="42"/>
      <c r="D320" s="221" t="s">
        <v>224</v>
      </c>
      <c r="E320" s="42"/>
      <c r="F320" s="222" t="s">
        <v>541</v>
      </c>
      <c r="G320" s="42"/>
      <c r="H320" s="42"/>
      <c r="I320" s="223"/>
      <c r="J320" s="42"/>
      <c r="K320" s="42"/>
      <c r="L320" s="46"/>
      <c r="M320" s="224"/>
      <c r="N320" s="225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224</v>
      </c>
      <c r="AU320" s="19" t="s">
        <v>84</v>
      </c>
    </row>
    <row r="321" spans="1:51" s="13" customFormat="1" ht="12">
      <c r="A321" s="13"/>
      <c r="B321" s="226"/>
      <c r="C321" s="227"/>
      <c r="D321" s="228" t="s">
        <v>226</v>
      </c>
      <c r="E321" s="229" t="s">
        <v>28</v>
      </c>
      <c r="F321" s="230" t="s">
        <v>255</v>
      </c>
      <c r="G321" s="227"/>
      <c r="H321" s="229" t="s">
        <v>28</v>
      </c>
      <c r="I321" s="231"/>
      <c r="J321" s="227"/>
      <c r="K321" s="227"/>
      <c r="L321" s="232"/>
      <c r="M321" s="233"/>
      <c r="N321" s="234"/>
      <c r="O321" s="234"/>
      <c r="P321" s="234"/>
      <c r="Q321" s="234"/>
      <c r="R321" s="234"/>
      <c r="S321" s="234"/>
      <c r="T321" s="235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6" t="s">
        <v>226</v>
      </c>
      <c r="AU321" s="236" t="s">
        <v>84</v>
      </c>
      <c r="AV321" s="13" t="s">
        <v>82</v>
      </c>
      <c r="AW321" s="13" t="s">
        <v>35</v>
      </c>
      <c r="AX321" s="13" t="s">
        <v>74</v>
      </c>
      <c r="AY321" s="236" t="s">
        <v>215</v>
      </c>
    </row>
    <row r="322" spans="1:51" s="14" customFormat="1" ht="12">
      <c r="A322" s="14"/>
      <c r="B322" s="237"/>
      <c r="C322" s="238"/>
      <c r="D322" s="228" t="s">
        <v>226</v>
      </c>
      <c r="E322" s="239" t="s">
        <v>28</v>
      </c>
      <c r="F322" s="240" t="s">
        <v>542</v>
      </c>
      <c r="G322" s="238"/>
      <c r="H322" s="241">
        <v>85.789</v>
      </c>
      <c r="I322" s="242"/>
      <c r="J322" s="238"/>
      <c r="K322" s="238"/>
      <c r="L322" s="243"/>
      <c r="M322" s="244"/>
      <c r="N322" s="245"/>
      <c r="O322" s="245"/>
      <c r="P322" s="245"/>
      <c r="Q322" s="245"/>
      <c r="R322" s="245"/>
      <c r="S322" s="245"/>
      <c r="T322" s="246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7" t="s">
        <v>226</v>
      </c>
      <c r="AU322" s="247" t="s">
        <v>84</v>
      </c>
      <c r="AV322" s="14" t="s">
        <v>84</v>
      </c>
      <c r="AW322" s="14" t="s">
        <v>35</v>
      </c>
      <c r="AX322" s="14" t="s">
        <v>74</v>
      </c>
      <c r="AY322" s="247" t="s">
        <v>215</v>
      </c>
    </row>
    <row r="323" spans="1:51" s="14" customFormat="1" ht="12">
      <c r="A323" s="14"/>
      <c r="B323" s="237"/>
      <c r="C323" s="238"/>
      <c r="D323" s="228" t="s">
        <v>226</v>
      </c>
      <c r="E323" s="239" t="s">
        <v>28</v>
      </c>
      <c r="F323" s="240" t="s">
        <v>543</v>
      </c>
      <c r="G323" s="238"/>
      <c r="H323" s="241">
        <v>-14.625</v>
      </c>
      <c r="I323" s="242"/>
      <c r="J323" s="238"/>
      <c r="K323" s="238"/>
      <c r="L323" s="243"/>
      <c r="M323" s="244"/>
      <c r="N323" s="245"/>
      <c r="O323" s="245"/>
      <c r="P323" s="245"/>
      <c r="Q323" s="245"/>
      <c r="R323" s="245"/>
      <c r="S323" s="245"/>
      <c r="T323" s="246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7" t="s">
        <v>226</v>
      </c>
      <c r="AU323" s="247" t="s">
        <v>84</v>
      </c>
      <c r="AV323" s="14" t="s">
        <v>84</v>
      </c>
      <c r="AW323" s="14" t="s">
        <v>35</v>
      </c>
      <c r="AX323" s="14" t="s">
        <v>74</v>
      </c>
      <c r="AY323" s="247" t="s">
        <v>215</v>
      </c>
    </row>
    <row r="324" spans="1:51" s="14" customFormat="1" ht="12">
      <c r="A324" s="14"/>
      <c r="B324" s="237"/>
      <c r="C324" s="238"/>
      <c r="D324" s="228" t="s">
        <v>226</v>
      </c>
      <c r="E324" s="239" t="s">
        <v>28</v>
      </c>
      <c r="F324" s="240" t="s">
        <v>544</v>
      </c>
      <c r="G324" s="238"/>
      <c r="H324" s="241">
        <v>6.678</v>
      </c>
      <c r="I324" s="242"/>
      <c r="J324" s="238"/>
      <c r="K324" s="238"/>
      <c r="L324" s="243"/>
      <c r="M324" s="244"/>
      <c r="N324" s="245"/>
      <c r="O324" s="245"/>
      <c r="P324" s="245"/>
      <c r="Q324" s="245"/>
      <c r="R324" s="245"/>
      <c r="S324" s="245"/>
      <c r="T324" s="246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7" t="s">
        <v>226</v>
      </c>
      <c r="AU324" s="247" t="s">
        <v>84</v>
      </c>
      <c r="AV324" s="14" t="s">
        <v>84</v>
      </c>
      <c r="AW324" s="14" t="s">
        <v>35</v>
      </c>
      <c r="AX324" s="14" t="s">
        <v>74</v>
      </c>
      <c r="AY324" s="247" t="s">
        <v>215</v>
      </c>
    </row>
    <row r="325" spans="1:51" s="15" customFormat="1" ht="12">
      <c r="A325" s="15"/>
      <c r="B325" s="248"/>
      <c r="C325" s="249"/>
      <c r="D325" s="228" t="s">
        <v>226</v>
      </c>
      <c r="E325" s="250" t="s">
        <v>109</v>
      </c>
      <c r="F325" s="251" t="s">
        <v>230</v>
      </c>
      <c r="G325" s="249"/>
      <c r="H325" s="252">
        <v>77.842</v>
      </c>
      <c r="I325" s="253"/>
      <c r="J325" s="249"/>
      <c r="K325" s="249"/>
      <c r="L325" s="254"/>
      <c r="M325" s="255"/>
      <c r="N325" s="256"/>
      <c r="O325" s="256"/>
      <c r="P325" s="256"/>
      <c r="Q325" s="256"/>
      <c r="R325" s="256"/>
      <c r="S325" s="256"/>
      <c r="T325" s="257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58" t="s">
        <v>226</v>
      </c>
      <c r="AU325" s="258" t="s">
        <v>84</v>
      </c>
      <c r="AV325" s="15" t="s">
        <v>222</v>
      </c>
      <c r="AW325" s="15" t="s">
        <v>35</v>
      </c>
      <c r="AX325" s="15" t="s">
        <v>82</v>
      </c>
      <c r="AY325" s="258" t="s">
        <v>215</v>
      </c>
    </row>
    <row r="326" spans="1:65" s="2" customFormat="1" ht="37.8" customHeight="1">
      <c r="A326" s="40"/>
      <c r="B326" s="41"/>
      <c r="C326" s="208" t="s">
        <v>545</v>
      </c>
      <c r="D326" s="208" t="s">
        <v>217</v>
      </c>
      <c r="E326" s="209" t="s">
        <v>546</v>
      </c>
      <c r="F326" s="210" t="s">
        <v>547</v>
      </c>
      <c r="G326" s="211" t="s">
        <v>243</v>
      </c>
      <c r="H326" s="212">
        <v>511.32</v>
      </c>
      <c r="I326" s="213"/>
      <c r="J326" s="214">
        <f>ROUND(I326*H326,2)</f>
        <v>0</v>
      </c>
      <c r="K326" s="210" t="s">
        <v>221</v>
      </c>
      <c r="L326" s="46"/>
      <c r="M326" s="215" t="s">
        <v>28</v>
      </c>
      <c r="N326" s="216" t="s">
        <v>45</v>
      </c>
      <c r="O326" s="86"/>
      <c r="P326" s="217">
        <f>O326*H326</f>
        <v>0</v>
      </c>
      <c r="Q326" s="217">
        <v>0</v>
      </c>
      <c r="R326" s="217">
        <f>Q326*H326</f>
        <v>0</v>
      </c>
      <c r="S326" s="217">
        <v>0.02</v>
      </c>
      <c r="T326" s="218">
        <f>S326*H326</f>
        <v>10.2264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19" t="s">
        <v>222</v>
      </c>
      <c r="AT326" s="219" t="s">
        <v>217</v>
      </c>
      <c r="AU326" s="219" t="s">
        <v>84</v>
      </c>
      <c r="AY326" s="19" t="s">
        <v>215</v>
      </c>
      <c r="BE326" s="220">
        <f>IF(N326="základní",J326,0)</f>
        <v>0</v>
      </c>
      <c r="BF326" s="220">
        <f>IF(N326="snížená",J326,0)</f>
        <v>0</v>
      </c>
      <c r="BG326" s="220">
        <f>IF(N326="zákl. přenesená",J326,0)</f>
        <v>0</v>
      </c>
      <c r="BH326" s="220">
        <f>IF(N326="sníž. přenesená",J326,0)</f>
        <v>0</v>
      </c>
      <c r="BI326" s="220">
        <f>IF(N326="nulová",J326,0)</f>
        <v>0</v>
      </c>
      <c r="BJ326" s="19" t="s">
        <v>82</v>
      </c>
      <c r="BK326" s="220">
        <f>ROUND(I326*H326,2)</f>
        <v>0</v>
      </c>
      <c r="BL326" s="19" t="s">
        <v>222</v>
      </c>
      <c r="BM326" s="219" t="s">
        <v>548</v>
      </c>
    </row>
    <row r="327" spans="1:47" s="2" customFormat="1" ht="12">
      <c r="A327" s="40"/>
      <c r="B327" s="41"/>
      <c r="C327" s="42"/>
      <c r="D327" s="221" t="s">
        <v>224</v>
      </c>
      <c r="E327" s="42"/>
      <c r="F327" s="222" t="s">
        <v>549</v>
      </c>
      <c r="G327" s="42"/>
      <c r="H327" s="42"/>
      <c r="I327" s="223"/>
      <c r="J327" s="42"/>
      <c r="K327" s="42"/>
      <c r="L327" s="46"/>
      <c r="M327" s="224"/>
      <c r="N327" s="225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224</v>
      </c>
      <c r="AU327" s="19" t="s">
        <v>84</v>
      </c>
    </row>
    <row r="328" spans="1:51" s="13" customFormat="1" ht="12">
      <c r="A328" s="13"/>
      <c r="B328" s="226"/>
      <c r="C328" s="227"/>
      <c r="D328" s="228" t="s">
        <v>226</v>
      </c>
      <c r="E328" s="229" t="s">
        <v>28</v>
      </c>
      <c r="F328" s="230" t="s">
        <v>255</v>
      </c>
      <c r="G328" s="227"/>
      <c r="H328" s="229" t="s">
        <v>28</v>
      </c>
      <c r="I328" s="231"/>
      <c r="J328" s="227"/>
      <c r="K328" s="227"/>
      <c r="L328" s="232"/>
      <c r="M328" s="233"/>
      <c r="N328" s="234"/>
      <c r="O328" s="234"/>
      <c r="P328" s="234"/>
      <c r="Q328" s="234"/>
      <c r="R328" s="234"/>
      <c r="S328" s="234"/>
      <c r="T328" s="23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6" t="s">
        <v>226</v>
      </c>
      <c r="AU328" s="236" t="s">
        <v>84</v>
      </c>
      <c r="AV328" s="13" t="s">
        <v>82</v>
      </c>
      <c r="AW328" s="13" t="s">
        <v>35</v>
      </c>
      <c r="AX328" s="13" t="s">
        <v>74</v>
      </c>
      <c r="AY328" s="236" t="s">
        <v>215</v>
      </c>
    </row>
    <row r="329" spans="1:51" s="14" customFormat="1" ht="12">
      <c r="A329" s="14"/>
      <c r="B329" s="237"/>
      <c r="C329" s="238"/>
      <c r="D329" s="228" t="s">
        <v>226</v>
      </c>
      <c r="E329" s="239" t="s">
        <v>28</v>
      </c>
      <c r="F329" s="240" t="s">
        <v>550</v>
      </c>
      <c r="G329" s="238"/>
      <c r="H329" s="241">
        <v>21.698</v>
      </c>
      <c r="I329" s="242"/>
      <c r="J329" s="238"/>
      <c r="K329" s="238"/>
      <c r="L329" s="243"/>
      <c r="M329" s="244"/>
      <c r="N329" s="245"/>
      <c r="O329" s="245"/>
      <c r="P329" s="245"/>
      <c r="Q329" s="245"/>
      <c r="R329" s="245"/>
      <c r="S329" s="245"/>
      <c r="T329" s="246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7" t="s">
        <v>226</v>
      </c>
      <c r="AU329" s="247" t="s">
        <v>84</v>
      </c>
      <c r="AV329" s="14" t="s">
        <v>84</v>
      </c>
      <c r="AW329" s="14" t="s">
        <v>35</v>
      </c>
      <c r="AX329" s="14" t="s">
        <v>74</v>
      </c>
      <c r="AY329" s="247" t="s">
        <v>215</v>
      </c>
    </row>
    <row r="330" spans="1:51" s="14" customFormat="1" ht="12">
      <c r="A330" s="14"/>
      <c r="B330" s="237"/>
      <c r="C330" s="238"/>
      <c r="D330" s="228" t="s">
        <v>226</v>
      </c>
      <c r="E330" s="239" t="s">
        <v>28</v>
      </c>
      <c r="F330" s="240" t="s">
        <v>551</v>
      </c>
      <c r="G330" s="238"/>
      <c r="H330" s="241">
        <v>367.939</v>
      </c>
      <c r="I330" s="242"/>
      <c r="J330" s="238"/>
      <c r="K330" s="238"/>
      <c r="L330" s="243"/>
      <c r="M330" s="244"/>
      <c r="N330" s="245"/>
      <c r="O330" s="245"/>
      <c r="P330" s="245"/>
      <c r="Q330" s="245"/>
      <c r="R330" s="245"/>
      <c r="S330" s="245"/>
      <c r="T330" s="246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7" t="s">
        <v>226</v>
      </c>
      <c r="AU330" s="247" t="s">
        <v>84</v>
      </c>
      <c r="AV330" s="14" t="s">
        <v>84</v>
      </c>
      <c r="AW330" s="14" t="s">
        <v>35</v>
      </c>
      <c r="AX330" s="14" t="s">
        <v>74</v>
      </c>
      <c r="AY330" s="247" t="s">
        <v>215</v>
      </c>
    </row>
    <row r="331" spans="1:51" s="14" customFormat="1" ht="12">
      <c r="A331" s="14"/>
      <c r="B331" s="237"/>
      <c r="C331" s="238"/>
      <c r="D331" s="228" t="s">
        <v>226</v>
      </c>
      <c r="E331" s="239" t="s">
        <v>28</v>
      </c>
      <c r="F331" s="240" t="s">
        <v>552</v>
      </c>
      <c r="G331" s="238"/>
      <c r="H331" s="241">
        <v>61.067</v>
      </c>
      <c r="I331" s="242"/>
      <c r="J331" s="238"/>
      <c r="K331" s="238"/>
      <c r="L331" s="243"/>
      <c r="M331" s="244"/>
      <c r="N331" s="245"/>
      <c r="O331" s="245"/>
      <c r="P331" s="245"/>
      <c r="Q331" s="245"/>
      <c r="R331" s="245"/>
      <c r="S331" s="245"/>
      <c r="T331" s="246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7" t="s">
        <v>226</v>
      </c>
      <c r="AU331" s="247" t="s">
        <v>84</v>
      </c>
      <c r="AV331" s="14" t="s">
        <v>84</v>
      </c>
      <c r="AW331" s="14" t="s">
        <v>35</v>
      </c>
      <c r="AX331" s="14" t="s">
        <v>74</v>
      </c>
      <c r="AY331" s="247" t="s">
        <v>215</v>
      </c>
    </row>
    <row r="332" spans="1:51" s="14" customFormat="1" ht="12">
      <c r="A332" s="14"/>
      <c r="B332" s="237"/>
      <c r="C332" s="238"/>
      <c r="D332" s="228" t="s">
        <v>226</v>
      </c>
      <c r="E332" s="239" t="s">
        <v>28</v>
      </c>
      <c r="F332" s="240" t="s">
        <v>553</v>
      </c>
      <c r="G332" s="238"/>
      <c r="H332" s="241">
        <v>-52.101</v>
      </c>
      <c r="I332" s="242"/>
      <c r="J332" s="238"/>
      <c r="K332" s="238"/>
      <c r="L332" s="243"/>
      <c r="M332" s="244"/>
      <c r="N332" s="245"/>
      <c r="O332" s="245"/>
      <c r="P332" s="245"/>
      <c r="Q332" s="245"/>
      <c r="R332" s="245"/>
      <c r="S332" s="245"/>
      <c r="T332" s="246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7" t="s">
        <v>226</v>
      </c>
      <c r="AU332" s="247" t="s">
        <v>84</v>
      </c>
      <c r="AV332" s="14" t="s">
        <v>84</v>
      </c>
      <c r="AW332" s="14" t="s">
        <v>35</v>
      </c>
      <c r="AX332" s="14" t="s">
        <v>74</v>
      </c>
      <c r="AY332" s="247" t="s">
        <v>215</v>
      </c>
    </row>
    <row r="333" spans="1:51" s="14" customFormat="1" ht="12">
      <c r="A333" s="14"/>
      <c r="B333" s="237"/>
      <c r="C333" s="238"/>
      <c r="D333" s="228" t="s">
        <v>226</v>
      </c>
      <c r="E333" s="239" t="s">
        <v>28</v>
      </c>
      <c r="F333" s="240" t="s">
        <v>554</v>
      </c>
      <c r="G333" s="238"/>
      <c r="H333" s="241">
        <v>20.779</v>
      </c>
      <c r="I333" s="242"/>
      <c r="J333" s="238"/>
      <c r="K333" s="238"/>
      <c r="L333" s="243"/>
      <c r="M333" s="244"/>
      <c r="N333" s="245"/>
      <c r="O333" s="245"/>
      <c r="P333" s="245"/>
      <c r="Q333" s="245"/>
      <c r="R333" s="245"/>
      <c r="S333" s="245"/>
      <c r="T333" s="246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7" t="s">
        <v>226</v>
      </c>
      <c r="AU333" s="247" t="s">
        <v>84</v>
      </c>
      <c r="AV333" s="14" t="s">
        <v>84</v>
      </c>
      <c r="AW333" s="14" t="s">
        <v>35</v>
      </c>
      <c r="AX333" s="14" t="s">
        <v>74</v>
      </c>
      <c r="AY333" s="247" t="s">
        <v>215</v>
      </c>
    </row>
    <row r="334" spans="1:51" s="14" customFormat="1" ht="12">
      <c r="A334" s="14"/>
      <c r="B334" s="237"/>
      <c r="C334" s="238"/>
      <c r="D334" s="228" t="s">
        <v>226</v>
      </c>
      <c r="E334" s="239" t="s">
        <v>28</v>
      </c>
      <c r="F334" s="240" t="s">
        <v>555</v>
      </c>
      <c r="G334" s="238"/>
      <c r="H334" s="241">
        <v>3.539</v>
      </c>
      <c r="I334" s="242"/>
      <c r="J334" s="238"/>
      <c r="K334" s="238"/>
      <c r="L334" s="243"/>
      <c r="M334" s="244"/>
      <c r="N334" s="245"/>
      <c r="O334" s="245"/>
      <c r="P334" s="245"/>
      <c r="Q334" s="245"/>
      <c r="R334" s="245"/>
      <c r="S334" s="245"/>
      <c r="T334" s="246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7" t="s">
        <v>226</v>
      </c>
      <c r="AU334" s="247" t="s">
        <v>84</v>
      </c>
      <c r="AV334" s="14" t="s">
        <v>84</v>
      </c>
      <c r="AW334" s="14" t="s">
        <v>35</v>
      </c>
      <c r="AX334" s="14" t="s">
        <v>74</v>
      </c>
      <c r="AY334" s="247" t="s">
        <v>215</v>
      </c>
    </row>
    <row r="335" spans="1:51" s="16" customFormat="1" ht="12">
      <c r="A335" s="16"/>
      <c r="B335" s="269"/>
      <c r="C335" s="270"/>
      <c r="D335" s="228" t="s">
        <v>226</v>
      </c>
      <c r="E335" s="271" t="s">
        <v>106</v>
      </c>
      <c r="F335" s="272" t="s">
        <v>351</v>
      </c>
      <c r="G335" s="270"/>
      <c r="H335" s="273">
        <v>422.921</v>
      </c>
      <c r="I335" s="274"/>
      <c r="J335" s="270"/>
      <c r="K335" s="270"/>
      <c r="L335" s="275"/>
      <c r="M335" s="276"/>
      <c r="N335" s="277"/>
      <c r="O335" s="277"/>
      <c r="P335" s="277"/>
      <c r="Q335" s="277"/>
      <c r="R335" s="277"/>
      <c r="S335" s="277"/>
      <c r="T335" s="278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T335" s="279" t="s">
        <v>226</v>
      </c>
      <c r="AU335" s="279" t="s">
        <v>84</v>
      </c>
      <c r="AV335" s="16" t="s">
        <v>240</v>
      </c>
      <c r="AW335" s="16" t="s">
        <v>35</v>
      </c>
      <c r="AX335" s="16" t="s">
        <v>74</v>
      </c>
      <c r="AY335" s="279" t="s">
        <v>215</v>
      </c>
    </row>
    <row r="336" spans="1:51" s="14" customFormat="1" ht="12">
      <c r="A336" s="14"/>
      <c r="B336" s="237"/>
      <c r="C336" s="238"/>
      <c r="D336" s="228" t="s">
        <v>226</v>
      </c>
      <c r="E336" s="239" t="s">
        <v>28</v>
      </c>
      <c r="F336" s="240" t="s">
        <v>556</v>
      </c>
      <c r="G336" s="238"/>
      <c r="H336" s="241">
        <v>47.006</v>
      </c>
      <c r="I336" s="242"/>
      <c r="J336" s="238"/>
      <c r="K336" s="238"/>
      <c r="L336" s="243"/>
      <c r="M336" s="244"/>
      <c r="N336" s="245"/>
      <c r="O336" s="245"/>
      <c r="P336" s="245"/>
      <c r="Q336" s="245"/>
      <c r="R336" s="245"/>
      <c r="S336" s="245"/>
      <c r="T336" s="246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7" t="s">
        <v>226</v>
      </c>
      <c r="AU336" s="247" t="s">
        <v>84</v>
      </c>
      <c r="AV336" s="14" t="s">
        <v>84</v>
      </c>
      <c r="AW336" s="14" t="s">
        <v>35</v>
      </c>
      <c r="AX336" s="14" t="s">
        <v>74</v>
      </c>
      <c r="AY336" s="247" t="s">
        <v>215</v>
      </c>
    </row>
    <row r="337" spans="1:51" s="14" customFormat="1" ht="12">
      <c r="A337" s="14"/>
      <c r="B337" s="237"/>
      <c r="C337" s="238"/>
      <c r="D337" s="228" t="s">
        <v>226</v>
      </c>
      <c r="E337" s="239" t="s">
        <v>28</v>
      </c>
      <c r="F337" s="240" t="s">
        <v>557</v>
      </c>
      <c r="G337" s="238"/>
      <c r="H337" s="241">
        <v>-12.24</v>
      </c>
      <c r="I337" s="242"/>
      <c r="J337" s="238"/>
      <c r="K337" s="238"/>
      <c r="L337" s="243"/>
      <c r="M337" s="244"/>
      <c r="N337" s="245"/>
      <c r="O337" s="245"/>
      <c r="P337" s="245"/>
      <c r="Q337" s="245"/>
      <c r="R337" s="245"/>
      <c r="S337" s="245"/>
      <c r="T337" s="246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7" t="s">
        <v>226</v>
      </c>
      <c r="AU337" s="247" t="s">
        <v>84</v>
      </c>
      <c r="AV337" s="14" t="s">
        <v>84</v>
      </c>
      <c r="AW337" s="14" t="s">
        <v>35</v>
      </c>
      <c r="AX337" s="14" t="s">
        <v>74</v>
      </c>
      <c r="AY337" s="247" t="s">
        <v>215</v>
      </c>
    </row>
    <row r="338" spans="1:51" s="14" customFormat="1" ht="12">
      <c r="A338" s="14"/>
      <c r="B338" s="237"/>
      <c r="C338" s="238"/>
      <c r="D338" s="228" t="s">
        <v>226</v>
      </c>
      <c r="E338" s="239" t="s">
        <v>28</v>
      </c>
      <c r="F338" s="240" t="s">
        <v>558</v>
      </c>
      <c r="G338" s="238"/>
      <c r="H338" s="241">
        <v>4.92</v>
      </c>
      <c r="I338" s="242"/>
      <c r="J338" s="238"/>
      <c r="K338" s="238"/>
      <c r="L338" s="243"/>
      <c r="M338" s="244"/>
      <c r="N338" s="245"/>
      <c r="O338" s="245"/>
      <c r="P338" s="245"/>
      <c r="Q338" s="245"/>
      <c r="R338" s="245"/>
      <c r="S338" s="245"/>
      <c r="T338" s="246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7" t="s">
        <v>226</v>
      </c>
      <c r="AU338" s="247" t="s">
        <v>84</v>
      </c>
      <c r="AV338" s="14" t="s">
        <v>84</v>
      </c>
      <c r="AW338" s="14" t="s">
        <v>35</v>
      </c>
      <c r="AX338" s="14" t="s">
        <v>74</v>
      </c>
      <c r="AY338" s="247" t="s">
        <v>215</v>
      </c>
    </row>
    <row r="339" spans="1:51" s="16" customFormat="1" ht="12">
      <c r="A339" s="16"/>
      <c r="B339" s="269"/>
      <c r="C339" s="270"/>
      <c r="D339" s="228" t="s">
        <v>226</v>
      </c>
      <c r="E339" s="271" t="s">
        <v>101</v>
      </c>
      <c r="F339" s="272" t="s">
        <v>351</v>
      </c>
      <c r="G339" s="270"/>
      <c r="H339" s="273">
        <v>39.686</v>
      </c>
      <c r="I339" s="274"/>
      <c r="J339" s="270"/>
      <c r="K339" s="270"/>
      <c r="L339" s="275"/>
      <c r="M339" s="276"/>
      <c r="N339" s="277"/>
      <c r="O339" s="277"/>
      <c r="P339" s="277"/>
      <c r="Q339" s="277"/>
      <c r="R339" s="277"/>
      <c r="S339" s="277"/>
      <c r="T339" s="278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T339" s="279" t="s">
        <v>226</v>
      </c>
      <c r="AU339" s="279" t="s">
        <v>84</v>
      </c>
      <c r="AV339" s="16" t="s">
        <v>240</v>
      </c>
      <c r="AW339" s="16" t="s">
        <v>35</v>
      </c>
      <c r="AX339" s="16" t="s">
        <v>74</v>
      </c>
      <c r="AY339" s="279" t="s">
        <v>215</v>
      </c>
    </row>
    <row r="340" spans="1:51" s="13" customFormat="1" ht="12">
      <c r="A340" s="13"/>
      <c r="B340" s="226"/>
      <c r="C340" s="227"/>
      <c r="D340" s="228" t="s">
        <v>226</v>
      </c>
      <c r="E340" s="229" t="s">
        <v>28</v>
      </c>
      <c r="F340" s="230" t="s">
        <v>497</v>
      </c>
      <c r="G340" s="227"/>
      <c r="H340" s="229" t="s">
        <v>28</v>
      </c>
      <c r="I340" s="231"/>
      <c r="J340" s="227"/>
      <c r="K340" s="227"/>
      <c r="L340" s="232"/>
      <c r="M340" s="233"/>
      <c r="N340" s="234"/>
      <c r="O340" s="234"/>
      <c r="P340" s="234"/>
      <c r="Q340" s="234"/>
      <c r="R340" s="234"/>
      <c r="S340" s="234"/>
      <c r="T340" s="23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6" t="s">
        <v>226</v>
      </c>
      <c r="AU340" s="236" t="s">
        <v>84</v>
      </c>
      <c r="AV340" s="13" t="s">
        <v>82</v>
      </c>
      <c r="AW340" s="13" t="s">
        <v>35</v>
      </c>
      <c r="AX340" s="13" t="s">
        <v>74</v>
      </c>
      <c r="AY340" s="236" t="s">
        <v>215</v>
      </c>
    </row>
    <row r="341" spans="1:51" s="14" customFormat="1" ht="12">
      <c r="A341" s="14"/>
      <c r="B341" s="237"/>
      <c r="C341" s="238"/>
      <c r="D341" s="228" t="s">
        <v>226</v>
      </c>
      <c r="E341" s="239" t="s">
        <v>28</v>
      </c>
      <c r="F341" s="240" t="s">
        <v>559</v>
      </c>
      <c r="G341" s="238"/>
      <c r="H341" s="241">
        <v>44.03</v>
      </c>
      <c r="I341" s="242"/>
      <c r="J341" s="238"/>
      <c r="K341" s="238"/>
      <c r="L341" s="243"/>
      <c r="M341" s="244"/>
      <c r="N341" s="245"/>
      <c r="O341" s="245"/>
      <c r="P341" s="245"/>
      <c r="Q341" s="245"/>
      <c r="R341" s="245"/>
      <c r="S341" s="245"/>
      <c r="T341" s="246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7" t="s">
        <v>226</v>
      </c>
      <c r="AU341" s="247" t="s">
        <v>84</v>
      </c>
      <c r="AV341" s="14" t="s">
        <v>84</v>
      </c>
      <c r="AW341" s="14" t="s">
        <v>35</v>
      </c>
      <c r="AX341" s="14" t="s">
        <v>74</v>
      </c>
      <c r="AY341" s="247" t="s">
        <v>215</v>
      </c>
    </row>
    <row r="342" spans="1:51" s="14" customFormat="1" ht="12">
      <c r="A342" s="14"/>
      <c r="B342" s="237"/>
      <c r="C342" s="238"/>
      <c r="D342" s="228" t="s">
        <v>226</v>
      </c>
      <c r="E342" s="239" t="s">
        <v>28</v>
      </c>
      <c r="F342" s="240" t="s">
        <v>560</v>
      </c>
      <c r="G342" s="238"/>
      <c r="H342" s="241">
        <v>5.534</v>
      </c>
      <c r="I342" s="242"/>
      <c r="J342" s="238"/>
      <c r="K342" s="238"/>
      <c r="L342" s="243"/>
      <c r="M342" s="244"/>
      <c r="N342" s="245"/>
      <c r="O342" s="245"/>
      <c r="P342" s="245"/>
      <c r="Q342" s="245"/>
      <c r="R342" s="245"/>
      <c r="S342" s="245"/>
      <c r="T342" s="246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7" t="s">
        <v>226</v>
      </c>
      <c r="AU342" s="247" t="s">
        <v>84</v>
      </c>
      <c r="AV342" s="14" t="s">
        <v>84</v>
      </c>
      <c r="AW342" s="14" t="s">
        <v>35</v>
      </c>
      <c r="AX342" s="14" t="s">
        <v>74</v>
      </c>
      <c r="AY342" s="247" t="s">
        <v>215</v>
      </c>
    </row>
    <row r="343" spans="1:51" s="14" customFormat="1" ht="12">
      <c r="A343" s="14"/>
      <c r="B343" s="237"/>
      <c r="C343" s="238"/>
      <c r="D343" s="228" t="s">
        <v>226</v>
      </c>
      <c r="E343" s="239" t="s">
        <v>28</v>
      </c>
      <c r="F343" s="240" t="s">
        <v>561</v>
      </c>
      <c r="G343" s="238"/>
      <c r="H343" s="241">
        <v>-4.291</v>
      </c>
      <c r="I343" s="242"/>
      <c r="J343" s="238"/>
      <c r="K343" s="238"/>
      <c r="L343" s="243"/>
      <c r="M343" s="244"/>
      <c r="N343" s="245"/>
      <c r="O343" s="245"/>
      <c r="P343" s="245"/>
      <c r="Q343" s="245"/>
      <c r="R343" s="245"/>
      <c r="S343" s="245"/>
      <c r="T343" s="246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7" t="s">
        <v>226</v>
      </c>
      <c r="AU343" s="247" t="s">
        <v>84</v>
      </c>
      <c r="AV343" s="14" t="s">
        <v>84</v>
      </c>
      <c r="AW343" s="14" t="s">
        <v>35</v>
      </c>
      <c r="AX343" s="14" t="s">
        <v>74</v>
      </c>
      <c r="AY343" s="247" t="s">
        <v>215</v>
      </c>
    </row>
    <row r="344" spans="1:51" s="14" customFormat="1" ht="12">
      <c r="A344" s="14"/>
      <c r="B344" s="237"/>
      <c r="C344" s="238"/>
      <c r="D344" s="228" t="s">
        <v>226</v>
      </c>
      <c r="E344" s="239" t="s">
        <v>28</v>
      </c>
      <c r="F344" s="240" t="s">
        <v>562</v>
      </c>
      <c r="G344" s="238"/>
      <c r="H344" s="241">
        <v>3.44</v>
      </c>
      <c r="I344" s="242"/>
      <c r="J344" s="238"/>
      <c r="K344" s="238"/>
      <c r="L344" s="243"/>
      <c r="M344" s="244"/>
      <c r="N344" s="245"/>
      <c r="O344" s="245"/>
      <c r="P344" s="245"/>
      <c r="Q344" s="245"/>
      <c r="R344" s="245"/>
      <c r="S344" s="245"/>
      <c r="T344" s="246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7" t="s">
        <v>226</v>
      </c>
      <c r="AU344" s="247" t="s">
        <v>84</v>
      </c>
      <c r="AV344" s="14" t="s">
        <v>84</v>
      </c>
      <c r="AW344" s="14" t="s">
        <v>35</v>
      </c>
      <c r="AX344" s="14" t="s">
        <v>74</v>
      </c>
      <c r="AY344" s="247" t="s">
        <v>215</v>
      </c>
    </row>
    <row r="345" spans="1:51" s="16" customFormat="1" ht="12">
      <c r="A345" s="16"/>
      <c r="B345" s="269"/>
      <c r="C345" s="270"/>
      <c r="D345" s="228" t="s">
        <v>226</v>
      </c>
      <c r="E345" s="271" t="s">
        <v>103</v>
      </c>
      <c r="F345" s="272" t="s">
        <v>351</v>
      </c>
      <c r="G345" s="270"/>
      <c r="H345" s="273">
        <v>48.713</v>
      </c>
      <c r="I345" s="274"/>
      <c r="J345" s="270"/>
      <c r="K345" s="270"/>
      <c r="L345" s="275"/>
      <c r="M345" s="276"/>
      <c r="N345" s="277"/>
      <c r="O345" s="277"/>
      <c r="P345" s="277"/>
      <c r="Q345" s="277"/>
      <c r="R345" s="277"/>
      <c r="S345" s="277"/>
      <c r="T345" s="278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T345" s="279" t="s">
        <v>226</v>
      </c>
      <c r="AU345" s="279" t="s">
        <v>84</v>
      </c>
      <c r="AV345" s="16" t="s">
        <v>240</v>
      </c>
      <c r="AW345" s="16" t="s">
        <v>35</v>
      </c>
      <c r="AX345" s="16" t="s">
        <v>74</v>
      </c>
      <c r="AY345" s="279" t="s">
        <v>215</v>
      </c>
    </row>
    <row r="346" spans="1:51" s="15" customFormat="1" ht="12">
      <c r="A346" s="15"/>
      <c r="B346" s="248"/>
      <c r="C346" s="249"/>
      <c r="D346" s="228" t="s">
        <v>226</v>
      </c>
      <c r="E346" s="250" t="s">
        <v>99</v>
      </c>
      <c r="F346" s="251" t="s">
        <v>230</v>
      </c>
      <c r="G346" s="249"/>
      <c r="H346" s="252">
        <v>511.32</v>
      </c>
      <c r="I346" s="253"/>
      <c r="J346" s="249"/>
      <c r="K346" s="249"/>
      <c r="L346" s="254"/>
      <c r="M346" s="255"/>
      <c r="N346" s="256"/>
      <c r="O346" s="256"/>
      <c r="P346" s="256"/>
      <c r="Q346" s="256"/>
      <c r="R346" s="256"/>
      <c r="S346" s="256"/>
      <c r="T346" s="257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58" t="s">
        <v>226</v>
      </c>
      <c r="AU346" s="258" t="s">
        <v>84</v>
      </c>
      <c r="AV346" s="15" t="s">
        <v>222</v>
      </c>
      <c r="AW346" s="15" t="s">
        <v>35</v>
      </c>
      <c r="AX346" s="15" t="s">
        <v>82</v>
      </c>
      <c r="AY346" s="258" t="s">
        <v>215</v>
      </c>
    </row>
    <row r="347" spans="1:65" s="2" customFormat="1" ht="44.25" customHeight="1">
      <c r="A347" s="40"/>
      <c r="B347" s="41"/>
      <c r="C347" s="208" t="s">
        <v>563</v>
      </c>
      <c r="D347" s="208" t="s">
        <v>217</v>
      </c>
      <c r="E347" s="209" t="s">
        <v>564</v>
      </c>
      <c r="F347" s="210" t="s">
        <v>565</v>
      </c>
      <c r="G347" s="211" t="s">
        <v>243</v>
      </c>
      <c r="H347" s="212">
        <v>55.582</v>
      </c>
      <c r="I347" s="213"/>
      <c r="J347" s="214">
        <f>ROUND(I347*H347,2)</f>
        <v>0</v>
      </c>
      <c r="K347" s="210" t="s">
        <v>221</v>
      </c>
      <c r="L347" s="46"/>
      <c r="M347" s="215" t="s">
        <v>28</v>
      </c>
      <c r="N347" s="216" t="s">
        <v>45</v>
      </c>
      <c r="O347" s="86"/>
      <c r="P347" s="217">
        <f>O347*H347</f>
        <v>0</v>
      </c>
      <c r="Q347" s="217">
        <v>0</v>
      </c>
      <c r="R347" s="217">
        <f>Q347*H347</f>
        <v>0</v>
      </c>
      <c r="S347" s="217">
        <v>0.016</v>
      </c>
      <c r="T347" s="218">
        <f>S347*H347</f>
        <v>0.889312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19" t="s">
        <v>222</v>
      </c>
      <c r="AT347" s="219" t="s">
        <v>217</v>
      </c>
      <c r="AU347" s="219" t="s">
        <v>84</v>
      </c>
      <c r="AY347" s="19" t="s">
        <v>215</v>
      </c>
      <c r="BE347" s="220">
        <f>IF(N347="základní",J347,0)</f>
        <v>0</v>
      </c>
      <c r="BF347" s="220">
        <f>IF(N347="snížená",J347,0)</f>
        <v>0</v>
      </c>
      <c r="BG347" s="220">
        <f>IF(N347="zákl. přenesená",J347,0)</f>
        <v>0</v>
      </c>
      <c r="BH347" s="220">
        <f>IF(N347="sníž. přenesená",J347,0)</f>
        <v>0</v>
      </c>
      <c r="BI347" s="220">
        <f>IF(N347="nulová",J347,0)</f>
        <v>0</v>
      </c>
      <c r="BJ347" s="19" t="s">
        <v>82</v>
      </c>
      <c r="BK347" s="220">
        <f>ROUND(I347*H347,2)</f>
        <v>0</v>
      </c>
      <c r="BL347" s="19" t="s">
        <v>222</v>
      </c>
      <c r="BM347" s="219" t="s">
        <v>566</v>
      </c>
    </row>
    <row r="348" spans="1:47" s="2" customFormat="1" ht="12">
      <c r="A348" s="40"/>
      <c r="B348" s="41"/>
      <c r="C348" s="42"/>
      <c r="D348" s="221" t="s">
        <v>224</v>
      </c>
      <c r="E348" s="42"/>
      <c r="F348" s="222" t="s">
        <v>567</v>
      </c>
      <c r="G348" s="42"/>
      <c r="H348" s="42"/>
      <c r="I348" s="223"/>
      <c r="J348" s="42"/>
      <c r="K348" s="42"/>
      <c r="L348" s="46"/>
      <c r="M348" s="224"/>
      <c r="N348" s="225"/>
      <c r="O348" s="86"/>
      <c r="P348" s="86"/>
      <c r="Q348" s="86"/>
      <c r="R348" s="86"/>
      <c r="S348" s="86"/>
      <c r="T348" s="87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9" t="s">
        <v>224</v>
      </c>
      <c r="AU348" s="19" t="s">
        <v>84</v>
      </c>
    </row>
    <row r="349" spans="1:51" s="14" customFormat="1" ht="12">
      <c r="A349" s="14"/>
      <c r="B349" s="237"/>
      <c r="C349" s="238"/>
      <c r="D349" s="228" t="s">
        <v>226</v>
      </c>
      <c r="E349" s="239" t="s">
        <v>28</v>
      </c>
      <c r="F349" s="240" t="s">
        <v>568</v>
      </c>
      <c r="G349" s="238"/>
      <c r="H349" s="241">
        <v>90.862</v>
      </c>
      <c r="I349" s="242"/>
      <c r="J349" s="238"/>
      <c r="K349" s="238"/>
      <c r="L349" s="243"/>
      <c r="M349" s="244"/>
      <c r="N349" s="245"/>
      <c r="O349" s="245"/>
      <c r="P349" s="245"/>
      <c r="Q349" s="245"/>
      <c r="R349" s="245"/>
      <c r="S349" s="245"/>
      <c r="T349" s="246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7" t="s">
        <v>226</v>
      </c>
      <c r="AU349" s="247" t="s">
        <v>84</v>
      </c>
      <c r="AV349" s="14" t="s">
        <v>84</v>
      </c>
      <c r="AW349" s="14" t="s">
        <v>35</v>
      </c>
      <c r="AX349" s="14" t="s">
        <v>74</v>
      </c>
      <c r="AY349" s="247" t="s">
        <v>215</v>
      </c>
    </row>
    <row r="350" spans="1:51" s="14" customFormat="1" ht="12">
      <c r="A350" s="14"/>
      <c r="B350" s="237"/>
      <c r="C350" s="238"/>
      <c r="D350" s="228" t="s">
        <v>226</v>
      </c>
      <c r="E350" s="239" t="s">
        <v>28</v>
      </c>
      <c r="F350" s="240" t="s">
        <v>569</v>
      </c>
      <c r="G350" s="238"/>
      <c r="H350" s="241">
        <v>-35.28</v>
      </c>
      <c r="I350" s="242"/>
      <c r="J350" s="238"/>
      <c r="K350" s="238"/>
      <c r="L350" s="243"/>
      <c r="M350" s="244"/>
      <c r="N350" s="245"/>
      <c r="O350" s="245"/>
      <c r="P350" s="245"/>
      <c r="Q350" s="245"/>
      <c r="R350" s="245"/>
      <c r="S350" s="245"/>
      <c r="T350" s="246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7" t="s">
        <v>226</v>
      </c>
      <c r="AU350" s="247" t="s">
        <v>84</v>
      </c>
      <c r="AV350" s="14" t="s">
        <v>84</v>
      </c>
      <c r="AW350" s="14" t="s">
        <v>35</v>
      </c>
      <c r="AX350" s="14" t="s">
        <v>74</v>
      </c>
      <c r="AY350" s="247" t="s">
        <v>215</v>
      </c>
    </row>
    <row r="351" spans="1:51" s="15" customFormat="1" ht="12">
      <c r="A351" s="15"/>
      <c r="B351" s="248"/>
      <c r="C351" s="249"/>
      <c r="D351" s="228" t="s">
        <v>226</v>
      </c>
      <c r="E351" s="250" t="s">
        <v>113</v>
      </c>
      <c r="F351" s="251" t="s">
        <v>230</v>
      </c>
      <c r="G351" s="249"/>
      <c r="H351" s="252">
        <v>55.582</v>
      </c>
      <c r="I351" s="253"/>
      <c r="J351" s="249"/>
      <c r="K351" s="249"/>
      <c r="L351" s="254"/>
      <c r="M351" s="255"/>
      <c r="N351" s="256"/>
      <c r="O351" s="256"/>
      <c r="P351" s="256"/>
      <c r="Q351" s="256"/>
      <c r="R351" s="256"/>
      <c r="S351" s="256"/>
      <c r="T351" s="257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58" t="s">
        <v>226</v>
      </c>
      <c r="AU351" s="258" t="s">
        <v>84</v>
      </c>
      <c r="AV351" s="15" t="s">
        <v>222</v>
      </c>
      <c r="AW351" s="15" t="s">
        <v>35</v>
      </c>
      <c r="AX351" s="15" t="s">
        <v>82</v>
      </c>
      <c r="AY351" s="258" t="s">
        <v>215</v>
      </c>
    </row>
    <row r="352" spans="1:65" s="2" customFormat="1" ht="44.25" customHeight="1">
      <c r="A352" s="40"/>
      <c r="B352" s="41"/>
      <c r="C352" s="208" t="s">
        <v>570</v>
      </c>
      <c r="D352" s="208" t="s">
        <v>217</v>
      </c>
      <c r="E352" s="209" t="s">
        <v>571</v>
      </c>
      <c r="F352" s="210" t="s">
        <v>572</v>
      </c>
      <c r="G352" s="211" t="s">
        <v>243</v>
      </c>
      <c r="H352" s="212">
        <v>89.24</v>
      </c>
      <c r="I352" s="213"/>
      <c r="J352" s="214">
        <f>ROUND(I352*H352,2)</f>
        <v>0</v>
      </c>
      <c r="K352" s="210" t="s">
        <v>221</v>
      </c>
      <c r="L352" s="46"/>
      <c r="M352" s="215" t="s">
        <v>28</v>
      </c>
      <c r="N352" s="216" t="s">
        <v>45</v>
      </c>
      <c r="O352" s="86"/>
      <c r="P352" s="217">
        <f>O352*H352</f>
        <v>0</v>
      </c>
      <c r="Q352" s="217">
        <v>0</v>
      </c>
      <c r="R352" s="217">
        <f>Q352*H352</f>
        <v>0</v>
      </c>
      <c r="S352" s="217">
        <v>0.029</v>
      </c>
      <c r="T352" s="218">
        <f>S352*H352</f>
        <v>2.58796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19" t="s">
        <v>222</v>
      </c>
      <c r="AT352" s="219" t="s">
        <v>217</v>
      </c>
      <c r="AU352" s="219" t="s">
        <v>84</v>
      </c>
      <c r="AY352" s="19" t="s">
        <v>215</v>
      </c>
      <c r="BE352" s="220">
        <f>IF(N352="základní",J352,0)</f>
        <v>0</v>
      </c>
      <c r="BF352" s="220">
        <f>IF(N352="snížená",J352,0)</f>
        <v>0</v>
      </c>
      <c r="BG352" s="220">
        <f>IF(N352="zákl. přenesená",J352,0)</f>
        <v>0</v>
      </c>
      <c r="BH352" s="220">
        <f>IF(N352="sníž. přenesená",J352,0)</f>
        <v>0</v>
      </c>
      <c r="BI352" s="220">
        <f>IF(N352="nulová",J352,0)</f>
        <v>0</v>
      </c>
      <c r="BJ352" s="19" t="s">
        <v>82</v>
      </c>
      <c r="BK352" s="220">
        <f>ROUND(I352*H352,2)</f>
        <v>0</v>
      </c>
      <c r="BL352" s="19" t="s">
        <v>222</v>
      </c>
      <c r="BM352" s="219" t="s">
        <v>573</v>
      </c>
    </row>
    <row r="353" spans="1:47" s="2" customFormat="1" ht="12">
      <c r="A353" s="40"/>
      <c r="B353" s="41"/>
      <c r="C353" s="42"/>
      <c r="D353" s="221" t="s">
        <v>224</v>
      </c>
      <c r="E353" s="42"/>
      <c r="F353" s="222" t="s">
        <v>574</v>
      </c>
      <c r="G353" s="42"/>
      <c r="H353" s="42"/>
      <c r="I353" s="223"/>
      <c r="J353" s="42"/>
      <c r="K353" s="42"/>
      <c r="L353" s="46"/>
      <c r="M353" s="224"/>
      <c r="N353" s="225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224</v>
      </c>
      <c r="AU353" s="19" t="s">
        <v>84</v>
      </c>
    </row>
    <row r="354" spans="1:51" s="14" customFormat="1" ht="12">
      <c r="A354" s="14"/>
      <c r="B354" s="237"/>
      <c r="C354" s="238"/>
      <c r="D354" s="228" t="s">
        <v>226</v>
      </c>
      <c r="E354" s="239" t="s">
        <v>28</v>
      </c>
      <c r="F354" s="240" t="s">
        <v>575</v>
      </c>
      <c r="G354" s="238"/>
      <c r="H354" s="241">
        <v>123.625</v>
      </c>
      <c r="I354" s="242"/>
      <c r="J354" s="238"/>
      <c r="K354" s="238"/>
      <c r="L354" s="243"/>
      <c r="M354" s="244"/>
      <c r="N354" s="245"/>
      <c r="O354" s="245"/>
      <c r="P354" s="245"/>
      <c r="Q354" s="245"/>
      <c r="R354" s="245"/>
      <c r="S354" s="245"/>
      <c r="T354" s="246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7" t="s">
        <v>226</v>
      </c>
      <c r="AU354" s="247" t="s">
        <v>84</v>
      </c>
      <c r="AV354" s="14" t="s">
        <v>84</v>
      </c>
      <c r="AW354" s="14" t="s">
        <v>35</v>
      </c>
      <c r="AX354" s="14" t="s">
        <v>74</v>
      </c>
      <c r="AY354" s="247" t="s">
        <v>215</v>
      </c>
    </row>
    <row r="355" spans="1:51" s="14" customFormat="1" ht="12">
      <c r="A355" s="14"/>
      <c r="B355" s="237"/>
      <c r="C355" s="238"/>
      <c r="D355" s="228" t="s">
        <v>226</v>
      </c>
      <c r="E355" s="239" t="s">
        <v>28</v>
      </c>
      <c r="F355" s="240" t="s">
        <v>576</v>
      </c>
      <c r="G355" s="238"/>
      <c r="H355" s="241">
        <v>-37.695</v>
      </c>
      <c r="I355" s="242"/>
      <c r="J355" s="238"/>
      <c r="K355" s="238"/>
      <c r="L355" s="243"/>
      <c r="M355" s="244"/>
      <c r="N355" s="245"/>
      <c r="O355" s="245"/>
      <c r="P355" s="245"/>
      <c r="Q355" s="245"/>
      <c r="R355" s="245"/>
      <c r="S355" s="245"/>
      <c r="T355" s="246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7" t="s">
        <v>226</v>
      </c>
      <c r="AU355" s="247" t="s">
        <v>84</v>
      </c>
      <c r="AV355" s="14" t="s">
        <v>84</v>
      </c>
      <c r="AW355" s="14" t="s">
        <v>35</v>
      </c>
      <c r="AX355" s="14" t="s">
        <v>74</v>
      </c>
      <c r="AY355" s="247" t="s">
        <v>215</v>
      </c>
    </row>
    <row r="356" spans="1:51" s="14" customFormat="1" ht="12">
      <c r="A356" s="14"/>
      <c r="B356" s="237"/>
      <c r="C356" s="238"/>
      <c r="D356" s="228" t="s">
        <v>226</v>
      </c>
      <c r="E356" s="239" t="s">
        <v>28</v>
      </c>
      <c r="F356" s="240" t="s">
        <v>577</v>
      </c>
      <c r="G356" s="238"/>
      <c r="H356" s="241">
        <v>4.98</v>
      </c>
      <c r="I356" s="242"/>
      <c r="J356" s="238"/>
      <c r="K356" s="238"/>
      <c r="L356" s="243"/>
      <c r="M356" s="244"/>
      <c r="N356" s="245"/>
      <c r="O356" s="245"/>
      <c r="P356" s="245"/>
      <c r="Q356" s="245"/>
      <c r="R356" s="245"/>
      <c r="S356" s="245"/>
      <c r="T356" s="246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7" t="s">
        <v>226</v>
      </c>
      <c r="AU356" s="247" t="s">
        <v>84</v>
      </c>
      <c r="AV356" s="14" t="s">
        <v>84</v>
      </c>
      <c r="AW356" s="14" t="s">
        <v>35</v>
      </c>
      <c r="AX356" s="14" t="s">
        <v>74</v>
      </c>
      <c r="AY356" s="247" t="s">
        <v>215</v>
      </c>
    </row>
    <row r="357" spans="1:51" s="14" customFormat="1" ht="12">
      <c r="A357" s="14"/>
      <c r="B357" s="237"/>
      <c r="C357" s="238"/>
      <c r="D357" s="228" t="s">
        <v>226</v>
      </c>
      <c r="E357" s="239" t="s">
        <v>28</v>
      </c>
      <c r="F357" s="240" t="s">
        <v>578</v>
      </c>
      <c r="G357" s="238"/>
      <c r="H357" s="241">
        <v>-1.67</v>
      </c>
      <c r="I357" s="242"/>
      <c r="J357" s="238"/>
      <c r="K357" s="238"/>
      <c r="L357" s="243"/>
      <c r="M357" s="244"/>
      <c r="N357" s="245"/>
      <c r="O357" s="245"/>
      <c r="P357" s="245"/>
      <c r="Q357" s="245"/>
      <c r="R357" s="245"/>
      <c r="S357" s="245"/>
      <c r="T357" s="246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7" t="s">
        <v>226</v>
      </c>
      <c r="AU357" s="247" t="s">
        <v>84</v>
      </c>
      <c r="AV357" s="14" t="s">
        <v>84</v>
      </c>
      <c r="AW357" s="14" t="s">
        <v>35</v>
      </c>
      <c r="AX357" s="14" t="s">
        <v>74</v>
      </c>
      <c r="AY357" s="247" t="s">
        <v>215</v>
      </c>
    </row>
    <row r="358" spans="1:51" s="15" customFormat="1" ht="12">
      <c r="A358" s="15"/>
      <c r="B358" s="248"/>
      <c r="C358" s="249"/>
      <c r="D358" s="228" t="s">
        <v>226</v>
      </c>
      <c r="E358" s="250" t="s">
        <v>111</v>
      </c>
      <c r="F358" s="251" t="s">
        <v>230</v>
      </c>
      <c r="G358" s="249"/>
      <c r="H358" s="252">
        <v>89.24</v>
      </c>
      <c r="I358" s="253"/>
      <c r="J358" s="249"/>
      <c r="K358" s="249"/>
      <c r="L358" s="254"/>
      <c r="M358" s="255"/>
      <c r="N358" s="256"/>
      <c r="O358" s="256"/>
      <c r="P358" s="256"/>
      <c r="Q358" s="256"/>
      <c r="R358" s="256"/>
      <c r="S358" s="256"/>
      <c r="T358" s="257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58" t="s">
        <v>226</v>
      </c>
      <c r="AU358" s="258" t="s">
        <v>84</v>
      </c>
      <c r="AV358" s="15" t="s">
        <v>222</v>
      </c>
      <c r="AW358" s="15" t="s">
        <v>35</v>
      </c>
      <c r="AX358" s="15" t="s">
        <v>82</v>
      </c>
      <c r="AY358" s="258" t="s">
        <v>215</v>
      </c>
    </row>
    <row r="359" spans="1:65" s="2" customFormat="1" ht="16.5" customHeight="1">
      <c r="A359" s="40"/>
      <c r="B359" s="41"/>
      <c r="C359" s="208" t="s">
        <v>579</v>
      </c>
      <c r="D359" s="208" t="s">
        <v>217</v>
      </c>
      <c r="E359" s="209" t="s">
        <v>580</v>
      </c>
      <c r="F359" s="210" t="s">
        <v>581</v>
      </c>
      <c r="G359" s="211" t="s">
        <v>582</v>
      </c>
      <c r="H359" s="212">
        <v>1</v>
      </c>
      <c r="I359" s="213"/>
      <c r="J359" s="214">
        <f>ROUND(I359*H359,2)</f>
        <v>0</v>
      </c>
      <c r="K359" s="210" t="s">
        <v>28</v>
      </c>
      <c r="L359" s="46"/>
      <c r="M359" s="215" t="s">
        <v>28</v>
      </c>
      <c r="N359" s="216" t="s">
        <v>45</v>
      </c>
      <c r="O359" s="86"/>
      <c r="P359" s="217">
        <f>O359*H359</f>
        <v>0</v>
      </c>
      <c r="Q359" s="217">
        <v>0</v>
      </c>
      <c r="R359" s="217">
        <f>Q359*H359</f>
        <v>0</v>
      </c>
      <c r="S359" s="217">
        <v>0.05</v>
      </c>
      <c r="T359" s="218">
        <f>S359*H359</f>
        <v>0.05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19" t="s">
        <v>222</v>
      </c>
      <c r="AT359" s="219" t="s">
        <v>217</v>
      </c>
      <c r="AU359" s="219" t="s">
        <v>84</v>
      </c>
      <c r="AY359" s="19" t="s">
        <v>215</v>
      </c>
      <c r="BE359" s="220">
        <f>IF(N359="základní",J359,0)</f>
        <v>0</v>
      </c>
      <c r="BF359" s="220">
        <f>IF(N359="snížená",J359,0)</f>
        <v>0</v>
      </c>
      <c r="BG359" s="220">
        <f>IF(N359="zákl. přenesená",J359,0)</f>
        <v>0</v>
      </c>
      <c r="BH359" s="220">
        <f>IF(N359="sníž. přenesená",J359,0)</f>
        <v>0</v>
      </c>
      <c r="BI359" s="220">
        <f>IF(N359="nulová",J359,0)</f>
        <v>0</v>
      </c>
      <c r="BJ359" s="19" t="s">
        <v>82</v>
      </c>
      <c r="BK359" s="220">
        <f>ROUND(I359*H359,2)</f>
        <v>0</v>
      </c>
      <c r="BL359" s="19" t="s">
        <v>222</v>
      </c>
      <c r="BM359" s="219" t="s">
        <v>583</v>
      </c>
    </row>
    <row r="360" spans="1:51" s="13" customFormat="1" ht="12">
      <c r="A360" s="13"/>
      <c r="B360" s="226"/>
      <c r="C360" s="227"/>
      <c r="D360" s="228" t="s">
        <v>226</v>
      </c>
      <c r="E360" s="229" t="s">
        <v>28</v>
      </c>
      <c r="F360" s="230" t="s">
        <v>255</v>
      </c>
      <c r="G360" s="227"/>
      <c r="H360" s="229" t="s">
        <v>28</v>
      </c>
      <c r="I360" s="231"/>
      <c r="J360" s="227"/>
      <c r="K360" s="227"/>
      <c r="L360" s="232"/>
      <c r="M360" s="233"/>
      <c r="N360" s="234"/>
      <c r="O360" s="234"/>
      <c r="P360" s="234"/>
      <c r="Q360" s="234"/>
      <c r="R360" s="234"/>
      <c r="S360" s="234"/>
      <c r="T360" s="235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6" t="s">
        <v>226</v>
      </c>
      <c r="AU360" s="236" t="s">
        <v>84</v>
      </c>
      <c r="AV360" s="13" t="s">
        <v>82</v>
      </c>
      <c r="AW360" s="13" t="s">
        <v>35</v>
      </c>
      <c r="AX360" s="13" t="s">
        <v>74</v>
      </c>
      <c r="AY360" s="236" t="s">
        <v>215</v>
      </c>
    </row>
    <row r="361" spans="1:51" s="14" customFormat="1" ht="12">
      <c r="A361" s="14"/>
      <c r="B361" s="237"/>
      <c r="C361" s="238"/>
      <c r="D361" s="228" t="s">
        <v>226</v>
      </c>
      <c r="E361" s="239" t="s">
        <v>28</v>
      </c>
      <c r="F361" s="240" t="s">
        <v>82</v>
      </c>
      <c r="G361" s="238"/>
      <c r="H361" s="241">
        <v>1</v>
      </c>
      <c r="I361" s="242"/>
      <c r="J361" s="238"/>
      <c r="K361" s="238"/>
      <c r="L361" s="243"/>
      <c r="M361" s="244"/>
      <c r="N361" s="245"/>
      <c r="O361" s="245"/>
      <c r="P361" s="245"/>
      <c r="Q361" s="245"/>
      <c r="R361" s="245"/>
      <c r="S361" s="245"/>
      <c r="T361" s="246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7" t="s">
        <v>226</v>
      </c>
      <c r="AU361" s="247" t="s">
        <v>84</v>
      </c>
      <c r="AV361" s="14" t="s">
        <v>84</v>
      </c>
      <c r="AW361" s="14" t="s">
        <v>35</v>
      </c>
      <c r="AX361" s="14" t="s">
        <v>82</v>
      </c>
      <c r="AY361" s="247" t="s">
        <v>215</v>
      </c>
    </row>
    <row r="362" spans="1:63" s="12" customFormat="1" ht="22.8" customHeight="1">
      <c r="A362" s="12"/>
      <c r="B362" s="192"/>
      <c r="C362" s="193"/>
      <c r="D362" s="194" t="s">
        <v>73</v>
      </c>
      <c r="E362" s="206" t="s">
        <v>584</v>
      </c>
      <c r="F362" s="206" t="s">
        <v>585</v>
      </c>
      <c r="G362" s="193"/>
      <c r="H362" s="193"/>
      <c r="I362" s="196"/>
      <c r="J362" s="207">
        <f>BK362</f>
        <v>0</v>
      </c>
      <c r="K362" s="193"/>
      <c r="L362" s="198"/>
      <c r="M362" s="199"/>
      <c r="N362" s="200"/>
      <c r="O362" s="200"/>
      <c r="P362" s="201">
        <f>SUM(P363:P377)</f>
        <v>0</v>
      </c>
      <c r="Q362" s="200"/>
      <c r="R362" s="201">
        <f>SUM(R363:R377)</f>
        <v>0</v>
      </c>
      <c r="S362" s="200"/>
      <c r="T362" s="202">
        <f>SUM(T363:T377)</f>
        <v>0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03" t="s">
        <v>82</v>
      </c>
      <c r="AT362" s="204" t="s">
        <v>73</v>
      </c>
      <c r="AU362" s="204" t="s">
        <v>82</v>
      </c>
      <c r="AY362" s="203" t="s">
        <v>215</v>
      </c>
      <c r="BK362" s="205">
        <f>SUM(BK363:BK377)</f>
        <v>0</v>
      </c>
    </row>
    <row r="363" spans="1:65" s="2" customFormat="1" ht="37.8" customHeight="1">
      <c r="A363" s="40"/>
      <c r="B363" s="41"/>
      <c r="C363" s="208" t="s">
        <v>586</v>
      </c>
      <c r="D363" s="208" t="s">
        <v>217</v>
      </c>
      <c r="E363" s="209" t="s">
        <v>587</v>
      </c>
      <c r="F363" s="210" t="s">
        <v>588</v>
      </c>
      <c r="G363" s="211" t="s">
        <v>234</v>
      </c>
      <c r="H363" s="212">
        <v>192.52</v>
      </c>
      <c r="I363" s="213"/>
      <c r="J363" s="214">
        <f>ROUND(I363*H363,2)</f>
        <v>0</v>
      </c>
      <c r="K363" s="210" t="s">
        <v>221</v>
      </c>
      <c r="L363" s="46"/>
      <c r="M363" s="215" t="s">
        <v>28</v>
      </c>
      <c r="N363" s="216" t="s">
        <v>45</v>
      </c>
      <c r="O363" s="86"/>
      <c r="P363" s="217">
        <f>O363*H363</f>
        <v>0</v>
      </c>
      <c r="Q363" s="217">
        <v>0</v>
      </c>
      <c r="R363" s="217">
        <f>Q363*H363</f>
        <v>0</v>
      </c>
      <c r="S363" s="217">
        <v>0</v>
      </c>
      <c r="T363" s="218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19" t="s">
        <v>222</v>
      </c>
      <c r="AT363" s="219" t="s">
        <v>217</v>
      </c>
      <c r="AU363" s="219" t="s">
        <v>84</v>
      </c>
      <c r="AY363" s="19" t="s">
        <v>215</v>
      </c>
      <c r="BE363" s="220">
        <f>IF(N363="základní",J363,0)</f>
        <v>0</v>
      </c>
      <c r="BF363" s="220">
        <f>IF(N363="snížená",J363,0)</f>
        <v>0</v>
      </c>
      <c r="BG363" s="220">
        <f>IF(N363="zákl. přenesená",J363,0)</f>
        <v>0</v>
      </c>
      <c r="BH363" s="220">
        <f>IF(N363="sníž. přenesená",J363,0)</f>
        <v>0</v>
      </c>
      <c r="BI363" s="220">
        <f>IF(N363="nulová",J363,0)</f>
        <v>0</v>
      </c>
      <c r="BJ363" s="19" t="s">
        <v>82</v>
      </c>
      <c r="BK363" s="220">
        <f>ROUND(I363*H363,2)</f>
        <v>0</v>
      </c>
      <c r="BL363" s="19" t="s">
        <v>222</v>
      </c>
      <c r="BM363" s="219" t="s">
        <v>589</v>
      </c>
    </row>
    <row r="364" spans="1:47" s="2" customFormat="1" ht="12">
      <c r="A364" s="40"/>
      <c r="B364" s="41"/>
      <c r="C364" s="42"/>
      <c r="D364" s="221" t="s">
        <v>224</v>
      </c>
      <c r="E364" s="42"/>
      <c r="F364" s="222" t="s">
        <v>590</v>
      </c>
      <c r="G364" s="42"/>
      <c r="H364" s="42"/>
      <c r="I364" s="223"/>
      <c r="J364" s="42"/>
      <c r="K364" s="42"/>
      <c r="L364" s="46"/>
      <c r="M364" s="224"/>
      <c r="N364" s="225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224</v>
      </c>
      <c r="AU364" s="19" t="s">
        <v>84</v>
      </c>
    </row>
    <row r="365" spans="1:65" s="2" customFormat="1" ht="24.15" customHeight="1">
      <c r="A365" s="40"/>
      <c r="B365" s="41"/>
      <c r="C365" s="208" t="s">
        <v>591</v>
      </c>
      <c r="D365" s="208" t="s">
        <v>217</v>
      </c>
      <c r="E365" s="209" t="s">
        <v>592</v>
      </c>
      <c r="F365" s="210" t="s">
        <v>593</v>
      </c>
      <c r="G365" s="211" t="s">
        <v>276</v>
      </c>
      <c r="H365" s="212">
        <v>21</v>
      </c>
      <c r="I365" s="213"/>
      <c r="J365" s="214">
        <f>ROUND(I365*H365,2)</f>
        <v>0</v>
      </c>
      <c r="K365" s="210" t="s">
        <v>221</v>
      </c>
      <c r="L365" s="46"/>
      <c r="M365" s="215" t="s">
        <v>28</v>
      </c>
      <c r="N365" s="216" t="s">
        <v>45</v>
      </c>
      <c r="O365" s="86"/>
      <c r="P365" s="217">
        <f>O365*H365</f>
        <v>0</v>
      </c>
      <c r="Q365" s="217">
        <v>0</v>
      </c>
      <c r="R365" s="217">
        <f>Q365*H365</f>
        <v>0</v>
      </c>
      <c r="S365" s="217">
        <v>0</v>
      </c>
      <c r="T365" s="218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19" t="s">
        <v>222</v>
      </c>
      <c r="AT365" s="219" t="s">
        <v>217</v>
      </c>
      <c r="AU365" s="219" t="s">
        <v>84</v>
      </c>
      <c r="AY365" s="19" t="s">
        <v>215</v>
      </c>
      <c r="BE365" s="220">
        <f>IF(N365="základní",J365,0)</f>
        <v>0</v>
      </c>
      <c r="BF365" s="220">
        <f>IF(N365="snížená",J365,0)</f>
        <v>0</v>
      </c>
      <c r="BG365" s="220">
        <f>IF(N365="zákl. přenesená",J365,0)</f>
        <v>0</v>
      </c>
      <c r="BH365" s="220">
        <f>IF(N365="sníž. přenesená",J365,0)</f>
        <v>0</v>
      </c>
      <c r="BI365" s="220">
        <f>IF(N365="nulová",J365,0)</f>
        <v>0</v>
      </c>
      <c r="BJ365" s="19" t="s">
        <v>82</v>
      </c>
      <c r="BK365" s="220">
        <f>ROUND(I365*H365,2)</f>
        <v>0</v>
      </c>
      <c r="BL365" s="19" t="s">
        <v>222</v>
      </c>
      <c r="BM365" s="219" t="s">
        <v>594</v>
      </c>
    </row>
    <row r="366" spans="1:47" s="2" customFormat="1" ht="12">
      <c r="A366" s="40"/>
      <c r="B366" s="41"/>
      <c r="C366" s="42"/>
      <c r="D366" s="221" t="s">
        <v>224</v>
      </c>
      <c r="E366" s="42"/>
      <c r="F366" s="222" t="s">
        <v>595</v>
      </c>
      <c r="G366" s="42"/>
      <c r="H366" s="42"/>
      <c r="I366" s="223"/>
      <c r="J366" s="42"/>
      <c r="K366" s="42"/>
      <c r="L366" s="46"/>
      <c r="M366" s="224"/>
      <c r="N366" s="225"/>
      <c r="O366" s="86"/>
      <c r="P366" s="86"/>
      <c r="Q366" s="86"/>
      <c r="R366" s="86"/>
      <c r="S366" s="86"/>
      <c r="T366" s="87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T366" s="19" t="s">
        <v>224</v>
      </c>
      <c r="AU366" s="19" t="s">
        <v>84</v>
      </c>
    </row>
    <row r="367" spans="1:51" s="14" customFormat="1" ht="12">
      <c r="A367" s="14"/>
      <c r="B367" s="237"/>
      <c r="C367" s="238"/>
      <c r="D367" s="228" t="s">
        <v>226</v>
      </c>
      <c r="E367" s="239" t="s">
        <v>28</v>
      </c>
      <c r="F367" s="240" t="s">
        <v>596</v>
      </c>
      <c r="G367" s="238"/>
      <c r="H367" s="241">
        <v>21</v>
      </c>
      <c r="I367" s="242"/>
      <c r="J367" s="238"/>
      <c r="K367" s="238"/>
      <c r="L367" s="243"/>
      <c r="M367" s="244"/>
      <c r="N367" s="245"/>
      <c r="O367" s="245"/>
      <c r="P367" s="245"/>
      <c r="Q367" s="245"/>
      <c r="R367" s="245"/>
      <c r="S367" s="245"/>
      <c r="T367" s="246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7" t="s">
        <v>226</v>
      </c>
      <c r="AU367" s="247" t="s">
        <v>84</v>
      </c>
      <c r="AV367" s="14" t="s">
        <v>84</v>
      </c>
      <c r="AW367" s="14" t="s">
        <v>35</v>
      </c>
      <c r="AX367" s="14" t="s">
        <v>82</v>
      </c>
      <c r="AY367" s="247" t="s">
        <v>215</v>
      </c>
    </row>
    <row r="368" spans="1:65" s="2" customFormat="1" ht="37.8" customHeight="1">
      <c r="A368" s="40"/>
      <c r="B368" s="41"/>
      <c r="C368" s="208" t="s">
        <v>597</v>
      </c>
      <c r="D368" s="208" t="s">
        <v>217</v>
      </c>
      <c r="E368" s="209" t="s">
        <v>598</v>
      </c>
      <c r="F368" s="210" t="s">
        <v>599</v>
      </c>
      <c r="G368" s="211" t="s">
        <v>276</v>
      </c>
      <c r="H368" s="212">
        <v>294</v>
      </c>
      <c r="I368" s="213"/>
      <c r="J368" s="214">
        <f>ROUND(I368*H368,2)</f>
        <v>0</v>
      </c>
      <c r="K368" s="210" t="s">
        <v>221</v>
      </c>
      <c r="L368" s="46"/>
      <c r="M368" s="215" t="s">
        <v>28</v>
      </c>
      <c r="N368" s="216" t="s">
        <v>45</v>
      </c>
      <c r="O368" s="86"/>
      <c r="P368" s="217">
        <f>O368*H368</f>
        <v>0</v>
      </c>
      <c r="Q368" s="217">
        <v>0</v>
      </c>
      <c r="R368" s="217">
        <f>Q368*H368</f>
        <v>0</v>
      </c>
      <c r="S368" s="217">
        <v>0</v>
      </c>
      <c r="T368" s="218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19" t="s">
        <v>222</v>
      </c>
      <c r="AT368" s="219" t="s">
        <v>217</v>
      </c>
      <c r="AU368" s="219" t="s">
        <v>84</v>
      </c>
      <c r="AY368" s="19" t="s">
        <v>215</v>
      </c>
      <c r="BE368" s="220">
        <f>IF(N368="základní",J368,0)</f>
        <v>0</v>
      </c>
      <c r="BF368" s="220">
        <f>IF(N368="snížená",J368,0)</f>
        <v>0</v>
      </c>
      <c r="BG368" s="220">
        <f>IF(N368="zákl. přenesená",J368,0)</f>
        <v>0</v>
      </c>
      <c r="BH368" s="220">
        <f>IF(N368="sníž. přenesená",J368,0)</f>
        <v>0</v>
      </c>
      <c r="BI368" s="220">
        <f>IF(N368="nulová",J368,0)</f>
        <v>0</v>
      </c>
      <c r="BJ368" s="19" t="s">
        <v>82</v>
      </c>
      <c r="BK368" s="220">
        <f>ROUND(I368*H368,2)</f>
        <v>0</v>
      </c>
      <c r="BL368" s="19" t="s">
        <v>222</v>
      </c>
      <c r="BM368" s="219" t="s">
        <v>600</v>
      </c>
    </row>
    <row r="369" spans="1:47" s="2" customFormat="1" ht="12">
      <c r="A369" s="40"/>
      <c r="B369" s="41"/>
      <c r="C369" s="42"/>
      <c r="D369" s="221" t="s">
        <v>224</v>
      </c>
      <c r="E369" s="42"/>
      <c r="F369" s="222" t="s">
        <v>601</v>
      </c>
      <c r="G369" s="42"/>
      <c r="H369" s="42"/>
      <c r="I369" s="223"/>
      <c r="J369" s="42"/>
      <c r="K369" s="42"/>
      <c r="L369" s="46"/>
      <c r="M369" s="224"/>
      <c r="N369" s="225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224</v>
      </c>
      <c r="AU369" s="19" t="s">
        <v>84</v>
      </c>
    </row>
    <row r="370" spans="1:51" s="14" customFormat="1" ht="12">
      <c r="A370" s="14"/>
      <c r="B370" s="237"/>
      <c r="C370" s="238"/>
      <c r="D370" s="228" t="s">
        <v>226</v>
      </c>
      <c r="E370" s="239" t="s">
        <v>28</v>
      </c>
      <c r="F370" s="240" t="s">
        <v>602</v>
      </c>
      <c r="G370" s="238"/>
      <c r="H370" s="241">
        <v>294</v>
      </c>
      <c r="I370" s="242"/>
      <c r="J370" s="238"/>
      <c r="K370" s="238"/>
      <c r="L370" s="243"/>
      <c r="M370" s="244"/>
      <c r="N370" s="245"/>
      <c r="O370" s="245"/>
      <c r="P370" s="245"/>
      <c r="Q370" s="245"/>
      <c r="R370" s="245"/>
      <c r="S370" s="245"/>
      <c r="T370" s="246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7" t="s">
        <v>226</v>
      </c>
      <c r="AU370" s="247" t="s">
        <v>84</v>
      </c>
      <c r="AV370" s="14" t="s">
        <v>84</v>
      </c>
      <c r="AW370" s="14" t="s">
        <v>35</v>
      </c>
      <c r="AX370" s="14" t="s">
        <v>82</v>
      </c>
      <c r="AY370" s="247" t="s">
        <v>215</v>
      </c>
    </row>
    <row r="371" spans="1:65" s="2" customFormat="1" ht="33" customHeight="1">
      <c r="A371" s="40"/>
      <c r="B371" s="41"/>
      <c r="C371" s="208" t="s">
        <v>603</v>
      </c>
      <c r="D371" s="208" t="s">
        <v>217</v>
      </c>
      <c r="E371" s="209" t="s">
        <v>604</v>
      </c>
      <c r="F371" s="210" t="s">
        <v>605</v>
      </c>
      <c r="G371" s="211" t="s">
        <v>234</v>
      </c>
      <c r="H371" s="212">
        <v>192.52</v>
      </c>
      <c r="I371" s="213"/>
      <c r="J371" s="214">
        <f>ROUND(I371*H371,2)</f>
        <v>0</v>
      </c>
      <c r="K371" s="210" t="s">
        <v>221</v>
      </c>
      <c r="L371" s="46"/>
      <c r="M371" s="215" t="s">
        <v>28</v>
      </c>
      <c r="N371" s="216" t="s">
        <v>45</v>
      </c>
      <c r="O371" s="86"/>
      <c r="P371" s="217">
        <f>O371*H371</f>
        <v>0</v>
      </c>
      <c r="Q371" s="217">
        <v>0</v>
      </c>
      <c r="R371" s="217">
        <f>Q371*H371</f>
        <v>0</v>
      </c>
      <c r="S371" s="217">
        <v>0</v>
      </c>
      <c r="T371" s="218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19" t="s">
        <v>222</v>
      </c>
      <c r="AT371" s="219" t="s">
        <v>217</v>
      </c>
      <c r="AU371" s="219" t="s">
        <v>84</v>
      </c>
      <c r="AY371" s="19" t="s">
        <v>215</v>
      </c>
      <c r="BE371" s="220">
        <f>IF(N371="základní",J371,0)</f>
        <v>0</v>
      </c>
      <c r="BF371" s="220">
        <f>IF(N371="snížená",J371,0)</f>
        <v>0</v>
      </c>
      <c r="BG371" s="220">
        <f>IF(N371="zákl. přenesená",J371,0)</f>
        <v>0</v>
      </c>
      <c r="BH371" s="220">
        <f>IF(N371="sníž. přenesená",J371,0)</f>
        <v>0</v>
      </c>
      <c r="BI371" s="220">
        <f>IF(N371="nulová",J371,0)</f>
        <v>0</v>
      </c>
      <c r="BJ371" s="19" t="s">
        <v>82</v>
      </c>
      <c r="BK371" s="220">
        <f>ROUND(I371*H371,2)</f>
        <v>0</v>
      </c>
      <c r="BL371" s="19" t="s">
        <v>222</v>
      </c>
      <c r="BM371" s="219" t="s">
        <v>606</v>
      </c>
    </row>
    <row r="372" spans="1:47" s="2" customFormat="1" ht="12">
      <c r="A372" s="40"/>
      <c r="B372" s="41"/>
      <c r="C372" s="42"/>
      <c r="D372" s="221" t="s">
        <v>224</v>
      </c>
      <c r="E372" s="42"/>
      <c r="F372" s="222" t="s">
        <v>607</v>
      </c>
      <c r="G372" s="42"/>
      <c r="H372" s="42"/>
      <c r="I372" s="223"/>
      <c r="J372" s="42"/>
      <c r="K372" s="42"/>
      <c r="L372" s="46"/>
      <c r="M372" s="224"/>
      <c r="N372" s="225"/>
      <c r="O372" s="86"/>
      <c r="P372" s="86"/>
      <c r="Q372" s="86"/>
      <c r="R372" s="86"/>
      <c r="S372" s="86"/>
      <c r="T372" s="87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9" t="s">
        <v>224</v>
      </c>
      <c r="AU372" s="19" t="s">
        <v>84</v>
      </c>
    </row>
    <row r="373" spans="1:65" s="2" customFormat="1" ht="44.25" customHeight="1">
      <c r="A373" s="40"/>
      <c r="B373" s="41"/>
      <c r="C373" s="208" t="s">
        <v>608</v>
      </c>
      <c r="D373" s="208" t="s">
        <v>217</v>
      </c>
      <c r="E373" s="209" t="s">
        <v>609</v>
      </c>
      <c r="F373" s="210" t="s">
        <v>610</v>
      </c>
      <c r="G373" s="211" t="s">
        <v>234</v>
      </c>
      <c r="H373" s="212">
        <v>1922.92</v>
      </c>
      <c r="I373" s="213"/>
      <c r="J373" s="214">
        <f>ROUND(I373*H373,2)</f>
        <v>0</v>
      </c>
      <c r="K373" s="210" t="s">
        <v>221</v>
      </c>
      <c r="L373" s="46"/>
      <c r="M373" s="215" t="s">
        <v>28</v>
      </c>
      <c r="N373" s="216" t="s">
        <v>45</v>
      </c>
      <c r="O373" s="86"/>
      <c r="P373" s="217">
        <f>O373*H373</f>
        <v>0</v>
      </c>
      <c r="Q373" s="217">
        <v>0</v>
      </c>
      <c r="R373" s="217">
        <f>Q373*H373</f>
        <v>0</v>
      </c>
      <c r="S373" s="217">
        <v>0</v>
      </c>
      <c r="T373" s="218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19" t="s">
        <v>222</v>
      </c>
      <c r="AT373" s="219" t="s">
        <v>217</v>
      </c>
      <c r="AU373" s="219" t="s">
        <v>84</v>
      </c>
      <c r="AY373" s="19" t="s">
        <v>215</v>
      </c>
      <c r="BE373" s="220">
        <f>IF(N373="základní",J373,0)</f>
        <v>0</v>
      </c>
      <c r="BF373" s="220">
        <f>IF(N373="snížená",J373,0)</f>
        <v>0</v>
      </c>
      <c r="BG373" s="220">
        <f>IF(N373="zákl. přenesená",J373,0)</f>
        <v>0</v>
      </c>
      <c r="BH373" s="220">
        <f>IF(N373="sníž. přenesená",J373,0)</f>
        <v>0</v>
      </c>
      <c r="BI373" s="220">
        <f>IF(N373="nulová",J373,0)</f>
        <v>0</v>
      </c>
      <c r="BJ373" s="19" t="s">
        <v>82</v>
      </c>
      <c r="BK373" s="220">
        <f>ROUND(I373*H373,2)</f>
        <v>0</v>
      </c>
      <c r="BL373" s="19" t="s">
        <v>222</v>
      </c>
      <c r="BM373" s="219" t="s">
        <v>611</v>
      </c>
    </row>
    <row r="374" spans="1:47" s="2" customFormat="1" ht="12">
      <c r="A374" s="40"/>
      <c r="B374" s="41"/>
      <c r="C374" s="42"/>
      <c r="D374" s="221" t="s">
        <v>224</v>
      </c>
      <c r="E374" s="42"/>
      <c r="F374" s="222" t="s">
        <v>612</v>
      </c>
      <c r="G374" s="42"/>
      <c r="H374" s="42"/>
      <c r="I374" s="223"/>
      <c r="J374" s="42"/>
      <c r="K374" s="42"/>
      <c r="L374" s="46"/>
      <c r="M374" s="224"/>
      <c r="N374" s="225"/>
      <c r="O374" s="86"/>
      <c r="P374" s="86"/>
      <c r="Q374" s="86"/>
      <c r="R374" s="86"/>
      <c r="S374" s="86"/>
      <c r="T374" s="87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T374" s="19" t="s">
        <v>224</v>
      </c>
      <c r="AU374" s="19" t="s">
        <v>84</v>
      </c>
    </row>
    <row r="375" spans="1:51" s="14" customFormat="1" ht="12">
      <c r="A375" s="14"/>
      <c r="B375" s="237"/>
      <c r="C375" s="238"/>
      <c r="D375" s="228" t="s">
        <v>226</v>
      </c>
      <c r="E375" s="239" t="s">
        <v>28</v>
      </c>
      <c r="F375" s="240" t="s">
        <v>613</v>
      </c>
      <c r="G375" s="238"/>
      <c r="H375" s="241">
        <v>1922.92</v>
      </c>
      <c r="I375" s="242"/>
      <c r="J375" s="238"/>
      <c r="K375" s="238"/>
      <c r="L375" s="243"/>
      <c r="M375" s="244"/>
      <c r="N375" s="245"/>
      <c r="O375" s="245"/>
      <c r="P375" s="245"/>
      <c r="Q375" s="245"/>
      <c r="R375" s="245"/>
      <c r="S375" s="245"/>
      <c r="T375" s="246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7" t="s">
        <v>226</v>
      </c>
      <c r="AU375" s="247" t="s">
        <v>84</v>
      </c>
      <c r="AV375" s="14" t="s">
        <v>84</v>
      </c>
      <c r="AW375" s="14" t="s">
        <v>35</v>
      </c>
      <c r="AX375" s="14" t="s">
        <v>82</v>
      </c>
      <c r="AY375" s="247" t="s">
        <v>215</v>
      </c>
    </row>
    <row r="376" spans="1:65" s="2" customFormat="1" ht="44.25" customHeight="1">
      <c r="A376" s="40"/>
      <c r="B376" s="41"/>
      <c r="C376" s="208" t="s">
        <v>614</v>
      </c>
      <c r="D376" s="208" t="s">
        <v>217</v>
      </c>
      <c r="E376" s="209" t="s">
        <v>615</v>
      </c>
      <c r="F376" s="210" t="s">
        <v>616</v>
      </c>
      <c r="G376" s="211" t="s">
        <v>234</v>
      </c>
      <c r="H376" s="212">
        <v>192.292</v>
      </c>
      <c r="I376" s="213"/>
      <c r="J376" s="214">
        <f>ROUND(I376*H376,2)</f>
        <v>0</v>
      </c>
      <c r="K376" s="210" t="s">
        <v>221</v>
      </c>
      <c r="L376" s="46"/>
      <c r="M376" s="215" t="s">
        <v>28</v>
      </c>
      <c r="N376" s="216" t="s">
        <v>45</v>
      </c>
      <c r="O376" s="86"/>
      <c r="P376" s="217">
        <f>O376*H376</f>
        <v>0</v>
      </c>
      <c r="Q376" s="217">
        <v>0</v>
      </c>
      <c r="R376" s="217">
        <f>Q376*H376</f>
        <v>0</v>
      </c>
      <c r="S376" s="217">
        <v>0</v>
      </c>
      <c r="T376" s="218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19" t="s">
        <v>222</v>
      </c>
      <c r="AT376" s="219" t="s">
        <v>217</v>
      </c>
      <c r="AU376" s="219" t="s">
        <v>84</v>
      </c>
      <c r="AY376" s="19" t="s">
        <v>215</v>
      </c>
      <c r="BE376" s="220">
        <f>IF(N376="základní",J376,0)</f>
        <v>0</v>
      </c>
      <c r="BF376" s="220">
        <f>IF(N376="snížená",J376,0)</f>
        <v>0</v>
      </c>
      <c r="BG376" s="220">
        <f>IF(N376="zákl. přenesená",J376,0)</f>
        <v>0</v>
      </c>
      <c r="BH376" s="220">
        <f>IF(N376="sníž. přenesená",J376,0)</f>
        <v>0</v>
      </c>
      <c r="BI376" s="220">
        <f>IF(N376="nulová",J376,0)</f>
        <v>0</v>
      </c>
      <c r="BJ376" s="19" t="s">
        <v>82</v>
      </c>
      <c r="BK376" s="220">
        <f>ROUND(I376*H376,2)</f>
        <v>0</v>
      </c>
      <c r="BL376" s="19" t="s">
        <v>222</v>
      </c>
      <c r="BM376" s="219" t="s">
        <v>617</v>
      </c>
    </row>
    <row r="377" spans="1:47" s="2" customFormat="1" ht="12">
      <c r="A377" s="40"/>
      <c r="B377" s="41"/>
      <c r="C377" s="42"/>
      <c r="D377" s="221" t="s">
        <v>224</v>
      </c>
      <c r="E377" s="42"/>
      <c r="F377" s="222" t="s">
        <v>618</v>
      </c>
      <c r="G377" s="42"/>
      <c r="H377" s="42"/>
      <c r="I377" s="223"/>
      <c r="J377" s="42"/>
      <c r="K377" s="42"/>
      <c r="L377" s="46"/>
      <c r="M377" s="224"/>
      <c r="N377" s="225"/>
      <c r="O377" s="86"/>
      <c r="P377" s="86"/>
      <c r="Q377" s="86"/>
      <c r="R377" s="86"/>
      <c r="S377" s="86"/>
      <c r="T377" s="87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T377" s="19" t="s">
        <v>224</v>
      </c>
      <c r="AU377" s="19" t="s">
        <v>84</v>
      </c>
    </row>
    <row r="378" spans="1:63" s="12" customFormat="1" ht="22.8" customHeight="1">
      <c r="A378" s="12"/>
      <c r="B378" s="192"/>
      <c r="C378" s="193"/>
      <c r="D378" s="194" t="s">
        <v>73</v>
      </c>
      <c r="E378" s="206" t="s">
        <v>619</v>
      </c>
      <c r="F378" s="206" t="s">
        <v>620</v>
      </c>
      <c r="G378" s="193"/>
      <c r="H378" s="193"/>
      <c r="I378" s="196"/>
      <c r="J378" s="207">
        <f>BK378</f>
        <v>0</v>
      </c>
      <c r="K378" s="193"/>
      <c r="L378" s="198"/>
      <c r="M378" s="199"/>
      <c r="N378" s="200"/>
      <c r="O378" s="200"/>
      <c r="P378" s="201">
        <f>SUM(P379:P380)</f>
        <v>0</v>
      </c>
      <c r="Q378" s="200"/>
      <c r="R378" s="201">
        <f>SUM(R379:R380)</f>
        <v>0</v>
      </c>
      <c r="S378" s="200"/>
      <c r="T378" s="202">
        <f>SUM(T379:T380)</f>
        <v>0</v>
      </c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R378" s="203" t="s">
        <v>82</v>
      </c>
      <c r="AT378" s="204" t="s">
        <v>73</v>
      </c>
      <c r="AU378" s="204" t="s">
        <v>82</v>
      </c>
      <c r="AY378" s="203" t="s">
        <v>215</v>
      </c>
      <c r="BK378" s="205">
        <f>SUM(BK379:BK380)</f>
        <v>0</v>
      </c>
    </row>
    <row r="379" spans="1:65" s="2" customFormat="1" ht="55.5" customHeight="1">
      <c r="A379" s="40"/>
      <c r="B379" s="41"/>
      <c r="C379" s="208" t="s">
        <v>621</v>
      </c>
      <c r="D379" s="208" t="s">
        <v>217</v>
      </c>
      <c r="E379" s="209" t="s">
        <v>622</v>
      </c>
      <c r="F379" s="210" t="s">
        <v>623</v>
      </c>
      <c r="G379" s="211" t="s">
        <v>234</v>
      </c>
      <c r="H379" s="212">
        <v>194.296</v>
      </c>
      <c r="I379" s="213"/>
      <c r="J379" s="214">
        <f>ROUND(I379*H379,2)</f>
        <v>0</v>
      </c>
      <c r="K379" s="210" t="s">
        <v>221</v>
      </c>
      <c r="L379" s="46"/>
      <c r="M379" s="215" t="s">
        <v>28</v>
      </c>
      <c r="N379" s="216" t="s">
        <v>45</v>
      </c>
      <c r="O379" s="86"/>
      <c r="P379" s="217">
        <f>O379*H379</f>
        <v>0</v>
      </c>
      <c r="Q379" s="217">
        <v>0</v>
      </c>
      <c r="R379" s="217">
        <f>Q379*H379</f>
        <v>0</v>
      </c>
      <c r="S379" s="217">
        <v>0</v>
      </c>
      <c r="T379" s="218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19" t="s">
        <v>222</v>
      </c>
      <c r="AT379" s="219" t="s">
        <v>217</v>
      </c>
      <c r="AU379" s="219" t="s">
        <v>84</v>
      </c>
      <c r="AY379" s="19" t="s">
        <v>215</v>
      </c>
      <c r="BE379" s="220">
        <f>IF(N379="základní",J379,0)</f>
        <v>0</v>
      </c>
      <c r="BF379" s="220">
        <f>IF(N379="snížená",J379,0)</f>
        <v>0</v>
      </c>
      <c r="BG379" s="220">
        <f>IF(N379="zákl. přenesená",J379,0)</f>
        <v>0</v>
      </c>
      <c r="BH379" s="220">
        <f>IF(N379="sníž. přenesená",J379,0)</f>
        <v>0</v>
      </c>
      <c r="BI379" s="220">
        <f>IF(N379="nulová",J379,0)</f>
        <v>0</v>
      </c>
      <c r="BJ379" s="19" t="s">
        <v>82</v>
      </c>
      <c r="BK379" s="220">
        <f>ROUND(I379*H379,2)</f>
        <v>0</v>
      </c>
      <c r="BL379" s="19" t="s">
        <v>222</v>
      </c>
      <c r="BM379" s="219" t="s">
        <v>624</v>
      </c>
    </row>
    <row r="380" spans="1:47" s="2" customFormat="1" ht="12">
      <c r="A380" s="40"/>
      <c r="B380" s="41"/>
      <c r="C380" s="42"/>
      <c r="D380" s="221" t="s">
        <v>224</v>
      </c>
      <c r="E380" s="42"/>
      <c r="F380" s="222" t="s">
        <v>625</v>
      </c>
      <c r="G380" s="42"/>
      <c r="H380" s="42"/>
      <c r="I380" s="223"/>
      <c r="J380" s="42"/>
      <c r="K380" s="42"/>
      <c r="L380" s="46"/>
      <c r="M380" s="224"/>
      <c r="N380" s="225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9" t="s">
        <v>224</v>
      </c>
      <c r="AU380" s="19" t="s">
        <v>84</v>
      </c>
    </row>
    <row r="381" spans="1:63" s="12" customFormat="1" ht="25.9" customHeight="1">
      <c r="A381" s="12"/>
      <c r="B381" s="192"/>
      <c r="C381" s="193"/>
      <c r="D381" s="194" t="s">
        <v>73</v>
      </c>
      <c r="E381" s="195" t="s">
        <v>626</v>
      </c>
      <c r="F381" s="195" t="s">
        <v>627</v>
      </c>
      <c r="G381" s="193"/>
      <c r="H381" s="193"/>
      <c r="I381" s="196"/>
      <c r="J381" s="197">
        <f>BK381</f>
        <v>0</v>
      </c>
      <c r="K381" s="193"/>
      <c r="L381" s="198"/>
      <c r="M381" s="199"/>
      <c r="N381" s="200"/>
      <c r="O381" s="200"/>
      <c r="P381" s="201">
        <f>P382+P402+P427+P431+P517+P566+P640+P675+P714+P742+P828</f>
        <v>0</v>
      </c>
      <c r="Q381" s="200"/>
      <c r="R381" s="201">
        <f>R382+R402+R427+R431+R517+R566+R640+R675+R714+R742+R828</f>
        <v>24.77283646</v>
      </c>
      <c r="S381" s="200"/>
      <c r="T381" s="202">
        <f>T382+T402+T427+T431+T517+T566+T640+T675+T714+T742+T828</f>
        <v>17.10473318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203" t="s">
        <v>84</v>
      </c>
      <c r="AT381" s="204" t="s">
        <v>73</v>
      </c>
      <c r="AU381" s="204" t="s">
        <v>74</v>
      </c>
      <c r="AY381" s="203" t="s">
        <v>215</v>
      </c>
      <c r="BK381" s="205">
        <f>BK382+BK402+BK427+BK431+BK517+BK566+BK640+BK675+BK714+BK742+BK828</f>
        <v>0</v>
      </c>
    </row>
    <row r="382" spans="1:63" s="12" customFormat="1" ht="22.8" customHeight="1">
      <c r="A382" s="12"/>
      <c r="B382" s="192"/>
      <c r="C382" s="193"/>
      <c r="D382" s="194" t="s">
        <v>73</v>
      </c>
      <c r="E382" s="206" t="s">
        <v>628</v>
      </c>
      <c r="F382" s="206" t="s">
        <v>629</v>
      </c>
      <c r="G382" s="193"/>
      <c r="H382" s="193"/>
      <c r="I382" s="196"/>
      <c r="J382" s="207">
        <f>BK382</f>
        <v>0</v>
      </c>
      <c r="K382" s="193"/>
      <c r="L382" s="198"/>
      <c r="M382" s="199"/>
      <c r="N382" s="200"/>
      <c r="O382" s="200"/>
      <c r="P382" s="201">
        <f>SUM(P383:P401)</f>
        <v>0</v>
      </c>
      <c r="Q382" s="200"/>
      <c r="R382" s="201">
        <f>SUM(R383:R401)</f>
        <v>0.13062549999999998</v>
      </c>
      <c r="S382" s="200"/>
      <c r="T382" s="202">
        <f>SUM(T383:T401)</f>
        <v>0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03" t="s">
        <v>84</v>
      </c>
      <c r="AT382" s="204" t="s">
        <v>73</v>
      </c>
      <c r="AU382" s="204" t="s">
        <v>82</v>
      </c>
      <c r="AY382" s="203" t="s">
        <v>215</v>
      </c>
      <c r="BK382" s="205">
        <f>SUM(BK383:BK401)</f>
        <v>0</v>
      </c>
    </row>
    <row r="383" spans="1:65" s="2" customFormat="1" ht="24.15" customHeight="1">
      <c r="A383" s="40"/>
      <c r="B383" s="41"/>
      <c r="C383" s="208" t="s">
        <v>630</v>
      </c>
      <c r="D383" s="208" t="s">
        <v>217</v>
      </c>
      <c r="E383" s="209" t="s">
        <v>631</v>
      </c>
      <c r="F383" s="210" t="s">
        <v>632</v>
      </c>
      <c r="G383" s="211" t="s">
        <v>243</v>
      </c>
      <c r="H383" s="212">
        <v>207.233</v>
      </c>
      <c r="I383" s="213"/>
      <c r="J383" s="214">
        <f>ROUND(I383*H383,2)</f>
        <v>0</v>
      </c>
      <c r="K383" s="210" t="s">
        <v>221</v>
      </c>
      <c r="L383" s="46"/>
      <c r="M383" s="215" t="s">
        <v>28</v>
      </c>
      <c r="N383" s="216" t="s">
        <v>45</v>
      </c>
      <c r="O383" s="86"/>
      <c r="P383" s="217">
        <f>O383*H383</f>
        <v>0</v>
      </c>
      <c r="Q383" s="217">
        <v>0</v>
      </c>
      <c r="R383" s="217">
        <f>Q383*H383</f>
        <v>0</v>
      </c>
      <c r="S383" s="217">
        <v>0</v>
      </c>
      <c r="T383" s="218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19" t="s">
        <v>313</v>
      </c>
      <c r="AT383" s="219" t="s">
        <v>217</v>
      </c>
      <c r="AU383" s="219" t="s">
        <v>84</v>
      </c>
      <c r="AY383" s="19" t="s">
        <v>215</v>
      </c>
      <c r="BE383" s="220">
        <f>IF(N383="základní",J383,0)</f>
        <v>0</v>
      </c>
      <c r="BF383" s="220">
        <f>IF(N383="snížená",J383,0)</f>
        <v>0</v>
      </c>
      <c r="BG383" s="220">
        <f>IF(N383="zákl. přenesená",J383,0)</f>
        <v>0</v>
      </c>
      <c r="BH383" s="220">
        <f>IF(N383="sníž. přenesená",J383,0)</f>
        <v>0</v>
      </c>
      <c r="BI383" s="220">
        <f>IF(N383="nulová",J383,0)</f>
        <v>0</v>
      </c>
      <c r="BJ383" s="19" t="s">
        <v>82</v>
      </c>
      <c r="BK383" s="220">
        <f>ROUND(I383*H383,2)</f>
        <v>0</v>
      </c>
      <c r="BL383" s="19" t="s">
        <v>313</v>
      </c>
      <c r="BM383" s="219" t="s">
        <v>633</v>
      </c>
    </row>
    <row r="384" spans="1:47" s="2" customFormat="1" ht="12">
      <c r="A384" s="40"/>
      <c r="B384" s="41"/>
      <c r="C384" s="42"/>
      <c r="D384" s="221" t="s">
        <v>224</v>
      </c>
      <c r="E384" s="42"/>
      <c r="F384" s="222" t="s">
        <v>634</v>
      </c>
      <c r="G384" s="42"/>
      <c r="H384" s="42"/>
      <c r="I384" s="223"/>
      <c r="J384" s="42"/>
      <c r="K384" s="42"/>
      <c r="L384" s="46"/>
      <c r="M384" s="224"/>
      <c r="N384" s="225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224</v>
      </c>
      <c r="AU384" s="19" t="s">
        <v>84</v>
      </c>
    </row>
    <row r="385" spans="1:51" s="13" customFormat="1" ht="12">
      <c r="A385" s="13"/>
      <c r="B385" s="226"/>
      <c r="C385" s="227"/>
      <c r="D385" s="228" t="s">
        <v>226</v>
      </c>
      <c r="E385" s="229" t="s">
        <v>28</v>
      </c>
      <c r="F385" s="230" t="s">
        <v>227</v>
      </c>
      <c r="G385" s="227"/>
      <c r="H385" s="229" t="s">
        <v>28</v>
      </c>
      <c r="I385" s="231"/>
      <c r="J385" s="227"/>
      <c r="K385" s="227"/>
      <c r="L385" s="232"/>
      <c r="M385" s="233"/>
      <c r="N385" s="234"/>
      <c r="O385" s="234"/>
      <c r="P385" s="234"/>
      <c r="Q385" s="234"/>
      <c r="R385" s="234"/>
      <c r="S385" s="234"/>
      <c r="T385" s="235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6" t="s">
        <v>226</v>
      </c>
      <c r="AU385" s="236" t="s">
        <v>84</v>
      </c>
      <c r="AV385" s="13" t="s">
        <v>82</v>
      </c>
      <c r="AW385" s="13" t="s">
        <v>35</v>
      </c>
      <c r="AX385" s="13" t="s">
        <v>74</v>
      </c>
      <c r="AY385" s="236" t="s">
        <v>215</v>
      </c>
    </row>
    <row r="386" spans="1:51" s="14" customFormat="1" ht="12">
      <c r="A386" s="14"/>
      <c r="B386" s="237"/>
      <c r="C386" s="238"/>
      <c r="D386" s="228" t="s">
        <v>226</v>
      </c>
      <c r="E386" s="239" t="s">
        <v>28</v>
      </c>
      <c r="F386" s="240" t="s">
        <v>635</v>
      </c>
      <c r="G386" s="238"/>
      <c r="H386" s="241">
        <v>200.19</v>
      </c>
      <c r="I386" s="242"/>
      <c r="J386" s="238"/>
      <c r="K386" s="238"/>
      <c r="L386" s="243"/>
      <c r="M386" s="244"/>
      <c r="N386" s="245"/>
      <c r="O386" s="245"/>
      <c r="P386" s="245"/>
      <c r="Q386" s="245"/>
      <c r="R386" s="245"/>
      <c r="S386" s="245"/>
      <c r="T386" s="246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7" t="s">
        <v>226</v>
      </c>
      <c r="AU386" s="247" t="s">
        <v>84</v>
      </c>
      <c r="AV386" s="14" t="s">
        <v>84</v>
      </c>
      <c r="AW386" s="14" t="s">
        <v>35</v>
      </c>
      <c r="AX386" s="14" t="s">
        <v>74</v>
      </c>
      <c r="AY386" s="247" t="s">
        <v>215</v>
      </c>
    </row>
    <row r="387" spans="1:51" s="14" customFormat="1" ht="12">
      <c r="A387" s="14"/>
      <c r="B387" s="237"/>
      <c r="C387" s="238"/>
      <c r="D387" s="228" t="s">
        <v>226</v>
      </c>
      <c r="E387" s="239" t="s">
        <v>28</v>
      </c>
      <c r="F387" s="240" t="s">
        <v>636</v>
      </c>
      <c r="G387" s="238"/>
      <c r="H387" s="241">
        <v>7.043</v>
      </c>
      <c r="I387" s="242"/>
      <c r="J387" s="238"/>
      <c r="K387" s="238"/>
      <c r="L387" s="243"/>
      <c r="M387" s="244"/>
      <c r="N387" s="245"/>
      <c r="O387" s="245"/>
      <c r="P387" s="245"/>
      <c r="Q387" s="245"/>
      <c r="R387" s="245"/>
      <c r="S387" s="245"/>
      <c r="T387" s="246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7" t="s">
        <v>226</v>
      </c>
      <c r="AU387" s="247" t="s">
        <v>84</v>
      </c>
      <c r="AV387" s="14" t="s">
        <v>84</v>
      </c>
      <c r="AW387" s="14" t="s">
        <v>35</v>
      </c>
      <c r="AX387" s="14" t="s">
        <v>74</v>
      </c>
      <c r="AY387" s="247" t="s">
        <v>215</v>
      </c>
    </row>
    <row r="388" spans="1:51" s="15" customFormat="1" ht="12">
      <c r="A388" s="15"/>
      <c r="B388" s="248"/>
      <c r="C388" s="249"/>
      <c r="D388" s="228" t="s">
        <v>226</v>
      </c>
      <c r="E388" s="250" t="s">
        <v>122</v>
      </c>
      <c r="F388" s="251" t="s">
        <v>230</v>
      </c>
      <c r="G388" s="249"/>
      <c r="H388" s="252">
        <v>207.233</v>
      </c>
      <c r="I388" s="253"/>
      <c r="J388" s="249"/>
      <c r="K388" s="249"/>
      <c r="L388" s="254"/>
      <c r="M388" s="255"/>
      <c r="N388" s="256"/>
      <c r="O388" s="256"/>
      <c r="P388" s="256"/>
      <c r="Q388" s="256"/>
      <c r="R388" s="256"/>
      <c r="S388" s="256"/>
      <c r="T388" s="257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58" t="s">
        <v>226</v>
      </c>
      <c r="AU388" s="258" t="s">
        <v>84</v>
      </c>
      <c r="AV388" s="15" t="s">
        <v>222</v>
      </c>
      <c r="AW388" s="15" t="s">
        <v>35</v>
      </c>
      <c r="AX388" s="15" t="s">
        <v>82</v>
      </c>
      <c r="AY388" s="258" t="s">
        <v>215</v>
      </c>
    </row>
    <row r="389" spans="1:65" s="2" customFormat="1" ht="24.15" customHeight="1">
      <c r="A389" s="40"/>
      <c r="B389" s="41"/>
      <c r="C389" s="208" t="s">
        <v>637</v>
      </c>
      <c r="D389" s="208" t="s">
        <v>217</v>
      </c>
      <c r="E389" s="209" t="s">
        <v>638</v>
      </c>
      <c r="F389" s="210" t="s">
        <v>639</v>
      </c>
      <c r="G389" s="211" t="s">
        <v>243</v>
      </c>
      <c r="H389" s="212">
        <v>10.057</v>
      </c>
      <c r="I389" s="213"/>
      <c r="J389" s="214">
        <f>ROUND(I389*H389,2)</f>
        <v>0</v>
      </c>
      <c r="K389" s="210" t="s">
        <v>221</v>
      </c>
      <c r="L389" s="46"/>
      <c r="M389" s="215" t="s">
        <v>28</v>
      </c>
      <c r="N389" s="216" t="s">
        <v>45</v>
      </c>
      <c r="O389" s="86"/>
      <c r="P389" s="217">
        <f>O389*H389</f>
        <v>0</v>
      </c>
      <c r="Q389" s="217">
        <v>0</v>
      </c>
      <c r="R389" s="217">
        <f>Q389*H389</f>
        <v>0</v>
      </c>
      <c r="S389" s="217">
        <v>0</v>
      </c>
      <c r="T389" s="218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19" t="s">
        <v>313</v>
      </c>
      <c r="AT389" s="219" t="s">
        <v>217</v>
      </c>
      <c r="AU389" s="219" t="s">
        <v>84</v>
      </c>
      <c r="AY389" s="19" t="s">
        <v>215</v>
      </c>
      <c r="BE389" s="220">
        <f>IF(N389="základní",J389,0)</f>
        <v>0</v>
      </c>
      <c r="BF389" s="220">
        <f>IF(N389="snížená",J389,0)</f>
        <v>0</v>
      </c>
      <c r="BG389" s="220">
        <f>IF(N389="zákl. přenesená",J389,0)</f>
        <v>0</v>
      </c>
      <c r="BH389" s="220">
        <f>IF(N389="sníž. přenesená",J389,0)</f>
        <v>0</v>
      </c>
      <c r="BI389" s="220">
        <f>IF(N389="nulová",J389,0)</f>
        <v>0</v>
      </c>
      <c r="BJ389" s="19" t="s">
        <v>82</v>
      </c>
      <c r="BK389" s="220">
        <f>ROUND(I389*H389,2)</f>
        <v>0</v>
      </c>
      <c r="BL389" s="19" t="s">
        <v>313</v>
      </c>
      <c r="BM389" s="219" t="s">
        <v>640</v>
      </c>
    </row>
    <row r="390" spans="1:47" s="2" customFormat="1" ht="12">
      <c r="A390" s="40"/>
      <c r="B390" s="41"/>
      <c r="C390" s="42"/>
      <c r="D390" s="221" t="s">
        <v>224</v>
      </c>
      <c r="E390" s="42"/>
      <c r="F390" s="222" t="s">
        <v>641</v>
      </c>
      <c r="G390" s="42"/>
      <c r="H390" s="42"/>
      <c r="I390" s="223"/>
      <c r="J390" s="42"/>
      <c r="K390" s="42"/>
      <c r="L390" s="46"/>
      <c r="M390" s="224"/>
      <c r="N390" s="225"/>
      <c r="O390" s="86"/>
      <c r="P390" s="86"/>
      <c r="Q390" s="86"/>
      <c r="R390" s="86"/>
      <c r="S390" s="86"/>
      <c r="T390" s="87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9" t="s">
        <v>224</v>
      </c>
      <c r="AU390" s="19" t="s">
        <v>84</v>
      </c>
    </row>
    <row r="391" spans="1:51" s="13" customFormat="1" ht="12">
      <c r="A391" s="13"/>
      <c r="B391" s="226"/>
      <c r="C391" s="227"/>
      <c r="D391" s="228" t="s">
        <v>226</v>
      </c>
      <c r="E391" s="229" t="s">
        <v>28</v>
      </c>
      <c r="F391" s="230" t="s">
        <v>227</v>
      </c>
      <c r="G391" s="227"/>
      <c r="H391" s="229" t="s">
        <v>28</v>
      </c>
      <c r="I391" s="231"/>
      <c r="J391" s="227"/>
      <c r="K391" s="227"/>
      <c r="L391" s="232"/>
      <c r="M391" s="233"/>
      <c r="N391" s="234"/>
      <c r="O391" s="234"/>
      <c r="P391" s="234"/>
      <c r="Q391" s="234"/>
      <c r="R391" s="234"/>
      <c r="S391" s="234"/>
      <c r="T391" s="235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6" t="s">
        <v>226</v>
      </c>
      <c r="AU391" s="236" t="s">
        <v>84</v>
      </c>
      <c r="AV391" s="13" t="s">
        <v>82</v>
      </c>
      <c r="AW391" s="13" t="s">
        <v>35</v>
      </c>
      <c r="AX391" s="13" t="s">
        <v>74</v>
      </c>
      <c r="AY391" s="236" t="s">
        <v>215</v>
      </c>
    </row>
    <row r="392" spans="1:51" s="14" customFormat="1" ht="12">
      <c r="A392" s="14"/>
      <c r="B392" s="237"/>
      <c r="C392" s="238"/>
      <c r="D392" s="228" t="s">
        <v>226</v>
      </c>
      <c r="E392" s="239" t="s">
        <v>28</v>
      </c>
      <c r="F392" s="240" t="s">
        <v>642</v>
      </c>
      <c r="G392" s="238"/>
      <c r="H392" s="241">
        <v>10.057</v>
      </c>
      <c r="I392" s="242"/>
      <c r="J392" s="238"/>
      <c r="K392" s="238"/>
      <c r="L392" s="243"/>
      <c r="M392" s="244"/>
      <c r="N392" s="245"/>
      <c r="O392" s="245"/>
      <c r="P392" s="245"/>
      <c r="Q392" s="245"/>
      <c r="R392" s="245"/>
      <c r="S392" s="245"/>
      <c r="T392" s="246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7" t="s">
        <v>226</v>
      </c>
      <c r="AU392" s="247" t="s">
        <v>84</v>
      </c>
      <c r="AV392" s="14" t="s">
        <v>84</v>
      </c>
      <c r="AW392" s="14" t="s">
        <v>35</v>
      </c>
      <c r="AX392" s="14" t="s">
        <v>74</v>
      </c>
      <c r="AY392" s="247" t="s">
        <v>215</v>
      </c>
    </row>
    <row r="393" spans="1:51" s="15" customFormat="1" ht="12">
      <c r="A393" s="15"/>
      <c r="B393" s="248"/>
      <c r="C393" s="249"/>
      <c r="D393" s="228" t="s">
        <v>226</v>
      </c>
      <c r="E393" s="250" t="s">
        <v>124</v>
      </c>
      <c r="F393" s="251" t="s">
        <v>230</v>
      </c>
      <c r="G393" s="249"/>
      <c r="H393" s="252">
        <v>10.057</v>
      </c>
      <c r="I393" s="253"/>
      <c r="J393" s="249"/>
      <c r="K393" s="249"/>
      <c r="L393" s="254"/>
      <c r="M393" s="255"/>
      <c r="N393" s="256"/>
      <c r="O393" s="256"/>
      <c r="P393" s="256"/>
      <c r="Q393" s="256"/>
      <c r="R393" s="256"/>
      <c r="S393" s="256"/>
      <c r="T393" s="257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58" t="s">
        <v>226</v>
      </c>
      <c r="AU393" s="258" t="s">
        <v>84</v>
      </c>
      <c r="AV393" s="15" t="s">
        <v>222</v>
      </c>
      <c r="AW393" s="15" t="s">
        <v>35</v>
      </c>
      <c r="AX393" s="15" t="s">
        <v>82</v>
      </c>
      <c r="AY393" s="258" t="s">
        <v>215</v>
      </c>
    </row>
    <row r="394" spans="1:65" s="2" customFormat="1" ht="16.5" customHeight="1">
      <c r="A394" s="40"/>
      <c r="B394" s="41"/>
      <c r="C394" s="259" t="s">
        <v>643</v>
      </c>
      <c r="D394" s="259" t="s">
        <v>231</v>
      </c>
      <c r="E394" s="260" t="s">
        <v>644</v>
      </c>
      <c r="F394" s="261" t="s">
        <v>645</v>
      </c>
      <c r="G394" s="262" t="s">
        <v>243</v>
      </c>
      <c r="H394" s="263">
        <v>261.251</v>
      </c>
      <c r="I394" s="264"/>
      <c r="J394" s="265">
        <f>ROUND(I394*H394,2)</f>
        <v>0</v>
      </c>
      <c r="K394" s="261" t="s">
        <v>221</v>
      </c>
      <c r="L394" s="266"/>
      <c r="M394" s="267" t="s">
        <v>28</v>
      </c>
      <c r="N394" s="268" t="s">
        <v>45</v>
      </c>
      <c r="O394" s="86"/>
      <c r="P394" s="217">
        <f>O394*H394</f>
        <v>0</v>
      </c>
      <c r="Q394" s="217">
        <v>0.0005</v>
      </c>
      <c r="R394" s="217">
        <f>Q394*H394</f>
        <v>0.13062549999999998</v>
      </c>
      <c r="S394" s="217">
        <v>0</v>
      </c>
      <c r="T394" s="218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19" t="s">
        <v>411</v>
      </c>
      <c r="AT394" s="219" t="s">
        <v>231</v>
      </c>
      <c r="AU394" s="219" t="s">
        <v>84</v>
      </c>
      <c r="AY394" s="19" t="s">
        <v>215</v>
      </c>
      <c r="BE394" s="220">
        <f>IF(N394="základní",J394,0)</f>
        <v>0</v>
      </c>
      <c r="BF394" s="220">
        <f>IF(N394="snížená",J394,0)</f>
        <v>0</v>
      </c>
      <c r="BG394" s="220">
        <f>IF(N394="zákl. přenesená",J394,0)</f>
        <v>0</v>
      </c>
      <c r="BH394" s="220">
        <f>IF(N394="sníž. přenesená",J394,0)</f>
        <v>0</v>
      </c>
      <c r="BI394" s="220">
        <f>IF(N394="nulová",J394,0)</f>
        <v>0</v>
      </c>
      <c r="BJ394" s="19" t="s">
        <v>82</v>
      </c>
      <c r="BK394" s="220">
        <f>ROUND(I394*H394,2)</f>
        <v>0</v>
      </c>
      <c r="BL394" s="19" t="s">
        <v>313</v>
      </c>
      <c r="BM394" s="219" t="s">
        <v>646</v>
      </c>
    </row>
    <row r="395" spans="1:51" s="14" customFormat="1" ht="12">
      <c r="A395" s="14"/>
      <c r="B395" s="237"/>
      <c r="C395" s="238"/>
      <c r="D395" s="228" t="s">
        <v>226</v>
      </c>
      <c r="E395" s="239" t="s">
        <v>28</v>
      </c>
      <c r="F395" s="240" t="s">
        <v>647</v>
      </c>
      <c r="G395" s="238"/>
      <c r="H395" s="241">
        <v>248.68</v>
      </c>
      <c r="I395" s="242"/>
      <c r="J395" s="238"/>
      <c r="K395" s="238"/>
      <c r="L395" s="243"/>
      <c r="M395" s="244"/>
      <c r="N395" s="245"/>
      <c r="O395" s="245"/>
      <c r="P395" s="245"/>
      <c r="Q395" s="245"/>
      <c r="R395" s="245"/>
      <c r="S395" s="245"/>
      <c r="T395" s="246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7" t="s">
        <v>226</v>
      </c>
      <c r="AU395" s="247" t="s">
        <v>84</v>
      </c>
      <c r="AV395" s="14" t="s">
        <v>84</v>
      </c>
      <c r="AW395" s="14" t="s">
        <v>35</v>
      </c>
      <c r="AX395" s="14" t="s">
        <v>74</v>
      </c>
      <c r="AY395" s="247" t="s">
        <v>215</v>
      </c>
    </row>
    <row r="396" spans="1:51" s="14" customFormat="1" ht="12">
      <c r="A396" s="14"/>
      <c r="B396" s="237"/>
      <c r="C396" s="238"/>
      <c r="D396" s="228" t="s">
        <v>226</v>
      </c>
      <c r="E396" s="239" t="s">
        <v>28</v>
      </c>
      <c r="F396" s="240" t="s">
        <v>648</v>
      </c>
      <c r="G396" s="238"/>
      <c r="H396" s="241">
        <v>12.571</v>
      </c>
      <c r="I396" s="242"/>
      <c r="J396" s="238"/>
      <c r="K396" s="238"/>
      <c r="L396" s="243"/>
      <c r="M396" s="244"/>
      <c r="N396" s="245"/>
      <c r="O396" s="245"/>
      <c r="P396" s="245"/>
      <c r="Q396" s="245"/>
      <c r="R396" s="245"/>
      <c r="S396" s="245"/>
      <c r="T396" s="246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7" t="s">
        <v>226</v>
      </c>
      <c r="AU396" s="247" t="s">
        <v>84</v>
      </c>
      <c r="AV396" s="14" t="s">
        <v>84</v>
      </c>
      <c r="AW396" s="14" t="s">
        <v>35</v>
      </c>
      <c r="AX396" s="14" t="s">
        <v>74</v>
      </c>
      <c r="AY396" s="247" t="s">
        <v>215</v>
      </c>
    </row>
    <row r="397" spans="1:51" s="15" customFormat="1" ht="12">
      <c r="A397" s="15"/>
      <c r="B397" s="248"/>
      <c r="C397" s="249"/>
      <c r="D397" s="228" t="s">
        <v>226</v>
      </c>
      <c r="E397" s="250" t="s">
        <v>28</v>
      </c>
      <c r="F397" s="251" t="s">
        <v>230</v>
      </c>
      <c r="G397" s="249"/>
      <c r="H397" s="252">
        <v>261.251</v>
      </c>
      <c r="I397" s="253"/>
      <c r="J397" s="249"/>
      <c r="K397" s="249"/>
      <c r="L397" s="254"/>
      <c r="M397" s="255"/>
      <c r="N397" s="256"/>
      <c r="O397" s="256"/>
      <c r="P397" s="256"/>
      <c r="Q397" s="256"/>
      <c r="R397" s="256"/>
      <c r="S397" s="256"/>
      <c r="T397" s="257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58" t="s">
        <v>226</v>
      </c>
      <c r="AU397" s="258" t="s">
        <v>84</v>
      </c>
      <c r="AV397" s="15" t="s">
        <v>222</v>
      </c>
      <c r="AW397" s="15" t="s">
        <v>35</v>
      </c>
      <c r="AX397" s="15" t="s">
        <v>82</v>
      </c>
      <c r="AY397" s="258" t="s">
        <v>215</v>
      </c>
    </row>
    <row r="398" spans="1:65" s="2" customFormat="1" ht="49.05" customHeight="1">
      <c r="A398" s="40"/>
      <c r="B398" s="41"/>
      <c r="C398" s="208" t="s">
        <v>649</v>
      </c>
      <c r="D398" s="208" t="s">
        <v>217</v>
      </c>
      <c r="E398" s="209" t="s">
        <v>650</v>
      </c>
      <c r="F398" s="210" t="s">
        <v>651</v>
      </c>
      <c r="G398" s="211" t="s">
        <v>234</v>
      </c>
      <c r="H398" s="212">
        <v>0.131</v>
      </c>
      <c r="I398" s="213"/>
      <c r="J398" s="214">
        <f>ROUND(I398*H398,2)</f>
        <v>0</v>
      </c>
      <c r="K398" s="210" t="s">
        <v>221</v>
      </c>
      <c r="L398" s="46"/>
      <c r="M398" s="215" t="s">
        <v>28</v>
      </c>
      <c r="N398" s="216" t="s">
        <v>45</v>
      </c>
      <c r="O398" s="86"/>
      <c r="P398" s="217">
        <f>O398*H398</f>
        <v>0</v>
      </c>
      <c r="Q398" s="217">
        <v>0</v>
      </c>
      <c r="R398" s="217">
        <f>Q398*H398</f>
        <v>0</v>
      </c>
      <c r="S398" s="217">
        <v>0</v>
      </c>
      <c r="T398" s="218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19" t="s">
        <v>313</v>
      </c>
      <c r="AT398" s="219" t="s">
        <v>217</v>
      </c>
      <c r="AU398" s="219" t="s">
        <v>84</v>
      </c>
      <c r="AY398" s="19" t="s">
        <v>215</v>
      </c>
      <c r="BE398" s="220">
        <f>IF(N398="základní",J398,0)</f>
        <v>0</v>
      </c>
      <c r="BF398" s="220">
        <f>IF(N398="snížená",J398,0)</f>
        <v>0</v>
      </c>
      <c r="BG398" s="220">
        <f>IF(N398="zákl. přenesená",J398,0)</f>
        <v>0</v>
      </c>
      <c r="BH398" s="220">
        <f>IF(N398="sníž. přenesená",J398,0)</f>
        <v>0</v>
      </c>
      <c r="BI398" s="220">
        <f>IF(N398="nulová",J398,0)</f>
        <v>0</v>
      </c>
      <c r="BJ398" s="19" t="s">
        <v>82</v>
      </c>
      <c r="BK398" s="220">
        <f>ROUND(I398*H398,2)</f>
        <v>0</v>
      </c>
      <c r="BL398" s="19" t="s">
        <v>313</v>
      </c>
      <c r="BM398" s="219" t="s">
        <v>652</v>
      </c>
    </row>
    <row r="399" spans="1:47" s="2" customFormat="1" ht="12">
      <c r="A399" s="40"/>
      <c r="B399" s="41"/>
      <c r="C399" s="42"/>
      <c r="D399" s="221" t="s">
        <v>224</v>
      </c>
      <c r="E399" s="42"/>
      <c r="F399" s="222" t="s">
        <v>653</v>
      </c>
      <c r="G399" s="42"/>
      <c r="H399" s="42"/>
      <c r="I399" s="223"/>
      <c r="J399" s="42"/>
      <c r="K399" s="42"/>
      <c r="L399" s="46"/>
      <c r="M399" s="224"/>
      <c r="N399" s="225"/>
      <c r="O399" s="86"/>
      <c r="P399" s="86"/>
      <c r="Q399" s="86"/>
      <c r="R399" s="86"/>
      <c r="S399" s="86"/>
      <c r="T399" s="87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T399" s="19" t="s">
        <v>224</v>
      </c>
      <c r="AU399" s="19" t="s">
        <v>84</v>
      </c>
    </row>
    <row r="400" spans="1:65" s="2" customFormat="1" ht="55.5" customHeight="1">
      <c r="A400" s="40"/>
      <c r="B400" s="41"/>
      <c r="C400" s="208" t="s">
        <v>654</v>
      </c>
      <c r="D400" s="208" t="s">
        <v>217</v>
      </c>
      <c r="E400" s="209" t="s">
        <v>655</v>
      </c>
      <c r="F400" s="210" t="s">
        <v>656</v>
      </c>
      <c r="G400" s="211" t="s">
        <v>234</v>
      </c>
      <c r="H400" s="212">
        <v>0.131</v>
      </c>
      <c r="I400" s="213"/>
      <c r="J400" s="214">
        <f>ROUND(I400*H400,2)</f>
        <v>0</v>
      </c>
      <c r="K400" s="210" t="s">
        <v>221</v>
      </c>
      <c r="L400" s="46"/>
      <c r="M400" s="215" t="s">
        <v>28</v>
      </c>
      <c r="N400" s="216" t="s">
        <v>45</v>
      </c>
      <c r="O400" s="86"/>
      <c r="P400" s="217">
        <f>O400*H400</f>
        <v>0</v>
      </c>
      <c r="Q400" s="217">
        <v>0</v>
      </c>
      <c r="R400" s="217">
        <f>Q400*H400</f>
        <v>0</v>
      </c>
      <c r="S400" s="217">
        <v>0</v>
      </c>
      <c r="T400" s="218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19" t="s">
        <v>313</v>
      </c>
      <c r="AT400" s="219" t="s">
        <v>217</v>
      </c>
      <c r="AU400" s="219" t="s">
        <v>84</v>
      </c>
      <c r="AY400" s="19" t="s">
        <v>215</v>
      </c>
      <c r="BE400" s="220">
        <f>IF(N400="základní",J400,0)</f>
        <v>0</v>
      </c>
      <c r="BF400" s="220">
        <f>IF(N400="snížená",J400,0)</f>
        <v>0</v>
      </c>
      <c r="BG400" s="220">
        <f>IF(N400="zákl. přenesená",J400,0)</f>
        <v>0</v>
      </c>
      <c r="BH400" s="220">
        <f>IF(N400="sníž. přenesená",J400,0)</f>
        <v>0</v>
      </c>
      <c r="BI400" s="220">
        <f>IF(N400="nulová",J400,0)</f>
        <v>0</v>
      </c>
      <c r="BJ400" s="19" t="s">
        <v>82</v>
      </c>
      <c r="BK400" s="220">
        <f>ROUND(I400*H400,2)</f>
        <v>0</v>
      </c>
      <c r="BL400" s="19" t="s">
        <v>313</v>
      </c>
      <c r="BM400" s="219" t="s">
        <v>657</v>
      </c>
    </row>
    <row r="401" spans="1:47" s="2" customFormat="1" ht="12">
      <c r="A401" s="40"/>
      <c r="B401" s="41"/>
      <c r="C401" s="42"/>
      <c r="D401" s="221" t="s">
        <v>224</v>
      </c>
      <c r="E401" s="42"/>
      <c r="F401" s="222" t="s">
        <v>658</v>
      </c>
      <c r="G401" s="42"/>
      <c r="H401" s="42"/>
      <c r="I401" s="223"/>
      <c r="J401" s="42"/>
      <c r="K401" s="42"/>
      <c r="L401" s="46"/>
      <c r="M401" s="224"/>
      <c r="N401" s="225"/>
      <c r="O401" s="86"/>
      <c r="P401" s="86"/>
      <c r="Q401" s="86"/>
      <c r="R401" s="86"/>
      <c r="S401" s="86"/>
      <c r="T401" s="87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T401" s="19" t="s">
        <v>224</v>
      </c>
      <c r="AU401" s="19" t="s">
        <v>84</v>
      </c>
    </row>
    <row r="402" spans="1:63" s="12" customFormat="1" ht="22.8" customHeight="1">
      <c r="A402" s="12"/>
      <c r="B402" s="192"/>
      <c r="C402" s="193"/>
      <c r="D402" s="194" t="s">
        <v>73</v>
      </c>
      <c r="E402" s="206" t="s">
        <v>659</v>
      </c>
      <c r="F402" s="206" t="s">
        <v>660</v>
      </c>
      <c r="G402" s="193"/>
      <c r="H402" s="193"/>
      <c r="I402" s="196"/>
      <c r="J402" s="207">
        <f>BK402</f>
        <v>0</v>
      </c>
      <c r="K402" s="193"/>
      <c r="L402" s="198"/>
      <c r="M402" s="199"/>
      <c r="N402" s="200"/>
      <c r="O402" s="200"/>
      <c r="P402" s="201">
        <f>SUM(P403:P426)</f>
        <v>0</v>
      </c>
      <c r="Q402" s="200"/>
      <c r="R402" s="201">
        <f>SUM(R403:R426)</f>
        <v>1.8948397899999998</v>
      </c>
      <c r="S402" s="200"/>
      <c r="T402" s="202">
        <f>SUM(T403:T426)</f>
        <v>0.09825725</v>
      </c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R402" s="203" t="s">
        <v>84</v>
      </c>
      <c r="AT402" s="204" t="s">
        <v>73</v>
      </c>
      <c r="AU402" s="204" t="s">
        <v>82</v>
      </c>
      <c r="AY402" s="203" t="s">
        <v>215</v>
      </c>
      <c r="BK402" s="205">
        <f>SUM(BK403:BK426)</f>
        <v>0</v>
      </c>
    </row>
    <row r="403" spans="1:65" s="2" customFormat="1" ht="49.05" customHeight="1">
      <c r="A403" s="40"/>
      <c r="B403" s="41"/>
      <c r="C403" s="208" t="s">
        <v>661</v>
      </c>
      <c r="D403" s="208" t="s">
        <v>217</v>
      </c>
      <c r="E403" s="209" t="s">
        <v>662</v>
      </c>
      <c r="F403" s="210" t="s">
        <v>663</v>
      </c>
      <c r="G403" s="211" t="s">
        <v>243</v>
      </c>
      <c r="H403" s="212">
        <v>56.147</v>
      </c>
      <c r="I403" s="213"/>
      <c r="J403" s="214">
        <f>ROUND(I403*H403,2)</f>
        <v>0</v>
      </c>
      <c r="K403" s="210" t="s">
        <v>221</v>
      </c>
      <c r="L403" s="46"/>
      <c r="M403" s="215" t="s">
        <v>28</v>
      </c>
      <c r="N403" s="216" t="s">
        <v>45</v>
      </c>
      <c r="O403" s="86"/>
      <c r="P403" s="217">
        <f>O403*H403</f>
        <v>0</v>
      </c>
      <c r="Q403" s="217">
        <v>0</v>
      </c>
      <c r="R403" s="217">
        <f>Q403*H403</f>
        <v>0</v>
      </c>
      <c r="S403" s="217">
        <v>0.00175</v>
      </c>
      <c r="T403" s="218">
        <f>S403*H403</f>
        <v>0.09825725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19" t="s">
        <v>313</v>
      </c>
      <c r="AT403" s="219" t="s">
        <v>217</v>
      </c>
      <c r="AU403" s="219" t="s">
        <v>84</v>
      </c>
      <c r="AY403" s="19" t="s">
        <v>215</v>
      </c>
      <c r="BE403" s="220">
        <f>IF(N403="základní",J403,0)</f>
        <v>0</v>
      </c>
      <c r="BF403" s="220">
        <f>IF(N403="snížená",J403,0)</f>
        <v>0</v>
      </c>
      <c r="BG403" s="220">
        <f>IF(N403="zákl. přenesená",J403,0)</f>
        <v>0</v>
      </c>
      <c r="BH403" s="220">
        <f>IF(N403="sníž. přenesená",J403,0)</f>
        <v>0</v>
      </c>
      <c r="BI403" s="220">
        <f>IF(N403="nulová",J403,0)</f>
        <v>0</v>
      </c>
      <c r="BJ403" s="19" t="s">
        <v>82</v>
      </c>
      <c r="BK403" s="220">
        <f>ROUND(I403*H403,2)</f>
        <v>0</v>
      </c>
      <c r="BL403" s="19" t="s">
        <v>313</v>
      </c>
      <c r="BM403" s="219" t="s">
        <v>664</v>
      </c>
    </row>
    <row r="404" spans="1:47" s="2" customFormat="1" ht="12">
      <c r="A404" s="40"/>
      <c r="B404" s="41"/>
      <c r="C404" s="42"/>
      <c r="D404" s="221" t="s">
        <v>224</v>
      </c>
      <c r="E404" s="42"/>
      <c r="F404" s="222" t="s">
        <v>665</v>
      </c>
      <c r="G404" s="42"/>
      <c r="H404" s="42"/>
      <c r="I404" s="223"/>
      <c r="J404" s="42"/>
      <c r="K404" s="42"/>
      <c r="L404" s="46"/>
      <c r="M404" s="224"/>
      <c r="N404" s="225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224</v>
      </c>
      <c r="AU404" s="19" t="s">
        <v>84</v>
      </c>
    </row>
    <row r="405" spans="1:51" s="14" customFormat="1" ht="12">
      <c r="A405" s="14"/>
      <c r="B405" s="237"/>
      <c r="C405" s="238"/>
      <c r="D405" s="228" t="s">
        <v>226</v>
      </c>
      <c r="E405" s="239" t="s">
        <v>28</v>
      </c>
      <c r="F405" s="240" t="s">
        <v>115</v>
      </c>
      <c r="G405" s="238"/>
      <c r="H405" s="241">
        <v>56.147</v>
      </c>
      <c r="I405" s="242"/>
      <c r="J405" s="238"/>
      <c r="K405" s="238"/>
      <c r="L405" s="243"/>
      <c r="M405" s="244"/>
      <c r="N405" s="245"/>
      <c r="O405" s="245"/>
      <c r="P405" s="245"/>
      <c r="Q405" s="245"/>
      <c r="R405" s="245"/>
      <c r="S405" s="245"/>
      <c r="T405" s="246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47" t="s">
        <v>226</v>
      </c>
      <c r="AU405" s="247" t="s">
        <v>84</v>
      </c>
      <c r="AV405" s="14" t="s">
        <v>84</v>
      </c>
      <c r="AW405" s="14" t="s">
        <v>35</v>
      </c>
      <c r="AX405" s="14" t="s">
        <v>82</v>
      </c>
      <c r="AY405" s="247" t="s">
        <v>215</v>
      </c>
    </row>
    <row r="406" spans="1:65" s="2" customFormat="1" ht="44.25" customHeight="1">
      <c r="A406" s="40"/>
      <c r="B406" s="41"/>
      <c r="C406" s="208" t="s">
        <v>666</v>
      </c>
      <c r="D406" s="208" t="s">
        <v>217</v>
      </c>
      <c r="E406" s="209" t="s">
        <v>667</v>
      </c>
      <c r="F406" s="210" t="s">
        <v>668</v>
      </c>
      <c r="G406" s="211" t="s">
        <v>243</v>
      </c>
      <c r="H406" s="212">
        <v>57.212</v>
      </c>
      <c r="I406" s="213"/>
      <c r="J406" s="214">
        <f>ROUND(I406*H406,2)</f>
        <v>0</v>
      </c>
      <c r="K406" s="210" t="s">
        <v>221</v>
      </c>
      <c r="L406" s="46"/>
      <c r="M406" s="215" t="s">
        <v>28</v>
      </c>
      <c r="N406" s="216" t="s">
        <v>45</v>
      </c>
      <c r="O406" s="86"/>
      <c r="P406" s="217">
        <f>O406*H406</f>
        <v>0</v>
      </c>
      <c r="Q406" s="217">
        <v>0.0003</v>
      </c>
      <c r="R406" s="217">
        <f>Q406*H406</f>
        <v>0.0171636</v>
      </c>
      <c r="S406" s="217">
        <v>0</v>
      </c>
      <c r="T406" s="218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19" t="s">
        <v>313</v>
      </c>
      <c r="AT406" s="219" t="s">
        <v>217</v>
      </c>
      <c r="AU406" s="219" t="s">
        <v>84</v>
      </c>
      <c r="AY406" s="19" t="s">
        <v>215</v>
      </c>
      <c r="BE406" s="220">
        <f>IF(N406="základní",J406,0)</f>
        <v>0</v>
      </c>
      <c r="BF406" s="220">
        <f>IF(N406="snížená",J406,0)</f>
        <v>0</v>
      </c>
      <c r="BG406" s="220">
        <f>IF(N406="zákl. přenesená",J406,0)</f>
        <v>0</v>
      </c>
      <c r="BH406" s="220">
        <f>IF(N406="sníž. přenesená",J406,0)</f>
        <v>0</v>
      </c>
      <c r="BI406" s="220">
        <f>IF(N406="nulová",J406,0)</f>
        <v>0</v>
      </c>
      <c r="BJ406" s="19" t="s">
        <v>82</v>
      </c>
      <c r="BK406" s="220">
        <f>ROUND(I406*H406,2)</f>
        <v>0</v>
      </c>
      <c r="BL406" s="19" t="s">
        <v>313</v>
      </c>
      <c r="BM406" s="219" t="s">
        <v>669</v>
      </c>
    </row>
    <row r="407" spans="1:47" s="2" customFormat="1" ht="12">
      <c r="A407" s="40"/>
      <c r="B407" s="41"/>
      <c r="C407" s="42"/>
      <c r="D407" s="221" t="s">
        <v>224</v>
      </c>
      <c r="E407" s="42"/>
      <c r="F407" s="222" t="s">
        <v>670</v>
      </c>
      <c r="G407" s="42"/>
      <c r="H407" s="42"/>
      <c r="I407" s="223"/>
      <c r="J407" s="42"/>
      <c r="K407" s="42"/>
      <c r="L407" s="46"/>
      <c r="M407" s="224"/>
      <c r="N407" s="225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224</v>
      </c>
      <c r="AU407" s="19" t="s">
        <v>84</v>
      </c>
    </row>
    <row r="408" spans="1:51" s="14" customFormat="1" ht="12">
      <c r="A408" s="14"/>
      <c r="B408" s="237"/>
      <c r="C408" s="238"/>
      <c r="D408" s="228" t="s">
        <v>226</v>
      </c>
      <c r="E408" s="239" t="s">
        <v>28</v>
      </c>
      <c r="F408" s="240" t="s">
        <v>165</v>
      </c>
      <c r="G408" s="238"/>
      <c r="H408" s="241">
        <v>57.212</v>
      </c>
      <c r="I408" s="242"/>
      <c r="J408" s="238"/>
      <c r="K408" s="238"/>
      <c r="L408" s="243"/>
      <c r="M408" s="244"/>
      <c r="N408" s="245"/>
      <c r="O408" s="245"/>
      <c r="P408" s="245"/>
      <c r="Q408" s="245"/>
      <c r="R408" s="245"/>
      <c r="S408" s="245"/>
      <c r="T408" s="246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47" t="s">
        <v>226</v>
      </c>
      <c r="AU408" s="247" t="s">
        <v>84</v>
      </c>
      <c r="AV408" s="14" t="s">
        <v>84</v>
      </c>
      <c r="AW408" s="14" t="s">
        <v>35</v>
      </c>
      <c r="AX408" s="14" t="s">
        <v>82</v>
      </c>
      <c r="AY408" s="247" t="s">
        <v>215</v>
      </c>
    </row>
    <row r="409" spans="1:65" s="2" customFormat="1" ht="16.5" customHeight="1">
      <c r="A409" s="40"/>
      <c r="B409" s="41"/>
      <c r="C409" s="259" t="s">
        <v>671</v>
      </c>
      <c r="D409" s="259" t="s">
        <v>231</v>
      </c>
      <c r="E409" s="260" t="s">
        <v>672</v>
      </c>
      <c r="F409" s="261" t="s">
        <v>673</v>
      </c>
      <c r="G409" s="262" t="s">
        <v>243</v>
      </c>
      <c r="H409" s="263">
        <v>62.933</v>
      </c>
      <c r="I409" s="264"/>
      <c r="J409" s="265">
        <f>ROUND(I409*H409,2)</f>
        <v>0</v>
      </c>
      <c r="K409" s="261" t="s">
        <v>28</v>
      </c>
      <c r="L409" s="266"/>
      <c r="M409" s="267" t="s">
        <v>28</v>
      </c>
      <c r="N409" s="268" t="s">
        <v>45</v>
      </c>
      <c r="O409" s="86"/>
      <c r="P409" s="217">
        <f>O409*H409</f>
        <v>0</v>
      </c>
      <c r="Q409" s="217">
        <v>0.02941</v>
      </c>
      <c r="R409" s="217">
        <f>Q409*H409</f>
        <v>1.85085953</v>
      </c>
      <c r="S409" s="217">
        <v>0</v>
      </c>
      <c r="T409" s="218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19" t="s">
        <v>411</v>
      </c>
      <c r="AT409" s="219" t="s">
        <v>231</v>
      </c>
      <c r="AU409" s="219" t="s">
        <v>84</v>
      </c>
      <c r="AY409" s="19" t="s">
        <v>215</v>
      </c>
      <c r="BE409" s="220">
        <f>IF(N409="základní",J409,0)</f>
        <v>0</v>
      </c>
      <c r="BF409" s="220">
        <f>IF(N409="snížená",J409,0)</f>
        <v>0</v>
      </c>
      <c r="BG409" s="220">
        <f>IF(N409="zákl. přenesená",J409,0)</f>
        <v>0</v>
      </c>
      <c r="BH409" s="220">
        <f>IF(N409="sníž. přenesená",J409,0)</f>
        <v>0</v>
      </c>
      <c r="BI409" s="220">
        <f>IF(N409="nulová",J409,0)</f>
        <v>0</v>
      </c>
      <c r="BJ409" s="19" t="s">
        <v>82</v>
      </c>
      <c r="BK409" s="220">
        <f>ROUND(I409*H409,2)</f>
        <v>0</v>
      </c>
      <c r="BL409" s="19" t="s">
        <v>313</v>
      </c>
      <c r="BM409" s="219" t="s">
        <v>674</v>
      </c>
    </row>
    <row r="410" spans="1:51" s="14" customFormat="1" ht="12">
      <c r="A410" s="14"/>
      <c r="B410" s="237"/>
      <c r="C410" s="238"/>
      <c r="D410" s="228" t="s">
        <v>226</v>
      </c>
      <c r="E410" s="239" t="s">
        <v>28</v>
      </c>
      <c r="F410" s="240" t="s">
        <v>675</v>
      </c>
      <c r="G410" s="238"/>
      <c r="H410" s="241">
        <v>62.933</v>
      </c>
      <c r="I410" s="242"/>
      <c r="J410" s="238"/>
      <c r="K410" s="238"/>
      <c r="L410" s="243"/>
      <c r="M410" s="244"/>
      <c r="N410" s="245"/>
      <c r="O410" s="245"/>
      <c r="P410" s="245"/>
      <c r="Q410" s="245"/>
      <c r="R410" s="245"/>
      <c r="S410" s="245"/>
      <c r="T410" s="246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7" t="s">
        <v>226</v>
      </c>
      <c r="AU410" s="247" t="s">
        <v>84</v>
      </c>
      <c r="AV410" s="14" t="s">
        <v>84</v>
      </c>
      <c r="AW410" s="14" t="s">
        <v>35</v>
      </c>
      <c r="AX410" s="14" t="s">
        <v>82</v>
      </c>
      <c r="AY410" s="247" t="s">
        <v>215</v>
      </c>
    </row>
    <row r="411" spans="1:65" s="2" customFormat="1" ht="24.15" customHeight="1">
      <c r="A411" s="40"/>
      <c r="B411" s="41"/>
      <c r="C411" s="208" t="s">
        <v>676</v>
      </c>
      <c r="D411" s="208" t="s">
        <v>217</v>
      </c>
      <c r="E411" s="209" t="s">
        <v>677</v>
      </c>
      <c r="F411" s="210" t="s">
        <v>678</v>
      </c>
      <c r="G411" s="211" t="s">
        <v>276</v>
      </c>
      <c r="H411" s="212">
        <v>67.046</v>
      </c>
      <c r="I411" s="213"/>
      <c r="J411" s="214">
        <f>ROUND(I411*H411,2)</f>
        <v>0</v>
      </c>
      <c r="K411" s="210" t="s">
        <v>221</v>
      </c>
      <c r="L411" s="46"/>
      <c r="M411" s="215" t="s">
        <v>28</v>
      </c>
      <c r="N411" s="216" t="s">
        <v>45</v>
      </c>
      <c r="O411" s="86"/>
      <c r="P411" s="217">
        <f>O411*H411</f>
        <v>0</v>
      </c>
      <c r="Q411" s="217">
        <v>0</v>
      </c>
      <c r="R411" s="217">
        <f>Q411*H411</f>
        <v>0</v>
      </c>
      <c r="S411" s="217">
        <v>0</v>
      </c>
      <c r="T411" s="218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19" t="s">
        <v>313</v>
      </c>
      <c r="AT411" s="219" t="s">
        <v>217</v>
      </c>
      <c r="AU411" s="219" t="s">
        <v>84</v>
      </c>
      <c r="AY411" s="19" t="s">
        <v>215</v>
      </c>
      <c r="BE411" s="220">
        <f>IF(N411="základní",J411,0)</f>
        <v>0</v>
      </c>
      <c r="BF411" s="220">
        <f>IF(N411="snížená",J411,0)</f>
        <v>0</v>
      </c>
      <c r="BG411" s="220">
        <f>IF(N411="zákl. přenesená",J411,0)</f>
        <v>0</v>
      </c>
      <c r="BH411" s="220">
        <f>IF(N411="sníž. přenesená",J411,0)</f>
        <v>0</v>
      </c>
      <c r="BI411" s="220">
        <f>IF(N411="nulová",J411,0)</f>
        <v>0</v>
      </c>
      <c r="BJ411" s="19" t="s">
        <v>82</v>
      </c>
      <c r="BK411" s="220">
        <f>ROUND(I411*H411,2)</f>
        <v>0</v>
      </c>
      <c r="BL411" s="19" t="s">
        <v>313</v>
      </c>
      <c r="BM411" s="219" t="s">
        <v>679</v>
      </c>
    </row>
    <row r="412" spans="1:47" s="2" customFormat="1" ht="12">
      <c r="A412" s="40"/>
      <c r="B412" s="41"/>
      <c r="C412" s="42"/>
      <c r="D412" s="221" t="s">
        <v>224</v>
      </c>
      <c r="E412" s="42"/>
      <c r="F412" s="222" t="s">
        <v>680</v>
      </c>
      <c r="G412" s="42"/>
      <c r="H412" s="42"/>
      <c r="I412" s="223"/>
      <c r="J412" s="42"/>
      <c r="K412" s="42"/>
      <c r="L412" s="46"/>
      <c r="M412" s="224"/>
      <c r="N412" s="225"/>
      <c r="O412" s="86"/>
      <c r="P412" s="86"/>
      <c r="Q412" s="86"/>
      <c r="R412" s="86"/>
      <c r="S412" s="86"/>
      <c r="T412" s="87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9" t="s">
        <v>224</v>
      </c>
      <c r="AU412" s="19" t="s">
        <v>84</v>
      </c>
    </row>
    <row r="413" spans="1:51" s="13" customFormat="1" ht="12">
      <c r="A413" s="13"/>
      <c r="B413" s="226"/>
      <c r="C413" s="227"/>
      <c r="D413" s="228" t="s">
        <v>226</v>
      </c>
      <c r="E413" s="229" t="s">
        <v>28</v>
      </c>
      <c r="F413" s="230" t="s">
        <v>227</v>
      </c>
      <c r="G413" s="227"/>
      <c r="H413" s="229" t="s">
        <v>28</v>
      </c>
      <c r="I413" s="231"/>
      <c r="J413" s="227"/>
      <c r="K413" s="227"/>
      <c r="L413" s="232"/>
      <c r="M413" s="233"/>
      <c r="N413" s="234"/>
      <c r="O413" s="234"/>
      <c r="P413" s="234"/>
      <c r="Q413" s="234"/>
      <c r="R413" s="234"/>
      <c r="S413" s="234"/>
      <c r="T413" s="235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6" t="s">
        <v>226</v>
      </c>
      <c r="AU413" s="236" t="s">
        <v>84</v>
      </c>
      <c r="AV413" s="13" t="s">
        <v>82</v>
      </c>
      <c r="AW413" s="13" t="s">
        <v>35</v>
      </c>
      <c r="AX413" s="13" t="s">
        <v>74</v>
      </c>
      <c r="AY413" s="236" t="s">
        <v>215</v>
      </c>
    </row>
    <row r="414" spans="1:51" s="14" customFormat="1" ht="12">
      <c r="A414" s="14"/>
      <c r="B414" s="237"/>
      <c r="C414" s="238"/>
      <c r="D414" s="228" t="s">
        <v>226</v>
      </c>
      <c r="E414" s="239" t="s">
        <v>28</v>
      </c>
      <c r="F414" s="240" t="s">
        <v>681</v>
      </c>
      <c r="G414" s="238"/>
      <c r="H414" s="241">
        <v>67.046</v>
      </c>
      <c r="I414" s="242"/>
      <c r="J414" s="238"/>
      <c r="K414" s="238"/>
      <c r="L414" s="243"/>
      <c r="M414" s="244"/>
      <c r="N414" s="245"/>
      <c r="O414" s="245"/>
      <c r="P414" s="245"/>
      <c r="Q414" s="245"/>
      <c r="R414" s="245"/>
      <c r="S414" s="245"/>
      <c r="T414" s="246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7" t="s">
        <v>226</v>
      </c>
      <c r="AU414" s="247" t="s">
        <v>84</v>
      </c>
      <c r="AV414" s="14" t="s">
        <v>84</v>
      </c>
      <c r="AW414" s="14" t="s">
        <v>35</v>
      </c>
      <c r="AX414" s="14" t="s">
        <v>74</v>
      </c>
      <c r="AY414" s="247" t="s">
        <v>215</v>
      </c>
    </row>
    <row r="415" spans="1:51" s="15" customFormat="1" ht="12">
      <c r="A415" s="15"/>
      <c r="B415" s="248"/>
      <c r="C415" s="249"/>
      <c r="D415" s="228" t="s">
        <v>226</v>
      </c>
      <c r="E415" s="250" t="s">
        <v>119</v>
      </c>
      <c r="F415" s="251" t="s">
        <v>230</v>
      </c>
      <c r="G415" s="249"/>
      <c r="H415" s="252">
        <v>67.046</v>
      </c>
      <c r="I415" s="253"/>
      <c r="J415" s="249"/>
      <c r="K415" s="249"/>
      <c r="L415" s="254"/>
      <c r="M415" s="255"/>
      <c r="N415" s="256"/>
      <c r="O415" s="256"/>
      <c r="P415" s="256"/>
      <c r="Q415" s="256"/>
      <c r="R415" s="256"/>
      <c r="S415" s="256"/>
      <c r="T415" s="257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T415" s="258" t="s">
        <v>226</v>
      </c>
      <c r="AU415" s="258" t="s">
        <v>84</v>
      </c>
      <c r="AV415" s="15" t="s">
        <v>222</v>
      </c>
      <c r="AW415" s="15" t="s">
        <v>35</v>
      </c>
      <c r="AX415" s="15" t="s">
        <v>82</v>
      </c>
      <c r="AY415" s="258" t="s">
        <v>215</v>
      </c>
    </row>
    <row r="416" spans="1:65" s="2" customFormat="1" ht="16.5" customHeight="1">
      <c r="A416" s="40"/>
      <c r="B416" s="41"/>
      <c r="C416" s="259" t="s">
        <v>682</v>
      </c>
      <c r="D416" s="259" t="s">
        <v>231</v>
      </c>
      <c r="E416" s="260" t="s">
        <v>683</v>
      </c>
      <c r="F416" s="261" t="s">
        <v>684</v>
      </c>
      <c r="G416" s="262" t="s">
        <v>276</v>
      </c>
      <c r="H416" s="263">
        <v>73.751</v>
      </c>
      <c r="I416" s="264"/>
      <c r="J416" s="265">
        <f>ROUND(I416*H416,2)</f>
        <v>0</v>
      </c>
      <c r="K416" s="261" t="s">
        <v>28</v>
      </c>
      <c r="L416" s="266"/>
      <c r="M416" s="267" t="s">
        <v>28</v>
      </c>
      <c r="N416" s="268" t="s">
        <v>45</v>
      </c>
      <c r="O416" s="86"/>
      <c r="P416" s="217">
        <f>O416*H416</f>
        <v>0</v>
      </c>
      <c r="Q416" s="217">
        <v>0.0003</v>
      </c>
      <c r="R416" s="217">
        <f>Q416*H416</f>
        <v>0.0221253</v>
      </c>
      <c r="S416" s="217">
        <v>0</v>
      </c>
      <c r="T416" s="218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19" t="s">
        <v>411</v>
      </c>
      <c r="AT416" s="219" t="s">
        <v>231</v>
      </c>
      <c r="AU416" s="219" t="s">
        <v>84</v>
      </c>
      <c r="AY416" s="19" t="s">
        <v>215</v>
      </c>
      <c r="BE416" s="220">
        <f>IF(N416="základní",J416,0)</f>
        <v>0</v>
      </c>
      <c r="BF416" s="220">
        <f>IF(N416="snížená",J416,0)</f>
        <v>0</v>
      </c>
      <c r="BG416" s="220">
        <f>IF(N416="zákl. přenesená",J416,0)</f>
        <v>0</v>
      </c>
      <c r="BH416" s="220">
        <f>IF(N416="sníž. přenesená",J416,0)</f>
        <v>0</v>
      </c>
      <c r="BI416" s="220">
        <f>IF(N416="nulová",J416,0)</f>
        <v>0</v>
      </c>
      <c r="BJ416" s="19" t="s">
        <v>82</v>
      </c>
      <c r="BK416" s="220">
        <f>ROUND(I416*H416,2)</f>
        <v>0</v>
      </c>
      <c r="BL416" s="19" t="s">
        <v>313</v>
      </c>
      <c r="BM416" s="219" t="s">
        <v>685</v>
      </c>
    </row>
    <row r="417" spans="1:51" s="14" customFormat="1" ht="12">
      <c r="A417" s="14"/>
      <c r="B417" s="237"/>
      <c r="C417" s="238"/>
      <c r="D417" s="228" t="s">
        <v>226</v>
      </c>
      <c r="E417" s="239" t="s">
        <v>28</v>
      </c>
      <c r="F417" s="240" t="s">
        <v>686</v>
      </c>
      <c r="G417" s="238"/>
      <c r="H417" s="241">
        <v>73.751</v>
      </c>
      <c r="I417" s="242"/>
      <c r="J417" s="238"/>
      <c r="K417" s="238"/>
      <c r="L417" s="243"/>
      <c r="M417" s="244"/>
      <c r="N417" s="245"/>
      <c r="O417" s="245"/>
      <c r="P417" s="245"/>
      <c r="Q417" s="245"/>
      <c r="R417" s="245"/>
      <c r="S417" s="245"/>
      <c r="T417" s="246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47" t="s">
        <v>226</v>
      </c>
      <c r="AU417" s="247" t="s">
        <v>84</v>
      </c>
      <c r="AV417" s="14" t="s">
        <v>84</v>
      </c>
      <c r="AW417" s="14" t="s">
        <v>35</v>
      </c>
      <c r="AX417" s="14" t="s">
        <v>82</v>
      </c>
      <c r="AY417" s="247" t="s">
        <v>215</v>
      </c>
    </row>
    <row r="418" spans="1:65" s="2" customFormat="1" ht="49.05" customHeight="1">
      <c r="A418" s="40"/>
      <c r="B418" s="41"/>
      <c r="C418" s="208" t="s">
        <v>687</v>
      </c>
      <c r="D418" s="208" t="s">
        <v>217</v>
      </c>
      <c r="E418" s="209" t="s">
        <v>688</v>
      </c>
      <c r="F418" s="210" t="s">
        <v>689</v>
      </c>
      <c r="G418" s="211" t="s">
        <v>243</v>
      </c>
      <c r="H418" s="212">
        <v>57.212</v>
      </c>
      <c r="I418" s="213"/>
      <c r="J418" s="214">
        <f>ROUND(I418*H418,2)</f>
        <v>0</v>
      </c>
      <c r="K418" s="210" t="s">
        <v>221</v>
      </c>
      <c r="L418" s="46"/>
      <c r="M418" s="215" t="s">
        <v>28</v>
      </c>
      <c r="N418" s="216" t="s">
        <v>45</v>
      </c>
      <c r="O418" s="86"/>
      <c r="P418" s="217">
        <f>O418*H418</f>
        <v>0</v>
      </c>
      <c r="Q418" s="217">
        <v>1E-05</v>
      </c>
      <c r="R418" s="217">
        <f>Q418*H418</f>
        <v>0.0005721200000000001</v>
      </c>
      <c r="S418" s="217">
        <v>0</v>
      </c>
      <c r="T418" s="218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19" t="s">
        <v>313</v>
      </c>
      <c r="AT418" s="219" t="s">
        <v>217</v>
      </c>
      <c r="AU418" s="219" t="s">
        <v>84</v>
      </c>
      <c r="AY418" s="19" t="s">
        <v>215</v>
      </c>
      <c r="BE418" s="220">
        <f>IF(N418="základní",J418,0)</f>
        <v>0</v>
      </c>
      <c r="BF418" s="220">
        <f>IF(N418="snížená",J418,0)</f>
        <v>0</v>
      </c>
      <c r="BG418" s="220">
        <f>IF(N418="zákl. přenesená",J418,0)</f>
        <v>0</v>
      </c>
      <c r="BH418" s="220">
        <f>IF(N418="sníž. přenesená",J418,0)</f>
        <v>0</v>
      </c>
      <c r="BI418" s="220">
        <f>IF(N418="nulová",J418,0)</f>
        <v>0</v>
      </c>
      <c r="BJ418" s="19" t="s">
        <v>82</v>
      </c>
      <c r="BK418" s="220">
        <f>ROUND(I418*H418,2)</f>
        <v>0</v>
      </c>
      <c r="BL418" s="19" t="s">
        <v>313</v>
      </c>
      <c r="BM418" s="219" t="s">
        <v>690</v>
      </c>
    </row>
    <row r="419" spans="1:47" s="2" customFormat="1" ht="12">
      <c r="A419" s="40"/>
      <c r="B419" s="41"/>
      <c r="C419" s="42"/>
      <c r="D419" s="221" t="s">
        <v>224</v>
      </c>
      <c r="E419" s="42"/>
      <c r="F419" s="222" t="s">
        <v>691</v>
      </c>
      <c r="G419" s="42"/>
      <c r="H419" s="42"/>
      <c r="I419" s="223"/>
      <c r="J419" s="42"/>
      <c r="K419" s="42"/>
      <c r="L419" s="46"/>
      <c r="M419" s="224"/>
      <c r="N419" s="225"/>
      <c r="O419" s="86"/>
      <c r="P419" s="86"/>
      <c r="Q419" s="86"/>
      <c r="R419" s="86"/>
      <c r="S419" s="86"/>
      <c r="T419" s="87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T419" s="19" t="s">
        <v>224</v>
      </c>
      <c r="AU419" s="19" t="s">
        <v>84</v>
      </c>
    </row>
    <row r="420" spans="1:51" s="14" customFormat="1" ht="12">
      <c r="A420" s="14"/>
      <c r="B420" s="237"/>
      <c r="C420" s="238"/>
      <c r="D420" s="228" t="s">
        <v>226</v>
      </c>
      <c r="E420" s="239" t="s">
        <v>28</v>
      </c>
      <c r="F420" s="240" t="s">
        <v>165</v>
      </c>
      <c r="G420" s="238"/>
      <c r="H420" s="241">
        <v>57.212</v>
      </c>
      <c r="I420" s="242"/>
      <c r="J420" s="238"/>
      <c r="K420" s="238"/>
      <c r="L420" s="243"/>
      <c r="M420" s="244"/>
      <c r="N420" s="245"/>
      <c r="O420" s="245"/>
      <c r="P420" s="245"/>
      <c r="Q420" s="245"/>
      <c r="R420" s="245"/>
      <c r="S420" s="245"/>
      <c r="T420" s="246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47" t="s">
        <v>226</v>
      </c>
      <c r="AU420" s="247" t="s">
        <v>84</v>
      </c>
      <c r="AV420" s="14" t="s">
        <v>84</v>
      </c>
      <c r="AW420" s="14" t="s">
        <v>35</v>
      </c>
      <c r="AX420" s="14" t="s">
        <v>82</v>
      </c>
      <c r="AY420" s="247" t="s">
        <v>215</v>
      </c>
    </row>
    <row r="421" spans="1:65" s="2" customFormat="1" ht="16.5" customHeight="1">
      <c r="A421" s="40"/>
      <c r="B421" s="41"/>
      <c r="C421" s="259" t="s">
        <v>692</v>
      </c>
      <c r="D421" s="259" t="s">
        <v>231</v>
      </c>
      <c r="E421" s="260" t="s">
        <v>693</v>
      </c>
      <c r="F421" s="261" t="s">
        <v>694</v>
      </c>
      <c r="G421" s="262" t="s">
        <v>243</v>
      </c>
      <c r="H421" s="263">
        <v>68.654</v>
      </c>
      <c r="I421" s="264"/>
      <c r="J421" s="265">
        <f>ROUND(I421*H421,2)</f>
        <v>0</v>
      </c>
      <c r="K421" s="261" t="s">
        <v>28</v>
      </c>
      <c r="L421" s="266"/>
      <c r="M421" s="267" t="s">
        <v>28</v>
      </c>
      <c r="N421" s="268" t="s">
        <v>45</v>
      </c>
      <c r="O421" s="86"/>
      <c r="P421" s="217">
        <f>O421*H421</f>
        <v>0</v>
      </c>
      <c r="Q421" s="217">
        <v>6E-05</v>
      </c>
      <c r="R421" s="217">
        <f>Q421*H421</f>
        <v>0.00411924</v>
      </c>
      <c r="S421" s="217">
        <v>0</v>
      </c>
      <c r="T421" s="218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19" t="s">
        <v>411</v>
      </c>
      <c r="AT421" s="219" t="s">
        <v>231</v>
      </c>
      <c r="AU421" s="219" t="s">
        <v>84</v>
      </c>
      <c r="AY421" s="19" t="s">
        <v>215</v>
      </c>
      <c r="BE421" s="220">
        <f>IF(N421="základní",J421,0)</f>
        <v>0</v>
      </c>
      <c r="BF421" s="220">
        <f>IF(N421="snížená",J421,0)</f>
        <v>0</v>
      </c>
      <c r="BG421" s="220">
        <f>IF(N421="zákl. přenesená",J421,0)</f>
        <v>0</v>
      </c>
      <c r="BH421" s="220">
        <f>IF(N421="sníž. přenesená",J421,0)</f>
        <v>0</v>
      </c>
      <c r="BI421" s="220">
        <f>IF(N421="nulová",J421,0)</f>
        <v>0</v>
      </c>
      <c r="BJ421" s="19" t="s">
        <v>82</v>
      </c>
      <c r="BK421" s="220">
        <f>ROUND(I421*H421,2)</f>
        <v>0</v>
      </c>
      <c r="BL421" s="19" t="s">
        <v>313</v>
      </c>
      <c r="BM421" s="219" t="s">
        <v>695</v>
      </c>
    </row>
    <row r="422" spans="1:51" s="14" customFormat="1" ht="12">
      <c r="A422" s="14"/>
      <c r="B422" s="237"/>
      <c r="C422" s="238"/>
      <c r="D422" s="228" t="s">
        <v>226</v>
      </c>
      <c r="E422" s="239" t="s">
        <v>28</v>
      </c>
      <c r="F422" s="240" t="s">
        <v>696</v>
      </c>
      <c r="G422" s="238"/>
      <c r="H422" s="241">
        <v>68.654</v>
      </c>
      <c r="I422" s="242"/>
      <c r="J422" s="238"/>
      <c r="K422" s="238"/>
      <c r="L422" s="243"/>
      <c r="M422" s="244"/>
      <c r="N422" s="245"/>
      <c r="O422" s="245"/>
      <c r="P422" s="245"/>
      <c r="Q422" s="245"/>
      <c r="R422" s="245"/>
      <c r="S422" s="245"/>
      <c r="T422" s="246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7" t="s">
        <v>226</v>
      </c>
      <c r="AU422" s="247" t="s">
        <v>84</v>
      </c>
      <c r="AV422" s="14" t="s">
        <v>84</v>
      </c>
      <c r="AW422" s="14" t="s">
        <v>35</v>
      </c>
      <c r="AX422" s="14" t="s">
        <v>82</v>
      </c>
      <c r="AY422" s="247" t="s">
        <v>215</v>
      </c>
    </row>
    <row r="423" spans="1:65" s="2" customFormat="1" ht="44.25" customHeight="1">
      <c r="A423" s="40"/>
      <c r="B423" s="41"/>
      <c r="C423" s="208" t="s">
        <v>697</v>
      </c>
      <c r="D423" s="208" t="s">
        <v>217</v>
      </c>
      <c r="E423" s="209" t="s">
        <v>698</v>
      </c>
      <c r="F423" s="210" t="s">
        <v>699</v>
      </c>
      <c r="G423" s="211" t="s">
        <v>234</v>
      </c>
      <c r="H423" s="212">
        <v>1.895</v>
      </c>
      <c r="I423" s="213"/>
      <c r="J423" s="214">
        <f>ROUND(I423*H423,2)</f>
        <v>0</v>
      </c>
      <c r="K423" s="210" t="s">
        <v>221</v>
      </c>
      <c r="L423" s="46"/>
      <c r="M423" s="215" t="s">
        <v>28</v>
      </c>
      <c r="N423" s="216" t="s">
        <v>45</v>
      </c>
      <c r="O423" s="86"/>
      <c r="P423" s="217">
        <f>O423*H423</f>
        <v>0</v>
      </c>
      <c r="Q423" s="217">
        <v>0</v>
      </c>
      <c r="R423" s="217">
        <f>Q423*H423</f>
        <v>0</v>
      </c>
      <c r="S423" s="217">
        <v>0</v>
      </c>
      <c r="T423" s="218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19" t="s">
        <v>313</v>
      </c>
      <c r="AT423" s="219" t="s">
        <v>217</v>
      </c>
      <c r="AU423" s="219" t="s">
        <v>84</v>
      </c>
      <c r="AY423" s="19" t="s">
        <v>215</v>
      </c>
      <c r="BE423" s="220">
        <f>IF(N423="základní",J423,0)</f>
        <v>0</v>
      </c>
      <c r="BF423" s="220">
        <f>IF(N423="snížená",J423,0)</f>
        <v>0</v>
      </c>
      <c r="BG423" s="220">
        <f>IF(N423="zákl. přenesená",J423,0)</f>
        <v>0</v>
      </c>
      <c r="BH423" s="220">
        <f>IF(N423="sníž. přenesená",J423,0)</f>
        <v>0</v>
      </c>
      <c r="BI423" s="220">
        <f>IF(N423="nulová",J423,0)</f>
        <v>0</v>
      </c>
      <c r="BJ423" s="19" t="s">
        <v>82</v>
      </c>
      <c r="BK423" s="220">
        <f>ROUND(I423*H423,2)</f>
        <v>0</v>
      </c>
      <c r="BL423" s="19" t="s">
        <v>313</v>
      </c>
      <c r="BM423" s="219" t="s">
        <v>700</v>
      </c>
    </row>
    <row r="424" spans="1:47" s="2" customFormat="1" ht="12">
      <c r="A424" s="40"/>
      <c r="B424" s="41"/>
      <c r="C424" s="42"/>
      <c r="D424" s="221" t="s">
        <v>224</v>
      </c>
      <c r="E424" s="42"/>
      <c r="F424" s="222" t="s">
        <v>701</v>
      </c>
      <c r="G424" s="42"/>
      <c r="H424" s="42"/>
      <c r="I424" s="223"/>
      <c r="J424" s="42"/>
      <c r="K424" s="42"/>
      <c r="L424" s="46"/>
      <c r="M424" s="224"/>
      <c r="N424" s="225"/>
      <c r="O424" s="86"/>
      <c r="P424" s="86"/>
      <c r="Q424" s="86"/>
      <c r="R424" s="86"/>
      <c r="S424" s="86"/>
      <c r="T424" s="87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9" t="s">
        <v>224</v>
      </c>
      <c r="AU424" s="19" t="s">
        <v>84</v>
      </c>
    </row>
    <row r="425" spans="1:65" s="2" customFormat="1" ht="49.05" customHeight="1">
      <c r="A425" s="40"/>
      <c r="B425" s="41"/>
      <c r="C425" s="208" t="s">
        <v>702</v>
      </c>
      <c r="D425" s="208" t="s">
        <v>217</v>
      </c>
      <c r="E425" s="209" t="s">
        <v>703</v>
      </c>
      <c r="F425" s="210" t="s">
        <v>704</v>
      </c>
      <c r="G425" s="211" t="s">
        <v>234</v>
      </c>
      <c r="H425" s="212">
        <v>1.895</v>
      </c>
      <c r="I425" s="213"/>
      <c r="J425" s="214">
        <f>ROUND(I425*H425,2)</f>
        <v>0</v>
      </c>
      <c r="K425" s="210" t="s">
        <v>221</v>
      </c>
      <c r="L425" s="46"/>
      <c r="M425" s="215" t="s">
        <v>28</v>
      </c>
      <c r="N425" s="216" t="s">
        <v>45</v>
      </c>
      <c r="O425" s="86"/>
      <c r="P425" s="217">
        <f>O425*H425</f>
        <v>0</v>
      </c>
      <c r="Q425" s="217">
        <v>0</v>
      </c>
      <c r="R425" s="217">
        <f>Q425*H425</f>
        <v>0</v>
      </c>
      <c r="S425" s="217">
        <v>0</v>
      </c>
      <c r="T425" s="218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19" t="s">
        <v>313</v>
      </c>
      <c r="AT425" s="219" t="s">
        <v>217</v>
      </c>
      <c r="AU425" s="219" t="s">
        <v>84</v>
      </c>
      <c r="AY425" s="19" t="s">
        <v>215</v>
      </c>
      <c r="BE425" s="220">
        <f>IF(N425="základní",J425,0)</f>
        <v>0</v>
      </c>
      <c r="BF425" s="220">
        <f>IF(N425="snížená",J425,0)</f>
        <v>0</v>
      </c>
      <c r="BG425" s="220">
        <f>IF(N425="zákl. přenesená",J425,0)</f>
        <v>0</v>
      </c>
      <c r="BH425" s="220">
        <f>IF(N425="sníž. přenesená",J425,0)</f>
        <v>0</v>
      </c>
      <c r="BI425" s="220">
        <f>IF(N425="nulová",J425,0)</f>
        <v>0</v>
      </c>
      <c r="BJ425" s="19" t="s">
        <v>82</v>
      </c>
      <c r="BK425" s="220">
        <f>ROUND(I425*H425,2)</f>
        <v>0</v>
      </c>
      <c r="BL425" s="19" t="s">
        <v>313</v>
      </c>
      <c r="BM425" s="219" t="s">
        <v>705</v>
      </c>
    </row>
    <row r="426" spans="1:47" s="2" customFormat="1" ht="12">
      <c r="A426" s="40"/>
      <c r="B426" s="41"/>
      <c r="C426" s="42"/>
      <c r="D426" s="221" t="s">
        <v>224</v>
      </c>
      <c r="E426" s="42"/>
      <c r="F426" s="222" t="s">
        <v>706</v>
      </c>
      <c r="G426" s="42"/>
      <c r="H426" s="42"/>
      <c r="I426" s="223"/>
      <c r="J426" s="42"/>
      <c r="K426" s="42"/>
      <c r="L426" s="46"/>
      <c r="M426" s="224"/>
      <c r="N426" s="225"/>
      <c r="O426" s="86"/>
      <c r="P426" s="86"/>
      <c r="Q426" s="86"/>
      <c r="R426" s="86"/>
      <c r="S426" s="86"/>
      <c r="T426" s="87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T426" s="19" t="s">
        <v>224</v>
      </c>
      <c r="AU426" s="19" t="s">
        <v>84</v>
      </c>
    </row>
    <row r="427" spans="1:63" s="12" customFormat="1" ht="22.8" customHeight="1">
      <c r="A427" s="12"/>
      <c r="B427" s="192"/>
      <c r="C427" s="193"/>
      <c r="D427" s="194" t="s">
        <v>73</v>
      </c>
      <c r="E427" s="206" t="s">
        <v>707</v>
      </c>
      <c r="F427" s="206" t="s">
        <v>708</v>
      </c>
      <c r="G427" s="193"/>
      <c r="H427" s="193"/>
      <c r="I427" s="196"/>
      <c r="J427" s="207">
        <f>BK427</f>
        <v>0</v>
      </c>
      <c r="K427" s="193"/>
      <c r="L427" s="198"/>
      <c r="M427" s="199"/>
      <c r="N427" s="200"/>
      <c r="O427" s="200"/>
      <c r="P427" s="201">
        <f>SUM(P428:P430)</f>
        <v>0</v>
      </c>
      <c r="Q427" s="200"/>
      <c r="R427" s="201">
        <f>SUM(R428:R430)</f>
        <v>0</v>
      </c>
      <c r="S427" s="200"/>
      <c r="T427" s="202">
        <f>SUM(T428:T430)</f>
        <v>0</v>
      </c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R427" s="203" t="s">
        <v>84</v>
      </c>
      <c r="AT427" s="204" t="s">
        <v>73</v>
      </c>
      <c r="AU427" s="204" t="s">
        <v>82</v>
      </c>
      <c r="AY427" s="203" t="s">
        <v>215</v>
      </c>
      <c r="BK427" s="205">
        <f>SUM(BK428:BK430)</f>
        <v>0</v>
      </c>
    </row>
    <row r="428" spans="1:65" s="2" customFormat="1" ht="24.15" customHeight="1">
      <c r="A428" s="40"/>
      <c r="B428" s="41"/>
      <c r="C428" s="208" t="s">
        <v>709</v>
      </c>
      <c r="D428" s="208" t="s">
        <v>217</v>
      </c>
      <c r="E428" s="209" t="s">
        <v>710</v>
      </c>
      <c r="F428" s="210" t="s">
        <v>711</v>
      </c>
      <c r="G428" s="211" t="s">
        <v>582</v>
      </c>
      <c r="H428" s="212">
        <v>1</v>
      </c>
      <c r="I428" s="213"/>
      <c r="J428" s="214">
        <f>ROUND(I428*H428,2)</f>
        <v>0</v>
      </c>
      <c r="K428" s="210" t="s">
        <v>28</v>
      </c>
      <c r="L428" s="46"/>
      <c r="M428" s="215" t="s">
        <v>28</v>
      </c>
      <c r="N428" s="216" t="s">
        <v>45</v>
      </c>
      <c r="O428" s="86"/>
      <c r="P428" s="217">
        <f>O428*H428</f>
        <v>0</v>
      </c>
      <c r="Q428" s="217">
        <v>0</v>
      </c>
      <c r="R428" s="217">
        <f>Q428*H428</f>
        <v>0</v>
      </c>
      <c r="S428" s="217">
        <v>0</v>
      </c>
      <c r="T428" s="218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19" t="s">
        <v>313</v>
      </c>
      <c r="AT428" s="219" t="s">
        <v>217</v>
      </c>
      <c r="AU428" s="219" t="s">
        <v>84</v>
      </c>
      <c r="AY428" s="19" t="s">
        <v>215</v>
      </c>
      <c r="BE428" s="220">
        <f>IF(N428="základní",J428,0)</f>
        <v>0</v>
      </c>
      <c r="BF428" s="220">
        <f>IF(N428="snížená",J428,0)</f>
        <v>0</v>
      </c>
      <c r="BG428" s="220">
        <f>IF(N428="zákl. přenesená",J428,0)</f>
        <v>0</v>
      </c>
      <c r="BH428" s="220">
        <f>IF(N428="sníž. přenesená",J428,0)</f>
        <v>0</v>
      </c>
      <c r="BI428" s="220">
        <f>IF(N428="nulová",J428,0)</f>
        <v>0</v>
      </c>
      <c r="BJ428" s="19" t="s">
        <v>82</v>
      </c>
      <c r="BK428" s="220">
        <f>ROUND(I428*H428,2)</f>
        <v>0</v>
      </c>
      <c r="BL428" s="19" t="s">
        <v>313</v>
      </c>
      <c r="BM428" s="219" t="s">
        <v>712</v>
      </c>
    </row>
    <row r="429" spans="1:51" s="13" customFormat="1" ht="12">
      <c r="A429" s="13"/>
      <c r="B429" s="226"/>
      <c r="C429" s="227"/>
      <c r="D429" s="228" t="s">
        <v>226</v>
      </c>
      <c r="E429" s="229" t="s">
        <v>28</v>
      </c>
      <c r="F429" s="230" t="s">
        <v>227</v>
      </c>
      <c r="G429" s="227"/>
      <c r="H429" s="229" t="s">
        <v>28</v>
      </c>
      <c r="I429" s="231"/>
      <c r="J429" s="227"/>
      <c r="K429" s="227"/>
      <c r="L429" s="232"/>
      <c r="M429" s="233"/>
      <c r="N429" s="234"/>
      <c r="O429" s="234"/>
      <c r="P429" s="234"/>
      <c r="Q429" s="234"/>
      <c r="R429" s="234"/>
      <c r="S429" s="234"/>
      <c r="T429" s="235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6" t="s">
        <v>226</v>
      </c>
      <c r="AU429" s="236" t="s">
        <v>84</v>
      </c>
      <c r="AV429" s="13" t="s">
        <v>82</v>
      </c>
      <c r="AW429" s="13" t="s">
        <v>35</v>
      </c>
      <c r="AX429" s="13" t="s">
        <v>74</v>
      </c>
      <c r="AY429" s="236" t="s">
        <v>215</v>
      </c>
    </row>
    <row r="430" spans="1:51" s="14" customFormat="1" ht="12">
      <c r="A430" s="14"/>
      <c r="B430" s="237"/>
      <c r="C430" s="238"/>
      <c r="D430" s="228" t="s">
        <v>226</v>
      </c>
      <c r="E430" s="239" t="s">
        <v>28</v>
      </c>
      <c r="F430" s="240" t="s">
        <v>82</v>
      </c>
      <c r="G430" s="238"/>
      <c r="H430" s="241">
        <v>1</v>
      </c>
      <c r="I430" s="242"/>
      <c r="J430" s="238"/>
      <c r="K430" s="238"/>
      <c r="L430" s="243"/>
      <c r="M430" s="244"/>
      <c r="N430" s="245"/>
      <c r="O430" s="245"/>
      <c r="P430" s="245"/>
      <c r="Q430" s="245"/>
      <c r="R430" s="245"/>
      <c r="S430" s="245"/>
      <c r="T430" s="246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47" t="s">
        <v>226</v>
      </c>
      <c r="AU430" s="247" t="s">
        <v>84</v>
      </c>
      <c r="AV430" s="14" t="s">
        <v>84</v>
      </c>
      <c r="AW430" s="14" t="s">
        <v>35</v>
      </c>
      <c r="AX430" s="14" t="s">
        <v>82</v>
      </c>
      <c r="AY430" s="247" t="s">
        <v>215</v>
      </c>
    </row>
    <row r="431" spans="1:63" s="12" customFormat="1" ht="22.8" customHeight="1">
      <c r="A431" s="12"/>
      <c r="B431" s="192"/>
      <c r="C431" s="193"/>
      <c r="D431" s="194" t="s">
        <v>73</v>
      </c>
      <c r="E431" s="206" t="s">
        <v>713</v>
      </c>
      <c r="F431" s="206" t="s">
        <v>714</v>
      </c>
      <c r="G431" s="193"/>
      <c r="H431" s="193"/>
      <c r="I431" s="196"/>
      <c r="J431" s="207">
        <f>BK431</f>
        <v>0</v>
      </c>
      <c r="K431" s="193"/>
      <c r="L431" s="198"/>
      <c r="M431" s="199"/>
      <c r="N431" s="200"/>
      <c r="O431" s="200"/>
      <c r="P431" s="201">
        <f>SUM(P432:P516)</f>
        <v>0</v>
      </c>
      <c r="Q431" s="200"/>
      <c r="R431" s="201">
        <f>SUM(R432:R516)</f>
        <v>15.577627240000002</v>
      </c>
      <c r="S431" s="200"/>
      <c r="T431" s="202">
        <f>SUM(T432:T516)</f>
        <v>8.128205</v>
      </c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R431" s="203" t="s">
        <v>84</v>
      </c>
      <c r="AT431" s="204" t="s">
        <v>73</v>
      </c>
      <c r="AU431" s="204" t="s">
        <v>82</v>
      </c>
      <c r="AY431" s="203" t="s">
        <v>215</v>
      </c>
      <c r="BK431" s="205">
        <f>SUM(BK432:BK516)</f>
        <v>0</v>
      </c>
    </row>
    <row r="432" spans="1:65" s="2" customFormat="1" ht="37.8" customHeight="1">
      <c r="A432" s="40"/>
      <c r="B432" s="41"/>
      <c r="C432" s="208" t="s">
        <v>715</v>
      </c>
      <c r="D432" s="208" t="s">
        <v>217</v>
      </c>
      <c r="E432" s="209" t="s">
        <v>716</v>
      </c>
      <c r="F432" s="210" t="s">
        <v>717</v>
      </c>
      <c r="G432" s="211" t="s">
        <v>220</v>
      </c>
      <c r="H432" s="212">
        <v>26.666</v>
      </c>
      <c r="I432" s="213"/>
      <c r="J432" s="214">
        <f>ROUND(I432*H432,2)</f>
        <v>0</v>
      </c>
      <c r="K432" s="210" t="s">
        <v>221</v>
      </c>
      <c r="L432" s="46"/>
      <c r="M432" s="215" t="s">
        <v>28</v>
      </c>
      <c r="N432" s="216" t="s">
        <v>45</v>
      </c>
      <c r="O432" s="86"/>
      <c r="P432" s="217">
        <f>O432*H432</f>
        <v>0</v>
      </c>
      <c r="Q432" s="217">
        <v>0.00189</v>
      </c>
      <c r="R432" s="217">
        <f>Q432*H432</f>
        <v>0.05039874</v>
      </c>
      <c r="S432" s="217">
        <v>0</v>
      </c>
      <c r="T432" s="218">
        <f>S432*H432</f>
        <v>0</v>
      </c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R432" s="219" t="s">
        <v>222</v>
      </c>
      <c r="AT432" s="219" t="s">
        <v>217</v>
      </c>
      <c r="AU432" s="219" t="s">
        <v>84</v>
      </c>
      <c r="AY432" s="19" t="s">
        <v>215</v>
      </c>
      <c r="BE432" s="220">
        <f>IF(N432="základní",J432,0)</f>
        <v>0</v>
      </c>
      <c r="BF432" s="220">
        <f>IF(N432="snížená",J432,0)</f>
        <v>0</v>
      </c>
      <c r="BG432" s="220">
        <f>IF(N432="zákl. přenesená",J432,0)</f>
        <v>0</v>
      </c>
      <c r="BH432" s="220">
        <f>IF(N432="sníž. přenesená",J432,0)</f>
        <v>0</v>
      </c>
      <c r="BI432" s="220">
        <f>IF(N432="nulová",J432,0)</f>
        <v>0</v>
      </c>
      <c r="BJ432" s="19" t="s">
        <v>82</v>
      </c>
      <c r="BK432" s="220">
        <f>ROUND(I432*H432,2)</f>
        <v>0</v>
      </c>
      <c r="BL432" s="19" t="s">
        <v>222</v>
      </c>
      <c r="BM432" s="219" t="s">
        <v>718</v>
      </c>
    </row>
    <row r="433" spans="1:47" s="2" customFormat="1" ht="12">
      <c r="A433" s="40"/>
      <c r="B433" s="41"/>
      <c r="C433" s="42"/>
      <c r="D433" s="221" t="s">
        <v>224</v>
      </c>
      <c r="E433" s="42"/>
      <c r="F433" s="222" t="s">
        <v>719</v>
      </c>
      <c r="G433" s="42"/>
      <c r="H433" s="42"/>
      <c r="I433" s="223"/>
      <c r="J433" s="42"/>
      <c r="K433" s="42"/>
      <c r="L433" s="46"/>
      <c r="M433" s="224"/>
      <c r="N433" s="225"/>
      <c r="O433" s="86"/>
      <c r="P433" s="86"/>
      <c r="Q433" s="86"/>
      <c r="R433" s="86"/>
      <c r="S433" s="86"/>
      <c r="T433" s="87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T433" s="19" t="s">
        <v>224</v>
      </c>
      <c r="AU433" s="19" t="s">
        <v>84</v>
      </c>
    </row>
    <row r="434" spans="1:51" s="14" customFormat="1" ht="12">
      <c r="A434" s="14"/>
      <c r="B434" s="237"/>
      <c r="C434" s="238"/>
      <c r="D434" s="228" t="s">
        <v>226</v>
      </c>
      <c r="E434" s="239" t="s">
        <v>28</v>
      </c>
      <c r="F434" s="240" t="s">
        <v>153</v>
      </c>
      <c r="G434" s="238"/>
      <c r="H434" s="241">
        <v>1.452</v>
      </c>
      <c r="I434" s="242"/>
      <c r="J434" s="238"/>
      <c r="K434" s="238"/>
      <c r="L434" s="243"/>
      <c r="M434" s="244"/>
      <c r="N434" s="245"/>
      <c r="O434" s="245"/>
      <c r="P434" s="245"/>
      <c r="Q434" s="245"/>
      <c r="R434" s="245"/>
      <c r="S434" s="245"/>
      <c r="T434" s="246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7" t="s">
        <v>226</v>
      </c>
      <c r="AU434" s="247" t="s">
        <v>84</v>
      </c>
      <c r="AV434" s="14" t="s">
        <v>84</v>
      </c>
      <c r="AW434" s="14" t="s">
        <v>35</v>
      </c>
      <c r="AX434" s="14" t="s">
        <v>74</v>
      </c>
      <c r="AY434" s="247" t="s">
        <v>215</v>
      </c>
    </row>
    <row r="435" spans="1:51" s="14" customFormat="1" ht="12">
      <c r="A435" s="14"/>
      <c r="B435" s="237"/>
      <c r="C435" s="238"/>
      <c r="D435" s="228" t="s">
        <v>226</v>
      </c>
      <c r="E435" s="239" t="s">
        <v>28</v>
      </c>
      <c r="F435" s="240" t="s">
        <v>155</v>
      </c>
      <c r="G435" s="238"/>
      <c r="H435" s="241">
        <v>1.169</v>
      </c>
      <c r="I435" s="242"/>
      <c r="J435" s="238"/>
      <c r="K435" s="238"/>
      <c r="L435" s="243"/>
      <c r="M435" s="244"/>
      <c r="N435" s="245"/>
      <c r="O435" s="245"/>
      <c r="P435" s="245"/>
      <c r="Q435" s="245"/>
      <c r="R435" s="245"/>
      <c r="S435" s="245"/>
      <c r="T435" s="246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7" t="s">
        <v>226</v>
      </c>
      <c r="AU435" s="247" t="s">
        <v>84</v>
      </c>
      <c r="AV435" s="14" t="s">
        <v>84</v>
      </c>
      <c r="AW435" s="14" t="s">
        <v>35</v>
      </c>
      <c r="AX435" s="14" t="s">
        <v>74</v>
      </c>
      <c r="AY435" s="247" t="s">
        <v>215</v>
      </c>
    </row>
    <row r="436" spans="1:51" s="14" customFormat="1" ht="12">
      <c r="A436" s="14"/>
      <c r="B436" s="237"/>
      <c r="C436" s="238"/>
      <c r="D436" s="228" t="s">
        <v>226</v>
      </c>
      <c r="E436" s="239" t="s">
        <v>28</v>
      </c>
      <c r="F436" s="240" t="s">
        <v>157</v>
      </c>
      <c r="G436" s="238"/>
      <c r="H436" s="241">
        <v>22.807</v>
      </c>
      <c r="I436" s="242"/>
      <c r="J436" s="238"/>
      <c r="K436" s="238"/>
      <c r="L436" s="243"/>
      <c r="M436" s="244"/>
      <c r="N436" s="245"/>
      <c r="O436" s="245"/>
      <c r="P436" s="245"/>
      <c r="Q436" s="245"/>
      <c r="R436" s="245"/>
      <c r="S436" s="245"/>
      <c r="T436" s="246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7" t="s">
        <v>226</v>
      </c>
      <c r="AU436" s="247" t="s">
        <v>84</v>
      </c>
      <c r="AV436" s="14" t="s">
        <v>84</v>
      </c>
      <c r="AW436" s="14" t="s">
        <v>35</v>
      </c>
      <c r="AX436" s="14" t="s">
        <v>74</v>
      </c>
      <c r="AY436" s="247" t="s">
        <v>215</v>
      </c>
    </row>
    <row r="437" spans="1:51" s="14" customFormat="1" ht="12">
      <c r="A437" s="14"/>
      <c r="B437" s="237"/>
      <c r="C437" s="238"/>
      <c r="D437" s="228" t="s">
        <v>226</v>
      </c>
      <c r="E437" s="239" t="s">
        <v>28</v>
      </c>
      <c r="F437" s="240" t="s">
        <v>159</v>
      </c>
      <c r="G437" s="238"/>
      <c r="H437" s="241">
        <v>1.238</v>
      </c>
      <c r="I437" s="242"/>
      <c r="J437" s="238"/>
      <c r="K437" s="238"/>
      <c r="L437" s="243"/>
      <c r="M437" s="244"/>
      <c r="N437" s="245"/>
      <c r="O437" s="245"/>
      <c r="P437" s="245"/>
      <c r="Q437" s="245"/>
      <c r="R437" s="245"/>
      <c r="S437" s="245"/>
      <c r="T437" s="246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47" t="s">
        <v>226</v>
      </c>
      <c r="AU437" s="247" t="s">
        <v>84</v>
      </c>
      <c r="AV437" s="14" t="s">
        <v>84</v>
      </c>
      <c r="AW437" s="14" t="s">
        <v>35</v>
      </c>
      <c r="AX437" s="14" t="s">
        <v>74</v>
      </c>
      <c r="AY437" s="247" t="s">
        <v>215</v>
      </c>
    </row>
    <row r="438" spans="1:51" s="15" customFormat="1" ht="12">
      <c r="A438" s="15"/>
      <c r="B438" s="248"/>
      <c r="C438" s="249"/>
      <c r="D438" s="228" t="s">
        <v>226</v>
      </c>
      <c r="E438" s="250" t="s">
        <v>28</v>
      </c>
      <c r="F438" s="251" t="s">
        <v>230</v>
      </c>
      <c r="G438" s="249"/>
      <c r="H438" s="252">
        <v>26.666</v>
      </c>
      <c r="I438" s="253"/>
      <c r="J438" s="249"/>
      <c r="K438" s="249"/>
      <c r="L438" s="254"/>
      <c r="M438" s="255"/>
      <c r="N438" s="256"/>
      <c r="O438" s="256"/>
      <c r="P438" s="256"/>
      <c r="Q438" s="256"/>
      <c r="R438" s="256"/>
      <c r="S438" s="256"/>
      <c r="T438" s="257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58" t="s">
        <v>226</v>
      </c>
      <c r="AU438" s="258" t="s">
        <v>84</v>
      </c>
      <c r="AV438" s="15" t="s">
        <v>222</v>
      </c>
      <c r="AW438" s="15" t="s">
        <v>35</v>
      </c>
      <c r="AX438" s="15" t="s">
        <v>82</v>
      </c>
      <c r="AY438" s="258" t="s">
        <v>215</v>
      </c>
    </row>
    <row r="439" spans="1:65" s="2" customFormat="1" ht="37.8" customHeight="1">
      <c r="A439" s="40"/>
      <c r="B439" s="41"/>
      <c r="C439" s="208" t="s">
        <v>720</v>
      </c>
      <c r="D439" s="208" t="s">
        <v>217</v>
      </c>
      <c r="E439" s="209" t="s">
        <v>721</v>
      </c>
      <c r="F439" s="210" t="s">
        <v>722</v>
      </c>
      <c r="G439" s="211" t="s">
        <v>384</v>
      </c>
      <c r="H439" s="212">
        <v>15</v>
      </c>
      <c r="I439" s="213"/>
      <c r="J439" s="214">
        <f>ROUND(I439*H439,2)</f>
        <v>0</v>
      </c>
      <c r="K439" s="210" t="s">
        <v>221</v>
      </c>
      <c r="L439" s="46"/>
      <c r="M439" s="215" t="s">
        <v>28</v>
      </c>
      <c r="N439" s="216" t="s">
        <v>45</v>
      </c>
      <c r="O439" s="86"/>
      <c r="P439" s="217">
        <f>O439*H439</f>
        <v>0</v>
      </c>
      <c r="Q439" s="217">
        <v>0</v>
      </c>
      <c r="R439" s="217">
        <f>Q439*H439</f>
        <v>0</v>
      </c>
      <c r="S439" s="217">
        <v>0</v>
      </c>
      <c r="T439" s="218">
        <f>S439*H439</f>
        <v>0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19" t="s">
        <v>313</v>
      </c>
      <c r="AT439" s="219" t="s">
        <v>217</v>
      </c>
      <c r="AU439" s="219" t="s">
        <v>84</v>
      </c>
      <c r="AY439" s="19" t="s">
        <v>215</v>
      </c>
      <c r="BE439" s="220">
        <f>IF(N439="základní",J439,0)</f>
        <v>0</v>
      </c>
      <c r="BF439" s="220">
        <f>IF(N439="snížená",J439,0)</f>
        <v>0</v>
      </c>
      <c r="BG439" s="220">
        <f>IF(N439="zákl. přenesená",J439,0)</f>
        <v>0</v>
      </c>
      <c r="BH439" s="220">
        <f>IF(N439="sníž. přenesená",J439,0)</f>
        <v>0</v>
      </c>
      <c r="BI439" s="220">
        <f>IF(N439="nulová",J439,0)</f>
        <v>0</v>
      </c>
      <c r="BJ439" s="19" t="s">
        <v>82</v>
      </c>
      <c r="BK439" s="220">
        <f>ROUND(I439*H439,2)</f>
        <v>0</v>
      </c>
      <c r="BL439" s="19" t="s">
        <v>313</v>
      </c>
      <c r="BM439" s="219" t="s">
        <v>723</v>
      </c>
    </row>
    <row r="440" spans="1:47" s="2" customFormat="1" ht="12">
      <c r="A440" s="40"/>
      <c r="B440" s="41"/>
      <c r="C440" s="42"/>
      <c r="D440" s="221" t="s">
        <v>224</v>
      </c>
      <c r="E440" s="42"/>
      <c r="F440" s="222" t="s">
        <v>724</v>
      </c>
      <c r="G440" s="42"/>
      <c r="H440" s="42"/>
      <c r="I440" s="223"/>
      <c r="J440" s="42"/>
      <c r="K440" s="42"/>
      <c r="L440" s="46"/>
      <c r="M440" s="224"/>
      <c r="N440" s="225"/>
      <c r="O440" s="86"/>
      <c r="P440" s="86"/>
      <c r="Q440" s="86"/>
      <c r="R440" s="86"/>
      <c r="S440" s="86"/>
      <c r="T440" s="87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T440" s="19" t="s">
        <v>224</v>
      </c>
      <c r="AU440" s="19" t="s">
        <v>84</v>
      </c>
    </row>
    <row r="441" spans="1:51" s="13" customFormat="1" ht="12">
      <c r="A441" s="13"/>
      <c r="B441" s="226"/>
      <c r="C441" s="227"/>
      <c r="D441" s="228" t="s">
        <v>226</v>
      </c>
      <c r="E441" s="229" t="s">
        <v>28</v>
      </c>
      <c r="F441" s="230" t="s">
        <v>262</v>
      </c>
      <c r="G441" s="227"/>
      <c r="H441" s="229" t="s">
        <v>28</v>
      </c>
      <c r="I441" s="231"/>
      <c r="J441" s="227"/>
      <c r="K441" s="227"/>
      <c r="L441" s="232"/>
      <c r="M441" s="233"/>
      <c r="N441" s="234"/>
      <c r="O441" s="234"/>
      <c r="P441" s="234"/>
      <c r="Q441" s="234"/>
      <c r="R441" s="234"/>
      <c r="S441" s="234"/>
      <c r="T441" s="235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6" t="s">
        <v>226</v>
      </c>
      <c r="AU441" s="236" t="s">
        <v>84</v>
      </c>
      <c r="AV441" s="13" t="s">
        <v>82</v>
      </c>
      <c r="AW441" s="13" t="s">
        <v>35</v>
      </c>
      <c r="AX441" s="13" t="s">
        <v>74</v>
      </c>
      <c r="AY441" s="236" t="s">
        <v>215</v>
      </c>
    </row>
    <row r="442" spans="1:51" s="14" customFormat="1" ht="12">
      <c r="A442" s="14"/>
      <c r="B442" s="237"/>
      <c r="C442" s="238"/>
      <c r="D442" s="228" t="s">
        <v>226</v>
      </c>
      <c r="E442" s="239" t="s">
        <v>28</v>
      </c>
      <c r="F442" s="240" t="s">
        <v>8</v>
      </c>
      <c r="G442" s="238"/>
      <c r="H442" s="241">
        <v>15</v>
      </c>
      <c r="I442" s="242"/>
      <c r="J442" s="238"/>
      <c r="K442" s="238"/>
      <c r="L442" s="243"/>
      <c r="M442" s="244"/>
      <c r="N442" s="245"/>
      <c r="O442" s="245"/>
      <c r="P442" s="245"/>
      <c r="Q442" s="245"/>
      <c r="R442" s="245"/>
      <c r="S442" s="245"/>
      <c r="T442" s="246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47" t="s">
        <v>226</v>
      </c>
      <c r="AU442" s="247" t="s">
        <v>84</v>
      </c>
      <c r="AV442" s="14" t="s">
        <v>84</v>
      </c>
      <c r="AW442" s="14" t="s">
        <v>35</v>
      </c>
      <c r="AX442" s="14" t="s">
        <v>82</v>
      </c>
      <c r="AY442" s="247" t="s">
        <v>215</v>
      </c>
    </row>
    <row r="443" spans="1:65" s="2" customFormat="1" ht="16.5" customHeight="1">
      <c r="A443" s="40"/>
      <c r="B443" s="41"/>
      <c r="C443" s="259" t="s">
        <v>725</v>
      </c>
      <c r="D443" s="259" t="s">
        <v>231</v>
      </c>
      <c r="E443" s="260" t="s">
        <v>726</v>
      </c>
      <c r="F443" s="261" t="s">
        <v>727</v>
      </c>
      <c r="G443" s="262" t="s">
        <v>582</v>
      </c>
      <c r="H443" s="263">
        <v>15</v>
      </c>
      <c r="I443" s="264"/>
      <c r="J443" s="265">
        <f>ROUND(I443*H443,2)</f>
        <v>0</v>
      </c>
      <c r="K443" s="261" t="s">
        <v>28</v>
      </c>
      <c r="L443" s="266"/>
      <c r="M443" s="267" t="s">
        <v>28</v>
      </c>
      <c r="N443" s="268" t="s">
        <v>45</v>
      </c>
      <c r="O443" s="86"/>
      <c r="P443" s="217">
        <f>O443*H443</f>
        <v>0</v>
      </c>
      <c r="Q443" s="217">
        <v>0</v>
      </c>
      <c r="R443" s="217">
        <f>Q443*H443</f>
        <v>0</v>
      </c>
      <c r="S443" s="217">
        <v>0</v>
      </c>
      <c r="T443" s="218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19" t="s">
        <v>411</v>
      </c>
      <c r="AT443" s="219" t="s">
        <v>231</v>
      </c>
      <c r="AU443" s="219" t="s">
        <v>84</v>
      </c>
      <c r="AY443" s="19" t="s">
        <v>215</v>
      </c>
      <c r="BE443" s="220">
        <f>IF(N443="základní",J443,0)</f>
        <v>0</v>
      </c>
      <c r="BF443" s="220">
        <f>IF(N443="snížená",J443,0)</f>
        <v>0</v>
      </c>
      <c r="BG443" s="220">
        <f>IF(N443="zákl. přenesená",J443,0)</f>
        <v>0</v>
      </c>
      <c r="BH443" s="220">
        <f>IF(N443="sníž. přenesená",J443,0)</f>
        <v>0</v>
      </c>
      <c r="BI443" s="220">
        <f>IF(N443="nulová",J443,0)</f>
        <v>0</v>
      </c>
      <c r="BJ443" s="19" t="s">
        <v>82</v>
      </c>
      <c r="BK443" s="220">
        <f>ROUND(I443*H443,2)</f>
        <v>0</v>
      </c>
      <c r="BL443" s="19" t="s">
        <v>313</v>
      </c>
      <c r="BM443" s="219" t="s">
        <v>728</v>
      </c>
    </row>
    <row r="444" spans="1:51" s="13" customFormat="1" ht="12">
      <c r="A444" s="13"/>
      <c r="B444" s="226"/>
      <c r="C444" s="227"/>
      <c r="D444" s="228" t="s">
        <v>226</v>
      </c>
      <c r="E444" s="229" t="s">
        <v>28</v>
      </c>
      <c r="F444" s="230" t="s">
        <v>262</v>
      </c>
      <c r="G444" s="227"/>
      <c r="H444" s="229" t="s">
        <v>28</v>
      </c>
      <c r="I444" s="231"/>
      <c r="J444" s="227"/>
      <c r="K444" s="227"/>
      <c r="L444" s="232"/>
      <c r="M444" s="233"/>
      <c r="N444" s="234"/>
      <c r="O444" s="234"/>
      <c r="P444" s="234"/>
      <c r="Q444" s="234"/>
      <c r="R444" s="234"/>
      <c r="S444" s="234"/>
      <c r="T444" s="235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6" t="s">
        <v>226</v>
      </c>
      <c r="AU444" s="236" t="s">
        <v>84</v>
      </c>
      <c r="AV444" s="13" t="s">
        <v>82</v>
      </c>
      <c r="AW444" s="13" t="s">
        <v>35</v>
      </c>
      <c r="AX444" s="13" t="s">
        <v>74</v>
      </c>
      <c r="AY444" s="236" t="s">
        <v>215</v>
      </c>
    </row>
    <row r="445" spans="1:51" s="14" customFormat="1" ht="12">
      <c r="A445" s="14"/>
      <c r="B445" s="237"/>
      <c r="C445" s="238"/>
      <c r="D445" s="228" t="s">
        <v>226</v>
      </c>
      <c r="E445" s="239" t="s">
        <v>28</v>
      </c>
      <c r="F445" s="240" t="s">
        <v>8</v>
      </c>
      <c r="G445" s="238"/>
      <c r="H445" s="241">
        <v>15</v>
      </c>
      <c r="I445" s="242"/>
      <c r="J445" s="238"/>
      <c r="K445" s="238"/>
      <c r="L445" s="243"/>
      <c r="M445" s="244"/>
      <c r="N445" s="245"/>
      <c r="O445" s="245"/>
      <c r="P445" s="245"/>
      <c r="Q445" s="245"/>
      <c r="R445" s="245"/>
      <c r="S445" s="245"/>
      <c r="T445" s="246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47" t="s">
        <v>226</v>
      </c>
      <c r="AU445" s="247" t="s">
        <v>84</v>
      </c>
      <c r="AV445" s="14" t="s">
        <v>84</v>
      </c>
      <c r="AW445" s="14" t="s">
        <v>35</v>
      </c>
      <c r="AX445" s="14" t="s">
        <v>82</v>
      </c>
      <c r="AY445" s="247" t="s">
        <v>215</v>
      </c>
    </row>
    <row r="446" spans="1:65" s="2" customFormat="1" ht="24.15" customHeight="1">
      <c r="A446" s="40"/>
      <c r="B446" s="41"/>
      <c r="C446" s="208" t="s">
        <v>729</v>
      </c>
      <c r="D446" s="208" t="s">
        <v>217</v>
      </c>
      <c r="E446" s="209" t="s">
        <v>730</v>
      </c>
      <c r="F446" s="210" t="s">
        <v>731</v>
      </c>
      <c r="G446" s="211" t="s">
        <v>276</v>
      </c>
      <c r="H446" s="212">
        <v>4</v>
      </c>
      <c r="I446" s="213"/>
      <c r="J446" s="214">
        <f>ROUND(I446*H446,2)</f>
        <v>0</v>
      </c>
      <c r="K446" s="210" t="s">
        <v>221</v>
      </c>
      <c r="L446" s="46"/>
      <c r="M446" s="215" t="s">
        <v>28</v>
      </c>
      <c r="N446" s="216" t="s">
        <v>45</v>
      </c>
      <c r="O446" s="86"/>
      <c r="P446" s="217">
        <f>O446*H446</f>
        <v>0</v>
      </c>
      <c r="Q446" s="217">
        <v>0.00732</v>
      </c>
      <c r="R446" s="217">
        <f>Q446*H446</f>
        <v>0.02928</v>
      </c>
      <c r="S446" s="217">
        <v>0</v>
      </c>
      <c r="T446" s="218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19" t="s">
        <v>313</v>
      </c>
      <c r="AT446" s="219" t="s">
        <v>217</v>
      </c>
      <c r="AU446" s="219" t="s">
        <v>84</v>
      </c>
      <c r="AY446" s="19" t="s">
        <v>215</v>
      </c>
      <c r="BE446" s="220">
        <f>IF(N446="základní",J446,0)</f>
        <v>0</v>
      </c>
      <c r="BF446" s="220">
        <f>IF(N446="snížená",J446,0)</f>
        <v>0</v>
      </c>
      <c r="BG446" s="220">
        <f>IF(N446="zákl. přenesená",J446,0)</f>
        <v>0</v>
      </c>
      <c r="BH446" s="220">
        <f>IF(N446="sníž. přenesená",J446,0)</f>
        <v>0</v>
      </c>
      <c r="BI446" s="220">
        <f>IF(N446="nulová",J446,0)</f>
        <v>0</v>
      </c>
      <c r="BJ446" s="19" t="s">
        <v>82</v>
      </c>
      <c r="BK446" s="220">
        <f>ROUND(I446*H446,2)</f>
        <v>0</v>
      </c>
      <c r="BL446" s="19" t="s">
        <v>313</v>
      </c>
      <c r="BM446" s="219" t="s">
        <v>732</v>
      </c>
    </row>
    <row r="447" spans="1:47" s="2" customFormat="1" ht="12">
      <c r="A447" s="40"/>
      <c r="B447" s="41"/>
      <c r="C447" s="42"/>
      <c r="D447" s="221" t="s">
        <v>224</v>
      </c>
      <c r="E447" s="42"/>
      <c r="F447" s="222" t="s">
        <v>733</v>
      </c>
      <c r="G447" s="42"/>
      <c r="H447" s="42"/>
      <c r="I447" s="223"/>
      <c r="J447" s="42"/>
      <c r="K447" s="42"/>
      <c r="L447" s="46"/>
      <c r="M447" s="224"/>
      <c r="N447" s="225"/>
      <c r="O447" s="86"/>
      <c r="P447" s="86"/>
      <c r="Q447" s="86"/>
      <c r="R447" s="86"/>
      <c r="S447" s="86"/>
      <c r="T447" s="87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9" t="s">
        <v>224</v>
      </c>
      <c r="AU447" s="19" t="s">
        <v>84</v>
      </c>
    </row>
    <row r="448" spans="1:51" s="13" customFormat="1" ht="12">
      <c r="A448" s="13"/>
      <c r="B448" s="226"/>
      <c r="C448" s="227"/>
      <c r="D448" s="228" t="s">
        <v>226</v>
      </c>
      <c r="E448" s="229" t="s">
        <v>28</v>
      </c>
      <c r="F448" s="230" t="s">
        <v>734</v>
      </c>
      <c r="G448" s="227"/>
      <c r="H448" s="229" t="s">
        <v>28</v>
      </c>
      <c r="I448" s="231"/>
      <c r="J448" s="227"/>
      <c r="K448" s="227"/>
      <c r="L448" s="232"/>
      <c r="M448" s="233"/>
      <c r="N448" s="234"/>
      <c r="O448" s="234"/>
      <c r="P448" s="234"/>
      <c r="Q448" s="234"/>
      <c r="R448" s="234"/>
      <c r="S448" s="234"/>
      <c r="T448" s="235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6" t="s">
        <v>226</v>
      </c>
      <c r="AU448" s="236" t="s">
        <v>84</v>
      </c>
      <c r="AV448" s="13" t="s">
        <v>82</v>
      </c>
      <c r="AW448" s="13" t="s">
        <v>35</v>
      </c>
      <c r="AX448" s="13" t="s">
        <v>74</v>
      </c>
      <c r="AY448" s="236" t="s">
        <v>215</v>
      </c>
    </row>
    <row r="449" spans="1:51" s="14" customFormat="1" ht="12">
      <c r="A449" s="14"/>
      <c r="B449" s="237"/>
      <c r="C449" s="238"/>
      <c r="D449" s="228" t="s">
        <v>226</v>
      </c>
      <c r="E449" s="239" t="s">
        <v>28</v>
      </c>
      <c r="F449" s="240" t="s">
        <v>735</v>
      </c>
      <c r="G449" s="238"/>
      <c r="H449" s="241">
        <v>4</v>
      </c>
      <c r="I449" s="242"/>
      <c r="J449" s="238"/>
      <c r="K449" s="238"/>
      <c r="L449" s="243"/>
      <c r="M449" s="244"/>
      <c r="N449" s="245"/>
      <c r="O449" s="245"/>
      <c r="P449" s="245"/>
      <c r="Q449" s="245"/>
      <c r="R449" s="245"/>
      <c r="S449" s="245"/>
      <c r="T449" s="246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47" t="s">
        <v>226</v>
      </c>
      <c r="AU449" s="247" t="s">
        <v>84</v>
      </c>
      <c r="AV449" s="14" t="s">
        <v>84</v>
      </c>
      <c r="AW449" s="14" t="s">
        <v>35</v>
      </c>
      <c r="AX449" s="14" t="s">
        <v>82</v>
      </c>
      <c r="AY449" s="247" t="s">
        <v>215</v>
      </c>
    </row>
    <row r="450" spans="1:65" s="2" customFormat="1" ht="24.15" customHeight="1">
      <c r="A450" s="40"/>
      <c r="B450" s="41"/>
      <c r="C450" s="208" t="s">
        <v>736</v>
      </c>
      <c r="D450" s="208" t="s">
        <v>217</v>
      </c>
      <c r="E450" s="209" t="s">
        <v>737</v>
      </c>
      <c r="F450" s="210" t="s">
        <v>738</v>
      </c>
      <c r="G450" s="211" t="s">
        <v>276</v>
      </c>
      <c r="H450" s="212">
        <v>18.56</v>
      </c>
      <c r="I450" s="213"/>
      <c r="J450" s="214">
        <f>ROUND(I450*H450,2)</f>
        <v>0</v>
      </c>
      <c r="K450" s="210" t="s">
        <v>221</v>
      </c>
      <c r="L450" s="46"/>
      <c r="M450" s="215" t="s">
        <v>28</v>
      </c>
      <c r="N450" s="216" t="s">
        <v>45</v>
      </c>
      <c r="O450" s="86"/>
      <c r="P450" s="217">
        <f>O450*H450</f>
        <v>0</v>
      </c>
      <c r="Q450" s="217">
        <v>0.01363</v>
      </c>
      <c r="R450" s="217">
        <f>Q450*H450</f>
        <v>0.2529728</v>
      </c>
      <c r="S450" s="217">
        <v>0</v>
      </c>
      <c r="T450" s="218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19" t="s">
        <v>313</v>
      </c>
      <c r="AT450" s="219" t="s">
        <v>217</v>
      </c>
      <c r="AU450" s="219" t="s">
        <v>84</v>
      </c>
      <c r="AY450" s="19" t="s">
        <v>215</v>
      </c>
      <c r="BE450" s="220">
        <f>IF(N450="základní",J450,0)</f>
        <v>0</v>
      </c>
      <c r="BF450" s="220">
        <f>IF(N450="snížená",J450,0)</f>
        <v>0</v>
      </c>
      <c r="BG450" s="220">
        <f>IF(N450="zákl. přenesená",J450,0)</f>
        <v>0</v>
      </c>
      <c r="BH450" s="220">
        <f>IF(N450="sníž. přenesená",J450,0)</f>
        <v>0</v>
      </c>
      <c r="BI450" s="220">
        <f>IF(N450="nulová",J450,0)</f>
        <v>0</v>
      </c>
      <c r="BJ450" s="19" t="s">
        <v>82</v>
      </c>
      <c r="BK450" s="220">
        <f>ROUND(I450*H450,2)</f>
        <v>0</v>
      </c>
      <c r="BL450" s="19" t="s">
        <v>313</v>
      </c>
      <c r="BM450" s="219" t="s">
        <v>739</v>
      </c>
    </row>
    <row r="451" spans="1:47" s="2" customFormat="1" ht="12">
      <c r="A451" s="40"/>
      <c r="B451" s="41"/>
      <c r="C451" s="42"/>
      <c r="D451" s="221" t="s">
        <v>224</v>
      </c>
      <c r="E451" s="42"/>
      <c r="F451" s="222" t="s">
        <v>740</v>
      </c>
      <c r="G451" s="42"/>
      <c r="H451" s="42"/>
      <c r="I451" s="223"/>
      <c r="J451" s="42"/>
      <c r="K451" s="42"/>
      <c r="L451" s="46"/>
      <c r="M451" s="224"/>
      <c r="N451" s="225"/>
      <c r="O451" s="86"/>
      <c r="P451" s="86"/>
      <c r="Q451" s="86"/>
      <c r="R451" s="86"/>
      <c r="S451" s="86"/>
      <c r="T451" s="87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T451" s="19" t="s">
        <v>224</v>
      </c>
      <c r="AU451" s="19" t="s">
        <v>84</v>
      </c>
    </row>
    <row r="452" spans="1:51" s="13" customFormat="1" ht="12">
      <c r="A452" s="13"/>
      <c r="B452" s="226"/>
      <c r="C452" s="227"/>
      <c r="D452" s="228" t="s">
        <v>226</v>
      </c>
      <c r="E452" s="229" t="s">
        <v>28</v>
      </c>
      <c r="F452" s="230" t="s">
        <v>734</v>
      </c>
      <c r="G452" s="227"/>
      <c r="H452" s="229" t="s">
        <v>28</v>
      </c>
      <c r="I452" s="231"/>
      <c r="J452" s="227"/>
      <c r="K452" s="227"/>
      <c r="L452" s="232"/>
      <c r="M452" s="233"/>
      <c r="N452" s="234"/>
      <c r="O452" s="234"/>
      <c r="P452" s="234"/>
      <c r="Q452" s="234"/>
      <c r="R452" s="234"/>
      <c r="S452" s="234"/>
      <c r="T452" s="235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6" t="s">
        <v>226</v>
      </c>
      <c r="AU452" s="236" t="s">
        <v>84</v>
      </c>
      <c r="AV452" s="13" t="s">
        <v>82</v>
      </c>
      <c r="AW452" s="13" t="s">
        <v>35</v>
      </c>
      <c r="AX452" s="13" t="s">
        <v>74</v>
      </c>
      <c r="AY452" s="236" t="s">
        <v>215</v>
      </c>
    </row>
    <row r="453" spans="1:51" s="14" customFormat="1" ht="12">
      <c r="A453" s="14"/>
      <c r="B453" s="237"/>
      <c r="C453" s="238"/>
      <c r="D453" s="228" t="s">
        <v>226</v>
      </c>
      <c r="E453" s="239" t="s">
        <v>28</v>
      </c>
      <c r="F453" s="240" t="s">
        <v>741</v>
      </c>
      <c r="G453" s="238"/>
      <c r="H453" s="241">
        <v>18.56</v>
      </c>
      <c r="I453" s="242"/>
      <c r="J453" s="238"/>
      <c r="K453" s="238"/>
      <c r="L453" s="243"/>
      <c r="M453" s="244"/>
      <c r="N453" s="245"/>
      <c r="O453" s="245"/>
      <c r="P453" s="245"/>
      <c r="Q453" s="245"/>
      <c r="R453" s="245"/>
      <c r="S453" s="245"/>
      <c r="T453" s="246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7" t="s">
        <v>226</v>
      </c>
      <c r="AU453" s="247" t="s">
        <v>84</v>
      </c>
      <c r="AV453" s="14" t="s">
        <v>84</v>
      </c>
      <c r="AW453" s="14" t="s">
        <v>35</v>
      </c>
      <c r="AX453" s="14" t="s">
        <v>82</v>
      </c>
      <c r="AY453" s="247" t="s">
        <v>215</v>
      </c>
    </row>
    <row r="454" spans="1:65" s="2" customFormat="1" ht="37.8" customHeight="1">
      <c r="A454" s="40"/>
      <c r="B454" s="41"/>
      <c r="C454" s="208" t="s">
        <v>742</v>
      </c>
      <c r="D454" s="208" t="s">
        <v>217</v>
      </c>
      <c r="E454" s="209" t="s">
        <v>743</v>
      </c>
      <c r="F454" s="210" t="s">
        <v>744</v>
      </c>
      <c r="G454" s="211" t="s">
        <v>582</v>
      </c>
      <c r="H454" s="212">
        <v>1</v>
      </c>
      <c r="I454" s="213"/>
      <c r="J454" s="214">
        <f>ROUND(I454*H454,2)</f>
        <v>0</v>
      </c>
      <c r="K454" s="210" t="s">
        <v>28</v>
      </c>
      <c r="L454" s="46"/>
      <c r="M454" s="215" t="s">
        <v>28</v>
      </c>
      <c r="N454" s="216" t="s">
        <v>45</v>
      </c>
      <c r="O454" s="86"/>
      <c r="P454" s="217">
        <f>O454*H454</f>
        <v>0</v>
      </c>
      <c r="Q454" s="217">
        <v>0</v>
      </c>
      <c r="R454" s="217">
        <f>Q454*H454</f>
        <v>0</v>
      </c>
      <c r="S454" s="217">
        <v>0</v>
      </c>
      <c r="T454" s="218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19" t="s">
        <v>313</v>
      </c>
      <c r="AT454" s="219" t="s">
        <v>217</v>
      </c>
      <c r="AU454" s="219" t="s">
        <v>84</v>
      </c>
      <c r="AY454" s="19" t="s">
        <v>215</v>
      </c>
      <c r="BE454" s="220">
        <f>IF(N454="základní",J454,0)</f>
        <v>0</v>
      </c>
      <c r="BF454" s="220">
        <f>IF(N454="snížená",J454,0)</f>
        <v>0</v>
      </c>
      <c r="BG454" s="220">
        <f>IF(N454="zákl. přenesená",J454,0)</f>
        <v>0</v>
      </c>
      <c r="BH454" s="220">
        <f>IF(N454="sníž. přenesená",J454,0)</f>
        <v>0</v>
      </c>
      <c r="BI454" s="220">
        <f>IF(N454="nulová",J454,0)</f>
        <v>0</v>
      </c>
      <c r="BJ454" s="19" t="s">
        <v>82</v>
      </c>
      <c r="BK454" s="220">
        <f>ROUND(I454*H454,2)</f>
        <v>0</v>
      </c>
      <c r="BL454" s="19" t="s">
        <v>313</v>
      </c>
      <c r="BM454" s="219" t="s">
        <v>745</v>
      </c>
    </row>
    <row r="455" spans="1:51" s="13" customFormat="1" ht="12">
      <c r="A455" s="13"/>
      <c r="B455" s="226"/>
      <c r="C455" s="227"/>
      <c r="D455" s="228" t="s">
        <v>226</v>
      </c>
      <c r="E455" s="229" t="s">
        <v>28</v>
      </c>
      <c r="F455" s="230" t="s">
        <v>734</v>
      </c>
      <c r="G455" s="227"/>
      <c r="H455" s="229" t="s">
        <v>28</v>
      </c>
      <c r="I455" s="231"/>
      <c r="J455" s="227"/>
      <c r="K455" s="227"/>
      <c r="L455" s="232"/>
      <c r="M455" s="233"/>
      <c r="N455" s="234"/>
      <c r="O455" s="234"/>
      <c r="P455" s="234"/>
      <c r="Q455" s="234"/>
      <c r="R455" s="234"/>
      <c r="S455" s="234"/>
      <c r="T455" s="235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6" t="s">
        <v>226</v>
      </c>
      <c r="AU455" s="236" t="s">
        <v>84</v>
      </c>
      <c r="AV455" s="13" t="s">
        <v>82</v>
      </c>
      <c r="AW455" s="13" t="s">
        <v>35</v>
      </c>
      <c r="AX455" s="13" t="s">
        <v>74</v>
      </c>
      <c r="AY455" s="236" t="s">
        <v>215</v>
      </c>
    </row>
    <row r="456" spans="1:51" s="14" customFormat="1" ht="12">
      <c r="A456" s="14"/>
      <c r="B456" s="237"/>
      <c r="C456" s="238"/>
      <c r="D456" s="228" t="s">
        <v>226</v>
      </c>
      <c r="E456" s="239" t="s">
        <v>28</v>
      </c>
      <c r="F456" s="240" t="s">
        <v>82</v>
      </c>
      <c r="G456" s="238"/>
      <c r="H456" s="241">
        <v>1</v>
      </c>
      <c r="I456" s="242"/>
      <c r="J456" s="238"/>
      <c r="K456" s="238"/>
      <c r="L456" s="243"/>
      <c r="M456" s="244"/>
      <c r="N456" s="245"/>
      <c r="O456" s="245"/>
      <c r="P456" s="245"/>
      <c r="Q456" s="245"/>
      <c r="R456" s="245"/>
      <c r="S456" s="245"/>
      <c r="T456" s="246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7" t="s">
        <v>226</v>
      </c>
      <c r="AU456" s="247" t="s">
        <v>84</v>
      </c>
      <c r="AV456" s="14" t="s">
        <v>84</v>
      </c>
      <c r="AW456" s="14" t="s">
        <v>35</v>
      </c>
      <c r="AX456" s="14" t="s">
        <v>82</v>
      </c>
      <c r="AY456" s="247" t="s">
        <v>215</v>
      </c>
    </row>
    <row r="457" spans="1:65" s="2" customFormat="1" ht="37.8" customHeight="1">
      <c r="A457" s="40"/>
      <c r="B457" s="41"/>
      <c r="C457" s="208" t="s">
        <v>746</v>
      </c>
      <c r="D457" s="208" t="s">
        <v>217</v>
      </c>
      <c r="E457" s="209" t="s">
        <v>747</v>
      </c>
      <c r="F457" s="210" t="s">
        <v>748</v>
      </c>
      <c r="G457" s="211" t="s">
        <v>243</v>
      </c>
      <c r="H457" s="212">
        <v>797.454</v>
      </c>
      <c r="I457" s="213"/>
      <c r="J457" s="214">
        <f>ROUND(I457*H457,2)</f>
        <v>0</v>
      </c>
      <c r="K457" s="210" t="s">
        <v>221</v>
      </c>
      <c r="L457" s="46"/>
      <c r="M457" s="215" t="s">
        <v>28</v>
      </c>
      <c r="N457" s="216" t="s">
        <v>45</v>
      </c>
      <c r="O457" s="86"/>
      <c r="P457" s="217">
        <f>O457*H457</f>
        <v>0</v>
      </c>
      <c r="Q457" s="217">
        <v>0</v>
      </c>
      <c r="R457" s="217">
        <f>Q457*H457</f>
        <v>0</v>
      </c>
      <c r="S457" s="217">
        <v>0</v>
      </c>
      <c r="T457" s="218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19" t="s">
        <v>313</v>
      </c>
      <c r="AT457" s="219" t="s">
        <v>217</v>
      </c>
      <c r="AU457" s="219" t="s">
        <v>84</v>
      </c>
      <c r="AY457" s="19" t="s">
        <v>215</v>
      </c>
      <c r="BE457" s="220">
        <f>IF(N457="základní",J457,0)</f>
        <v>0</v>
      </c>
      <c r="BF457" s="220">
        <f>IF(N457="snížená",J457,0)</f>
        <v>0</v>
      </c>
      <c r="BG457" s="220">
        <f>IF(N457="zákl. přenesená",J457,0)</f>
        <v>0</v>
      </c>
      <c r="BH457" s="220">
        <f>IF(N457="sníž. přenesená",J457,0)</f>
        <v>0</v>
      </c>
      <c r="BI457" s="220">
        <f>IF(N457="nulová",J457,0)</f>
        <v>0</v>
      </c>
      <c r="BJ457" s="19" t="s">
        <v>82</v>
      </c>
      <c r="BK457" s="220">
        <f>ROUND(I457*H457,2)</f>
        <v>0</v>
      </c>
      <c r="BL457" s="19" t="s">
        <v>313</v>
      </c>
      <c r="BM457" s="219" t="s">
        <v>749</v>
      </c>
    </row>
    <row r="458" spans="1:47" s="2" customFormat="1" ht="12">
      <c r="A458" s="40"/>
      <c r="B458" s="41"/>
      <c r="C458" s="42"/>
      <c r="D458" s="221" t="s">
        <v>224</v>
      </c>
      <c r="E458" s="42"/>
      <c r="F458" s="222" t="s">
        <v>750</v>
      </c>
      <c r="G458" s="42"/>
      <c r="H458" s="42"/>
      <c r="I458" s="223"/>
      <c r="J458" s="42"/>
      <c r="K458" s="42"/>
      <c r="L458" s="46"/>
      <c r="M458" s="224"/>
      <c r="N458" s="225"/>
      <c r="O458" s="86"/>
      <c r="P458" s="86"/>
      <c r="Q458" s="86"/>
      <c r="R458" s="86"/>
      <c r="S458" s="86"/>
      <c r="T458" s="87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T458" s="19" t="s">
        <v>224</v>
      </c>
      <c r="AU458" s="19" t="s">
        <v>84</v>
      </c>
    </row>
    <row r="459" spans="1:51" s="13" customFormat="1" ht="12">
      <c r="A459" s="13"/>
      <c r="B459" s="226"/>
      <c r="C459" s="227"/>
      <c r="D459" s="228" t="s">
        <v>226</v>
      </c>
      <c r="E459" s="229" t="s">
        <v>28</v>
      </c>
      <c r="F459" s="230" t="s">
        <v>734</v>
      </c>
      <c r="G459" s="227"/>
      <c r="H459" s="229" t="s">
        <v>28</v>
      </c>
      <c r="I459" s="231"/>
      <c r="J459" s="227"/>
      <c r="K459" s="227"/>
      <c r="L459" s="232"/>
      <c r="M459" s="233"/>
      <c r="N459" s="234"/>
      <c r="O459" s="234"/>
      <c r="P459" s="234"/>
      <c r="Q459" s="234"/>
      <c r="R459" s="234"/>
      <c r="S459" s="234"/>
      <c r="T459" s="235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6" t="s">
        <v>226</v>
      </c>
      <c r="AU459" s="236" t="s">
        <v>84</v>
      </c>
      <c r="AV459" s="13" t="s">
        <v>82</v>
      </c>
      <c r="AW459" s="13" t="s">
        <v>35</v>
      </c>
      <c r="AX459" s="13" t="s">
        <v>74</v>
      </c>
      <c r="AY459" s="236" t="s">
        <v>215</v>
      </c>
    </row>
    <row r="460" spans="1:51" s="14" customFormat="1" ht="12">
      <c r="A460" s="14"/>
      <c r="B460" s="237"/>
      <c r="C460" s="238"/>
      <c r="D460" s="228" t="s">
        <v>226</v>
      </c>
      <c r="E460" s="239" t="s">
        <v>28</v>
      </c>
      <c r="F460" s="240" t="s">
        <v>751</v>
      </c>
      <c r="G460" s="238"/>
      <c r="H460" s="241">
        <v>797.454</v>
      </c>
      <c r="I460" s="242"/>
      <c r="J460" s="238"/>
      <c r="K460" s="238"/>
      <c r="L460" s="243"/>
      <c r="M460" s="244"/>
      <c r="N460" s="245"/>
      <c r="O460" s="245"/>
      <c r="P460" s="245"/>
      <c r="Q460" s="245"/>
      <c r="R460" s="245"/>
      <c r="S460" s="245"/>
      <c r="T460" s="246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47" t="s">
        <v>226</v>
      </c>
      <c r="AU460" s="247" t="s">
        <v>84</v>
      </c>
      <c r="AV460" s="14" t="s">
        <v>84</v>
      </c>
      <c r="AW460" s="14" t="s">
        <v>35</v>
      </c>
      <c r="AX460" s="14" t="s">
        <v>74</v>
      </c>
      <c r="AY460" s="247" t="s">
        <v>215</v>
      </c>
    </row>
    <row r="461" spans="1:51" s="15" customFormat="1" ht="12">
      <c r="A461" s="15"/>
      <c r="B461" s="248"/>
      <c r="C461" s="249"/>
      <c r="D461" s="228" t="s">
        <v>226</v>
      </c>
      <c r="E461" s="250" t="s">
        <v>169</v>
      </c>
      <c r="F461" s="251" t="s">
        <v>230</v>
      </c>
      <c r="G461" s="249"/>
      <c r="H461" s="252">
        <v>797.454</v>
      </c>
      <c r="I461" s="253"/>
      <c r="J461" s="249"/>
      <c r="K461" s="249"/>
      <c r="L461" s="254"/>
      <c r="M461" s="255"/>
      <c r="N461" s="256"/>
      <c r="O461" s="256"/>
      <c r="P461" s="256"/>
      <c r="Q461" s="256"/>
      <c r="R461" s="256"/>
      <c r="S461" s="256"/>
      <c r="T461" s="257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58" t="s">
        <v>226</v>
      </c>
      <c r="AU461" s="258" t="s">
        <v>84</v>
      </c>
      <c r="AV461" s="15" t="s">
        <v>222</v>
      </c>
      <c r="AW461" s="15" t="s">
        <v>35</v>
      </c>
      <c r="AX461" s="15" t="s">
        <v>82</v>
      </c>
      <c r="AY461" s="258" t="s">
        <v>215</v>
      </c>
    </row>
    <row r="462" spans="1:65" s="2" customFormat="1" ht="16.5" customHeight="1">
      <c r="A462" s="40"/>
      <c r="B462" s="41"/>
      <c r="C462" s="259" t="s">
        <v>752</v>
      </c>
      <c r="D462" s="259" t="s">
        <v>231</v>
      </c>
      <c r="E462" s="260" t="s">
        <v>753</v>
      </c>
      <c r="F462" s="261" t="s">
        <v>754</v>
      </c>
      <c r="G462" s="262" t="s">
        <v>220</v>
      </c>
      <c r="H462" s="263">
        <v>22.807</v>
      </c>
      <c r="I462" s="264"/>
      <c r="J462" s="265">
        <f>ROUND(I462*H462,2)</f>
        <v>0</v>
      </c>
      <c r="K462" s="261" t="s">
        <v>221</v>
      </c>
      <c r="L462" s="266"/>
      <c r="M462" s="267" t="s">
        <v>28</v>
      </c>
      <c r="N462" s="268" t="s">
        <v>45</v>
      </c>
      <c r="O462" s="86"/>
      <c r="P462" s="217">
        <f>O462*H462</f>
        <v>0</v>
      </c>
      <c r="Q462" s="217">
        <v>0.55</v>
      </c>
      <c r="R462" s="217">
        <f>Q462*H462</f>
        <v>12.54385</v>
      </c>
      <c r="S462" s="217">
        <v>0</v>
      </c>
      <c r="T462" s="218">
        <f>S462*H462</f>
        <v>0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19" t="s">
        <v>411</v>
      </c>
      <c r="AT462" s="219" t="s">
        <v>231</v>
      </c>
      <c r="AU462" s="219" t="s">
        <v>84</v>
      </c>
      <c r="AY462" s="19" t="s">
        <v>215</v>
      </c>
      <c r="BE462" s="220">
        <f>IF(N462="základní",J462,0)</f>
        <v>0</v>
      </c>
      <c r="BF462" s="220">
        <f>IF(N462="snížená",J462,0)</f>
        <v>0</v>
      </c>
      <c r="BG462" s="220">
        <f>IF(N462="zákl. přenesená",J462,0)</f>
        <v>0</v>
      </c>
      <c r="BH462" s="220">
        <f>IF(N462="sníž. přenesená",J462,0)</f>
        <v>0</v>
      </c>
      <c r="BI462" s="220">
        <f>IF(N462="nulová",J462,0)</f>
        <v>0</v>
      </c>
      <c r="BJ462" s="19" t="s">
        <v>82</v>
      </c>
      <c r="BK462" s="220">
        <f>ROUND(I462*H462,2)</f>
        <v>0</v>
      </c>
      <c r="BL462" s="19" t="s">
        <v>313</v>
      </c>
      <c r="BM462" s="219" t="s">
        <v>755</v>
      </c>
    </row>
    <row r="463" spans="1:51" s="14" customFormat="1" ht="12">
      <c r="A463" s="14"/>
      <c r="B463" s="237"/>
      <c r="C463" s="238"/>
      <c r="D463" s="228" t="s">
        <v>226</v>
      </c>
      <c r="E463" s="239" t="s">
        <v>28</v>
      </c>
      <c r="F463" s="240" t="s">
        <v>756</v>
      </c>
      <c r="G463" s="238"/>
      <c r="H463" s="241">
        <v>9.649</v>
      </c>
      <c r="I463" s="242"/>
      <c r="J463" s="238"/>
      <c r="K463" s="238"/>
      <c r="L463" s="243"/>
      <c r="M463" s="244"/>
      <c r="N463" s="245"/>
      <c r="O463" s="245"/>
      <c r="P463" s="245"/>
      <c r="Q463" s="245"/>
      <c r="R463" s="245"/>
      <c r="S463" s="245"/>
      <c r="T463" s="246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7" t="s">
        <v>226</v>
      </c>
      <c r="AU463" s="247" t="s">
        <v>84</v>
      </c>
      <c r="AV463" s="14" t="s">
        <v>84</v>
      </c>
      <c r="AW463" s="14" t="s">
        <v>35</v>
      </c>
      <c r="AX463" s="14" t="s">
        <v>74</v>
      </c>
      <c r="AY463" s="247" t="s">
        <v>215</v>
      </c>
    </row>
    <row r="464" spans="1:51" s="14" customFormat="1" ht="12">
      <c r="A464" s="14"/>
      <c r="B464" s="237"/>
      <c r="C464" s="238"/>
      <c r="D464" s="228" t="s">
        <v>226</v>
      </c>
      <c r="E464" s="239" t="s">
        <v>28</v>
      </c>
      <c r="F464" s="240" t="s">
        <v>757</v>
      </c>
      <c r="G464" s="238"/>
      <c r="H464" s="241">
        <v>13.158</v>
      </c>
      <c r="I464" s="242"/>
      <c r="J464" s="238"/>
      <c r="K464" s="238"/>
      <c r="L464" s="243"/>
      <c r="M464" s="244"/>
      <c r="N464" s="245"/>
      <c r="O464" s="245"/>
      <c r="P464" s="245"/>
      <c r="Q464" s="245"/>
      <c r="R464" s="245"/>
      <c r="S464" s="245"/>
      <c r="T464" s="246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47" t="s">
        <v>226</v>
      </c>
      <c r="AU464" s="247" t="s">
        <v>84</v>
      </c>
      <c r="AV464" s="14" t="s">
        <v>84</v>
      </c>
      <c r="AW464" s="14" t="s">
        <v>35</v>
      </c>
      <c r="AX464" s="14" t="s">
        <v>74</v>
      </c>
      <c r="AY464" s="247" t="s">
        <v>215</v>
      </c>
    </row>
    <row r="465" spans="1:51" s="15" customFormat="1" ht="12">
      <c r="A465" s="15"/>
      <c r="B465" s="248"/>
      <c r="C465" s="249"/>
      <c r="D465" s="228" t="s">
        <v>226</v>
      </c>
      <c r="E465" s="250" t="s">
        <v>157</v>
      </c>
      <c r="F465" s="251" t="s">
        <v>230</v>
      </c>
      <c r="G465" s="249"/>
      <c r="H465" s="252">
        <v>22.807</v>
      </c>
      <c r="I465" s="253"/>
      <c r="J465" s="249"/>
      <c r="K465" s="249"/>
      <c r="L465" s="254"/>
      <c r="M465" s="255"/>
      <c r="N465" s="256"/>
      <c r="O465" s="256"/>
      <c r="P465" s="256"/>
      <c r="Q465" s="256"/>
      <c r="R465" s="256"/>
      <c r="S465" s="256"/>
      <c r="T465" s="257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T465" s="258" t="s">
        <v>226</v>
      </c>
      <c r="AU465" s="258" t="s">
        <v>84</v>
      </c>
      <c r="AV465" s="15" t="s">
        <v>222</v>
      </c>
      <c r="AW465" s="15" t="s">
        <v>35</v>
      </c>
      <c r="AX465" s="15" t="s">
        <v>82</v>
      </c>
      <c r="AY465" s="258" t="s">
        <v>215</v>
      </c>
    </row>
    <row r="466" spans="1:65" s="2" customFormat="1" ht="49.05" customHeight="1">
      <c r="A466" s="40"/>
      <c r="B466" s="41"/>
      <c r="C466" s="208" t="s">
        <v>758</v>
      </c>
      <c r="D466" s="208" t="s">
        <v>217</v>
      </c>
      <c r="E466" s="209" t="s">
        <v>759</v>
      </c>
      <c r="F466" s="210" t="s">
        <v>760</v>
      </c>
      <c r="G466" s="211" t="s">
        <v>243</v>
      </c>
      <c r="H466" s="212">
        <v>398.727</v>
      </c>
      <c r="I466" s="213"/>
      <c r="J466" s="214">
        <f>ROUND(I466*H466,2)</f>
        <v>0</v>
      </c>
      <c r="K466" s="210" t="s">
        <v>221</v>
      </c>
      <c r="L466" s="46"/>
      <c r="M466" s="215" t="s">
        <v>28</v>
      </c>
      <c r="N466" s="216" t="s">
        <v>45</v>
      </c>
      <c r="O466" s="86"/>
      <c r="P466" s="217">
        <f>O466*H466</f>
        <v>0</v>
      </c>
      <c r="Q466" s="217">
        <v>0</v>
      </c>
      <c r="R466" s="217">
        <f>Q466*H466</f>
        <v>0</v>
      </c>
      <c r="S466" s="217">
        <v>0.015</v>
      </c>
      <c r="T466" s="218">
        <f>S466*H466</f>
        <v>5.980904999999999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19" t="s">
        <v>313</v>
      </c>
      <c r="AT466" s="219" t="s">
        <v>217</v>
      </c>
      <c r="AU466" s="219" t="s">
        <v>84</v>
      </c>
      <c r="AY466" s="19" t="s">
        <v>215</v>
      </c>
      <c r="BE466" s="220">
        <f>IF(N466="základní",J466,0)</f>
        <v>0</v>
      </c>
      <c r="BF466" s="220">
        <f>IF(N466="snížená",J466,0)</f>
        <v>0</v>
      </c>
      <c r="BG466" s="220">
        <f>IF(N466="zákl. přenesená",J466,0)</f>
        <v>0</v>
      </c>
      <c r="BH466" s="220">
        <f>IF(N466="sníž. přenesená",J466,0)</f>
        <v>0</v>
      </c>
      <c r="BI466" s="220">
        <f>IF(N466="nulová",J466,0)</f>
        <v>0</v>
      </c>
      <c r="BJ466" s="19" t="s">
        <v>82</v>
      </c>
      <c r="BK466" s="220">
        <f>ROUND(I466*H466,2)</f>
        <v>0</v>
      </c>
      <c r="BL466" s="19" t="s">
        <v>313</v>
      </c>
      <c r="BM466" s="219" t="s">
        <v>761</v>
      </c>
    </row>
    <row r="467" spans="1:47" s="2" customFormat="1" ht="12">
      <c r="A467" s="40"/>
      <c r="B467" s="41"/>
      <c r="C467" s="42"/>
      <c r="D467" s="221" t="s">
        <v>224</v>
      </c>
      <c r="E467" s="42"/>
      <c r="F467" s="222" t="s">
        <v>762</v>
      </c>
      <c r="G467" s="42"/>
      <c r="H467" s="42"/>
      <c r="I467" s="223"/>
      <c r="J467" s="42"/>
      <c r="K467" s="42"/>
      <c r="L467" s="46"/>
      <c r="M467" s="224"/>
      <c r="N467" s="225"/>
      <c r="O467" s="86"/>
      <c r="P467" s="86"/>
      <c r="Q467" s="86"/>
      <c r="R467" s="86"/>
      <c r="S467" s="86"/>
      <c r="T467" s="87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T467" s="19" t="s">
        <v>224</v>
      </c>
      <c r="AU467" s="19" t="s">
        <v>84</v>
      </c>
    </row>
    <row r="468" spans="1:51" s="14" customFormat="1" ht="12">
      <c r="A468" s="14"/>
      <c r="B468" s="237"/>
      <c r="C468" s="238"/>
      <c r="D468" s="228" t="s">
        <v>226</v>
      </c>
      <c r="E468" s="239" t="s">
        <v>28</v>
      </c>
      <c r="F468" s="240" t="s">
        <v>92</v>
      </c>
      <c r="G468" s="238"/>
      <c r="H468" s="241">
        <v>398.727</v>
      </c>
      <c r="I468" s="242"/>
      <c r="J468" s="238"/>
      <c r="K468" s="238"/>
      <c r="L468" s="243"/>
      <c r="M468" s="244"/>
      <c r="N468" s="245"/>
      <c r="O468" s="245"/>
      <c r="P468" s="245"/>
      <c r="Q468" s="245"/>
      <c r="R468" s="245"/>
      <c r="S468" s="245"/>
      <c r="T468" s="246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47" t="s">
        <v>226</v>
      </c>
      <c r="AU468" s="247" t="s">
        <v>84</v>
      </c>
      <c r="AV468" s="14" t="s">
        <v>84</v>
      </c>
      <c r="AW468" s="14" t="s">
        <v>35</v>
      </c>
      <c r="AX468" s="14" t="s">
        <v>82</v>
      </c>
      <c r="AY468" s="247" t="s">
        <v>215</v>
      </c>
    </row>
    <row r="469" spans="1:65" s="2" customFormat="1" ht="24.15" customHeight="1">
      <c r="A469" s="40"/>
      <c r="B469" s="41"/>
      <c r="C469" s="208" t="s">
        <v>763</v>
      </c>
      <c r="D469" s="208" t="s">
        <v>217</v>
      </c>
      <c r="E469" s="209" t="s">
        <v>764</v>
      </c>
      <c r="F469" s="210" t="s">
        <v>765</v>
      </c>
      <c r="G469" s="211" t="s">
        <v>276</v>
      </c>
      <c r="H469" s="212">
        <v>468.952</v>
      </c>
      <c r="I469" s="213"/>
      <c r="J469" s="214">
        <f>ROUND(I469*H469,2)</f>
        <v>0</v>
      </c>
      <c r="K469" s="210" t="s">
        <v>221</v>
      </c>
      <c r="L469" s="46"/>
      <c r="M469" s="215" t="s">
        <v>28</v>
      </c>
      <c r="N469" s="216" t="s">
        <v>45</v>
      </c>
      <c r="O469" s="86"/>
      <c r="P469" s="217">
        <f>O469*H469</f>
        <v>0</v>
      </c>
      <c r="Q469" s="217">
        <v>2E-05</v>
      </c>
      <c r="R469" s="217">
        <f>Q469*H469</f>
        <v>0.00937904</v>
      </c>
      <c r="S469" s="217">
        <v>0</v>
      </c>
      <c r="T469" s="218">
        <f>S469*H469</f>
        <v>0</v>
      </c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19" t="s">
        <v>313</v>
      </c>
      <c r="AT469" s="219" t="s">
        <v>217</v>
      </c>
      <c r="AU469" s="219" t="s">
        <v>84</v>
      </c>
      <c r="AY469" s="19" t="s">
        <v>215</v>
      </c>
      <c r="BE469" s="220">
        <f>IF(N469="základní",J469,0)</f>
        <v>0</v>
      </c>
      <c r="BF469" s="220">
        <f>IF(N469="snížená",J469,0)</f>
        <v>0</v>
      </c>
      <c r="BG469" s="220">
        <f>IF(N469="zákl. přenesená",J469,0)</f>
        <v>0</v>
      </c>
      <c r="BH469" s="220">
        <f>IF(N469="sníž. přenesená",J469,0)</f>
        <v>0</v>
      </c>
      <c r="BI469" s="220">
        <f>IF(N469="nulová",J469,0)</f>
        <v>0</v>
      </c>
      <c r="BJ469" s="19" t="s">
        <v>82</v>
      </c>
      <c r="BK469" s="220">
        <f>ROUND(I469*H469,2)</f>
        <v>0</v>
      </c>
      <c r="BL469" s="19" t="s">
        <v>313</v>
      </c>
      <c r="BM469" s="219" t="s">
        <v>766</v>
      </c>
    </row>
    <row r="470" spans="1:47" s="2" customFormat="1" ht="12">
      <c r="A470" s="40"/>
      <c r="B470" s="41"/>
      <c r="C470" s="42"/>
      <c r="D470" s="221" t="s">
        <v>224</v>
      </c>
      <c r="E470" s="42"/>
      <c r="F470" s="222" t="s">
        <v>767</v>
      </c>
      <c r="G470" s="42"/>
      <c r="H470" s="42"/>
      <c r="I470" s="223"/>
      <c r="J470" s="42"/>
      <c r="K470" s="42"/>
      <c r="L470" s="46"/>
      <c r="M470" s="224"/>
      <c r="N470" s="225"/>
      <c r="O470" s="86"/>
      <c r="P470" s="86"/>
      <c r="Q470" s="86"/>
      <c r="R470" s="86"/>
      <c r="S470" s="86"/>
      <c r="T470" s="87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T470" s="19" t="s">
        <v>224</v>
      </c>
      <c r="AU470" s="19" t="s">
        <v>84</v>
      </c>
    </row>
    <row r="471" spans="1:51" s="13" customFormat="1" ht="12">
      <c r="A471" s="13"/>
      <c r="B471" s="226"/>
      <c r="C471" s="227"/>
      <c r="D471" s="228" t="s">
        <v>226</v>
      </c>
      <c r="E471" s="229" t="s">
        <v>28</v>
      </c>
      <c r="F471" s="230" t="s">
        <v>734</v>
      </c>
      <c r="G471" s="227"/>
      <c r="H471" s="229" t="s">
        <v>28</v>
      </c>
      <c r="I471" s="231"/>
      <c r="J471" s="227"/>
      <c r="K471" s="227"/>
      <c r="L471" s="232"/>
      <c r="M471" s="233"/>
      <c r="N471" s="234"/>
      <c r="O471" s="234"/>
      <c r="P471" s="234"/>
      <c r="Q471" s="234"/>
      <c r="R471" s="234"/>
      <c r="S471" s="234"/>
      <c r="T471" s="235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6" t="s">
        <v>226</v>
      </c>
      <c r="AU471" s="236" t="s">
        <v>84</v>
      </c>
      <c r="AV471" s="13" t="s">
        <v>82</v>
      </c>
      <c r="AW471" s="13" t="s">
        <v>35</v>
      </c>
      <c r="AX471" s="13" t="s">
        <v>74</v>
      </c>
      <c r="AY471" s="236" t="s">
        <v>215</v>
      </c>
    </row>
    <row r="472" spans="1:51" s="14" customFormat="1" ht="12">
      <c r="A472" s="14"/>
      <c r="B472" s="237"/>
      <c r="C472" s="238"/>
      <c r="D472" s="228" t="s">
        <v>226</v>
      </c>
      <c r="E472" s="239" t="s">
        <v>28</v>
      </c>
      <c r="F472" s="240" t="s">
        <v>768</v>
      </c>
      <c r="G472" s="238"/>
      <c r="H472" s="241">
        <v>468.952</v>
      </c>
      <c r="I472" s="242"/>
      <c r="J472" s="238"/>
      <c r="K472" s="238"/>
      <c r="L472" s="243"/>
      <c r="M472" s="244"/>
      <c r="N472" s="245"/>
      <c r="O472" s="245"/>
      <c r="P472" s="245"/>
      <c r="Q472" s="245"/>
      <c r="R472" s="245"/>
      <c r="S472" s="245"/>
      <c r="T472" s="246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47" t="s">
        <v>226</v>
      </c>
      <c r="AU472" s="247" t="s">
        <v>84</v>
      </c>
      <c r="AV472" s="14" t="s">
        <v>84</v>
      </c>
      <c r="AW472" s="14" t="s">
        <v>35</v>
      </c>
      <c r="AX472" s="14" t="s">
        <v>74</v>
      </c>
      <c r="AY472" s="247" t="s">
        <v>215</v>
      </c>
    </row>
    <row r="473" spans="1:51" s="15" customFormat="1" ht="12">
      <c r="A473" s="15"/>
      <c r="B473" s="248"/>
      <c r="C473" s="249"/>
      <c r="D473" s="228" t="s">
        <v>226</v>
      </c>
      <c r="E473" s="250" t="s">
        <v>126</v>
      </c>
      <c r="F473" s="251" t="s">
        <v>230</v>
      </c>
      <c r="G473" s="249"/>
      <c r="H473" s="252">
        <v>468.952</v>
      </c>
      <c r="I473" s="253"/>
      <c r="J473" s="249"/>
      <c r="K473" s="249"/>
      <c r="L473" s="254"/>
      <c r="M473" s="255"/>
      <c r="N473" s="256"/>
      <c r="O473" s="256"/>
      <c r="P473" s="256"/>
      <c r="Q473" s="256"/>
      <c r="R473" s="256"/>
      <c r="S473" s="256"/>
      <c r="T473" s="257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58" t="s">
        <v>226</v>
      </c>
      <c r="AU473" s="258" t="s">
        <v>84</v>
      </c>
      <c r="AV473" s="15" t="s">
        <v>222</v>
      </c>
      <c r="AW473" s="15" t="s">
        <v>35</v>
      </c>
      <c r="AX473" s="15" t="s">
        <v>82</v>
      </c>
      <c r="AY473" s="258" t="s">
        <v>215</v>
      </c>
    </row>
    <row r="474" spans="1:65" s="2" customFormat="1" ht="16.5" customHeight="1">
      <c r="A474" s="40"/>
      <c r="B474" s="41"/>
      <c r="C474" s="259" t="s">
        <v>769</v>
      </c>
      <c r="D474" s="259" t="s">
        <v>231</v>
      </c>
      <c r="E474" s="260" t="s">
        <v>770</v>
      </c>
      <c r="F474" s="261" t="s">
        <v>771</v>
      </c>
      <c r="G474" s="262" t="s">
        <v>220</v>
      </c>
      <c r="H474" s="263">
        <v>1.238</v>
      </c>
      <c r="I474" s="264"/>
      <c r="J474" s="265">
        <f>ROUND(I474*H474,2)</f>
        <v>0</v>
      </c>
      <c r="K474" s="261" t="s">
        <v>221</v>
      </c>
      <c r="L474" s="266"/>
      <c r="M474" s="267" t="s">
        <v>28</v>
      </c>
      <c r="N474" s="268" t="s">
        <v>45</v>
      </c>
      <c r="O474" s="86"/>
      <c r="P474" s="217">
        <f>O474*H474</f>
        <v>0</v>
      </c>
      <c r="Q474" s="217">
        <v>0.55</v>
      </c>
      <c r="R474" s="217">
        <f>Q474*H474</f>
        <v>0.6809000000000001</v>
      </c>
      <c r="S474" s="217">
        <v>0</v>
      </c>
      <c r="T474" s="218">
        <f>S474*H474</f>
        <v>0</v>
      </c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R474" s="219" t="s">
        <v>411</v>
      </c>
      <c r="AT474" s="219" t="s">
        <v>231</v>
      </c>
      <c r="AU474" s="219" t="s">
        <v>84</v>
      </c>
      <c r="AY474" s="19" t="s">
        <v>215</v>
      </c>
      <c r="BE474" s="220">
        <f>IF(N474="základní",J474,0)</f>
        <v>0</v>
      </c>
      <c r="BF474" s="220">
        <f>IF(N474="snížená",J474,0)</f>
        <v>0</v>
      </c>
      <c r="BG474" s="220">
        <f>IF(N474="zákl. přenesená",J474,0)</f>
        <v>0</v>
      </c>
      <c r="BH474" s="220">
        <f>IF(N474="sníž. přenesená",J474,0)</f>
        <v>0</v>
      </c>
      <c r="BI474" s="220">
        <f>IF(N474="nulová",J474,0)</f>
        <v>0</v>
      </c>
      <c r="BJ474" s="19" t="s">
        <v>82</v>
      </c>
      <c r="BK474" s="220">
        <f>ROUND(I474*H474,2)</f>
        <v>0</v>
      </c>
      <c r="BL474" s="19" t="s">
        <v>313</v>
      </c>
      <c r="BM474" s="219" t="s">
        <v>772</v>
      </c>
    </row>
    <row r="475" spans="1:51" s="14" customFormat="1" ht="12">
      <c r="A475" s="14"/>
      <c r="B475" s="237"/>
      <c r="C475" s="238"/>
      <c r="D475" s="228" t="s">
        <v>226</v>
      </c>
      <c r="E475" s="239" t="s">
        <v>28</v>
      </c>
      <c r="F475" s="240" t="s">
        <v>773</v>
      </c>
      <c r="G475" s="238"/>
      <c r="H475" s="241">
        <v>1.238</v>
      </c>
      <c r="I475" s="242"/>
      <c r="J475" s="238"/>
      <c r="K475" s="238"/>
      <c r="L475" s="243"/>
      <c r="M475" s="244"/>
      <c r="N475" s="245"/>
      <c r="O475" s="245"/>
      <c r="P475" s="245"/>
      <c r="Q475" s="245"/>
      <c r="R475" s="245"/>
      <c r="S475" s="245"/>
      <c r="T475" s="246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47" t="s">
        <v>226</v>
      </c>
      <c r="AU475" s="247" t="s">
        <v>84</v>
      </c>
      <c r="AV475" s="14" t="s">
        <v>84</v>
      </c>
      <c r="AW475" s="14" t="s">
        <v>35</v>
      </c>
      <c r="AX475" s="14" t="s">
        <v>74</v>
      </c>
      <c r="AY475" s="247" t="s">
        <v>215</v>
      </c>
    </row>
    <row r="476" spans="1:51" s="15" customFormat="1" ht="12">
      <c r="A476" s="15"/>
      <c r="B476" s="248"/>
      <c r="C476" s="249"/>
      <c r="D476" s="228" t="s">
        <v>226</v>
      </c>
      <c r="E476" s="250" t="s">
        <v>159</v>
      </c>
      <c r="F476" s="251" t="s">
        <v>230</v>
      </c>
      <c r="G476" s="249"/>
      <c r="H476" s="252">
        <v>1.238</v>
      </c>
      <c r="I476" s="253"/>
      <c r="J476" s="249"/>
      <c r="K476" s="249"/>
      <c r="L476" s="254"/>
      <c r="M476" s="255"/>
      <c r="N476" s="256"/>
      <c r="O476" s="256"/>
      <c r="P476" s="256"/>
      <c r="Q476" s="256"/>
      <c r="R476" s="256"/>
      <c r="S476" s="256"/>
      <c r="T476" s="257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58" t="s">
        <v>226</v>
      </c>
      <c r="AU476" s="258" t="s">
        <v>84</v>
      </c>
      <c r="AV476" s="15" t="s">
        <v>222</v>
      </c>
      <c r="AW476" s="15" t="s">
        <v>35</v>
      </c>
      <c r="AX476" s="15" t="s">
        <v>82</v>
      </c>
      <c r="AY476" s="258" t="s">
        <v>215</v>
      </c>
    </row>
    <row r="477" spans="1:65" s="2" customFormat="1" ht="37.8" customHeight="1">
      <c r="A477" s="40"/>
      <c r="B477" s="41"/>
      <c r="C477" s="208" t="s">
        <v>774</v>
      </c>
      <c r="D477" s="208" t="s">
        <v>217</v>
      </c>
      <c r="E477" s="209" t="s">
        <v>775</v>
      </c>
      <c r="F477" s="210" t="s">
        <v>776</v>
      </c>
      <c r="G477" s="211" t="s">
        <v>220</v>
      </c>
      <c r="H477" s="212">
        <v>24.045</v>
      </c>
      <c r="I477" s="213"/>
      <c r="J477" s="214">
        <f>ROUND(I477*H477,2)</f>
        <v>0</v>
      </c>
      <c r="K477" s="210" t="s">
        <v>221</v>
      </c>
      <c r="L477" s="46"/>
      <c r="M477" s="215" t="s">
        <v>28</v>
      </c>
      <c r="N477" s="216" t="s">
        <v>45</v>
      </c>
      <c r="O477" s="86"/>
      <c r="P477" s="217">
        <f>O477*H477</f>
        <v>0</v>
      </c>
      <c r="Q477" s="217">
        <v>0.02337</v>
      </c>
      <c r="R477" s="217">
        <f>Q477*H477</f>
        <v>0.56193165</v>
      </c>
      <c r="S477" s="217">
        <v>0</v>
      </c>
      <c r="T477" s="218">
        <f>S477*H477</f>
        <v>0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19" t="s">
        <v>313</v>
      </c>
      <c r="AT477" s="219" t="s">
        <v>217</v>
      </c>
      <c r="AU477" s="219" t="s">
        <v>84</v>
      </c>
      <c r="AY477" s="19" t="s">
        <v>215</v>
      </c>
      <c r="BE477" s="220">
        <f>IF(N477="základní",J477,0)</f>
        <v>0</v>
      </c>
      <c r="BF477" s="220">
        <f>IF(N477="snížená",J477,0)</f>
        <v>0</v>
      </c>
      <c r="BG477" s="220">
        <f>IF(N477="zákl. přenesená",J477,0)</f>
        <v>0</v>
      </c>
      <c r="BH477" s="220">
        <f>IF(N477="sníž. přenesená",J477,0)</f>
        <v>0</v>
      </c>
      <c r="BI477" s="220">
        <f>IF(N477="nulová",J477,0)</f>
        <v>0</v>
      </c>
      <c r="BJ477" s="19" t="s">
        <v>82</v>
      </c>
      <c r="BK477" s="220">
        <f>ROUND(I477*H477,2)</f>
        <v>0</v>
      </c>
      <c r="BL477" s="19" t="s">
        <v>313</v>
      </c>
      <c r="BM477" s="219" t="s">
        <v>777</v>
      </c>
    </row>
    <row r="478" spans="1:47" s="2" customFormat="1" ht="12">
      <c r="A478" s="40"/>
      <c r="B478" s="41"/>
      <c r="C478" s="42"/>
      <c r="D478" s="221" t="s">
        <v>224</v>
      </c>
      <c r="E478" s="42"/>
      <c r="F478" s="222" t="s">
        <v>778</v>
      </c>
      <c r="G478" s="42"/>
      <c r="H478" s="42"/>
      <c r="I478" s="223"/>
      <c r="J478" s="42"/>
      <c r="K478" s="42"/>
      <c r="L478" s="46"/>
      <c r="M478" s="224"/>
      <c r="N478" s="225"/>
      <c r="O478" s="86"/>
      <c r="P478" s="86"/>
      <c r="Q478" s="86"/>
      <c r="R478" s="86"/>
      <c r="S478" s="86"/>
      <c r="T478" s="87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T478" s="19" t="s">
        <v>224</v>
      </c>
      <c r="AU478" s="19" t="s">
        <v>84</v>
      </c>
    </row>
    <row r="479" spans="1:51" s="14" customFormat="1" ht="12">
      <c r="A479" s="14"/>
      <c r="B479" s="237"/>
      <c r="C479" s="238"/>
      <c r="D479" s="228" t="s">
        <v>226</v>
      </c>
      <c r="E479" s="239" t="s">
        <v>28</v>
      </c>
      <c r="F479" s="240" t="s">
        <v>157</v>
      </c>
      <c r="G479" s="238"/>
      <c r="H479" s="241">
        <v>22.807</v>
      </c>
      <c r="I479" s="242"/>
      <c r="J479" s="238"/>
      <c r="K479" s="238"/>
      <c r="L479" s="243"/>
      <c r="M479" s="244"/>
      <c r="N479" s="245"/>
      <c r="O479" s="245"/>
      <c r="P479" s="245"/>
      <c r="Q479" s="245"/>
      <c r="R479" s="245"/>
      <c r="S479" s="245"/>
      <c r="T479" s="246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47" t="s">
        <v>226</v>
      </c>
      <c r="AU479" s="247" t="s">
        <v>84</v>
      </c>
      <c r="AV479" s="14" t="s">
        <v>84</v>
      </c>
      <c r="AW479" s="14" t="s">
        <v>35</v>
      </c>
      <c r="AX479" s="14" t="s">
        <v>74</v>
      </c>
      <c r="AY479" s="247" t="s">
        <v>215</v>
      </c>
    </row>
    <row r="480" spans="1:51" s="14" customFormat="1" ht="12">
      <c r="A480" s="14"/>
      <c r="B480" s="237"/>
      <c r="C480" s="238"/>
      <c r="D480" s="228" t="s">
        <v>226</v>
      </c>
      <c r="E480" s="239" t="s">
        <v>28</v>
      </c>
      <c r="F480" s="240" t="s">
        <v>159</v>
      </c>
      <c r="G480" s="238"/>
      <c r="H480" s="241">
        <v>1.238</v>
      </c>
      <c r="I480" s="242"/>
      <c r="J480" s="238"/>
      <c r="K480" s="238"/>
      <c r="L480" s="243"/>
      <c r="M480" s="244"/>
      <c r="N480" s="245"/>
      <c r="O480" s="245"/>
      <c r="P480" s="245"/>
      <c r="Q480" s="245"/>
      <c r="R480" s="245"/>
      <c r="S480" s="245"/>
      <c r="T480" s="246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47" t="s">
        <v>226</v>
      </c>
      <c r="AU480" s="247" t="s">
        <v>84</v>
      </c>
      <c r="AV480" s="14" t="s">
        <v>84</v>
      </c>
      <c r="AW480" s="14" t="s">
        <v>35</v>
      </c>
      <c r="AX480" s="14" t="s">
        <v>74</v>
      </c>
      <c r="AY480" s="247" t="s">
        <v>215</v>
      </c>
    </row>
    <row r="481" spans="1:51" s="15" customFormat="1" ht="12">
      <c r="A481" s="15"/>
      <c r="B481" s="248"/>
      <c r="C481" s="249"/>
      <c r="D481" s="228" t="s">
        <v>226</v>
      </c>
      <c r="E481" s="250" t="s">
        <v>28</v>
      </c>
      <c r="F481" s="251" t="s">
        <v>230</v>
      </c>
      <c r="G481" s="249"/>
      <c r="H481" s="252">
        <v>24.045</v>
      </c>
      <c r="I481" s="253"/>
      <c r="J481" s="249"/>
      <c r="K481" s="249"/>
      <c r="L481" s="254"/>
      <c r="M481" s="255"/>
      <c r="N481" s="256"/>
      <c r="O481" s="256"/>
      <c r="P481" s="256"/>
      <c r="Q481" s="256"/>
      <c r="R481" s="256"/>
      <c r="S481" s="256"/>
      <c r="T481" s="257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T481" s="258" t="s">
        <v>226</v>
      </c>
      <c r="AU481" s="258" t="s">
        <v>84</v>
      </c>
      <c r="AV481" s="15" t="s">
        <v>222</v>
      </c>
      <c r="AW481" s="15" t="s">
        <v>35</v>
      </c>
      <c r="AX481" s="15" t="s">
        <v>82</v>
      </c>
      <c r="AY481" s="258" t="s">
        <v>215</v>
      </c>
    </row>
    <row r="482" spans="1:65" s="2" customFormat="1" ht="37.8" customHeight="1">
      <c r="A482" s="40"/>
      <c r="B482" s="41"/>
      <c r="C482" s="208" t="s">
        <v>779</v>
      </c>
      <c r="D482" s="208" t="s">
        <v>217</v>
      </c>
      <c r="E482" s="209" t="s">
        <v>780</v>
      </c>
      <c r="F482" s="210" t="s">
        <v>781</v>
      </c>
      <c r="G482" s="211" t="s">
        <v>243</v>
      </c>
      <c r="H482" s="212">
        <v>40.89</v>
      </c>
      <c r="I482" s="213"/>
      <c r="J482" s="214">
        <f>ROUND(I482*H482,2)</f>
        <v>0</v>
      </c>
      <c r="K482" s="210" t="s">
        <v>221</v>
      </c>
      <c r="L482" s="46"/>
      <c r="M482" s="215" t="s">
        <v>28</v>
      </c>
      <c r="N482" s="216" t="s">
        <v>45</v>
      </c>
      <c r="O482" s="86"/>
      <c r="P482" s="217">
        <f>O482*H482</f>
        <v>0</v>
      </c>
      <c r="Q482" s="217">
        <v>0</v>
      </c>
      <c r="R482" s="217">
        <f>Q482*H482</f>
        <v>0</v>
      </c>
      <c r="S482" s="217">
        <v>0</v>
      </c>
      <c r="T482" s="218">
        <f>S482*H482</f>
        <v>0</v>
      </c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R482" s="219" t="s">
        <v>313</v>
      </c>
      <c r="AT482" s="219" t="s">
        <v>217</v>
      </c>
      <c r="AU482" s="219" t="s">
        <v>84</v>
      </c>
      <c r="AY482" s="19" t="s">
        <v>215</v>
      </c>
      <c r="BE482" s="220">
        <f>IF(N482="základní",J482,0)</f>
        <v>0</v>
      </c>
      <c r="BF482" s="220">
        <f>IF(N482="snížená",J482,0)</f>
        <v>0</v>
      </c>
      <c r="BG482" s="220">
        <f>IF(N482="zákl. přenesená",J482,0)</f>
        <v>0</v>
      </c>
      <c r="BH482" s="220">
        <f>IF(N482="sníž. přenesená",J482,0)</f>
        <v>0</v>
      </c>
      <c r="BI482" s="220">
        <f>IF(N482="nulová",J482,0)</f>
        <v>0</v>
      </c>
      <c r="BJ482" s="19" t="s">
        <v>82</v>
      </c>
      <c r="BK482" s="220">
        <f>ROUND(I482*H482,2)</f>
        <v>0</v>
      </c>
      <c r="BL482" s="19" t="s">
        <v>313</v>
      </c>
      <c r="BM482" s="219" t="s">
        <v>782</v>
      </c>
    </row>
    <row r="483" spans="1:47" s="2" customFormat="1" ht="12">
      <c r="A483" s="40"/>
      <c r="B483" s="41"/>
      <c r="C483" s="42"/>
      <c r="D483" s="221" t="s">
        <v>224</v>
      </c>
      <c r="E483" s="42"/>
      <c r="F483" s="222" t="s">
        <v>783</v>
      </c>
      <c r="G483" s="42"/>
      <c r="H483" s="42"/>
      <c r="I483" s="223"/>
      <c r="J483" s="42"/>
      <c r="K483" s="42"/>
      <c r="L483" s="46"/>
      <c r="M483" s="224"/>
      <c r="N483" s="225"/>
      <c r="O483" s="86"/>
      <c r="P483" s="86"/>
      <c r="Q483" s="86"/>
      <c r="R483" s="86"/>
      <c r="S483" s="86"/>
      <c r="T483" s="87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T483" s="19" t="s">
        <v>224</v>
      </c>
      <c r="AU483" s="19" t="s">
        <v>84</v>
      </c>
    </row>
    <row r="484" spans="1:51" s="13" customFormat="1" ht="12">
      <c r="A484" s="13"/>
      <c r="B484" s="226"/>
      <c r="C484" s="227"/>
      <c r="D484" s="228" t="s">
        <v>226</v>
      </c>
      <c r="E484" s="229" t="s">
        <v>28</v>
      </c>
      <c r="F484" s="230" t="s">
        <v>262</v>
      </c>
      <c r="G484" s="227"/>
      <c r="H484" s="229" t="s">
        <v>28</v>
      </c>
      <c r="I484" s="231"/>
      <c r="J484" s="227"/>
      <c r="K484" s="227"/>
      <c r="L484" s="232"/>
      <c r="M484" s="233"/>
      <c r="N484" s="234"/>
      <c r="O484" s="234"/>
      <c r="P484" s="234"/>
      <c r="Q484" s="234"/>
      <c r="R484" s="234"/>
      <c r="S484" s="234"/>
      <c r="T484" s="235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6" t="s">
        <v>226</v>
      </c>
      <c r="AU484" s="236" t="s">
        <v>84</v>
      </c>
      <c r="AV484" s="13" t="s">
        <v>82</v>
      </c>
      <c r="AW484" s="13" t="s">
        <v>35</v>
      </c>
      <c r="AX484" s="13" t="s">
        <v>74</v>
      </c>
      <c r="AY484" s="236" t="s">
        <v>215</v>
      </c>
    </row>
    <row r="485" spans="1:51" s="14" customFormat="1" ht="12">
      <c r="A485" s="14"/>
      <c r="B485" s="237"/>
      <c r="C485" s="238"/>
      <c r="D485" s="228" t="s">
        <v>226</v>
      </c>
      <c r="E485" s="239" t="s">
        <v>28</v>
      </c>
      <c r="F485" s="240" t="s">
        <v>784</v>
      </c>
      <c r="G485" s="238"/>
      <c r="H485" s="241">
        <v>40.89</v>
      </c>
      <c r="I485" s="242"/>
      <c r="J485" s="238"/>
      <c r="K485" s="238"/>
      <c r="L485" s="243"/>
      <c r="M485" s="244"/>
      <c r="N485" s="245"/>
      <c r="O485" s="245"/>
      <c r="P485" s="245"/>
      <c r="Q485" s="245"/>
      <c r="R485" s="245"/>
      <c r="S485" s="245"/>
      <c r="T485" s="246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47" t="s">
        <v>226</v>
      </c>
      <c r="AU485" s="247" t="s">
        <v>84</v>
      </c>
      <c r="AV485" s="14" t="s">
        <v>84</v>
      </c>
      <c r="AW485" s="14" t="s">
        <v>35</v>
      </c>
      <c r="AX485" s="14" t="s">
        <v>74</v>
      </c>
      <c r="AY485" s="247" t="s">
        <v>215</v>
      </c>
    </row>
    <row r="486" spans="1:51" s="15" customFormat="1" ht="12">
      <c r="A486" s="15"/>
      <c r="B486" s="248"/>
      <c r="C486" s="249"/>
      <c r="D486" s="228" t="s">
        <v>226</v>
      </c>
      <c r="E486" s="250" t="s">
        <v>172</v>
      </c>
      <c r="F486" s="251" t="s">
        <v>230</v>
      </c>
      <c r="G486" s="249"/>
      <c r="H486" s="252">
        <v>40.89</v>
      </c>
      <c r="I486" s="253"/>
      <c r="J486" s="249"/>
      <c r="K486" s="249"/>
      <c r="L486" s="254"/>
      <c r="M486" s="255"/>
      <c r="N486" s="256"/>
      <c r="O486" s="256"/>
      <c r="P486" s="256"/>
      <c r="Q486" s="256"/>
      <c r="R486" s="256"/>
      <c r="S486" s="256"/>
      <c r="T486" s="257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58" t="s">
        <v>226</v>
      </c>
      <c r="AU486" s="258" t="s">
        <v>84</v>
      </c>
      <c r="AV486" s="15" t="s">
        <v>222</v>
      </c>
      <c r="AW486" s="15" t="s">
        <v>35</v>
      </c>
      <c r="AX486" s="15" t="s">
        <v>82</v>
      </c>
      <c r="AY486" s="258" t="s">
        <v>215</v>
      </c>
    </row>
    <row r="487" spans="1:65" s="2" customFormat="1" ht="16.5" customHeight="1">
      <c r="A487" s="40"/>
      <c r="B487" s="41"/>
      <c r="C487" s="259" t="s">
        <v>785</v>
      </c>
      <c r="D487" s="259" t="s">
        <v>231</v>
      </c>
      <c r="E487" s="260" t="s">
        <v>753</v>
      </c>
      <c r="F487" s="261" t="s">
        <v>754</v>
      </c>
      <c r="G487" s="262" t="s">
        <v>220</v>
      </c>
      <c r="H487" s="263">
        <v>1.169</v>
      </c>
      <c r="I487" s="264"/>
      <c r="J487" s="265">
        <f>ROUND(I487*H487,2)</f>
        <v>0</v>
      </c>
      <c r="K487" s="261" t="s">
        <v>221</v>
      </c>
      <c r="L487" s="266"/>
      <c r="M487" s="267" t="s">
        <v>28</v>
      </c>
      <c r="N487" s="268" t="s">
        <v>45</v>
      </c>
      <c r="O487" s="86"/>
      <c r="P487" s="217">
        <f>O487*H487</f>
        <v>0</v>
      </c>
      <c r="Q487" s="217">
        <v>0.55</v>
      </c>
      <c r="R487" s="217">
        <f>Q487*H487</f>
        <v>0.64295</v>
      </c>
      <c r="S487" s="217">
        <v>0</v>
      </c>
      <c r="T487" s="218">
        <f>S487*H487</f>
        <v>0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19" t="s">
        <v>411</v>
      </c>
      <c r="AT487" s="219" t="s">
        <v>231</v>
      </c>
      <c r="AU487" s="219" t="s">
        <v>84</v>
      </c>
      <c r="AY487" s="19" t="s">
        <v>215</v>
      </c>
      <c r="BE487" s="220">
        <f>IF(N487="základní",J487,0)</f>
        <v>0</v>
      </c>
      <c r="BF487" s="220">
        <f>IF(N487="snížená",J487,0)</f>
        <v>0</v>
      </c>
      <c r="BG487" s="220">
        <f>IF(N487="zákl. přenesená",J487,0)</f>
        <v>0</v>
      </c>
      <c r="BH487" s="220">
        <f>IF(N487="sníž. přenesená",J487,0)</f>
        <v>0</v>
      </c>
      <c r="BI487" s="220">
        <f>IF(N487="nulová",J487,0)</f>
        <v>0</v>
      </c>
      <c r="BJ487" s="19" t="s">
        <v>82</v>
      </c>
      <c r="BK487" s="220">
        <f>ROUND(I487*H487,2)</f>
        <v>0</v>
      </c>
      <c r="BL487" s="19" t="s">
        <v>313</v>
      </c>
      <c r="BM487" s="219" t="s">
        <v>786</v>
      </c>
    </row>
    <row r="488" spans="1:51" s="14" customFormat="1" ht="12">
      <c r="A488" s="14"/>
      <c r="B488" s="237"/>
      <c r="C488" s="238"/>
      <c r="D488" s="228" t="s">
        <v>226</v>
      </c>
      <c r="E488" s="239" t="s">
        <v>28</v>
      </c>
      <c r="F488" s="240" t="s">
        <v>787</v>
      </c>
      <c r="G488" s="238"/>
      <c r="H488" s="241">
        <v>1.169</v>
      </c>
      <c r="I488" s="242"/>
      <c r="J488" s="238"/>
      <c r="K488" s="238"/>
      <c r="L488" s="243"/>
      <c r="M488" s="244"/>
      <c r="N488" s="245"/>
      <c r="O488" s="245"/>
      <c r="P488" s="245"/>
      <c r="Q488" s="245"/>
      <c r="R488" s="245"/>
      <c r="S488" s="245"/>
      <c r="T488" s="246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47" t="s">
        <v>226</v>
      </c>
      <c r="AU488" s="247" t="s">
        <v>84</v>
      </c>
      <c r="AV488" s="14" t="s">
        <v>84</v>
      </c>
      <c r="AW488" s="14" t="s">
        <v>35</v>
      </c>
      <c r="AX488" s="14" t="s">
        <v>74</v>
      </c>
      <c r="AY488" s="247" t="s">
        <v>215</v>
      </c>
    </row>
    <row r="489" spans="1:51" s="15" customFormat="1" ht="12">
      <c r="A489" s="15"/>
      <c r="B489" s="248"/>
      <c r="C489" s="249"/>
      <c r="D489" s="228" t="s">
        <v>226</v>
      </c>
      <c r="E489" s="250" t="s">
        <v>155</v>
      </c>
      <c r="F489" s="251" t="s">
        <v>230</v>
      </c>
      <c r="G489" s="249"/>
      <c r="H489" s="252">
        <v>1.169</v>
      </c>
      <c r="I489" s="253"/>
      <c r="J489" s="249"/>
      <c r="K489" s="249"/>
      <c r="L489" s="254"/>
      <c r="M489" s="255"/>
      <c r="N489" s="256"/>
      <c r="O489" s="256"/>
      <c r="P489" s="256"/>
      <c r="Q489" s="256"/>
      <c r="R489" s="256"/>
      <c r="S489" s="256"/>
      <c r="T489" s="257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T489" s="258" t="s">
        <v>226</v>
      </c>
      <c r="AU489" s="258" t="s">
        <v>84</v>
      </c>
      <c r="AV489" s="15" t="s">
        <v>222</v>
      </c>
      <c r="AW489" s="15" t="s">
        <v>35</v>
      </c>
      <c r="AX489" s="15" t="s">
        <v>82</v>
      </c>
      <c r="AY489" s="258" t="s">
        <v>215</v>
      </c>
    </row>
    <row r="490" spans="1:65" s="2" customFormat="1" ht="24.15" customHeight="1">
      <c r="A490" s="40"/>
      <c r="B490" s="41"/>
      <c r="C490" s="208" t="s">
        <v>344</v>
      </c>
      <c r="D490" s="208" t="s">
        <v>217</v>
      </c>
      <c r="E490" s="209" t="s">
        <v>788</v>
      </c>
      <c r="F490" s="210" t="s">
        <v>789</v>
      </c>
      <c r="G490" s="211" t="s">
        <v>243</v>
      </c>
      <c r="H490" s="212">
        <v>53.2</v>
      </c>
      <c r="I490" s="213"/>
      <c r="J490" s="214">
        <f>ROUND(I490*H490,2)</f>
        <v>0</v>
      </c>
      <c r="K490" s="210" t="s">
        <v>221</v>
      </c>
      <c r="L490" s="46"/>
      <c r="M490" s="215" t="s">
        <v>28</v>
      </c>
      <c r="N490" s="216" t="s">
        <v>45</v>
      </c>
      <c r="O490" s="86"/>
      <c r="P490" s="217">
        <f>O490*H490</f>
        <v>0</v>
      </c>
      <c r="Q490" s="217">
        <v>0</v>
      </c>
      <c r="R490" s="217">
        <f>Q490*H490</f>
        <v>0</v>
      </c>
      <c r="S490" s="217">
        <v>0.014</v>
      </c>
      <c r="T490" s="218">
        <f>S490*H490</f>
        <v>0.7448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19" t="s">
        <v>313</v>
      </c>
      <c r="AT490" s="219" t="s">
        <v>217</v>
      </c>
      <c r="AU490" s="219" t="s">
        <v>84</v>
      </c>
      <c r="AY490" s="19" t="s">
        <v>215</v>
      </c>
      <c r="BE490" s="220">
        <f>IF(N490="základní",J490,0)</f>
        <v>0</v>
      </c>
      <c r="BF490" s="220">
        <f>IF(N490="snížená",J490,0)</f>
        <v>0</v>
      </c>
      <c r="BG490" s="220">
        <f>IF(N490="zákl. přenesená",J490,0)</f>
        <v>0</v>
      </c>
      <c r="BH490" s="220">
        <f>IF(N490="sníž. přenesená",J490,0)</f>
        <v>0</v>
      </c>
      <c r="BI490" s="220">
        <f>IF(N490="nulová",J490,0)</f>
        <v>0</v>
      </c>
      <c r="BJ490" s="19" t="s">
        <v>82</v>
      </c>
      <c r="BK490" s="220">
        <f>ROUND(I490*H490,2)</f>
        <v>0</v>
      </c>
      <c r="BL490" s="19" t="s">
        <v>313</v>
      </c>
      <c r="BM490" s="219" t="s">
        <v>790</v>
      </c>
    </row>
    <row r="491" spans="1:47" s="2" customFormat="1" ht="12">
      <c r="A491" s="40"/>
      <c r="B491" s="41"/>
      <c r="C491" s="42"/>
      <c r="D491" s="221" t="s">
        <v>224</v>
      </c>
      <c r="E491" s="42"/>
      <c r="F491" s="222" t="s">
        <v>791</v>
      </c>
      <c r="G491" s="42"/>
      <c r="H491" s="42"/>
      <c r="I491" s="223"/>
      <c r="J491" s="42"/>
      <c r="K491" s="42"/>
      <c r="L491" s="46"/>
      <c r="M491" s="224"/>
      <c r="N491" s="225"/>
      <c r="O491" s="86"/>
      <c r="P491" s="86"/>
      <c r="Q491" s="86"/>
      <c r="R491" s="86"/>
      <c r="S491" s="86"/>
      <c r="T491" s="87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T491" s="19" t="s">
        <v>224</v>
      </c>
      <c r="AU491" s="19" t="s">
        <v>84</v>
      </c>
    </row>
    <row r="492" spans="1:51" s="13" customFormat="1" ht="12">
      <c r="A492" s="13"/>
      <c r="B492" s="226"/>
      <c r="C492" s="227"/>
      <c r="D492" s="228" t="s">
        <v>226</v>
      </c>
      <c r="E492" s="229" t="s">
        <v>28</v>
      </c>
      <c r="F492" s="230" t="s">
        <v>497</v>
      </c>
      <c r="G492" s="227"/>
      <c r="H492" s="229" t="s">
        <v>28</v>
      </c>
      <c r="I492" s="231"/>
      <c r="J492" s="227"/>
      <c r="K492" s="227"/>
      <c r="L492" s="232"/>
      <c r="M492" s="233"/>
      <c r="N492" s="234"/>
      <c r="O492" s="234"/>
      <c r="P492" s="234"/>
      <c r="Q492" s="234"/>
      <c r="R492" s="234"/>
      <c r="S492" s="234"/>
      <c r="T492" s="235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6" t="s">
        <v>226</v>
      </c>
      <c r="AU492" s="236" t="s">
        <v>84</v>
      </c>
      <c r="AV492" s="13" t="s">
        <v>82</v>
      </c>
      <c r="AW492" s="13" t="s">
        <v>35</v>
      </c>
      <c r="AX492" s="13" t="s">
        <v>74</v>
      </c>
      <c r="AY492" s="236" t="s">
        <v>215</v>
      </c>
    </row>
    <row r="493" spans="1:51" s="14" customFormat="1" ht="12">
      <c r="A493" s="14"/>
      <c r="B493" s="237"/>
      <c r="C493" s="238"/>
      <c r="D493" s="228" t="s">
        <v>226</v>
      </c>
      <c r="E493" s="239" t="s">
        <v>28</v>
      </c>
      <c r="F493" s="240" t="s">
        <v>792</v>
      </c>
      <c r="G493" s="238"/>
      <c r="H493" s="241">
        <v>53.2</v>
      </c>
      <c r="I493" s="242"/>
      <c r="J493" s="238"/>
      <c r="K493" s="238"/>
      <c r="L493" s="243"/>
      <c r="M493" s="244"/>
      <c r="N493" s="245"/>
      <c r="O493" s="245"/>
      <c r="P493" s="245"/>
      <c r="Q493" s="245"/>
      <c r="R493" s="245"/>
      <c r="S493" s="245"/>
      <c r="T493" s="246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7" t="s">
        <v>226</v>
      </c>
      <c r="AU493" s="247" t="s">
        <v>84</v>
      </c>
      <c r="AV493" s="14" t="s">
        <v>84</v>
      </c>
      <c r="AW493" s="14" t="s">
        <v>35</v>
      </c>
      <c r="AX493" s="14" t="s">
        <v>74</v>
      </c>
      <c r="AY493" s="247" t="s">
        <v>215</v>
      </c>
    </row>
    <row r="494" spans="1:51" s="15" customFormat="1" ht="12">
      <c r="A494" s="15"/>
      <c r="B494" s="248"/>
      <c r="C494" s="249"/>
      <c r="D494" s="228" t="s">
        <v>226</v>
      </c>
      <c r="E494" s="250" t="s">
        <v>793</v>
      </c>
      <c r="F494" s="251" t="s">
        <v>230</v>
      </c>
      <c r="G494" s="249"/>
      <c r="H494" s="252">
        <v>53.2</v>
      </c>
      <c r="I494" s="253"/>
      <c r="J494" s="249"/>
      <c r="K494" s="249"/>
      <c r="L494" s="254"/>
      <c r="M494" s="255"/>
      <c r="N494" s="256"/>
      <c r="O494" s="256"/>
      <c r="P494" s="256"/>
      <c r="Q494" s="256"/>
      <c r="R494" s="256"/>
      <c r="S494" s="256"/>
      <c r="T494" s="257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T494" s="258" t="s">
        <v>226</v>
      </c>
      <c r="AU494" s="258" t="s">
        <v>84</v>
      </c>
      <c r="AV494" s="15" t="s">
        <v>222</v>
      </c>
      <c r="AW494" s="15" t="s">
        <v>35</v>
      </c>
      <c r="AX494" s="15" t="s">
        <v>82</v>
      </c>
      <c r="AY494" s="258" t="s">
        <v>215</v>
      </c>
    </row>
    <row r="495" spans="1:65" s="2" customFormat="1" ht="37.8" customHeight="1">
      <c r="A495" s="40"/>
      <c r="B495" s="41"/>
      <c r="C495" s="208" t="s">
        <v>409</v>
      </c>
      <c r="D495" s="208" t="s">
        <v>217</v>
      </c>
      <c r="E495" s="209" t="s">
        <v>794</v>
      </c>
      <c r="F495" s="210" t="s">
        <v>795</v>
      </c>
      <c r="G495" s="211" t="s">
        <v>276</v>
      </c>
      <c r="H495" s="212">
        <v>82.5</v>
      </c>
      <c r="I495" s="213"/>
      <c r="J495" s="214">
        <f>ROUND(I495*H495,2)</f>
        <v>0</v>
      </c>
      <c r="K495" s="210" t="s">
        <v>221</v>
      </c>
      <c r="L495" s="46"/>
      <c r="M495" s="215" t="s">
        <v>28</v>
      </c>
      <c r="N495" s="216" t="s">
        <v>45</v>
      </c>
      <c r="O495" s="86"/>
      <c r="P495" s="217">
        <f>O495*H495</f>
        <v>0</v>
      </c>
      <c r="Q495" s="217">
        <v>0</v>
      </c>
      <c r="R495" s="217">
        <f>Q495*H495</f>
        <v>0</v>
      </c>
      <c r="S495" s="217">
        <v>0</v>
      </c>
      <c r="T495" s="218">
        <f>S495*H495</f>
        <v>0</v>
      </c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R495" s="219" t="s">
        <v>313</v>
      </c>
      <c r="AT495" s="219" t="s">
        <v>217</v>
      </c>
      <c r="AU495" s="219" t="s">
        <v>84</v>
      </c>
      <c r="AY495" s="19" t="s">
        <v>215</v>
      </c>
      <c r="BE495" s="220">
        <f>IF(N495="základní",J495,0)</f>
        <v>0</v>
      </c>
      <c r="BF495" s="220">
        <f>IF(N495="snížená",J495,0)</f>
        <v>0</v>
      </c>
      <c r="BG495" s="220">
        <f>IF(N495="zákl. přenesená",J495,0)</f>
        <v>0</v>
      </c>
      <c r="BH495" s="220">
        <f>IF(N495="sníž. přenesená",J495,0)</f>
        <v>0</v>
      </c>
      <c r="BI495" s="220">
        <f>IF(N495="nulová",J495,0)</f>
        <v>0</v>
      </c>
      <c r="BJ495" s="19" t="s">
        <v>82</v>
      </c>
      <c r="BK495" s="220">
        <f>ROUND(I495*H495,2)</f>
        <v>0</v>
      </c>
      <c r="BL495" s="19" t="s">
        <v>313</v>
      </c>
      <c r="BM495" s="219" t="s">
        <v>796</v>
      </c>
    </row>
    <row r="496" spans="1:47" s="2" customFormat="1" ht="12">
      <c r="A496" s="40"/>
      <c r="B496" s="41"/>
      <c r="C496" s="42"/>
      <c r="D496" s="221" t="s">
        <v>224</v>
      </c>
      <c r="E496" s="42"/>
      <c r="F496" s="222" t="s">
        <v>797</v>
      </c>
      <c r="G496" s="42"/>
      <c r="H496" s="42"/>
      <c r="I496" s="223"/>
      <c r="J496" s="42"/>
      <c r="K496" s="42"/>
      <c r="L496" s="46"/>
      <c r="M496" s="224"/>
      <c r="N496" s="225"/>
      <c r="O496" s="86"/>
      <c r="P496" s="86"/>
      <c r="Q496" s="86"/>
      <c r="R496" s="86"/>
      <c r="S496" s="86"/>
      <c r="T496" s="87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T496" s="19" t="s">
        <v>224</v>
      </c>
      <c r="AU496" s="19" t="s">
        <v>84</v>
      </c>
    </row>
    <row r="497" spans="1:51" s="13" customFormat="1" ht="12">
      <c r="A497" s="13"/>
      <c r="B497" s="226"/>
      <c r="C497" s="227"/>
      <c r="D497" s="228" t="s">
        <v>226</v>
      </c>
      <c r="E497" s="229" t="s">
        <v>28</v>
      </c>
      <c r="F497" s="230" t="s">
        <v>262</v>
      </c>
      <c r="G497" s="227"/>
      <c r="H497" s="229" t="s">
        <v>28</v>
      </c>
      <c r="I497" s="231"/>
      <c r="J497" s="227"/>
      <c r="K497" s="227"/>
      <c r="L497" s="232"/>
      <c r="M497" s="233"/>
      <c r="N497" s="234"/>
      <c r="O497" s="234"/>
      <c r="P497" s="234"/>
      <c r="Q497" s="234"/>
      <c r="R497" s="234"/>
      <c r="S497" s="234"/>
      <c r="T497" s="235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6" t="s">
        <v>226</v>
      </c>
      <c r="AU497" s="236" t="s">
        <v>84</v>
      </c>
      <c r="AV497" s="13" t="s">
        <v>82</v>
      </c>
      <c r="AW497" s="13" t="s">
        <v>35</v>
      </c>
      <c r="AX497" s="13" t="s">
        <v>74</v>
      </c>
      <c r="AY497" s="236" t="s">
        <v>215</v>
      </c>
    </row>
    <row r="498" spans="1:51" s="14" customFormat="1" ht="12">
      <c r="A498" s="14"/>
      <c r="B498" s="237"/>
      <c r="C498" s="238"/>
      <c r="D498" s="228" t="s">
        <v>226</v>
      </c>
      <c r="E498" s="239" t="s">
        <v>28</v>
      </c>
      <c r="F498" s="240" t="s">
        <v>798</v>
      </c>
      <c r="G498" s="238"/>
      <c r="H498" s="241">
        <v>82.5</v>
      </c>
      <c r="I498" s="242"/>
      <c r="J498" s="238"/>
      <c r="K498" s="238"/>
      <c r="L498" s="243"/>
      <c r="M498" s="244"/>
      <c r="N498" s="245"/>
      <c r="O498" s="245"/>
      <c r="P498" s="245"/>
      <c r="Q498" s="245"/>
      <c r="R498" s="245"/>
      <c r="S498" s="245"/>
      <c r="T498" s="246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47" t="s">
        <v>226</v>
      </c>
      <c r="AU498" s="247" t="s">
        <v>84</v>
      </c>
      <c r="AV498" s="14" t="s">
        <v>84</v>
      </c>
      <c r="AW498" s="14" t="s">
        <v>35</v>
      </c>
      <c r="AX498" s="14" t="s">
        <v>74</v>
      </c>
      <c r="AY498" s="247" t="s">
        <v>215</v>
      </c>
    </row>
    <row r="499" spans="1:51" s="15" customFormat="1" ht="12">
      <c r="A499" s="15"/>
      <c r="B499" s="248"/>
      <c r="C499" s="249"/>
      <c r="D499" s="228" t="s">
        <v>226</v>
      </c>
      <c r="E499" s="250" t="s">
        <v>167</v>
      </c>
      <c r="F499" s="251" t="s">
        <v>230</v>
      </c>
      <c r="G499" s="249"/>
      <c r="H499" s="252">
        <v>82.5</v>
      </c>
      <c r="I499" s="253"/>
      <c r="J499" s="249"/>
      <c r="K499" s="249"/>
      <c r="L499" s="254"/>
      <c r="M499" s="255"/>
      <c r="N499" s="256"/>
      <c r="O499" s="256"/>
      <c r="P499" s="256"/>
      <c r="Q499" s="256"/>
      <c r="R499" s="256"/>
      <c r="S499" s="256"/>
      <c r="T499" s="257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58" t="s">
        <v>226</v>
      </c>
      <c r="AU499" s="258" t="s">
        <v>84</v>
      </c>
      <c r="AV499" s="15" t="s">
        <v>222</v>
      </c>
      <c r="AW499" s="15" t="s">
        <v>35</v>
      </c>
      <c r="AX499" s="15" t="s">
        <v>82</v>
      </c>
      <c r="AY499" s="258" t="s">
        <v>215</v>
      </c>
    </row>
    <row r="500" spans="1:65" s="2" customFormat="1" ht="21.75" customHeight="1">
      <c r="A500" s="40"/>
      <c r="B500" s="41"/>
      <c r="C500" s="259" t="s">
        <v>438</v>
      </c>
      <c r="D500" s="259" t="s">
        <v>231</v>
      </c>
      <c r="E500" s="260" t="s">
        <v>799</v>
      </c>
      <c r="F500" s="261" t="s">
        <v>800</v>
      </c>
      <c r="G500" s="262" t="s">
        <v>220</v>
      </c>
      <c r="H500" s="263">
        <v>1.452</v>
      </c>
      <c r="I500" s="264"/>
      <c r="J500" s="265">
        <f>ROUND(I500*H500,2)</f>
        <v>0</v>
      </c>
      <c r="K500" s="261" t="s">
        <v>221</v>
      </c>
      <c r="L500" s="266"/>
      <c r="M500" s="267" t="s">
        <v>28</v>
      </c>
      <c r="N500" s="268" t="s">
        <v>45</v>
      </c>
      <c r="O500" s="86"/>
      <c r="P500" s="217">
        <f>O500*H500</f>
        <v>0</v>
      </c>
      <c r="Q500" s="217">
        <v>0.55</v>
      </c>
      <c r="R500" s="217">
        <f>Q500*H500</f>
        <v>0.7986000000000001</v>
      </c>
      <c r="S500" s="217">
        <v>0</v>
      </c>
      <c r="T500" s="218">
        <f>S500*H500</f>
        <v>0</v>
      </c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R500" s="219" t="s">
        <v>411</v>
      </c>
      <c r="AT500" s="219" t="s">
        <v>231</v>
      </c>
      <c r="AU500" s="219" t="s">
        <v>84</v>
      </c>
      <c r="AY500" s="19" t="s">
        <v>215</v>
      </c>
      <c r="BE500" s="220">
        <f>IF(N500="základní",J500,0)</f>
        <v>0</v>
      </c>
      <c r="BF500" s="220">
        <f>IF(N500="snížená",J500,0)</f>
        <v>0</v>
      </c>
      <c r="BG500" s="220">
        <f>IF(N500="zákl. přenesená",J500,0)</f>
        <v>0</v>
      </c>
      <c r="BH500" s="220">
        <f>IF(N500="sníž. přenesená",J500,0)</f>
        <v>0</v>
      </c>
      <c r="BI500" s="220">
        <f>IF(N500="nulová",J500,0)</f>
        <v>0</v>
      </c>
      <c r="BJ500" s="19" t="s">
        <v>82</v>
      </c>
      <c r="BK500" s="220">
        <f>ROUND(I500*H500,2)</f>
        <v>0</v>
      </c>
      <c r="BL500" s="19" t="s">
        <v>313</v>
      </c>
      <c r="BM500" s="219" t="s">
        <v>801</v>
      </c>
    </row>
    <row r="501" spans="1:51" s="14" customFormat="1" ht="12">
      <c r="A501" s="14"/>
      <c r="B501" s="237"/>
      <c r="C501" s="238"/>
      <c r="D501" s="228" t="s">
        <v>226</v>
      </c>
      <c r="E501" s="239" t="s">
        <v>28</v>
      </c>
      <c r="F501" s="240" t="s">
        <v>802</v>
      </c>
      <c r="G501" s="238"/>
      <c r="H501" s="241">
        <v>1.452</v>
      </c>
      <c r="I501" s="242"/>
      <c r="J501" s="238"/>
      <c r="K501" s="238"/>
      <c r="L501" s="243"/>
      <c r="M501" s="244"/>
      <c r="N501" s="245"/>
      <c r="O501" s="245"/>
      <c r="P501" s="245"/>
      <c r="Q501" s="245"/>
      <c r="R501" s="245"/>
      <c r="S501" s="245"/>
      <c r="T501" s="246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47" t="s">
        <v>226</v>
      </c>
      <c r="AU501" s="247" t="s">
        <v>84</v>
      </c>
      <c r="AV501" s="14" t="s">
        <v>84</v>
      </c>
      <c r="AW501" s="14" t="s">
        <v>35</v>
      </c>
      <c r="AX501" s="14" t="s">
        <v>74</v>
      </c>
      <c r="AY501" s="247" t="s">
        <v>215</v>
      </c>
    </row>
    <row r="502" spans="1:51" s="15" customFormat="1" ht="12">
      <c r="A502" s="15"/>
      <c r="B502" s="248"/>
      <c r="C502" s="249"/>
      <c r="D502" s="228" t="s">
        <v>226</v>
      </c>
      <c r="E502" s="250" t="s">
        <v>153</v>
      </c>
      <c r="F502" s="251" t="s">
        <v>230</v>
      </c>
      <c r="G502" s="249"/>
      <c r="H502" s="252">
        <v>1.452</v>
      </c>
      <c r="I502" s="253"/>
      <c r="J502" s="249"/>
      <c r="K502" s="249"/>
      <c r="L502" s="254"/>
      <c r="M502" s="255"/>
      <c r="N502" s="256"/>
      <c r="O502" s="256"/>
      <c r="P502" s="256"/>
      <c r="Q502" s="256"/>
      <c r="R502" s="256"/>
      <c r="S502" s="256"/>
      <c r="T502" s="257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T502" s="258" t="s">
        <v>226</v>
      </c>
      <c r="AU502" s="258" t="s">
        <v>84</v>
      </c>
      <c r="AV502" s="15" t="s">
        <v>222</v>
      </c>
      <c r="AW502" s="15" t="s">
        <v>35</v>
      </c>
      <c r="AX502" s="15" t="s">
        <v>82</v>
      </c>
      <c r="AY502" s="258" t="s">
        <v>215</v>
      </c>
    </row>
    <row r="503" spans="1:65" s="2" customFormat="1" ht="24.15" customHeight="1">
      <c r="A503" s="40"/>
      <c r="B503" s="41"/>
      <c r="C503" s="208" t="s">
        <v>803</v>
      </c>
      <c r="D503" s="208" t="s">
        <v>217</v>
      </c>
      <c r="E503" s="209" t="s">
        <v>804</v>
      </c>
      <c r="F503" s="210" t="s">
        <v>805</v>
      </c>
      <c r="G503" s="211" t="s">
        <v>276</v>
      </c>
      <c r="H503" s="212">
        <v>82.5</v>
      </c>
      <c r="I503" s="213"/>
      <c r="J503" s="214">
        <f>ROUND(I503*H503,2)</f>
        <v>0</v>
      </c>
      <c r="K503" s="210" t="s">
        <v>221</v>
      </c>
      <c r="L503" s="46"/>
      <c r="M503" s="215" t="s">
        <v>28</v>
      </c>
      <c r="N503" s="216" t="s">
        <v>45</v>
      </c>
      <c r="O503" s="86"/>
      <c r="P503" s="217">
        <f>O503*H503</f>
        <v>0</v>
      </c>
      <c r="Q503" s="217">
        <v>0</v>
      </c>
      <c r="R503" s="217">
        <f>Q503*H503</f>
        <v>0</v>
      </c>
      <c r="S503" s="217">
        <v>0.017</v>
      </c>
      <c r="T503" s="218">
        <f>S503*H503</f>
        <v>1.4025</v>
      </c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R503" s="219" t="s">
        <v>313</v>
      </c>
      <c r="AT503" s="219" t="s">
        <v>217</v>
      </c>
      <c r="AU503" s="219" t="s">
        <v>84</v>
      </c>
      <c r="AY503" s="19" t="s">
        <v>215</v>
      </c>
      <c r="BE503" s="220">
        <f>IF(N503="základní",J503,0)</f>
        <v>0</v>
      </c>
      <c r="BF503" s="220">
        <f>IF(N503="snížená",J503,0)</f>
        <v>0</v>
      </c>
      <c r="BG503" s="220">
        <f>IF(N503="zákl. přenesená",J503,0)</f>
        <v>0</v>
      </c>
      <c r="BH503" s="220">
        <f>IF(N503="sníž. přenesená",J503,0)</f>
        <v>0</v>
      </c>
      <c r="BI503" s="220">
        <f>IF(N503="nulová",J503,0)</f>
        <v>0</v>
      </c>
      <c r="BJ503" s="19" t="s">
        <v>82</v>
      </c>
      <c r="BK503" s="220">
        <f>ROUND(I503*H503,2)</f>
        <v>0</v>
      </c>
      <c r="BL503" s="19" t="s">
        <v>313</v>
      </c>
      <c r="BM503" s="219" t="s">
        <v>806</v>
      </c>
    </row>
    <row r="504" spans="1:47" s="2" customFormat="1" ht="12">
      <c r="A504" s="40"/>
      <c r="B504" s="41"/>
      <c r="C504" s="42"/>
      <c r="D504" s="221" t="s">
        <v>224</v>
      </c>
      <c r="E504" s="42"/>
      <c r="F504" s="222" t="s">
        <v>807</v>
      </c>
      <c r="G504" s="42"/>
      <c r="H504" s="42"/>
      <c r="I504" s="223"/>
      <c r="J504" s="42"/>
      <c r="K504" s="42"/>
      <c r="L504" s="46"/>
      <c r="M504" s="224"/>
      <c r="N504" s="225"/>
      <c r="O504" s="86"/>
      <c r="P504" s="86"/>
      <c r="Q504" s="86"/>
      <c r="R504" s="86"/>
      <c r="S504" s="86"/>
      <c r="T504" s="87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T504" s="19" t="s">
        <v>224</v>
      </c>
      <c r="AU504" s="19" t="s">
        <v>84</v>
      </c>
    </row>
    <row r="505" spans="1:51" s="13" customFormat="1" ht="12">
      <c r="A505" s="13"/>
      <c r="B505" s="226"/>
      <c r="C505" s="227"/>
      <c r="D505" s="228" t="s">
        <v>226</v>
      </c>
      <c r="E505" s="229" t="s">
        <v>28</v>
      </c>
      <c r="F505" s="230" t="s">
        <v>497</v>
      </c>
      <c r="G505" s="227"/>
      <c r="H505" s="229" t="s">
        <v>28</v>
      </c>
      <c r="I505" s="231"/>
      <c r="J505" s="227"/>
      <c r="K505" s="227"/>
      <c r="L505" s="232"/>
      <c r="M505" s="233"/>
      <c r="N505" s="234"/>
      <c r="O505" s="234"/>
      <c r="P505" s="234"/>
      <c r="Q505" s="234"/>
      <c r="R505" s="234"/>
      <c r="S505" s="234"/>
      <c r="T505" s="235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36" t="s">
        <v>226</v>
      </c>
      <c r="AU505" s="236" t="s">
        <v>84</v>
      </c>
      <c r="AV505" s="13" t="s">
        <v>82</v>
      </c>
      <c r="AW505" s="13" t="s">
        <v>35</v>
      </c>
      <c r="AX505" s="13" t="s">
        <v>74</v>
      </c>
      <c r="AY505" s="236" t="s">
        <v>215</v>
      </c>
    </row>
    <row r="506" spans="1:51" s="14" customFormat="1" ht="12">
      <c r="A506" s="14"/>
      <c r="B506" s="237"/>
      <c r="C506" s="238"/>
      <c r="D506" s="228" t="s">
        <v>226</v>
      </c>
      <c r="E506" s="239" t="s">
        <v>28</v>
      </c>
      <c r="F506" s="240" t="s">
        <v>798</v>
      </c>
      <c r="G506" s="238"/>
      <c r="H506" s="241">
        <v>82.5</v>
      </c>
      <c r="I506" s="242"/>
      <c r="J506" s="238"/>
      <c r="K506" s="238"/>
      <c r="L506" s="243"/>
      <c r="M506" s="244"/>
      <c r="N506" s="245"/>
      <c r="O506" s="245"/>
      <c r="P506" s="245"/>
      <c r="Q506" s="245"/>
      <c r="R506" s="245"/>
      <c r="S506" s="245"/>
      <c r="T506" s="246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47" t="s">
        <v>226</v>
      </c>
      <c r="AU506" s="247" t="s">
        <v>84</v>
      </c>
      <c r="AV506" s="14" t="s">
        <v>84</v>
      </c>
      <c r="AW506" s="14" t="s">
        <v>35</v>
      </c>
      <c r="AX506" s="14" t="s">
        <v>74</v>
      </c>
      <c r="AY506" s="247" t="s">
        <v>215</v>
      </c>
    </row>
    <row r="507" spans="1:51" s="15" customFormat="1" ht="12">
      <c r="A507" s="15"/>
      <c r="B507" s="248"/>
      <c r="C507" s="249"/>
      <c r="D507" s="228" t="s">
        <v>226</v>
      </c>
      <c r="E507" s="250" t="s">
        <v>808</v>
      </c>
      <c r="F507" s="251" t="s">
        <v>230</v>
      </c>
      <c r="G507" s="249"/>
      <c r="H507" s="252">
        <v>82.5</v>
      </c>
      <c r="I507" s="253"/>
      <c r="J507" s="249"/>
      <c r="K507" s="249"/>
      <c r="L507" s="254"/>
      <c r="M507" s="255"/>
      <c r="N507" s="256"/>
      <c r="O507" s="256"/>
      <c r="P507" s="256"/>
      <c r="Q507" s="256"/>
      <c r="R507" s="256"/>
      <c r="S507" s="256"/>
      <c r="T507" s="257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T507" s="258" t="s">
        <v>226</v>
      </c>
      <c r="AU507" s="258" t="s">
        <v>84</v>
      </c>
      <c r="AV507" s="15" t="s">
        <v>222</v>
      </c>
      <c r="AW507" s="15" t="s">
        <v>35</v>
      </c>
      <c r="AX507" s="15" t="s">
        <v>82</v>
      </c>
      <c r="AY507" s="258" t="s">
        <v>215</v>
      </c>
    </row>
    <row r="508" spans="1:65" s="2" customFormat="1" ht="24.15" customHeight="1">
      <c r="A508" s="40"/>
      <c r="B508" s="41"/>
      <c r="C508" s="208" t="s">
        <v>809</v>
      </c>
      <c r="D508" s="208" t="s">
        <v>217</v>
      </c>
      <c r="E508" s="209" t="s">
        <v>810</v>
      </c>
      <c r="F508" s="210" t="s">
        <v>811</v>
      </c>
      <c r="G508" s="211" t="s">
        <v>220</v>
      </c>
      <c r="H508" s="212">
        <v>2.621</v>
      </c>
      <c r="I508" s="213"/>
      <c r="J508" s="214">
        <f>ROUND(I508*H508,2)</f>
        <v>0</v>
      </c>
      <c r="K508" s="210" t="s">
        <v>221</v>
      </c>
      <c r="L508" s="46"/>
      <c r="M508" s="215" t="s">
        <v>28</v>
      </c>
      <c r="N508" s="216" t="s">
        <v>45</v>
      </c>
      <c r="O508" s="86"/>
      <c r="P508" s="217">
        <f>O508*H508</f>
        <v>0</v>
      </c>
      <c r="Q508" s="217">
        <v>0.00281</v>
      </c>
      <c r="R508" s="217">
        <f>Q508*H508</f>
        <v>0.00736501</v>
      </c>
      <c r="S508" s="217">
        <v>0</v>
      </c>
      <c r="T508" s="218">
        <f>S508*H508</f>
        <v>0</v>
      </c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R508" s="219" t="s">
        <v>313</v>
      </c>
      <c r="AT508" s="219" t="s">
        <v>217</v>
      </c>
      <c r="AU508" s="219" t="s">
        <v>84</v>
      </c>
      <c r="AY508" s="19" t="s">
        <v>215</v>
      </c>
      <c r="BE508" s="220">
        <f>IF(N508="základní",J508,0)</f>
        <v>0</v>
      </c>
      <c r="BF508" s="220">
        <f>IF(N508="snížená",J508,0)</f>
        <v>0</v>
      </c>
      <c r="BG508" s="220">
        <f>IF(N508="zákl. přenesená",J508,0)</f>
        <v>0</v>
      </c>
      <c r="BH508" s="220">
        <f>IF(N508="sníž. přenesená",J508,0)</f>
        <v>0</v>
      </c>
      <c r="BI508" s="220">
        <f>IF(N508="nulová",J508,0)</f>
        <v>0</v>
      </c>
      <c r="BJ508" s="19" t="s">
        <v>82</v>
      </c>
      <c r="BK508" s="220">
        <f>ROUND(I508*H508,2)</f>
        <v>0</v>
      </c>
      <c r="BL508" s="19" t="s">
        <v>313</v>
      </c>
      <c r="BM508" s="219" t="s">
        <v>812</v>
      </c>
    </row>
    <row r="509" spans="1:47" s="2" customFormat="1" ht="12">
      <c r="A509" s="40"/>
      <c r="B509" s="41"/>
      <c r="C509" s="42"/>
      <c r="D509" s="221" t="s">
        <v>224</v>
      </c>
      <c r="E509" s="42"/>
      <c r="F509" s="222" t="s">
        <v>813</v>
      </c>
      <c r="G509" s="42"/>
      <c r="H509" s="42"/>
      <c r="I509" s="223"/>
      <c r="J509" s="42"/>
      <c r="K509" s="42"/>
      <c r="L509" s="46"/>
      <c r="M509" s="224"/>
      <c r="N509" s="225"/>
      <c r="O509" s="86"/>
      <c r="P509" s="86"/>
      <c r="Q509" s="86"/>
      <c r="R509" s="86"/>
      <c r="S509" s="86"/>
      <c r="T509" s="87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T509" s="19" t="s">
        <v>224</v>
      </c>
      <c r="AU509" s="19" t="s">
        <v>84</v>
      </c>
    </row>
    <row r="510" spans="1:51" s="14" customFormat="1" ht="12">
      <c r="A510" s="14"/>
      <c r="B510" s="237"/>
      <c r="C510" s="238"/>
      <c r="D510" s="228" t="s">
        <v>226</v>
      </c>
      <c r="E510" s="239" t="s">
        <v>28</v>
      </c>
      <c r="F510" s="240" t="s">
        <v>153</v>
      </c>
      <c r="G510" s="238"/>
      <c r="H510" s="241">
        <v>1.452</v>
      </c>
      <c r="I510" s="242"/>
      <c r="J510" s="238"/>
      <c r="K510" s="238"/>
      <c r="L510" s="243"/>
      <c r="M510" s="244"/>
      <c r="N510" s="245"/>
      <c r="O510" s="245"/>
      <c r="P510" s="245"/>
      <c r="Q510" s="245"/>
      <c r="R510" s="245"/>
      <c r="S510" s="245"/>
      <c r="T510" s="246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47" t="s">
        <v>226</v>
      </c>
      <c r="AU510" s="247" t="s">
        <v>84</v>
      </c>
      <c r="AV510" s="14" t="s">
        <v>84</v>
      </c>
      <c r="AW510" s="14" t="s">
        <v>35</v>
      </c>
      <c r="AX510" s="14" t="s">
        <v>74</v>
      </c>
      <c r="AY510" s="247" t="s">
        <v>215</v>
      </c>
    </row>
    <row r="511" spans="1:51" s="14" customFormat="1" ht="12">
      <c r="A511" s="14"/>
      <c r="B511" s="237"/>
      <c r="C511" s="238"/>
      <c r="D511" s="228" t="s">
        <v>226</v>
      </c>
      <c r="E511" s="239" t="s">
        <v>28</v>
      </c>
      <c r="F511" s="240" t="s">
        <v>155</v>
      </c>
      <c r="G511" s="238"/>
      <c r="H511" s="241">
        <v>1.169</v>
      </c>
      <c r="I511" s="242"/>
      <c r="J511" s="238"/>
      <c r="K511" s="238"/>
      <c r="L511" s="243"/>
      <c r="M511" s="244"/>
      <c r="N511" s="245"/>
      <c r="O511" s="245"/>
      <c r="P511" s="245"/>
      <c r="Q511" s="245"/>
      <c r="R511" s="245"/>
      <c r="S511" s="245"/>
      <c r="T511" s="246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47" t="s">
        <v>226</v>
      </c>
      <c r="AU511" s="247" t="s">
        <v>84</v>
      </c>
      <c r="AV511" s="14" t="s">
        <v>84</v>
      </c>
      <c r="AW511" s="14" t="s">
        <v>35</v>
      </c>
      <c r="AX511" s="14" t="s">
        <v>74</v>
      </c>
      <c r="AY511" s="247" t="s">
        <v>215</v>
      </c>
    </row>
    <row r="512" spans="1:51" s="15" customFormat="1" ht="12">
      <c r="A512" s="15"/>
      <c r="B512" s="248"/>
      <c r="C512" s="249"/>
      <c r="D512" s="228" t="s">
        <v>226</v>
      </c>
      <c r="E512" s="250" t="s">
        <v>28</v>
      </c>
      <c r="F512" s="251" t="s">
        <v>230</v>
      </c>
      <c r="G512" s="249"/>
      <c r="H512" s="252">
        <v>2.621</v>
      </c>
      <c r="I512" s="253"/>
      <c r="J512" s="249"/>
      <c r="K512" s="249"/>
      <c r="L512" s="254"/>
      <c r="M512" s="255"/>
      <c r="N512" s="256"/>
      <c r="O512" s="256"/>
      <c r="P512" s="256"/>
      <c r="Q512" s="256"/>
      <c r="R512" s="256"/>
      <c r="S512" s="256"/>
      <c r="T512" s="257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258" t="s">
        <v>226</v>
      </c>
      <c r="AU512" s="258" t="s">
        <v>84</v>
      </c>
      <c r="AV512" s="15" t="s">
        <v>222</v>
      </c>
      <c r="AW512" s="15" t="s">
        <v>35</v>
      </c>
      <c r="AX512" s="15" t="s">
        <v>82</v>
      </c>
      <c r="AY512" s="258" t="s">
        <v>215</v>
      </c>
    </row>
    <row r="513" spans="1:65" s="2" customFormat="1" ht="49.05" customHeight="1">
      <c r="A513" s="40"/>
      <c r="B513" s="41"/>
      <c r="C513" s="208" t="s">
        <v>814</v>
      </c>
      <c r="D513" s="208" t="s">
        <v>217</v>
      </c>
      <c r="E513" s="209" t="s">
        <v>815</v>
      </c>
      <c r="F513" s="210" t="s">
        <v>816</v>
      </c>
      <c r="G513" s="211" t="s">
        <v>234</v>
      </c>
      <c r="H513" s="212">
        <v>15.527</v>
      </c>
      <c r="I513" s="213"/>
      <c r="J513" s="214">
        <f>ROUND(I513*H513,2)</f>
        <v>0</v>
      </c>
      <c r="K513" s="210" t="s">
        <v>221</v>
      </c>
      <c r="L513" s="46"/>
      <c r="M513" s="215" t="s">
        <v>28</v>
      </c>
      <c r="N513" s="216" t="s">
        <v>45</v>
      </c>
      <c r="O513" s="86"/>
      <c r="P513" s="217">
        <f>O513*H513</f>
        <v>0</v>
      </c>
      <c r="Q513" s="217">
        <v>0</v>
      </c>
      <c r="R513" s="217">
        <f>Q513*H513</f>
        <v>0</v>
      </c>
      <c r="S513" s="217">
        <v>0</v>
      </c>
      <c r="T513" s="218">
        <f>S513*H513</f>
        <v>0</v>
      </c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R513" s="219" t="s">
        <v>313</v>
      </c>
      <c r="AT513" s="219" t="s">
        <v>217</v>
      </c>
      <c r="AU513" s="219" t="s">
        <v>84</v>
      </c>
      <c r="AY513" s="19" t="s">
        <v>215</v>
      </c>
      <c r="BE513" s="220">
        <f>IF(N513="základní",J513,0)</f>
        <v>0</v>
      </c>
      <c r="BF513" s="220">
        <f>IF(N513="snížená",J513,0)</f>
        <v>0</v>
      </c>
      <c r="BG513" s="220">
        <f>IF(N513="zákl. přenesená",J513,0)</f>
        <v>0</v>
      </c>
      <c r="BH513" s="220">
        <f>IF(N513="sníž. přenesená",J513,0)</f>
        <v>0</v>
      </c>
      <c r="BI513" s="220">
        <f>IF(N513="nulová",J513,0)</f>
        <v>0</v>
      </c>
      <c r="BJ513" s="19" t="s">
        <v>82</v>
      </c>
      <c r="BK513" s="220">
        <f>ROUND(I513*H513,2)</f>
        <v>0</v>
      </c>
      <c r="BL513" s="19" t="s">
        <v>313</v>
      </c>
      <c r="BM513" s="219" t="s">
        <v>817</v>
      </c>
    </row>
    <row r="514" spans="1:47" s="2" customFormat="1" ht="12">
      <c r="A514" s="40"/>
      <c r="B514" s="41"/>
      <c r="C514" s="42"/>
      <c r="D514" s="221" t="s">
        <v>224</v>
      </c>
      <c r="E514" s="42"/>
      <c r="F514" s="222" t="s">
        <v>818</v>
      </c>
      <c r="G514" s="42"/>
      <c r="H514" s="42"/>
      <c r="I514" s="223"/>
      <c r="J514" s="42"/>
      <c r="K514" s="42"/>
      <c r="L514" s="46"/>
      <c r="M514" s="224"/>
      <c r="N514" s="225"/>
      <c r="O514" s="86"/>
      <c r="P514" s="86"/>
      <c r="Q514" s="86"/>
      <c r="R514" s="86"/>
      <c r="S514" s="86"/>
      <c r="T514" s="87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T514" s="19" t="s">
        <v>224</v>
      </c>
      <c r="AU514" s="19" t="s">
        <v>84</v>
      </c>
    </row>
    <row r="515" spans="1:65" s="2" customFormat="1" ht="49.05" customHeight="1">
      <c r="A515" s="40"/>
      <c r="B515" s="41"/>
      <c r="C515" s="208" t="s">
        <v>819</v>
      </c>
      <c r="D515" s="208" t="s">
        <v>217</v>
      </c>
      <c r="E515" s="209" t="s">
        <v>820</v>
      </c>
      <c r="F515" s="210" t="s">
        <v>821</v>
      </c>
      <c r="G515" s="211" t="s">
        <v>234</v>
      </c>
      <c r="H515" s="212">
        <v>15.527</v>
      </c>
      <c r="I515" s="213"/>
      <c r="J515" s="214">
        <f>ROUND(I515*H515,2)</f>
        <v>0</v>
      </c>
      <c r="K515" s="210" t="s">
        <v>221</v>
      </c>
      <c r="L515" s="46"/>
      <c r="M515" s="215" t="s">
        <v>28</v>
      </c>
      <c r="N515" s="216" t="s">
        <v>45</v>
      </c>
      <c r="O515" s="86"/>
      <c r="P515" s="217">
        <f>O515*H515</f>
        <v>0</v>
      </c>
      <c r="Q515" s="217">
        <v>0</v>
      </c>
      <c r="R515" s="217">
        <f>Q515*H515</f>
        <v>0</v>
      </c>
      <c r="S515" s="217">
        <v>0</v>
      </c>
      <c r="T515" s="218">
        <f>S515*H515</f>
        <v>0</v>
      </c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R515" s="219" t="s">
        <v>313</v>
      </c>
      <c r="AT515" s="219" t="s">
        <v>217</v>
      </c>
      <c r="AU515" s="219" t="s">
        <v>84</v>
      </c>
      <c r="AY515" s="19" t="s">
        <v>215</v>
      </c>
      <c r="BE515" s="220">
        <f>IF(N515="základní",J515,0)</f>
        <v>0</v>
      </c>
      <c r="BF515" s="220">
        <f>IF(N515="snížená",J515,0)</f>
        <v>0</v>
      </c>
      <c r="BG515" s="220">
        <f>IF(N515="zákl. přenesená",J515,0)</f>
        <v>0</v>
      </c>
      <c r="BH515" s="220">
        <f>IF(N515="sníž. přenesená",J515,0)</f>
        <v>0</v>
      </c>
      <c r="BI515" s="220">
        <f>IF(N515="nulová",J515,0)</f>
        <v>0</v>
      </c>
      <c r="BJ515" s="19" t="s">
        <v>82</v>
      </c>
      <c r="BK515" s="220">
        <f>ROUND(I515*H515,2)</f>
        <v>0</v>
      </c>
      <c r="BL515" s="19" t="s">
        <v>313</v>
      </c>
      <c r="BM515" s="219" t="s">
        <v>822</v>
      </c>
    </row>
    <row r="516" spans="1:47" s="2" customFormat="1" ht="12">
      <c r="A516" s="40"/>
      <c r="B516" s="41"/>
      <c r="C516" s="42"/>
      <c r="D516" s="221" t="s">
        <v>224</v>
      </c>
      <c r="E516" s="42"/>
      <c r="F516" s="222" t="s">
        <v>823</v>
      </c>
      <c r="G516" s="42"/>
      <c r="H516" s="42"/>
      <c r="I516" s="223"/>
      <c r="J516" s="42"/>
      <c r="K516" s="42"/>
      <c r="L516" s="46"/>
      <c r="M516" s="224"/>
      <c r="N516" s="225"/>
      <c r="O516" s="86"/>
      <c r="P516" s="86"/>
      <c r="Q516" s="86"/>
      <c r="R516" s="86"/>
      <c r="S516" s="86"/>
      <c r="T516" s="87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T516" s="19" t="s">
        <v>224</v>
      </c>
      <c r="AU516" s="19" t="s">
        <v>84</v>
      </c>
    </row>
    <row r="517" spans="1:63" s="12" customFormat="1" ht="22.8" customHeight="1">
      <c r="A517" s="12"/>
      <c r="B517" s="192"/>
      <c r="C517" s="193"/>
      <c r="D517" s="194" t="s">
        <v>73</v>
      </c>
      <c r="E517" s="206" t="s">
        <v>824</v>
      </c>
      <c r="F517" s="206" t="s">
        <v>825</v>
      </c>
      <c r="G517" s="193"/>
      <c r="H517" s="193"/>
      <c r="I517" s="196"/>
      <c r="J517" s="207">
        <f>BK517</f>
        <v>0</v>
      </c>
      <c r="K517" s="193"/>
      <c r="L517" s="198"/>
      <c r="M517" s="199"/>
      <c r="N517" s="200"/>
      <c r="O517" s="200"/>
      <c r="P517" s="201">
        <f>SUM(P518:P565)</f>
        <v>0</v>
      </c>
      <c r="Q517" s="200"/>
      <c r="R517" s="201">
        <f>SUM(R518:R565)</f>
        <v>1.3040577599999998</v>
      </c>
      <c r="S517" s="200"/>
      <c r="T517" s="202">
        <f>SUM(T518:T565)</f>
        <v>1.09828987</v>
      </c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R517" s="203" t="s">
        <v>84</v>
      </c>
      <c r="AT517" s="204" t="s">
        <v>73</v>
      </c>
      <c r="AU517" s="204" t="s">
        <v>82</v>
      </c>
      <c r="AY517" s="203" t="s">
        <v>215</v>
      </c>
      <c r="BK517" s="205">
        <f>SUM(BK518:BK565)</f>
        <v>0</v>
      </c>
    </row>
    <row r="518" spans="1:65" s="2" customFormat="1" ht="44.25" customHeight="1">
      <c r="A518" s="40"/>
      <c r="B518" s="41"/>
      <c r="C518" s="208" t="s">
        <v>826</v>
      </c>
      <c r="D518" s="208" t="s">
        <v>217</v>
      </c>
      <c r="E518" s="209" t="s">
        <v>827</v>
      </c>
      <c r="F518" s="210" t="s">
        <v>828</v>
      </c>
      <c r="G518" s="211" t="s">
        <v>243</v>
      </c>
      <c r="H518" s="212">
        <v>45.204</v>
      </c>
      <c r="I518" s="213"/>
      <c r="J518" s="214">
        <f>ROUND(I518*H518,2)</f>
        <v>0</v>
      </c>
      <c r="K518" s="210" t="s">
        <v>221</v>
      </c>
      <c r="L518" s="46"/>
      <c r="M518" s="215" t="s">
        <v>28</v>
      </c>
      <c r="N518" s="216" t="s">
        <v>45</v>
      </c>
      <c r="O518" s="86"/>
      <c r="P518" s="217">
        <f>O518*H518</f>
        <v>0</v>
      </c>
      <c r="Q518" s="217">
        <v>0.0002</v>
      </c>
      <c r="R518" s="217">
        <f>Q518*H518</f>
        <v>0.0090408</v>
      </c>
      <c r="S518" s="217">
        <v>0</v>
      </c>
      <c r="T518" s="218">
        <f>S518*H518</f>
        <v>0</v>
      </c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R518" s="219" t="s">
        <v>313</v>
      </c>
      <c r="AT518" s="219" t="s">
        <v>217</v>
      </c>
      <c r="AU518" s="219" t="s">
        <v>84</v>
      </c>
      <c r="AY518" s="19" t="s">
        <v>215</v>
      </c>
      <c r="BE518" s="220">
        <f>IF(N518="základní",J518,0)</f>
        <v>0</v>
      </c>
      <c r="BF518" s="220">
        <f>IF(N518="snížená",J518,0)</f>
        <v>0</v>
      </c>
      <c r="BG518" s="220">
        <f>IF(N518="zákl. přenesená",J518,0)</f>
        <v>0</v>
      </c>
      <c r="BH518" s="220">
        <f>IF(N518="sníž. přenesená",J518,0)</f>
        <v>0</v>
      </c>
      <c r="BI518" s="220">
        <f>IF(N518="nulová",J518,0)</f>
        <v>0</v>
      </c>
      <c r="BJ518" s="19" t="s">
        <v>82</v>
      </c>
      <c r="BK518" s="220">
        <f>ROUND(I518*H518,2)</f>
        <v>0</v>
      </c>
      <c r="BL518" s="19" t="s">
        <v>313</v>
      </c>
      <c r="BM518" s="219" t="s">
        <v>829</v>
      </c>
    </row>
    <row r="519" spans="1:47" s="2" customFormat="1" ht="12">
      <c r="A519" s="40"/>
      <c r="B519" s="41"/>
      <c r="C519" s="42"/>
      <c r="D519" s="221" t="s">
        <v>224</v>
      </c>
      <c r="E519" s="42"/>
      <c r="F519" s="222" t="s">
        <v>830</v>
      </c>
      <c r="G519" s="42"/>
      <c r="H519" s="42"/>
      <c r="I519" s="223"/>
      <c r="J519" s="42"/>
      <c r="K519" s="42"/>
      <c r="L519" s="46"/>
      <c r="M519" s="224"/>
      <c r="N519" s="225"/>
      <c r="O519" s="86"/>
      <c r="P519" s="86"/>
      <c r="Q519" s="86"/>
      <c r="R519" s="86"/>
      <c r="S519" s="86"/>
      <c r="T519" s="87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T519" s="19" t="s">
        <v>224</v>
      </c>
      <c r="AU519" s="19" t="s">
        <v>84</v>
      </c>
    </row>
    <row r="520" spans="1:51" s="13" customFormat="1" ht="12">
      <c r="A520" s="13"/>
      <c r="B520" s="226"/>
      <c r="C520" s="227"/>
      <c r="D520" s="228" t="s">
        <v>226</v>
      </c>
      <c r="E520" s="229" t="s">
        <v>28</v>
      </c>
      <c r="F520" s="230" t="s">
        <v>262</v>
      </c>
      <c r="G520" s="227"/>
      <c r="H520" s="229" t="s">
        <v>28</v>
      </c>
      <c r="I520" s="231"/>
      <c r="J520" s="227"/>
      <c r="K520" s="227"/>
      <c r="L520" s="232"/>
      <c r="M520" s="233"/>
      <c r="N520" s="234"/>
      <c r="O520" s="234"/>
      <c r="P520" s="234"/>
      <c r="Q520" s="234"/>
      <c r="R520" s="234"/>
      <c r="S520" s="234"/>
      <c r="T520" s="235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36" t="s">
        <v>226</v>
      </c>
      <c r="AU520" s="236" t="s">
        <v>84</v>
      </c>
      <c r="AV520" s="13" t="s">
        <v>82</v>
      </c>
      <c r="AW520" s="13" t="s">
        <v>35</v>
      </c>
      <c r="AX520" s="13" t="s">
        <v>74</v>
      </c>
      <c r="AY520" s="236" t="s">
        <v>215</v>
      </c>
    </row>
    <row r="521" spans="1:51" s="14" customFormat="1" ht="12">
      <c r="A521" s="14"/>
      <c r="B521" s="237"/>
      <c r="C521" s="238"/>
      <c r="D521" s="228" t="s">
        <v>226</v>
      </c>
      <c r="E521" s="239" t="s">
        <v>28</v>
      </c>
      <c r="F521" s="240" t="s">
        <v>831</v>
      </c>
      <c r="G521" s="238"/>
      <c r="H521" s="241">
        <v>45.204</v>
      </c>
      <c r="I521" s="242"/>
      <c r="J521" s="238"/>
      <c r="K521" s="238"/>
      <c r="L521" s="243"/>
      <c r="M521" s="244"/>
      <c r="N521" s="245"/>
      <c r="O521" s="245"/>
      <c r="P521" s="245"/>
      <c r="Q521" s="245"/>
      <c r="R521" s="245"/>
      <c r="S521" s="245"/>
      <c r="T521" s="246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47" t="s">
        <v>226</v>
      </c>
      <c r="AU521" s="247" t="s">
        <v>84</v>
      </c>
      <c r="AV521" s="14" t="s">
        <v>84</v>
      </c>
      <c r="AW521" s="14" t="s">
        <v>35</v>
      </c>
      <c r="AX521" s="14" t="s">
        <v>82</v>
      </c>
      <c r="AY521" s="247" t="s">
        <v>215</v>
      </c>
    </row>
    <row r="522" spans="1:65" s="2" customFormat="1" ht="33" customHeight="1">
      <c r="A522" s="40"/>
      <c r="B522" s="41"/>
      <c r="C522" s="208" t="s">
        <v>832</v>
      </c>
      <c r="D522" s="208" t="s">
        <v>217</v>
      </c>
      <c r="E522" s="209" t="s">
        <v>833</v>
      </c>
      <c r="F522" s="210" t="s">
        <v>834</v>
      </c>
      <c r="G522" s="211" t="s">
        <v>243</v>
      </c>
      <c r="H522" s="212">
        <v>142.14</v>
      </c>
      <c r="I522" s="213"/>
      <c r="J522" s="214">
        <f>ROUND(I522*H522,2)</f>
        <v>0</v>
      </c>
      <c r="K522" s="210" t="s">
        <v>221</v>
      </c>
      <c r="L522" s="46"/>
      <c r="M522" s="215" t="s">
        <v>28</v>
      </c>
      <c r="N522" s="216" t="s">
        <v>45</v>
      </c>
      <c r="O522" s="86"/>
      <c r="P522" s="217">
        <f>O522*H522</f>
        <v>0</v>
      </c>
      <c r="Q522" s="217">
        <v>0.0032</v>
      </c>
      <c r="R522" s="217">
        <f>Q522*H522</f>
        <v>0.454848</v>
      </c>
      <c r="S522" s="217">
        <v>0</v>
      </c>
      <c r="T522" s="218">
        <f>S522*H522</f>
        <v>0</v>
      </c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R522" s="219" t="s">
        <v>313</v>
      </c>
      <c r="AT522" s="219" t="s">
        <v>217</v>
      </c>
      <c r="AU522" s="219" t="s">
        <v>84</v>
      </c>
      <c r="AY522" s="19" t="s">
        <v>215</v>
      </c>
      <c r="BE522" s="220">
        <f>IF(N522="základní",J522,0)</f>
        <v>0</v>
      </c>
      <c r="BF522" s="220">
        <f>IF(N522="snížená",J522,0)</f>
        <v>0</v>
      </c>
      <c r="BG522" s="220">
        <f>IF(N522="zákl. přenesená",J522,0)</f>
        <v>0</v>
      </c>
      <c r="BH522" s="220">
        <f>IF(N522="sníž. přenesená",J522,0)</f>
        <v>0</v>
      </c>
      <c r="BI522" s="220">
        <f>IF(N522="nulová",J522,0)</f>
        <v>0</v>
      </c>
      <c r="BJ522" s="19" t="s">
        <v>82</v>
      </c>
      <c r="BK522" s="220">
        <f>ROUND(I522*H522,2)</f>
        <v>0</v>
      </c>
      <c r="BL522" s="19" t="s">
        <v>313</v>
      </c>
      <c r="BM522" s="219" t="s">
        <v>835</v>
      </c>
    </row>
    <row r="523" spans="1:47" s="2" customFormat="1" ht="12">
      <c r="A523" s="40"/>
      <c r="B523" s="41"/>
      <c r="C523" s="42"/>
      <c r="D523" s="221" t="s">
        <v>224</v>
      </c>
      <c r="E523" s="42"/>
      <c r="F523" s="222" t="s">
        <v>836</v>
      </c>
      <c r="G523" s="42"/>
      <c r="H523" s="42"/>
      <c r="I523" s="223"/>
      <c r="J523" s="42"/>
      <c r="K523" s="42"/>
      <c r="L523" s="46"/>
      <c r="M523" s="224"/>
      <c r="N523" s="225"/>
      <c r="O523" s="86"/>
      <c r="P523" s="86"/>
      <c r="Q523" s="86"/>
      <c r="R523" s="86"/>
      <c r="S523" s="86"/>
      <c r="T523" s="87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T523" s="19" t="s">
        <v>224</v>
      </c>
      <c r="AU523" s="19" t="s">
        <v>84</v>
      </c>
    </row>
    <row r="524" spans="1:51" s="14" customFormat="1" ht="12">
      <c r="A524" s="14"/>
      <c r="B524" s="237"/>
      <c r="C524" s="238"/>
      <c r="D524" s="228" t="s">
        <v>226</v>
      </c>
      <c r="E524" s="239" t="s">
        <v>28</v>
      </c>
      <c r="F524" s="240" t="s">
        <v>138</v>
      </c>
      <c r="G524" s="238"/>
      <c r="H524" s="241">
        <v>142.14</v>
      </c>
      <c r="I524" s="242"/>
      <c r="J524" s="238"/>
      <c r="K524" s="238"/>
      <c r="L524" s="243"/>
      <c r="M524" s="244"/>
      <c r="N524" s="245"/>
      <c r="O524" s="245"/>
      <c r="P524" s="245"/>
      <c r="Q524" s="245"/>
      <c r="R524" s="245"/>
      <c r="S524" s="245"/>
      <c r="T524" s="246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47" t="s">
        <v>226</v>
      </c>
      <c r="AU524" s="247" t="s">
        <v>84</v>
      </c>
      <c r="AV524" s="14" t="s">
        <v>84</v>
      </c>
      <c r="AW524" s="14" t="s">
        <v>35</v>
      </c>
      <c r="AX524" s="14" t="s">
        <v>82</v>
      </c>
      <c r="AY524" s="247" t="s">
        <v>215</v>
      </c>
    </row>
    <row r="525" spans="1:65" s="2" customFormat="1" ht="49.05" customHeight="1">
      <c r="A525" s="40"/>
      <c r="B525" s="41"/>
      <c r="C525" s="208" t="s">
        <v>837</v>
      </c>
      <c r="D525" s="208" t="s">
        <v>217</v>
      </c>
      <c r="E525" s="209" t="s">
        <v>838</v>
      </c>
      <c r="F525" s="210" t="s">
        <v>839</v>
      </c>
      <c r="G525" s="211" t="s">
        <v>243</v>
      </c>
      <c r="H525" s="212">
        <v>49.172</v>
      </c>
      <c r="I525" s="213"/>
      <c r="J525" s="214">
        <f>ROUND(I525*H525,2)</f>
        <v>0</v>
      </c>
      <c r="K525" s="210" t="s">
        <v>221</v>
      </c>
      <c r="L525" s="46"/>
      <c r="M525" s="215" t="s">
        <v>28</v>
      </c>
      <c r="N525" s="216" t="s">
        <v>45</v>
      </c>
      <c r="O525" s="86"/>
      <c r="P525" s="217">
        <f>O525*H525</f>
        <v>0</v>
      </c>
      <c r="Q525" s="217">
        <v>0.01385</v>
      </c>
      <c r="R525" s="217">
        <f>Q525*H525</f>
        <v>0.6810322</v>
      </c>
      <c r="S525" s="217">
        <v>0</v>
      </c>
      <c r="T525" s="218">
        <f>S525*H525</f>
        <v>0</v>
      </c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R525" s="219" t="s">
        <v>313</v>
      </c>
      <c r="AT525" s="219" t="s">
        <v>217</v>
      </c>
      <c r="AU525" s="219" t="s">
        <v>84</v>
      </c>
      <c r="AY525" s="19" t="s">
        <v>215</v>
      </c>
      <c r="BE525" s="220">
        <f>IF(N525="základní",J525,0)</f>
        <v>0</v>
      </c>
      <c r="BF525" s="220">
        <f>IF(N525="snížená",J525,0)</f>
        <v>0</v>
      </c>
      <c r="BG525" s="220">
        <f>IF(N525="zákl. přenesená",J525,0)</f>
        <v>0</v>
      </c>
      <c r="BH525" s="220">
        <f>IF(N525="sníž. přenesená",J525,0)</f>
        <v>0</v>
      </c>
      <c r="BI525" s="220">
        <f>IF(N525="nulová",J525,0)</f>
        <v>0</v>
      </c>
      <c r="BJ525" s="19" t="s">
        <v>82</v>
      </c>
      <c r="BK525" s="220">
        <f>ROUND(I525*H525,2)</f>
        <v>0</v>
      </c>
      <c r="BL525" s="19" t="s">
        <v>313</v>
      </c>
      <c r="BM525" s="219" t="s">
        <v>840</v>
      </c>
    </row>
    <row r="526" spans="1:47" s="2" customFormat="1" ht="12">
      <c r="A526" s="40"/>
      <c r="B526" s="41"/>
      <c r="C526" s="42"/>
      <c r="D526" s="221" t="s">
        <v>224</v>
      </c>
      <c r="E526" s="42"/>
      <c r="F526" s="222" t="s">
        <v>841</v>
      </c>
      <c r="G526" s="42"/>
      <c r="H526" s="42"/>
      <c r="I526" s="223"/>
      <c r="J526" s="42"/>
      <c r="K526" s="42"/>
      <c r="L526" s="46"/>
      <c r="M526" s="224"/>
      <c r="N526" s="225"/>
      <c r="O526" s="86"/>
      <c r="P526" s="86"/>
      <c r="Q526" s="86"/>
      <c r="R526" s="86"/>
      <c r="S526" s="86"/>
      <c r="T526" s="87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T526" s="19" t="s">
        <v>224</v>
      </c>
      <c r="AU526" s="19" t="s">
        <v>84</v>
      </c>
    </row>
    <row r="527" spans="1:51" s="13" customFormat="1" ht="12">
      <c r="A527" s="13"/>
      <c r="B527" s="226"/>
      <c r="C527" s="227"/>
      <c r="D527" s="228" t="s">
        <v>226</v>
      </c>
      <c r="E527" s="229" t="s">
        <v>28</v>
      </c>
      <c r="F527" s="230" t="s">
        <v>262</v>
      </c>
      <c r="G527" s="227"/>
      <c r="H527" s="229" t="s">
        <v>28</v>
      </c>
      <c r="I527" s="231"/>
      <c r="J527" s="227"/>
      <c r="K527" s="227"/>
      <c r="L527" s="232"/>
      <c r="M527" s="233"/>
      <c r="N527" s="234"/>
      <c r="O527" s="234"/>
      <c r="P527" s="234"/>
      <c r="Q527" s="234"/>
      <c r="R527" s="234"/>
      <c r="S527" s="234"/>
      <c r="T527" s="235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36" t="s">
        <v>226</v>
      </c>
      <c r="AU527" s="236" t="s">
        <v>84</v>
      </c>
      <c r="AV527" s="13" t="s">
        <v>82</v>
      </c>
      <c r="AW527" s="13" t="s">
        <v>35</v>
      </c>
      <c r="AX527" s="13" t="s">
        <v>74</v>
      </c>
      <c r="AY527" s="236" t="s">
        <v>215</v>
      </c>
    </row>
    <row r="528" spans="1:51" s="14" customFormat="1" ht="12">
      <c r="A528" s="14"/>
      <c r="B528" s="237"/>
      <c r="C528" s="238"/>
      <c r="D528" s="228" t="s">
        <v>226</v>
      </c>
      <c r="E528" s="239" t="s">
        <v>28</v>
      </c>
      <c r="F528" s="240" t="s">
        <v>842</v>
      </c>
      <c r="G528" s="238"/>
      <c r="H528" s="241">
        <v>49.172</v>
      </c>
      <c r="I528" s="242"/>
      <c r="J528" s="238"/>
      <c r="K528" s="238"/>
      <c r="L528" s="243"/>
      <c r="M528" s="244"/>
      <c r="N528" s="245"/>
      <c r="O528" s="245"/>
      <c r="P528" s="245"/>
      <c r="Q528" s="245"/>
      <c r="R528" s="245"/>
      <c r="S528" s="245"/>
      <c r="T528" s="246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47" t="s">
        <v>226</v>
      </c>
      <c r="AU528" s="247" t="s">
        <v>84</v>
      </c>
      <c r="AV528" s="14" t="s">
        <v>84</v>
      </c>
      <c r="AW528" s="14" t="s">
        <v>35</v>
      </c>
      <c r="AX528" s="14" t="s">
        <v>74</v>
      </c>
      <c r="AY528" s="247" t="s">
        <v>215</v>
      </c>
    </row>
    <row r="529" spans="1:51" s="15" customFormat="1" ht="12">
      <c r="A529" s="15"/>
      <c r="B529" s="248"/>
      <c r="C529" s="249"/>
      <c r="D529" s="228" t="s">
        <v>226</v>
      </c>
      <c r="E529" s="250" t="s">
        <v>163</v>
      </c>
      <c r="F529" s="251" t="s">
        <v>230</v>
      </c>
      <c r="G529" s="249"/>
      <c r="H529" s="252">
        <v>49.172</v>
      </c>
      <c r="I529" s="253"/>
      <c r="J529" s="249"/>
      <c r="K529" s="249"/>
      <c r="L529" s="254"/>
      <c r="M529" s="255"/>
      <c r="N529" s="256"/>
      <c r="O529" s="256"/>
      <c r="P529" s="256"/>
      <c r="Q529" s="256"/>
      <c r="R529" s="256"/>
      <c r="S529" s="256"/>
      <c r="T529" s="257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T529" s="258" t="s">
        <v>226</v>
      </c>
      <c r="AU529" s="258" t="s">
        <v>84</v>
      </c>
      <c r="AV529" s="15" t="s">
        <v>222</v>
      </c>
      <c r="AW529" s="15" t="s">
        <v>35</v>
      </c>
      <c r="AX529" s="15" t="s">
        <v>82</v>
      </c>
      <c r="AY529" s="258" t="s">
        <v>215</v>
      </c>
    </row>
    <row r="530" spans="1:65" s="2" customFormat="1" ht="55.5" customHeight="1">
      <c r="A530" s="40"/>
      <c r="B530" s="41"/>
      <c r="C530" s="208" t="s">
        <v>843</v>
      </c>
      <c r="D530" s="208" t="s">
        <v>217</v>
      </c>
      <c r="E530" s="209" t="s">
        <v>844</v>
      </c>
      <c r="F530" s="210" t="s">
        <v>845</v>
      </c>
      <c r="G530" s="211" t="s">
        <v>243</v>
      </c>
      <c r="H530" s="212">
        <v>8.04</v>
      </c>
      <c r="I530" s="213"/>
      <c r="J530" s="214">
        <f>ROUND(I530*H530,2)</f>
        <v>0</v>
      </c>
      <c r="K530" s="210" t="s">
        <v>221</v>
      </c>
      <c r="L530" s="46"/>
      <c r="M530" s="215" t="s">
        <v>28</v>
      </c>
      <c r="N530" s="216" t="s">
        <v>45</v>
      </c>
      <c r="O530" s="86"/>
      <c r="P530" s="217">
        <f>O530*H530</f>
        <v>0</v>
      </c>
      <c r="Q530" s="217">
        <v>0.01385</v>
      </c>
      <c r="R530" s="217">
        <f>Q530*H530</f>
        <v>0.11135399999999998</v>
      </c>
      <c r="S530" s="217">
        <v>0</v>
      </c>
      <c r="T530" s="218">
        <f>S530*H530</f>
        <v>0</v>
      </c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R530" s="219" t="s">
        <v>313</v>
      </c>
      <c r="AT530" s="219" t="s">
        <v>217</v>
      </c>
      <c r="AU530" s="219" t="s">
        <v>84</v>
      </c>
      <c r="AY530" s="19" t="s">
        <v>215</v>
      </c>
      <c r="BE530" s="220">
        <f>IF(N530="základní",J530,0)</f>
        <v>0</v>
      </c>
      <c r="BF530" s="220">
        <f>IF(N530="snížená",J530,0)</f>
        <v>0</v>
      </c>
      <c r="BG530" s="220">
        <f>IF(N530="zákl. přenesená",J530,0)</f>
        <v>0</v>
      </c>
      <c r="BH530" s="220">
        <f>IF(N530="sníž. přenesená",J530,0)</f>
        <v>0</v>
      </c>
      <c r="BI530" s="220">
        <f>IF(N530="nulová",J530,0)</f>
        <v>0</v>
      </c>
      <c r="BJ530" s="19" t="s">
        <v>82</v>
      </c>
      <c r="BK530" s="220">
        <f>ROUND(I530*H530,2)</f>
        <v>0</v>
      </c>
      <c r="BL530" s="19" t="s">
        <v>313</v>
      </c>
      <c r="BM530" s="219" t="s">
        <v>846</v>
      </c>
    </row>
    <row r="531" spans="1:47" s="2" customFormat="1" ht="12">
      <c r="A531" s="40"/>
      <c r="B531" s="41"/>
      <c r="C531" s="42"/>
      <c r="D531" s="221" t="s">
        <v>224</v>
      </c>
      <c r="E531" s="42"/>
      <c r="F531" s="222" t="s">
        <v>847</v>
      </c>
      <c r="G531" s="42"/>
      <c r="H531" s="42"/>
      <c r="I531" s="223"/>
      <c r="J531" s="42"/>
      <c r="K531" s="42"/>
      <c r="L531" s="46"/>
      <c r="M531" s="224"/>
      <c r="N531" s="225"/>
      <c r="O531" s="86"/>
      <c r="P531" s="86"/>
      <c r="Q531" s="86"/>
      <c r="R531" s="86"/>
      <c r="S531" s="86"/>
      <c r="T531" s="87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T531" s="19" t="s">
        <v>224</v>
      </c>
      <c r="AU531" s="19" t="s">
        <v>84</v>
      </c>
    </row>
    <row r="532" spans="1:51" s="13" customFormat="1" ht="12">
      <c r="A532" s="13"/>
      <c r="B532" s="226"/>
      <c r="C532" s="227"/>
      <c r="D532" s="228" t="s">
        <v>226</v>
      </c>
      <c r="E532" s="229" t="s">
        <v>28</v>
      </c>
      <c r="F532" s="230" t="s">
        <v>262</v>
      </c>
      <c r="G532" s="227"/>
      <c r="H532" s="229" t="s">
        <v>28</v>
      </c>
      <c r="I532" s="231"/>
      <c r="J532" s="227"/>
      <c r="K532" s="227"/>
      <c r="L532" s="232"/>
      <c r="M532" s="233"/>
      <c r="N532" s="234"/>
      <c r="O532" s="234"/>
      <c r="P532" s="234"/>
      <c r="Q532" s="234"/>
      <c r="R532" s="234"/>
      <c r="S532" s="234"/>
      <c r="T532" s="235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36" t="s">
        <v>226</v>
      </c>
      <c r="AU532" s="236" t="s">
        <v>84</v>
      </c>
      <c r="AV532" s="13" t="s">
        <v>82</v>
      </c>
      <c r="AW532" s="13" t="s">
        <v>35</v>
      </c>
      <c r="AX532" s="13" t="s">
        <v>74</v>
      </c>
      <c r="AY532" s="236" t="s">
        <v>215</v>
      </c>
    </row>
    <row r="533" spans="1:51" s="14" customFormat="1" ht="12">
      <c r="A533" s="14"/>
      <c r="B533" s="237"/>
      <c r="C533" s="238"/>
      <c r="D533" s="228" t="s">
        <v>226</v>
      </c>
      <c r="E533" s="239" t="s">
        <v>161</v>
      </c>
      <c r="F533" s="240" t="s">
        <v>848</v>
      </c>
      <c r="G533" s="238"/>
      <c r="H533" s="241">
        <v>8.04</v>
      </c>
      <c r="I533" s="242"/>
      <c r="J533" s="238"/>
      <c r="K533" s="238"/>
      <c r="L533" s="243"/>
      <c r="M533" s="244"/>
      <c r="N533" s="245"/>
      <c r="O533" s="245"/>
      <c r="P533" s="245"/>
      <c r="Q533" s="245"/>
      <c r="R533" s="245"/>
      <c r="S533" s="245"/>
      <c r="T533" s="246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47" t="s">
        <v>226</v>
      </c>
      <c r="AU533" s="247" t="s">
        <v>84</v>
      </c>
      <c r="AV533" s="14" t="s">
        <v>84</v>
      </c>
      <c r="AW533" s="14" t="s">
        <v>35</v>
      </c>
      <c r="AX533" s="14" t="s">
        <v>82</v>
      </c>
      <c r="AY533" s="247" t="s">
        <v>215</v>
      </c>
    </row>
    <row r="534" spans="1:65" s="2" customFormat="1" ht="37.8" customHeight="1">
      <c r="A534" s="40"/>
      <c r="B534" s="41"/>
      <c r="C534" s="208" t="s">
        <v>849</v>
      </c>
      <c r="D534" s="208" t="s">
        <v>217</v>
      </c>
      <c r="E534" s="209" t="s">
        <v>850</v>
      </c>
      <c r="F534" s="210" t="s">
        <v>851</v>
      </c>
      <c r="G534" s="211" t="s">
        <v>243</v>
      </c>
      <c r="H534" s="212">
        <v>57.212</v>
      </c>
      <c r="I534" s="213"/>
      <c r="J534" s="214">
        <f>ROUND(I534*H534,2)</f>
        <v>0</v>
      </c>
      <c r="K534" s="210" t="s">
        <v>221</v>
      </c>
      <c r="L534" s="46"/>
      <c r="M534" s="215" t="s">
        <v>28</v>
      </c>
      <c r="N534" s="216" t="s">
        <v>45</v>
      </c>
      <c r="O534" s="86"/>
      <c r="P534" s="217">
        <f>O534*H534</f>
        <v>0</v>
      </c>
      <c r="Q534" s="217">
        <v>0.0001</v>
      </c>
      <c r="R534" s="217">
        <f>Q534*H534</f>
        <v>0.005721200000000001</v>
      </c>
      <c r="S534" s="217">
        <v>0</v>
      </c>
      <c r="T534" s="218">
        <f>S534*H534</f>
        <v>0</v>
      </c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R534" s="219" t="s">
        <v>313</v>
      </c>
      <c r="AT534" s="219" t="s">
        <v>217</v>
      </c>
      <c r="AU534" s="219" t="s">
        <v>84</v>
      </c>
      <c r="AY534" s="19" t="s">
        <v>215</v>
      </c>
      <c r="BE534" s="220">
        <f>IF(N534="základní",J534,0)</f>
        <v>0</v>
      </c>
      <c r="BF534" s="220">
        <f>IF(N534="snížená",J534,0)</f>
        <v>0</v>
      </c>
      <c r="BG534" s="220">
        <f>IF(N534="zákl. přenesená",J534,0)</f>
        <v>0</v>
      </c>
      <c r="BH534" s="220">
        <f>IF(N534="sníž. přenesená",J534,0)</f>
        <v>0</v>
      </c>
      <c r="BI534" s="220">
        <f>IF(N534="nulová",J534,0)</f>
        <v>0</v>
      </c>
      <c r="BJ534" s="19" t="s">
        <v>82</v>
      </c>
      <c r="BK534" s="220">
        <f>ROUND(I534*H534,2)</f>
        <v>0</v>
      </c>
      <c r="BL534" s="19" t="s">
        <v>313</v>
      </c>
      <c r="BM534" s="219" t="s">
        <v>852</v>
      </c>
    </row>
    <row r="535" spans="1:47" s="2" customFormat="1" ht="12">
      <c r="A535" s="40"/>
      <c r="B535" s="41"/>
      <c r="C535" s="42"/>
      <c r="D535" s="221" t="s">
        <v>224</v>
      </c>
      <c r="E535" s="42"/>
      <c r="F535" s="222" t="s">
        <v>853</v>
      </c>
      <c r="G535" s="42"/>
      <c r="H535" s="42"/>
      <c r="I535" s="223"/>
      <c r="J535" s="42"/>
      <c r="K535" s="42"/>
      <c r="L535" s="46"/>
      <c r="M535" s="224"/>
      <c r="N535" s="225"/>
      <c r="O535" s="86"/>
      <c r="P535" s="86"/>
      <c r="Q535" s="86"/>
      <c r="R535" s="86"/>
      <c r="S535" s="86"/>
      <c r="T535" s="87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T535" s="19" t="s">
        <v>224</v>
      </c>
      <c r="AU535" s="19" t="s">
        <v>84</v>
      </c>
    </row>
    <row r="536" spans="1:51" s="14" customFormat="1" ht="12">
      <c r="A536" s="14"/>
      <c r="B536" s="237"/>
      <c r="C536" s="238"/>
      <c r="D536" s="228" t="s">
        <v>226</v>
      </c>
      <c r="E536" s="239" t="s">
        <v>28</v>
      </c>
      <c r="F536" s="240" t="s">
        <v>161</v>
      </c>
      <c r="G536" s="238"/>
      <c r="H536" s="241">
        <v>8.04</v>
      </c>
      <c r="I536" s="242"/>
      <c r="J536" s="238"/>
      <c r="K536" s="238"/>
      <c r="L536" s="243"/>
      <c r="M536" s="244"/>
      <c r="N536" s="245"/>
      <c r="O536" s="245"/>
      <c r="P536" s="245"/>
      <c r="Q536" s="245"/>
      <c r="R536" s="245"/>
      <c r="S536" s="245"/>
      <c r="T536" s="246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47" t="s">
        <v>226</v>
      </c>
      <c r="AU536" s="247" t="s">
        <v>84</v>
      </c>
      <c r="AV536" s="14" t="s">
        <v>84</v>
      </c>
      <c r="AW536" s="14" t="s">
        <v>35</v>
      </c>
      <c r="AX536" s="14" t="s">
        <v>74</v>
      </c>
      <c r="AY536" s="247" t="s">
        <v>215</v>
      </c>
    </row>
    <row r="537" spans="1:51" s="14" customFormat="1" ht="12">
      <c r="A537" s="14"/>
      <c r="B537" s="237"/>
      <c r="C537" s="238"/>
      <c r="D537" s="228" t="s">
        <v>226</v>
      </c>
      <c r="E537" s="239" t="s">
        <v>28</v>
      </c>
      <c r="F537" s="240" t="s">
        <v>163</v>
      </c>
      <c r="G537" s="238"/>
      <c r="H537" s="241">
        <v>49.172</v>
      </c>
      <c r="I537" s="242"/>
      <c r="J537" s="238"/>
      <c r="K537" s="238"/>
      <c r="L537" s="243"/>
      <c r="M537" s="244"/>
      <c r="N537" s="245"/>
      <c r="O537" s="245"/>
      <c r="P537" s="245"/>
      <c r="Q537" s="245"/>
      <c r="R537" s="245"/>
      <c r="S537" s="245"/>
      <c r="T537" s="246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47" t="s">
        <v>226</v>
      </c>
      <c r="AU537" s="247" t="s">
        <v>84</v>
      </c>
      <c r="AV537" s="14" t="s">
        <v>84</v>
      </c>
      <c r="AW537" s="14" t="s">
        <v>35</v>
      </c>
      <c r="AX537" s="14" t="s">
        <v>74</v>
      </c>
      <c r="AY537" s="247" t="s">
        <v>215</v>
      </c>
    </row>
    <row r="538" spans="1:51" s="15" customFormat="1" ht="12">
      <c r="A538" s="15"/>
      <c r="B538" s="248"/>
      <c r="C538" s="249"/>
      <c r="D538" s="228" t="s">
        <v>226</v>
      </c>
      <c r="E538" s="250" t="s">
        <v>165</v>
      </c>
      <c r="F538" s="251" t="s">
        <v>230</v>
      </c>
      <c r="G538" s="249"/>
      <c r="H538" s="252">
        <v>57.212</v>
      </c>
      <c r="I538" s="253"/>
      <c r="J538" s="249"/>
      <c r="K538" s="249"/>
      <c r="L538" s="254"/>
      <c r="M538" s="255"/>
      <c r="N538" s="256"/>
      <c r="O538" s="256"/>
      <c r="P538" s="256"/>
      <c r="Q538" s="256"/>
      <c r="R538" s="256"/>
      <c r="S538" s="256"/>
      <c r="T538" s="257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T538" s="258" t="s">
        <v>226</v>
      </c>
      <c r="AU538" s="258" t="s">
        <v>84</v>
      </c>
      <c r="AV538" s="15" t="s">
        <v>222</v>
      </c>
      <c r="AW538" s="15" t="s">
        <v>35</v>
      </c>
      <c r="AX538" s="15" t="s">
        <v>82</v>
      </c>
      <c r="AY538" s="258" t="s">
        <v>215</v>
      </c>
    </row>
    <row r="539" spans="1:65" s="2" customFormat="1" ht="44.25" customHeight="1">
      <c r="A539" s="40"/>
      <c r="B539" s="41"/>
      <c r="C539" s="208" t="s">
        <v>854</v>
      </c>
      <c r="D539" s="208" t="s">
        <v>217</v>
      </c>
      <c r="E539" s="209" t="s">
        <v>855</v>
      </c>
      <c r="F539" s="210" t="s">
        <v>856</v>
      </c>
      <c r="G539" s="211" t="s">
        <v>243</v>
      </c>
      <c r="H539" s="212">
        <v>57.212</v>
      </c>
      <c r="I539" s="213"/>
      <c r="J539" s="214">
        <f>ROUND(I539*H539,2)</f>
        <v>0</v>
      </c>
      <c r="K539" s="210" t="s">
        <v>221</v>
      </c>
      <c r="L539" s="46"/>
      <c r="M539" s="215" t="s">
        <v>28</v>
      </c>
      <c r="N539" s="216" t="s">
        <v>45</v>
      </c>
      <c r="O539" s="86"/>
      <c r="P539" s="217">
        <f>O539*H539</f>
        <v>0</v>
      </c>
      <c r="Q539" s="217">
        <v>0</v>
      </c>
      <c r="R539" s="217">
        <f>Q539*H539</f>
        <v>0</v>
      </c>
      <c r="S539" s="217">
        <v>0</v>
      </c>
      <c r="T539" s="218">
        <f>S539*H539</f>
        <v>0</v>
      </c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R539" s="219" t="s">
        <v>313</v>
      </c>
      <c r="AT539" s="219" t="s">
        <v>217</v>
      </c>
      <c r="AU539" s="219" t="s">
        <v>84</v>
      </c>
      <c r="AY539" s="19" t="s">
        <v>215</v>
      </c>
      <c r="BE539" s="220">
        <f>IF(N539="základní",J539,0)</f>
        <v>0</v>
      </c>
      <c r="BF539" s="220">
        <f>IF(N539="snížená",J539,0)</f>
        <v>0</v>
      </c>
      <c r="BG539" s="220">
        <f>IF(N539="zákl. přenesená",J539,0)</f>
        <v>0</v>
      </c>
      <c r="BH539" s="220">
        <f>IF(N539="sníž. přenesená",J539,0)</f>
        <v>0</v>
      </c>
      <c r="BI539" s="220">
        <f>IF(N539="nulová",J539,0)</f>
        <v>0</v>
      </c>
      <c r="BJ539" s="19" t="s">
        <v>82</v>
      </c>
      <c r="BK539" s="220">
        <f>ROUND(I539*H539,2)</f>
        <v>0</v>
      </c>
      <c r="BL539" s="19" t="s">
        <v>313</v>
      </c>
      <c r="BM539" s="219" t="s">
        <v>857</v>
      </c>
    </row>
    <row r="540" spans="1:47" s="2" customFormat="1" ht="12">
      <c r="A540" s="40"/>
      <c r="B540" s="41"/>
      <c r="C540" s="42"/>
      <c r="D540" s="221" t="s">
        <v>224</v>
      </c>
      <c r="E540" s="42"/>
      <c r="F540" s="222" t="s">
        <v>858</v>
      </c>
      <c r="G540" s="42"/>
      <c r="H540" s="42"/>
      <c r="I540" s="223"/>
      <c r="J540" s="42"/>
      <c r="K540" s="42"/>
      <c r="L540" s="46"/>
      <c r="M540" s="224"/>
      <c r="N540" s="225"/>
      <c r="O540" s="86"/>
      <c r="P540" s="86"/>
      <c r="Q540" s="86"/>
      <c r="R540" s="86"/>
      <c r="S540" s="86"/>
      <c r="T540" s="87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T540" s="19" t="s">
        <v>224</v>
      </c>
      <c r="AU540" s="19" t="s">
        <v>84</v>
      </c>
    </row>
    <row r="541" spans="1:51" s="14" customFormat="1" ht="12">
      <c r="A541" s="14"/>
      <c r="B541" s="237"/>
      <c r="C541" s="238"/>
      <c r="D541" s="228" t="s">
        <v>226</v>
      </c>
      <c r="E541" s="239" t="s">
        <v>28</v>
      </c>
      <c r="F541" s="240" t="s">
        <v>165</v>
      </c>
      <c r="G541" s="238"/>
      <c r="H541" s="241">
        <v>57.212</v>
      </c>
      <c r="I541" s="242"/>
      <c r="J541" s="238"/>
      <c r="K541" s="238"/>
      <c r="L541" s="243"/>
      <c r="M541" s="244"/>
      <c r="N541" s="245"/>
      <c r="O541" s="245"/>
      <c r="P541" s="245"/>
      <c r="Q541" s="245"/>
      <c r="R541" s="245"/>
      <c r="S541" s="245"/>
      <c r="T541" s="246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47" t="s">
        <v>226</v>
      </c>
      <c r="AU541" s="247" t="s">
        <v>84</v>
      </c>
      <c r="AV541" s="14" t="s">
        <v>84</v>
      </c>
      <c r="AW541" s="14" t="s">
        <v>35</v>
      </c>
      <c r="AX541" s="14" t="s">
        <v>82</v>
      </c>
      <c r="AY541" s="247" t="s">
        <v>215</v>
      </c>
    </row>
    <row r="542" spans="1:65" s="2" customFormat="1" ht="16.5" customHeight="1">
      <c r="A542" s="40"/>
      <c r="B542" s="41"/>
      <c r="C542" s="259" t="s">
        <v>859</v>
      </c>
      <c r="D542" s="259" t="s">
        <v>231</v>
      </c>
      <c r="E542" s="260" t="s">
        <v>860</v>
      </c>
      <c r="F542" s="261" t="s">
        <v>861</v>
      </c>
      <c r="G542" s="262" t="s">
        <v>243</v>
      </c>
      <c r="H542" s="263">
        <v>68.654</v>
      </c>
      <c r="I542" s="264"/>
      <c r="J542" s="265">
        <f>ROUND(I542*H542,2)</f>
        <v>0</v>
      </c>
      <c r="K542" s="261" t="s">
        <v>28</v>
      </c>
      <c r="L542" s="266"/>
      <c r="M542" s="267" t="s">
        <v>28</v>
      </c>
      <c r="N542" s="268" t="s">
        <v>45</v>
      </c>
      <c r="O542" s="86"/>
      <c r="P542" s="217">
        <f>O542*H542</f>
        <v>0</v>
      </c>
      <c r="Q542" s="217">
        <v>0.00014</v>
      </c>
      <c r="R542" s="217">
        <f>Q542*H542</f>
        <v>0.009611559999999998</v>
      </c>
      <c r="S542" s="217">
        <v>0</v>
      </c>
      <c r="T542" s="218">
        <f>S542*H542</f>
        <v>0</v>
      </c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R542" s="219" t="s">
        <v>411</v>
      </c>
      <c r="AT542" s="219" t="s">
        <v>231</v>
      </c>
      <c r="AU542" s="219" t="s">
        <v>84</v>
      </c>
      <c r="AY542" s="19" t="s">
        <v>215</v>
      </c>
      <c r="BE542" s="220">
        <f>IF(N542="základní",J542,0)</f>
        <v>0</v>
      </c>
      <c r="BF542" s="220">
        <f>IF(N542="snížená",J542,0)</f>
        <v>0</v>
      </c>
      <c r="BG542" s="220">
        <f>IF(N542="zákl. přenesená",J542,0)</f>
        <v>0</v>
      </c>
      <c r="BH542" s="220">
        <f>IF(N542="sníž. přenesená",J542,0)</f>
        <v>0</v>
      </c>
      <c r="BI542" s="220">
        <f>IF(N542="nulová",J542,0)</f>
        <v>0</v>
      </c>
      <c r="BJ542" s="19" t="s">
        <v>82</v>
      </c>
      <c r="BK542" s="220">
        <f>ROUND(I542*H542,2)</f>
        <v>0</v>
      </c>
      <c r="BL542" s="19" t="s">
        <v>313</v>
      </c>
      <c r="BM542" s="219" t="s">
        <v>862</v>
      </c>
    </row>
    <row r="543" spans="1:51" s="14" customFormat="1" ht="12">
      <c r="A543" s="14"/>
      <c r="B543" s="237"/>
      <c r="C543" s="238"/>
      <c r="D543" s="228" t="s">
        <v>226</v>
      </c>
      <c r="E543" s="239" t="s">
        <v>28</v>
      </c>
      <c r="F543" s="240" t="s">
        <v>696</v>
      </c>
      <c r="G543" s="238"/>
      <c r="H543" s="241">
        <v>68.654</v>
      </c>
      <c r="I543" s="242"/>
      <c r="J543" s="238"/>
      <c r="K543" s="238"/>
      <c r="L543" s="243"/>
      <c r="M543" s="244"/>
      <c r="N543" s="245"/>
      <c r="O543" s="245"/>
      <c r="P543" s="245"/>
      <c r="Q543" s="245"/>
      <c r="R543" s="245"/>
      <c r="S543" s="245"/>
      <c r="T543" s="246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47" t="s">
        <v>226</v>
      </c>
      <c r="AU543" s="247" t="s">
        <v>84</v>
      </c>
      <c r="AV543" s="14" t="s">
        <v>84</v>
      </c>
      <c r="AW543" s="14" t="s">
        <v>35</v>
      </c>
      <c r="AX543" s="14" t="s">
        <v>82</v>
      </c>
      <c r="AY543" s="247" t="s">
        <v>215</v>
      </c>
    </row>
    <row r="544" spans="1:65" s="2" customFormat="1" ht="24.15" customHeight="1">
      <c r="A544" s="40"/>
      <c r="B544" s="41"/>
      <c r="C544" s="208" t="s">
        <v>863</v>
      </c>
      <c r="D544" s="208" t="s">
        <v>217</v>
      </c>
      <c r="E544" s="209" t="s">
        <v>864</v>
      </c>
      <c r="F544" s="210" t="s">
        <v>865</v>
      </c>
      <c r="G544" s="211" t="s">
        <v>243</v>
      </c>
      <c r="H544" s="212">
        <v>2.96</v>
      </c>
      <c r="I544" s="213"/>
      <c r="J544" s="214">
        <f>ROUND(I544*H544,2)</f>
        <v>0</v>
      </c>
      <c r="K544" s="210" t="s">
        <v>221</v>
      </c>
      <c r="L544" s="46"/>
      <c r="M544" s="215" t="s">
        <v>28</v>
      </c>
      <c r="N544" s="216" t="s">
        <v>45</v>
      </c>
      <c r="O544" s="86"/>
      <c r="P544" s="217">
        <f>O544*H544</f>
        <v>0</v>
      </c>
      <c r="Q544" s="217">
        <v>0</v>
      </c>
      <c r="R544" s="217">
        <f>Q544*H544</f>
        <v>0</v>
      </c>
      <c r="S544" s="217">
        <v>0</v>
      </c>
      <c r="T544" s="218">
        <f>S544*H544</f>
        <v>0</v>
      </c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R544" s="219" t="s">
        <v>313</v>
      </c>
      <c r="AT544" s="219" t="s">
        <v>217</v>
      </c>
      <c r="AU544" s="219" t="s">
        <v>84</v>
      </c>
      <c r="AY544" s="19" t="s">
        <v>215</v>
      </c>
      <c r="BE544" s="220">
        <f>IF(N544="základní",J544,0)</f>
        <v>0</v>
      </c>
      <c r="BF544" s="220">
        <f>IF(N544="snížená",J544,0)</f>
        <v>0</v>
      </c>
      <c r="BG544" s="220">
        <f>IF(N544="zákl. přenesená",J544,0)</f>
        <v>0</v>
      </c>
      <c r="BH544" s="220">
        <f>IF(N544="sníž. přenesená",J544,0)</f>
        <v>0</v>
      </c>
      <c r="BI544" s="220">
        <f>IF(N544="nulová",J544,0)</f>
        <v>0</v>
      </c>
      <c r="BJ544" s="19" t="s">
        <v>82</v>
      </c>
      <c r="BK544" s="220">
        <f>ROUND(I544*H544,2)</f>
        <v>0</v>
      </c>
      <c r="BL544" s="19" t="s">
        <v>313</v>
      </c>
      <c r="BM544" s="219" t="s">
        <v>866</v>
      </c>
    </row>
    <row r="545" spans="1:47" s="2" customFormat="1" ht="12">
      <c r="A545" s="40"/>
      <c r="B545" s="41"/>
      <c r="C545" s="42"/>
      <c r="D545" s="221" t="s">
        <v>224</v>
      </c>
      <c r="E545" s="42"/>
      <c r="F545" s="222" t="s">
        <v>867</v>
      </c>
      <c r="G545" s="42"/>
      <c r="H545" s="42"/>
      <c r="I545" s="223"/>
      <c r="J545" s="42"/>
      <c r="K545" s="42"/>
      <c r="L545" s="46"/>
      <c r="M545" s="224"/>
      <c r="N545" s="225"/>
      <c r="O545" s="86"/>
      <c r="P545" s="86"/>
      <c r="Q545" s="86"/>
      <c r="R545" s="86"/>
      <c r="S545" s="86"/>
      <c r="T545" s="87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T545" s="19" t="s">
        <v>224</v>
      </c>
      <c r="AU545" s="19" t="s">
        <v>84</v>
      </c>
    </row>
    <row r="546" spans="1:51" s="13" customFormat="1" ht="12">
      <c r="A546" s="13"/>
      <c r="B546" s="226"/>
      <c r="C546" s="227"/>
      <c r="D546" s="228" t="s">
        <v>226</v>
      </c>
      <c r="E546" s="229" t="s">
        <v>28</v>
      </c>
      <c r="F546" s="230" t="s">
        <v>262</v>
      </c>
      <c r="G546" s="227"/>
      <c r="H546" s="229" t="s">
        <v>28</v>
      </c>
      <c r="I546" s="231"/>
      <c r="J546" s="227"/>
      <c r="K546" s="227"/>
      <c r="L546" s="232"/>
      <c r="M546" s="233"/>
      <c r="N546" s="234"/>
      <c r="O546" s="234"/>
      <c r="P546" s="234"/>
      <c r="Q546" s="234"/>
      <c r="R546" s="234"/>
      <c r="S546" s="234"/>
      <c r="T546" s="235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36" t="s">
        <v>226</v>
      </c>
      <c r="AU546" s="236" t="s">
        <v>84</v>
      </c>
      <c r="AV546" s="13" t="s">
        <v>82</v>
      </c>
      <c r="AW546" s="13" t="s">
        <v>35</v>
      </c>
      <c r="AX546" s="13" t="s">
        <v>74</v>
      </c>
      <c r="AY546" s="236" t="s">
        <v>215</v>
      </c>
    </row>
    <row r="547" spans="1:51" s="14" customFormat="1" ht="12">
      <c r="A547" s="14"/>
      <c r="B547" s="237"/>
      <c r="C547" s="238"/>
      <c r="D547" s="228" t="s">
        <v>226</v>
      </c>
      <c r="E547" s="239" t="s">
        <v>28</v>
      </c>
      <c r="F547" s="240" t="s">
        <v>868</v>
      </c>
      <c r="G547" s="238"/>
      <c r="H547" s="241">
        <v>2.96</v>
      </c>
      <c r="I547" s="242"/>
      <c r="J547" s="238"/>
      <c r="K547" s="238"/>
      <c r="L547" s="243"/>
      <c r="M547" s="244"/>
      <c r="N547" s="245"/>
      <c r="O547" s="245"/>
      <c r="P547" s="245"/>
      <c r="Q547" s="245"/>
      <c r="R547" s="245"/>
      <c r="S547" s="245"/>
      <c r="T547" s="246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47" t="s">
        <v>226</v>
      </c>
      <c r="AU547" s="247" t="s">
        <v>84</v>
      </c>
      <c r="AV547" s="14" t="s">
        <v>84</v>
      </c>
      <c r="AW547" s="14" t="s">
        <v>35</v>
      </c>
      <c r="AX547" s="14" t="s">
        <v>82</v>
      </c>
      <c r="AY547" s="247" t="s">
        <v>215</v>
      </c>
    </row>
    <row r="548" spans="1:65" s="2" customFormat="1" ht="49.05" customHeight="1">
      <c r="A548" s="40"/>
      <c r="B548" s="41"/>
      <c r="C548" s="208" t="s">
        <v>869</v>
      </c>
      <c r="D548" s="208" t="s">
        <v>217</v>
      </c>
      <c r="E548" s="209" t="s">
        <v>870</v>
      </c>
      <c r="F548" s="210" t="s">
        <v>871</v>
      </c>
      <c r="G548" s="211" t="s">
        <v>243</v>
      </c>
      <c r="H548" s="212">
        <v>56.147</v>
      </c>
      <c r="I548" s="213"/>
      <c r="J548" s="214">
        <f>ROUND(I548*H548,2)</f>
        <v>0</v>
      </c>
      <c r="K548" s="210" t="s">
        <v>221</v>
      </c>
      <c r="L548" s="46"/>
      <c r="M548" s="215" t="s">
        <v>28</v>
      </c>
      <c r="N548" s="216" t="s">
        <v>45</v>
      </c>
      <c r="O548" s="86"/>
      <c r="P548" s="217">
        <f>O548*H548</f>
        <v>0</v>
      </c>
      <c r="Q548" s="217">
        <v>0</v>
      </c>
      <c r="R548" s="217">
        <f>Q548*H548</f>
        <v>0</v>
      </c>
      <c r="S548" s="217">
        <v>0.01721</v>
      </c>
      <c r="T548" s="218">
        <f>S548*H548</f>
        <v>0.96628987</v>
      </c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R548" s="219" t="s">
        <v>313</v>
      </c>
      <c r="AT548" s="219" t="s">
        <v>217</v>
      </c>
      <c r="AU548" s="219" t="s">
        <v>84</v>
      </c>
      <c r="AY548" s="19" t="s">
        <v>215</v>
      </c>
      <c r="BE548" s="220">
        <f>IF(N548="základní",J548,0)</f>
        <v>0</v>
      </c>
      <c r="BF548" s="220">
        <f>IF(N548="snížená",J548,0)</f>
        <v>0</v>
      </c>
      <c r="BG548" s="220">
        <f>IF(N548="zákl. přenesená",J548,0)</f>
        <v>0</v>
      </c>
      <c r="BH548" s="220">
        <f>IF(N548="sníž. přenesená",J548,0)</f>
        <v>0</v>
      </c>
      <c r="BI548" s="220">
        <f>IF(N548="nulová",J548,0)</f>
        <v>0</v>
      </c>
      <c r="BJ548" s="19" t="s">
        <v>82</v>
      </c>
      <c r="BK548" s="220">
        <f>ROUND(I548*H548,2)</f>
        <v>0</v>
      </c>
      <c r="BL548" s="19" t="s">
        <v>313</v>
      </c>
      <c r="BM548" s="219" t="s">
        <v>872</v>
      </c>
    </row>
    <row r="549" spans="1:47" s="2" customFormat="1" ht="12">
      <c r="A549" s="40"/>
      <c r="B549" s="41"/>
      <c r="C549" s="42"/>
      <c r="D549" s="221" t="s">
        <v>224</v>
      </c>
      <c r="E549" s="42"/>
      <c r="F549" s="222" t="s">
        <v>873</v>
      </c>
      <c r="G549" s="42"/>
      <c r="H549" s="42"/>
      <c r="I549" s="223"/>
      <c r="J549" s="42"/>
      <c r="K549" s="42"/>
      <c r="L549" s="46"/>
      <c r="M549" s="224"/>
      <c r="N549" s="225"/>
      <c r="O549" s="86"/>
      <c r="P549" s="86"/>
      <c r="Q549" s="86"/>
      <c r="R549" s="86"/>
      <c r="S549" s="86"/>
      <c r="T549" s="87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T549" s="19" t="s">
        <v>224</v>
      </c>
      <c r="AU549" s="19" t="s">
        <v>84</v>
      </c>
    </row>
    <row r="550" spans="1:51" s="13" customFormat="1" ht="12">
      <c r="A550" s="13"/>
      <c r="B550" s="226"/>
      <c r="C550" s="227"/>
      <c r="D550" s="228" t="s">
        <v>226</v>
      </c>
      <c r="E550" s="229" t="s">
        <v>28</v>
      </c>
      <c r="F550" s="230" t="s">
        <v>497</v>
      </c>
      <c r="G550" s="227"/>
      <c r="H550" s="229" t="s">
        <v>28</v>
      </c>
      <c r="I550" s="231"/>
      <c r="J550" s="227"/>
      <c r="K550" s="227"/>
      <c r="L550" s="232"/>
      <c r="M550" s="233"/>
      <c r="N550" s="234"/>
      <c r="O550" s="234"/>
      <c r="P550" s="234"/>
      <c r="Q550" s="234"/>
      <c r="R550" s="234"/>
      <c r="S550" s="234"/>
      <c r="T550" s="235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36" t="s">
        <v>226</v>
      </c>
      <c r="AU550" s="236" t="s">
        <v>84</v>
      </c>
      <c r="AV550" s="13" t="s">
        <v>82</v>
      </c>
      <c r="AW550" s="13" t="s">
        <v>35</v>
      </c>
      <c r="AX550" s="13" t="s">
        <v>74</v>
      </c>
      <c r="AY550" s="236" t="s">
        <v>215</v>
      </c>
    </row>
    <row r="551" spans="1:51" s="14" customFormat="1" ht="12">
      <c r="A551" s="14"/>
      <c r="B551" s="237"/>
      <c r="C551" s="238"/>
      <c r="D551" s="228" t="s">
        <v>226</v>
      </c>
      <c r="E551" s="239" t="s">
        <v>28</v>
      </c>
      <c r="F551" s="240" t="s">
        <v>874</v>
      </c>
      <c r="G551" s="238"/>
      <c r="H551" s="241">
        <v>44.31</v>
      </c>
      <c r="I551" s="242"/>
      <c r="J551" s="238"/>
      <c r="K551" s="238"/>
      <c r="L551" s="243"/>
      <c r="M551" s="244"/>
      <c r="N551" s="245"/>
      <c r="O551" s="245"/>
      <c r="P551" s="245"/>
      <c r="Q551" s="245"/>
      <c r="R551" s="245"/>
      <c r="S551" s="245"/>
      <c r="T551" s="246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47" t="s">
        <v>226</v>
      </c>
      <c r="AU551" s="247" t="s">
        <v>84</v>
      </c>
      <c r="AV551" s="14" t="s">
        <v>84</v>
      </c>
      <c r="AW551" s="14" t="s">
        <v>35</v>
      </c>
      <c r="AX551" s="14" t="s">
        <v>74</v>
      </c>
      <c r="AY551" s="247" t="s">
        <v>215</v>
      </c>
    </row>
    <row r="552" spans="1:51" s="14" customFormat="1" ht="12">
      <c r="A552" s="14"/>
      <c r="B552" s="237"/>
      <c r="C552" s="238"/>
      <c r="D552" s="228" t="s">
        <v>226</v>
      </c>
      <c r="E552" s="239" t="s">
        <v>28</v>
      </c>
      <c r="F552" s="240" t="s">
        <v>875</v>
      </c>
      <c r="G552" s="238"/>
      <c r="H552" s="241">
        <v>11.837</v>
      </c>
      <c r="I552" s="242"/>
      <c r="J552" s="238"/>
      <c r="K552" s="238"/>
      <c r="L552" s="243"/>
      <c r="M552" s="244"/>
      <c r="N552" s="245"/>
      <c r="O552" s="245"/>
      <c r="P552" s="245"/>
      <c r="Q552" s="245"/>
      <c r="R552" s="245"/>
      <c r="S552" s="245"/>
      <c r="T552" s="246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47" t="s">
        <v>226</v>
      </c>
      <c r="AU552" s="247" t="s">
        <v>84</v>
      </c>
      <c r="AV552" s="14" t="s">
        <v>84</v>
      </c>
      <c r="AW552" s="14" t="s">
        <v>35</v>
      </c>
      <c r="AX552" s="14" t="s">
        <v>74</v>
      </c>
      <c r="AY552" s="247" t="s">
        <v>215</v>
      </c>
    </row>
    <row r="553" spans="1:51" s="15" customFormat="1" ht="12">
      <c r="A553" s="15"/>
      <c r="B553" s="248"/>
      <c r="C553" s="249"/>
      <c r="D553" s="228" t="s">
        <v>226</v>
      </c>
      <c r="E553" s="250" t="s">
        <v>115</v>
      </c>
      <c r="F553" s="251" t="s">
        <v>230</v>
      </c>
      <c r="G553" s="249"/>
      <c r="H553" s="252">
        <v>56.147</v>
      </c>
      <c r="I553" s="253"/>
      <c r="J553" s="249"/>
      <c r="K553" s="249"/>
      <c r="L553" s="254"/>
      <c r="M553" s="255"/>
      <c r="N553" s="256"/>
      <c r="O553" s="256"/>
      <c r="P553" s="256"/>
      <c r="Q553" s="256"/>
      <c r="R553" s="256"/>
      <c r="S553" s="256"/>
      <c r="T553" s="257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T553" s="258" t="s">
        <v>226</v>
      </c>
      <c r="AU553" s="258" t="s">
        <v>84</v>
      </c>
      <c r="AV553" s="15" t="s">
        <v>222</v>
      </c>
      <c r="AW553" s="15" t="s">
        <v>35</v>
      </c>
      <c r="AX553" s="15" t="s">
        <v>82</v>
      </c>
      <c r="AY553" s="258" t="s">
        <v>215</v>
      </c>
    </row>
    <row r="554" spans="1:65" s="2" customFormat="1" ht="55.5" customHeight="1">
      <c r="A554" s="40"/>
      <c r="B554" s="41"/>
      <c r="C554" s="208" t="s">
        <v>876</v>
      </c>
      <c r="D554" s="208" t="s">
        <v>217</v>
      </c>
      <c r="E554" s="209" t="s">
        <v>877</v>
      </c>
      <c r="F554" s="210" t="s">
        <v>878</v>
      </c>
      <c r="G554" s="211" t="s">
        <v>384</v>
      </c>
      <c r="H554" s="212">
        <v>20</v>
      </c>
      <c r="I554" s="213"/>
      <c r="J554" s="214">
        <f>ROUND(I554*H554,2)</f>
        <v>0</v>
      </c>
      <c r="K554" s="210" t="s">
        <v>221</v>
      </c>
      <c r="L554" s="46"/>
      <c r="M554" s="215" t="s">
        <v>28</v>
      </c>
      <c r="N554" s="216" t="s">
        <v>45</v>
      </c>
      <c r="O554" s="86"/>
      <c r="P554" s="217">
        <f>O554*H554</f>
        <v>0</v>
      </c>
      <c r="Q554" s="217">
        <v>0.00064</v>
      </c>
      <c r="R554" s="217">
        <f>Q554*H554</f>
        <v>0.0128</v>
      </c>
      <c r="S554" s="217">
        <v>0.0022</v>
      </c>
      <c r="T554" s="218">
        <f>S554*H554</f>
        <v>0.044000000000000004</v>
      </c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R554" s="219" t="s">
        <v>313</v>
      </c>
      <c r="AT554" s="219" t="s">
        <v>217</v>
      </c>
      <c r="AU554" s="219" t="s">
        <v>84</v>
      </c>
      <c r="AY554" s="19" t="s">
        <v>215</v>
      </c>
      <c r="BE554" s="220">
        <f>IF(N554="základní",J554,0)</f>
        <v>0</v>
      </c>
      <c r="BF554" s="220">
        <f>IF(N554="snížená",J554,0)</f>
        <v>0</v>
      </c>
      <c r="BG554" s="220">
        <f>IF(N554="zákl. přenesená",J554,0)</f>
        <v>0</v>
      </c>
      <c r="BH554" s="220">
        <f>IF(N554="sníž. přenesená",J554,0)</f>
        <v>0</v>
      </c>
      <c r="BI554" s="220">
        <f>IF(N554="nulová",J554,0)</f>
        <v>0</v>
      </c>
      <c r="BJ554" s="19" t="s">
        <v>82</v>
      </c>
      <c r="BK554" s="220">
        <f>ROUND(I554*H554,2)</f>
        <v>0</v>
      </c>
      <c r="BL554" s="19" t="s">
        <v>313</v>
      </c>
      <c r="BM554" s="219" t="s">
        <v>879</v>
      </c>
    </row>
    <row r="555" spans="1:47" s="2" customFormat="1" ht="12">
      <c r="A555" s="40"/>
      <c r="B555" s="41"/>
      <c r="C555" s="42"/>
      <c r="D555" s="221" t="s">
        <v>224</v>
      </c>
      <c r="E555" s="42"/>
      <c r="F555" s="222" t="s">
        <v>880</v>
      </c>
      <c r="G555" s="42"/>
      <c r="H555" s="42"/>
      <c r="I555" s="223"/>
      <c r="J555" s="42"/>
      <c r="K555" s="42"/>
      <c r="L555" s="46"/>
      <c r="M555" s="224"/>
      <c r="N555" s="225"/>
      <c r="O555" s="86"/>
      <c r="P555" s="86"/>
      <c r="Q555" s="86"/>
      <c r="R555" s="86"/>
      <c r="S555" s="86"/>
      <c r="T555" s="87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T555" s="19" t="s">
        <v>224</v>
      </c>
      <c r="AU555" s="19" t="s">
        <v>84</v>
      </c>
    </row>
    <row r="556" spans="1:51" s="13" customFormat="1" ht="12">
      <c r="A556" s="13"/>
      <c r="B556" s="226"/>
      <c r="C556" s="227"/>
      <c r="D556" s="228" t="s">
        <v>226</v>
      </c>
      <c r="E556" s="229" t="s">
        <v>28</v>
      </c>
      <c r="F556" s="230" t="s">
        <v>262</v>
      </c>
      <c r="G556" s="227"/>
      <c r="H556" s="229" t="s">
        <v>28</v>
      </c>
      <c r="I556" s="231"/>
      <c r="J556" s="227"/>
      <c r="K556" s="227"/>
      <c r="L556" s="232"/>
      <c r="M556" s="233"/>
      <c r="N556" s="234"/>
      <c r="O556" s="234"/>
      <c r="P556" s="234"/>
      <c r="Q556" s="234"/>
      <c r="R556" s="234"/>
      <c r="S556" s="234"/>
      <c r="T556" s="235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36" t="s">
        <v>226</v>
      </c>
      <c r="AU556" s="236" t="s">
        <v>84</v>
      </c>
      <c r="AV556" s="13" t="s">
        <v>82</v>
      </c>
      <c r="AW556" s="13" t="s">
        <v>35</v>
      </c>
      <c r="AX556" s="13" t="s">
        <v>74</v>
      </c>
      <c r="AY556" s="236" t="s">
        <v>215</v>
      </c>
    </row>
    <row r="557" spans="1:51" s="14" customFormat="1" ht="12">
      <c r="A557" s="14"/>
      <c r="B557" s="237"/>
      <c r="C557" s="238"/>
      <c r="D557" s="228" t="s">
        <v>226</v>
      </c>
      <c r="E557" s="239" t="s">
        <v>28</v>
      </c>
      <c r="F557" s="240" t="s">
        <v>881</v>
      </c>
      <c r="G557" s="238"/>
      <c r="H557" s="241">
        <v>20</v>
      </c>
      <c r="I557" s="242"/>
      <c r="J557" s="238"/>
      <c r="K557" s="238"/>
      <c r="L557" s="243"/>
      <c r="M557" s="244"/>
      <c r="N557" s="245"/>
      <c r="O557" s="245"/>
      <c r="P557" s="245"/>
      <c r="Q557" s="245"/>
      <c r="R557" s="245"/>
      <c r="S557" s="245"/>
      <c r="T557" s="246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47" t="s">
        <v>226</v>
      </c>
      <c r="AU557" s="247" t="s">
        <v>84</v>
      </c>
      <c r="AV557" s="14" t="s">
        <v>84</v>
      </c>
      <c r="AW557" s="14" t="s">
        <v>35</v>
      </c>
      <c r="AX557" s="14" t="s">
        <v>82</v>
      </c>
      <c r="AY557" s="247" t="s">
        <v>215</v>
      </c>
    </row>
    <row r="558" spans="1:65" s="2" customFormat="1" ht="55.5" customHeight="1">
      <c r="A558" s="40"/>
      <c r="B558" s="41"/>
      <c r="C558" s="208" t="s">
        <v>882</v>
      </c>
      <c r="D558" s="208" t="s">
        <v>217</v>
      </c>
      <c r="E558" s="209" t="s">
        <v>883</v>
      </c>
      <c r="F558" s="210" t="s">
        <v>884</v>
      </c>
      <c r="G558" s="211" t="s">
        <v>384</v>
      </c>
      <c r="H558" s="212">
        <v>1</v>
      </c>
      <c r="I558" s="213"/>
      <c r="J558" s="214">
        <f>ROUND(I558*H558,2)</f>
        <v>0</v>
      </c>
      <c r="K558" s="210" t="s">
        <v>221</v>
      </c>
      <c r="L558" s="46"/>
      <c r="M558" s="215" t="s">
        <v>28</v>
      </c>
      <c r="N558" s="216" t="s">
        <v>45</v>
      </c>
      <c r="O558" s="86"/>
      <c r="P558" s="217">
        <f>O558*H558</f>
        <v>0</v>
      </c>
      <c r="Q558" s="217">
        <v>0.01965</v>
      </c>
      <c r="R558" s="217">
        <f>Q558*H558</f>
        <v>0.01965</v>
      </c>
      <c r="S558" s="217">
        <v>0.088</v>
      </c>
      <c r="T558" s="218">
        <f>S558*H558</f>
        <v>0.088</v>
      </c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R558" s="219" t="s">
        <v>313</v>
      </c>
      <c r="AT558" s="219" t="s">
        <v>217</v>
      </c>
      <c r="AU558" s="219" t="s">
        <v>84</v>
      </c>
      <c r="AY558" s="19" t="s">
        <v>215</v>
      </c>
      <c r="BE558" s="220">
        <f>IF(N558="základní",J558,0)</f>
        <v>0</v>
      </c>
      <c r="BF558" s="220">
        <f>IF(N558="snížená",J558,0)</f>
        <v>0</v>
      </c>
      <c r="BG558" s="220">
        <f>IF(N558="zákl. přenesená",J558,0)</f>
        <v>0</v>
      </c>
      <c r="BH558" s="220">
        <f>IF(N558="sníž. přenesená",J558,0)</f>
        <v>0</v>
      </c>
      <c r="BI558" s="220">
        <f>IF(N558="nulová",J558,0)</f>
        <v>0</v>
      </c>
      <c r="BJ558" s="19" t="s">
        <v>82</v>
      </c>
      <c r="BK558" s="220">
        <f>ROUND(I558*H558,2)</f>
        <v>0</v>
      </c>
      <c r="BL558" s="19" t="s">
        <v>313</v>
      </c>
      <c r="BM558" s="219" t="s">
        <v>885</v>
      </c>
    </row>
    <row r="559" spans="1:47" s="2" customFormat="1" ht="12">
      <c r="A559" s="40"/>
      <c r="B559" s="41"/>
      <c r="C559" s="42"/>
      <c r="D559" s="221" t="s">
        <v>224</v>
      </c>
      <c r="E559" s="42"/>
      <c r="F559" s="222" t="s">
        <v>886</v>
      </c>
      <c r="G559" s="42"/>
      <c r="H559" s="42"/>
      <c r="I559" s="223"/>
      <c r="J559" s="42"/>
      <c r="K559" s="42"/>
      <c r="L559" s="46"/>
      <c r="M559" s="224"/>
      <c r="N559" s="225"/>
      <c r="O559" s="86"/>
      <c r="P559" s="86"/>
      <c r="Q559" s="86"/>
      <c r="R559" s="86"/>
      <c r="S559" s="86"/>
      <c r="T559" s="87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T559" s="19" t="s">
        <v>224</v>
      </c>
      <c r="AU559" s="19" t="s">
        <v>84</v>
      </c>
    </row>
    <row r="560" spans="1:51" s="13" customFormat="1" ht="12">
      <c r="A560" s="13"/>
      <c r="B560" s="226"/>
      <c r="C560" s="227"/>
      <c r="D560" s="228" t="s">
        <v>226</v>
      </c>
      <c r="E560" s="229" t="s">
        <v>28</v>
      </c>
      <c r="F560" s="230" t="s">
        <v>262</v>
      </c>
      <c r="G560" s="227"/>
      <c r="H560" s="229" t="s">
        <v>28</v>
      </c>
      <c r="I560" s="231"/>
      <c r="J560" s="227"/>
      <c r="K560" s="227"/>
      <c r="L560" s="232"/>
      <c r="M560" s="233"/>
      <c r="N560" s="234"/>
      <c r="O560" s="234"/>
      <c r="P560" s="234"/>
      <c r="Q560" s="234"/>
      <c r="R560" s="234"/>
      <c r="S560" s="234"/>
      <c r="T560" s="235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36" t="s">
        <v>226</v>
      </c>
      <c r="AU560" s="236" t="s">
        <v>84</v>
      </c>
      <c r="AV560" s="13" t="s">
        <v>82</v>
      </c>
      <c r="AW560" s="13" t="s">
        <v>35</v>
      </c>
      <c r="AX560" s="13" t="s">
        <v>74</v>
      </c>
      <c r="AY560" s="236" t="s">
        <v>215</v>
      </c>
    </row>
    <row r="561" spans="1:51" s="14" customFormat="1" ht="12">
      <c r="A561" s="14"/>
      <c r="B561" s="237"/>
      <c r="C561" s="238"/>
      <c r="D561" s="228" t="s">
        <v>226</v>
      </c>
      <c r="E561" s="239" t="s">
        <v>28</v>
      </c>
      <c r="F561" s="240" t="s">
        <v>82</v>
      </c>
      <c r="G561" s="238"/>
      <c r="H561" s="241">
        <v>1</v>
      </c>
      <c r="I561" s="242"/>
      <c r="J561" s="238"/>
      <c r="K561" s="238"/>
      <c r="L561" s="243"/>
      <c r="M561" s="244"/>
      <c r="N561" s="245"/>
      <c r="O561" s="245"/>
      <c r="P561" s="245"/>
      <c r="Q561" s="245"/>
      <c r="R561" s="245"/>
      <c r="S561" s="245"/>
      <c r="T561" s="246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47" t="s">
        <v>226</v>
      </c>
      <c r="AU561" s="247" t="s">
        <v>84</v>
      </c>
      <c r="AV561" s="14" t="s">
        <v>84</v>
      </c>
      <c r="AW561" s="14" t="s">
        <v>35</v>
      </c>
      <c r="AX561" s="14" t="s">
        <v>82</v>
      </c>
      <c r="AY561" s="247" t="s">
        <v>215</v>
      </c>
    </row>
    <row r="562" spans="1:65" s="2" customFormat="1" ht="66.75" customHeight="1">
      <c r="A562" s="40"/>
      <c r="B562" s="41"/>
      <c r="C562" s="208" t="s">
        <v>887</v>
      </c>
      <c r="D562" s="208" t="s">
        <v>217</v>
      </c>
      <c r="E562" s="209" t="s">
        <v>888</v>
      </c>
      <c r="F562" s="210" t="s">
        <v>889</v>
      </c>
      <c r="G562" s="211" t="s">
        <v>234</v>
      </c>
      <c r="H562" s="212">
        <v>1.304</v>
      </c>
      <c r="I562" s="213"/>
      <c r="J562" s="214">
        <f>ROUND(I562*H562,2)</f>
        <v>0</v>
      </c>
      <c r="K562" s="210" t="s">
        <v>221</v>
      </c>
      <c r="L562" s="46"/>
      <c r="M562" s="215" t="s">
        <v>28</v>
      </c>
      <c r="N562" s="216" t="s">
        <v>45</v>
      </c>
      <c r="O562" s="86"/>
      <c r="P562" s="217">
        <f>O562*H562</f>
        <v>0</v>
      </c>
      <c r="Q562" s="217">
        <v>0</v>
      </c>
      <c r="R562" s="217">
        <f>Q562*H562</f>
        <v>0</v>
      </c>
      <c r="S562" s="217">
        <v>0</v>
      </c>
      <c r="T562" s="218">
        <f>S562*H562</f>
        <v>0</v>
      </c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R562" s="219" t="s">
        <v>313</v>
      </c>
      <c r="AT562" s="219" t="s">
        <v>217</v>
      </c>
      <c r="AU562" s="219" t="s">
        <v>84</v>
      </c>
      <c r="AY562" s="19" t="s">
        <v>215</v>
      </c>
      <c r="BE562" s="220">
        <f>IF(N562="základní",J562,0)</f>
        <v>0</v>
      </c>
      <c r="BF562" s="220">
        <f>IF(N562="snížená",J562,0)</f>
        <v>0</v>
      </c>
      <c r="BG562" s="220">
        <f>IF(N562="zákl. přenesená",J562,0)</f>
        <v>0</v>
      </c>
      <c r="BH562" s="220">
        <f>IF(N562="sníž. přenesená",J562,0)</f>
        <v>0</v>
      </c>
      <c r="BI562" s="220">
        <f>IF(N562="nulová",J562,0)</f>
        <v>0</v>
      </c>
      <c r="BJ562" s="19" t="s">
        <v>82</v>
      </c>
      <c r="BK562" s="220">
        <f>ROUND(I562*H562,2)</f>
        <v>0</v>
      </c>
      <c r="BL562" s="19" t="s">
        <v>313</v>
      </c>
      <c r="BM562" s="219" t="s">
        <v>890</v>
      </c>
    </row>
    <row r="563" spans="1:47" s="2" customFormat="1" ht="12">
      <c r="A563" s="40"/>
      <c r="B563" s="41"/>
      <c r="C563" s="42"/>
      <c r="D563" s="221" t="s">
        <v>224</v>
      </c>
      <c r="E563" s="42"/>
      <c r="F563" s="222" t="s">
        <v>891</v>
      </c>
      <c r="G563" s="42"/>
      <c r="H563" s="42"/>
      <c r="I563" s="223"/>
      <c r="J563" s="42"/>
      <c r="K563" s="42"/>
      <c r="L563" s="46"/>
      <c r="M563" s="224"/>
      <c r="N563" s="225"/>
      <c r="O563" s="86"/>
      <c r="P563" s="86"/>
      <c r="Q563" s="86"/>
      <c r="R563" s="86"/>
      <c r="S563" s="86"/>
      <c r="T563" s="87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T563" s="19" t="s">
        <v>224</v>
      </c>
      <c r="AU563" s="19" t="s">
        <v>84</v>
      </c>
    </row>
    <row r="564" spans="1:65" s="2" customFormat="1" ht="62.7" customHeight="1">
      <c r="A564" s="40"/>
      <c r="B564" s="41"/>
      <c r="C564" s="208" t="s">
        <v>892</v>
      </c>
      <c r="D564" s="208" t="s">
        <v>217</v>
      </c>
      <c r="E564" s="209" t="s">
        <v>893</v>
      </c>
      <c r="F564" s="210" t="s">
        <v>894</v>
      </c>
      <c r="G564" s="211" t="s">
        <v>234</v>
      </c>
      <c r="H564" s="212">
        <v>1.304</v>
      </c>
      <c r="I564" s="213"/>
      <c r="J564" s="214">
        <f>ROUND(I564*H564,2)</f>
        <v>0</v>
      </c>
      <c r="K564" s="210" t="s">
        <v>221</v>
      </c>
      <c r="L564" s="46"/>
      <c r="M564" s="215" t="s">
        <v>28</v>
      </c>
      <c r="N564" s="216" t="s">
        <v>45</v>
      </c>
      <c r="O564" s="86"/>
      <c r="P564" s="217">
        <f>O564*H564</f>
        <v>0</v>
      </c>
      <c r="Q564" s="217">
        <v>0</v>
      </c>
      <c r="R564" s="217">
        <f>Q564*H564</f>
        <v>0</v>
      </c>
      <c r="S564" s="217">
        <v>0</v>
      </c>
      <c r="T564" s="218">
        <f>S564*H564</f>
        <v>0</v>
      </c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R564" s="219" t="s">
        <v>313</v>
      </c>
      <c r="AT564" s="219" t="s">
        <v>217</v>
      </c>
      <c r="AU564" s="219" t="s">
        <v>84</v>
      </c>
      <c r="AY564" s="19" t="s">
        <v>215</v>
      </c>
      <c r="BE564" s="220">
        <f>IF(N564="základní",J564,0)</f>
        <v>0</v>
      </c>
      <c r="BF564" s="220">
        <f>IF(N564="snížená",J564,0)</f>
        <v>0</v>
      </c>
      <c r="BG564" s="220">
        <f>IF(N564="zákl. přenesená",J564,0)</f>
        <v>0</v>
      </c>
      <c r="BH564" s="220">
        <f>IF(N564="sníž. přenesená",J564,0)</f>
        <v>0</v>
      </c>
      <c r="BI564" s="220">
        <f>IF(N564="nulová",J564,0)</f>
        <v>0</v>
      </c>
      <c r="BJ564" s="19" t="s">
        <v>82</v>
      </c>
      <c r="BK564" s="220">
        <f>ROUND(I564*H564,2)</f>
        <v>0</v>
      </c>
      <c r="BL564" s="19" t="s">
        <v>313</v>
      </c>
      <c r="BM564" s="219" t="s">
        <v>895</v>
      </c>
    </row>
    <row r="565" spans="1:47" s="2" customFormat="1" ht="12">
      <c r="A565" s="40"/>
      <c r="B565" s="41"/>
      <c r="C565" s="42"/>
      <c r="D565" s="221" t="s">
        <v>224</v>
      </c>
      <c r="E565" s="42"/>
      <c r="F565" s="222" t="s">
        <v>896</v>
      </c>
      <c r="G565" s="42"/>
      <c r="H565" s="42"/>
      <c r="I565" s="223"/>
      <c r="J565" s="42"/>
      <c r="K565" s="42"/>
      <c r="L565" s="46"/>
      <c r="M565" s="224"/>
      <c r="N565" s="225"/>
      <c r="O565" s="86"/>
      <c r="P565" s="86"/>
      <c r="Q565" s="86"/>
      <c r="R565" s="86"/>
      <c r="S565" s="86"/>
      <c r="T565" s="87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T565" s="19" t="s">
        <v>224</v>
      </c>
      <c r="AU565" s="19" t="s">
        <v>84</v>
      </c>
    </row>
    <row r="566" spans="1:63" s="12" customFormat="1" ht="22.8" customHeight="1">
      <c r="A566" s="12"/>
      <c r="B566" s="192"/>
      <c r="C566" s="193"/>
      <c r="D566" s="194" t="s">
        <v>73</v>
      </c>
      <c r="E566" s="206" t="s">
        <v>897</v>
      </c>
      <c r="F566" s="206" t="s">
        <v>898</v>
      </c>
      <c r="G566" s="193"/>
      <c r="H566" s="193"/>
      <c r="I566" s="196"/>
      <c r="J566" s="207">
        <f>BK566</f>
        <v>0</v>
      </c>
      <c r="K566" s="193"/>
      <c r="L566" s="198"/>
      <c r="M566" s="199"/>
      <c r="N566" s="200"/>
      <c r="O566" s="200"/>
      <c r="P566" s="201">
        <f>SUM(P567:P639)</f>
        <v>0</v>
      </c>
      <c r="Q566" s="200"/>
      <c r="R566" s="201">
        <f>SUM(R567:R639)</f>
        <v>3.53585374</v>
      </c>
      <c r="S566" s="200"/>
      <c r="T566" s="202">
        <f>SUM(T567:T639)</f>
        <v>0.37816890000000003</v>
      </c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R566" s="203" t="s">
        <v>84</v>
      </c>
      <c r="AT566" s="204" t="s">
        <v>73</v>
      </c>
      <c r="AU566" s="204" t="s">
        <v>82</v>
      </c>
      <c r="AY566" s="203" t="s">
        <v>215</v>
      </c>
      <c r="BK566" s="205">
        <f>SUM(BK567:BK639)</f>
        <v>0</v>
      </c>
    </row>
    <row r="567" spans="1:65" s="2" customFormat="1" ht="24.15" customHeight="1">
      <c r="A567" s="40"/>
      <c r="B567" s="41"/>
      <c r="C567" s="208" t="s">
        <v>899</v>
      </c>
      <c r="D567" s="208" t="s">
        <v>217</v>
      </c>
      <c r="E567" s="209" t="s">
        <v>900</v>
      </c>
      <c r="F567" s="210" t="s">
        <v>901</v>
      </c>
      <c r="G567" s="211" t="s">
        <v>276</v>
      </c>
      <c r="H567" s="212">
        <v>45.84</v>
      </c>
      <c r="I567" s="213"/>
      <c r="J567" s="214">
        <f>ROUND(I567*H567,2)</f>
        <v>0</v>
      </c>
      <c r="K567" s="210" t="s">
        <v>221</v>
      </c>
      <c r="L567" s="46"/>
      <c r="M567" s="215" t="s">
        <v>28</v>
      </c>
      <c r="N567" s="216" t="s">
        <v>45</v>
      </c>
      <c r="O567" s="86"/>
      <c r="P567" s="217">
        <f>O567*H567</f>
        <v>0</v>
      </c>
      <c r="Q567" s="217">
        <v>0</v>
      </c>
      <c r="R567" s="217">
        <f>Q567*H567</f>
        <v>0</v>
      </c>
      <c r="S567" s="217">
        <v>0.00177</v>
      </c>
      <c r="T567" s="218">
        <f>S567*H567</f>
        <v>0.08113680000000001</v>
      </c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R567" s="219" t="s">
        <v>313</v>
      </c>
      <c r="AT567" s="219" t="s">
        <v>217</v>
      </c>
      <c r="AU567" s="219" t="s">
        <v>84</v>
      </c>
      <c r="AY567" s="19" t="s">
        <v>215</v>
      </c>
      <c r="BE567" s="220">
        <f>IF(N567="základní",J567,0)</f>
        <v>0</v>
      </c>
      <c r="BF567" s="220">
        <f>IF(N567="snížená",J567,0)</f>
        <v>0</v>
      </c>
      <c r="BG567" s="220">
        <f>IF(N567="zákl. přenesená",J567,0)</f>
        <v>0</v>
      </c>
      <c r="BH567" s="220">
        <f>IF(N567="sníž. přenesená",J567,0)</f>
        <v>0</v>
      </c>
      <c r="BI567" s="220">
        <f>IF(N567="nulová",J567,0)</f>
        <v>0</v>
      </c>
      <c r="BJ567" s="19" t="s">
        <v>82</v>
      </c>
      <c r="BK567" s="220">
        <f>ROUND(I567*H567,2)</f>
        <v>0</v>
      </c>
      <c r="BL567" s="19" t="s">
        <v>313</v>
      </c>
      <c r="BM567" s="219" t="s">
        <v>902</v>
      </c>
    </row>
    <row r="568" spans="1:47" s="2" customFormat="1" ht="12">
      <c r="A568" s="40"/>
      <c r="B568" s="41"/>
      <c r="C568" s="42"/>
      <c r="D568" s="221" t="s">
        <v>224</v>
      </c>
      <c r="E568" s="42"/>
      <c r="F568" s="222" t="s">
        <v>903</v>
      </c>
      <c r="G568" s="42"/>
      <c r="H568" s="42"/>
      <c r="I568" s="223"/>
      <c r="J568" s="42"/>
      <c r="K568" s="42"/>
      <c r="L568" s="46"/>
      <c r="M568" s="224"/>
      <c r="N568" s="225"/>
      <c r="O568" s="86"/>
      <c r="P568" s="86"/>
      <c r="Q568" s="86"/>
      <c r="R568" s="86"/>
      <c r="S568" s="86"/>
      <c r="T568" s="87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T568" s="19" t="s">
        <v>224</v>
      </c>
      <c r="AU568" s="19" t="s">
        <v>84</v>
      </c>
    </row>
    <row r="569" spans="1:51" s="13" customFormat="1" ht="12">
      <c r="A569" s="13"/>
      <c r="B569" s="226"/>
      <c r="C569" s="227"/>
      <c r="D569" s="228" t="s">
        <v>226</v>
      </c>
      <c r="E569" s="229" t="s">
        <v>28</v>
      </c>
      <c r="F569" s="230" t="s">
        <v>904</v>
      </c>
      <c r="G569" s="227"/>
      <c r="H569" s="229" t="s">
        <v>28</v>
      </c>
      <c r="I569" s="231"/>
      <c r="J569" s="227"/>
      <c r="K569" s="227"/>
      <c r="L569" s="232"/>
      <c r="M569" s="233"/>
      <c r="N569" s="234"/>
      <c r="O569" s="234"/>
      <c r="P569" s="234"/>
      <c r="Q569" s="234"/>
      <c r="R569" s="234"/>
      <c r="S569" s="234"/>
      <c r="T569" s="235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36" t="s">
        <v>226</v>
      </c>
      <c r="AU569" s="236" t="s">
        <v>84</v>
      </c>
      <c r="AV569" s="13" t="s">
        <v>82</v>
      </c>
      <c r="AW569" s="13" t="s">
        <v>35</v>
      </c>
      <c r="AX569" s="13" t="s">
        <v>74</v>
      </c>
      <c r="AY569" s="236" t="s">
        <v>215</v>
      </c>
    </row>
    <row r="570" spans="1:51" s="14" customFormat="1" ht="12">
      <c r="A570" s="14"/>
      <c r="B570" s="237"/>
      <c r="C570" s="238"/>
      <c r="D570" s="228" t="s">
        <v>226</v>
      </c>
      <c r="E570" s="239" t="s">
        <v>28</v>
      </c>
      <c r="F570" s="240" t="s">
        <v>905</v>
      </c>
      <c r="G570" s="238"/>
      <c r="H570" s="241">
        <v>45.84</v>
      </c>
      <c r="I570" s="242"/>
      <c r="J570" s="238"/>
      <c r="K570" s="238"/>
      <c r="L570" s="243"/>
      <c r="M570" s="244"/>
      <c r="N570" s="245"/>
      <c r="O570" s="245"/>
      <c r="P570" s="245"/>
      <c r="Q570" s="245"/>
      <c r="R570" s="245"/>
      <c r="S570" s="245"/>
      <c r="T570" s="246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47" t="s">
        <v>226</v>
      </c>
      <c r="AU570" s="247" t="s">
        <v>84</v>
      </c>
      <c r="AV570" s="14" t="s">
        <v>84</v>
      </c>
      <c r="AW570" s="14" t="s">
        <v>35</v>
      </c>
      <c r="AX570" s="14" t="s">
        <v>82</v>
      </c>
      <c r="AY570" s="247" t="s">
        <v>215</v>
      </c>
    </row>
    <row r="571" spans="1:65" s="2" customFormat="1" ht="24.15" customHeight="1">
      <c r="A571" s="40"/>
      <c r="B571" s="41"/>
      <c r="C571" s="208" t="s">
        <v>906</v>
      </c>
      <c r="D571" s="208" t="s">
        <v>217</v>
      </c>
      <c r="E571" s="209" t="s">
        <v>907</v>
      </c>
      <c r="F571" s="210" t="s">
        <v>908</v>
      </c>
      <c r="G571" s="211" t="s">
        <v>276</v>
      </c>
      <c r="H571" s="212">
        <v>17.63</v>
      </c>
      <c r="I571" s="213"/>
      <c r="J571" s="214">
        <f>ROUND(I571*H571,2)</f>
        <v>0</v>
      </c>
      <c r="K571" s="210" t="s">
        <v>221</v>
      </c>
      <c r="L571" s="46"/>
      <c r="M571" s="215" t="s">
        <v>28</v>
      </c>
      <c r="N571" s="216" t="s">
        <v>45</v>
      </c>
      <c r="O571" s="86"/>
      <c r="P571" s="217">
        <f>O571*H571</f>
        <v>0</v>
      </c>
      <c r="Q571" s="217">
        <v>0</v>
      </c>
      <c r="R571" s="217">
        <f>Q571*H571</f>
        <v>0</v>
      </c>
      <c r="S571" s="217">
        <v>0.00167</v>
      </c>
      <c r="T571" s="218">
        <f>S571*H571</f>
        <v>0.0294421</v>
      </c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R571" s="219" t="s">
        <v>313</v>
      </c>
      <c r="AT571" s="219" t="s">
        <v>217</v>
      </c>
      <c r="AU571" s="219" t="s">
        <v>84</v>
      </c>
      <c r="AY571" s="19" t="s">
        <v>215</v>
      </c>
      <c r="BE571" s="220">
        <f>IF(N571="základní",J571,0)</f>
        <v>0</v>
      </c>
      <c r="BF571" s="220">
        <f>IF(N571="snížená",J571,0)</f>
        <v>0</v>
      </c>
      <c r="BG571" s="220">
        <f>IF(N571="zákl. přenesená",J571,0)</f>
        <v>0</v>
      </c>
      <c r="BH571" s="220">
        <f>IF(N571="sníž. přenesená",J571,0)</f>
        <v>0</v>
      </c>
      <c r="BI571" s="220">
        <f>IF(N571="nulová",J571,0)</f>
        <v>0</v>
      </c>
      <c r="BJ571" s="19" t="s">
        <v>82</v>
      </c>
      <c r="BK571" s="220">
        <f>ROUND(I571*H571,2)</f>
        <v>0</v>
      </c>
      <c r="BL571" s="19" t="s">
        <v>313</v>
      </c>
      <c r="BM571" s="219" t="s">
        <v>909</v>
      </c>
    </row>
    <row r="572" spans="1:47" s="2" customFormat="1" ht="12">
      <c r="A572" s="40"/>
      <c r="B572" s="41"/>
      <c r="C572" s="42"/>
      <c r="D572" s="221" t="s">
        <v>224</v>
      </c>
      <c r="E572" s="42"/>
      <c r="F572" s="222" t="s">
        <v>910</v>
      </c>
      <c r="G572" s="42"/>
      <c r="H572" s="42"/>
      <c r="I572" s="223"/>
      <c r="J572" s="42"/>
      <c r="K572" s="42"/>
      <c r="L572" s="46"/>
      <c r="M572" s="224"/>
      <c r="N572" s="225"/>
      <c r="O572" s="86"/>
      <c r="P572" s="86"/>
      <c r="Q572" s="86"/>
      <c r="R572" s="86"/>
      <c r="S572" s="86"/>
      <c r="T572" s="87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T572" s="19" t="s">
        <v>224</v>
      </c>
      <c r="AU572" s="19" t="s">
        <v>84</v>
      </c>
    </row>
    <row r="573" spans="1:51" s="13" customFormat="1" ht="12">
      <c r="A573" s="13"/>
      <c r="B573" s="226"/>
      <c r="C573" s="227"/>
      <c r="D573" s="228" t="s">
        <v>226</v>
      </c>
      <c r="E573" s="229" t="s">
        <v>28</v>
      </c>
      <c r="F573" s="230" t="s">
        <v>255</v>
      </c>
      <c r="G573" s="227"/>
      <c r="H573" s="229" t="s">
        <v>28</v>
      </c>
      <c r="I573" s="231"/>
      <c r="J573" s="227"/>
      <c r="K573" s="227"/>
      <c r="L573" s="232"/>
      <c r="M573" s="233"/>
      <c r="N573" s="234"/>
      <c r="O573" s="234"/>
      <c r="P573" s="234"/>
      <c r="Q573" s="234"/>
      <c r="R573" s="234"/>
      <c r="S573" s="234"/>
      <c r="T573" s="235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36" t="s">
        <v>226</v>
      </c>
      <c r="AU573" s="236" t="s">
        <v>84</v>
      </c>
      <c r="AV573" s="13" t="s">
        <v>82</v>
      </c>
      <c r="AW573" s="13" t="s">
        <v>35</v>
      </c>
      <c r="AX573" s="13" t="s">
        <v>74</v>
      </c>
      <c r="AY573" s="236" t="s">
        <v>215</v>
      </c>
    </row>
    <row r="574" spans="1:51" s="14" customFormat="1" ht="12">
      <c r="A574" s="14"/>
      <c r="B574" s="237"/>
      <c r="C574" s="238"/>
      <c r="D574" s="228" t="s">
        <v>226</v>
      </c>
      <c r="E574" s="239" t="s">
        <v>28</v>
      </c>
      <c r="F574" s="240" t="s">
        <v>911</v>
      </c>
      <c r="G574" s="238"/>
      <c r="H574" s="241">
        <v>13.03</v>
      </c>
      <c r="I574" s="242"/>
      <c r="J574" s="238"/>
      <c r="K574" s="238"/>
      <c r="L574" s="243"/>
      <c r="M574" s="244"/>
      <c r="N574" s="245"/>
      <c r="O574" s="245"/>
      <c r="P574" s="245"/>
      <c r="Q574" s="245"/>
      <c r="R574" s="245"/>
      <c r="S574" s="245"/>
      <c r="T574" s="246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47" t="s">
        <v>226</v>
      </c>
      <c r="AU574" s="247" t="s">
        <v>84</v>
      </c>
      <c r="AV574" s="14" t="s">
        <v>84</v>
      </c>
      <c r="AW574" s="14" t="s">
        <v>35</v>
      </c>
      <c r="AX574" s="14" t="s">
        <v>74</v>
      </c>
      <c r="AY574" s="247" t="s">
        <v>215</v>
      </c>
    </row>
    <row r="575" spans="1:51" s="13" customFormat="1" ht="12">
      <c r="A575" s="13"/>
      <c r="B575" s="226"/>
      <c r="C575" s="227"/>
      <c r="D575" s="228" t="s">
        <v>226</v>
      </c>
      <c r="E575" s="229" t="s">
        <v>28</v>
      </c>
      <c r="F575" s="230" t="s">
        <v>497</v>
      </c>
      <c r="G575" s="227"/>
      <c r="H575" s="229" t="s">
        <v>28</v>
      </c>
      <c r="I575" s="231"/>
      <c r="J575" s="227"/>
      <c r="K575" s="227"/>
      <c r="L575" s="232"/>
      <c r="M575" s="233"/>
      <c r="N575" s="234"/>
      <c r="O575" s="234"/>
      <c r="P575" s="234"/>
      <c r="Q575" s="234"/>
      <c r="R575" s="234"/>
      <c r="S575" s="234"/>
      <c r="T575" s="235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36" t="s">
        <v>226</v>
      </c>
      <c r="AU575" s="236" t="s">
        <v>84</v>
      </c>
      <c r="AV575" s="13" t="s">
        <v>82</v>
      </c>
      <c r="AW575" s="13" t="s">
        <v>35</v>
      </c>
      <c r="AX575" s="13" t="s">
        <v>74</v>
      </c>
      <c r="AY575" s="236" t="s">
        <v>215</v>
      </c>
    </row>
    <row r="576" spans="1:51" s="14" customFormat="1" ht="12">
      <c r="A576" s="14"/>
      <c r="B576" s="237"/>
      <c r="C576" s="238"/>
      <c r="D576" s="228" t="s">
        <v>226</v>
      </c>
      <c r="E576" s="239" t="s">
        <v>28</v>
      </c>
      <c r="F576" s="240" t="s">
        <v>912</v>
      </c>
      <c r="G576" s="238"/>
      <c r="H576" s="241">
        <v>4.6</v>
      </c>
      <c r="I576" s="242"/>
      <c r="J576" s="238"/>
      <c r="K576" s="238"/>
      <c r="L576" s="243"/>
      <c r="M576" s="244"/>
      <c r="N576" s="245"/>
      <c r="O576" s="245"/>
      <c r="P576" s="245"/>
      <c r="Q576" s="245"/>
      <c r="R576" s="245"/>
      <c r="S576" s="245"/>
      <c r="T576" s="246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47" t="s">
        <v>226</v>
      </c>
      <c r="AU576" s="247" t="s">
        <v>84</v>
      </c>
      <c r="AV576" s="14" t="s">
        <v>84</v>
      </c>
      <c r="AW576" s="14" t="s">
        <v>35</v>
      </c>
      <c r="AX576" s="14" t="s">
        <v>74</v>
      </c>
      <c r="AY576" s="247" t="s">
        <v>215</v>
      </c>
    </row>
    <row r="577" spans="1:51" s="15" customFormat="1" ht="12">
      <c r="A577" s="15"/>
      <c r="B577" s="248"/>
      <c r="C577" s="249"/>
      <c r="D577" s="228" t="s">
        <v>226</v>
      </c>
      <c r="E577" s="250" t="s">
        <v>28</v>
      </c>
      <c r="F577" s="251" t="s">
        <v>230</v>
      </c>
      <c r="G577" s="249"/>
      <c r="H577" s="252">
        <v>17.63</v>
      </c>
      <c r="I577" s="253"/>
      <c r="J577" s="249"/>
      <c r="K577" s="249"/>
      <c r="L577" s="254"/>
      <c r="M577" s="255"/>
      <c r="N577" s="256"/>
      <c r="O577" s="256"/>
      <c r="P577" s="256"/>
      <c r="Q577" s="256"/>
      <c r="R577" s="256"/>
      <c r="S577" s="256"/>
      <c r="T577" s="257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T577" s="258" t="s">
        <v>226</v>
      </c>
      <c r="AU577" s="258" t="s">
        <v>84</v>
      </c>
      <c r="AV577" s="15" t="s">
        <v>222</v>
      </c>
      <c r="AW577" s="15" t="s">
        <v>35</v>
      </c>
      <c r="AX577" s="15" t="s">
        <v>82</v>
      </c>
      <c r="AY577" s="258" t="s">
        <v>215</v>
      </c>
    </row>
    <row r="578" spans="1:65" s="2" customFormat="1" ht="21.75" customHeight="1">
      <c r="A578" s="40"/>
      <c r="B578" s="41"/>
      <c r="C578" s="208" t="s">
        <v>913</v>
      </c>
      <c r="D578" s="208" t="s">
        <v>217</v>
      </c>
      <c r="E578" s="209" t="s">
        <v>914</v>
      </c>
      <c r="F578" s="210" t="s">
        <v>915</v>
      </c>
      <c r="G578" s="211" t="s">
        <v>276</v>
      </c>
      <c r="H578" s="212">
        <v>51.032</v>
      </c>
      <c r="I578" s="213"/>
      <c r="J578" s="214">
        <f>ROUND(I578*H578,2)</f>
        <v>0</v>
      </c>
      <c r="K578" s="210" t="s">
        <v>221</v>
      </c>
      <c r="L578" s="46"/>
      <c r="M578" s="215" t="s">
        <v>28</v>
      </c>
      <c r="N578" s="216" t="s">
        <v>45</v>
      </c>
      <c r="O578" s="86"/>
      <c r="P578" s="217">
        <f>O578*H578</f>
        <v>0</v>
      </c>
      <c r="Q578" s="217">
        <v>0</v>
      </c>
      <c r="R578" s="217">
        <f>Q578*H578</f>
        <v>0</v>
      </c>
      <c r="S578" s="217">
        <v>0.00175</v>
      </c>
      <c r="T578" s="218">
        <f>S578*H578</f>
        <v>0.089306</v>
      </c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R578" s="219" t="s">
        <v>313</v>
      </c>
      <c r="AT578" s="219" t="s">
        <v>217</v>
      </c>
      <c r="AU578" s="219" t="s">
        <v>84</v>
      </c>
      <c r="AY578" s="19" t="s">
        <v>215</v>
      </c>
      <c r="BE578" s="220">
        <f>IF(N578="základní",J578,0)</f>
        <v>0</v>
      </c>
      <c r="BF578" s="220">
        <f>IF(N578="snížená",J578,0)</f>
        <v>0</v>
      </c>
      <c r="BG578" s="220">
        <f>IF(N578="zákl. přenesená",J578,0)</f>
        <v>0</v>
      </c>
      <c r="BH578" s="220">
        <f>IF(N578="sníž. přenesená",J578,0)</f>
        <v>0</v>
      </c>
      <c r="BI578" s="220">
        <f>IF(N578="nulová",J578,0)</f>
        <v>0</v>
      </c>
      <c r="BJ578" s="19" t="s">
        <v>82</v>
      </c>
      <c r="BK578" s="220">
        <f>ROUND(I578*H578,2)</f>
        <v>0</v>
      </c>
      <c r="BL578" s="19" t="s">
        <v>313</v>
      </c>
      <c r="BM578" s="219" t="s">
        <v>916</v>
      </c>
    </row>
    <row r="579" spans="1:47" s="2" customFormat="1" ht="12">
      <c r="A579" s="40"/>
      <c r="B579" s="41"/>
      <c r="C579" s="42"/>
      <c r="D579" s="221" t="s">
        <v>224</v>
      </c>
      <c r="E579" s="42"/>
      <c r="F579" s="222" t="s">
        <v>917</v>
      </c>
      <c r="G579" s="42"/>
      <c r="H579" s="42"/>
      <c r="I579" s="223"/>
      <c r="J579" s="42"/>
      <c r="K579" s="42"/>
      <c r="L579" s="46"/>
      <c r="M579" s="224"/>
      <c r="N579" s="225"/>
      <c r="O579" s="86"/>
      <c r="P579" s="86"/>
      <c r="Q579" s="86"/>
      <c r="R579" s="86"/>
      <c r="S579" s="86"/>
      <c r="T579" s="87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T579" s="19" t="s">
        <v>224</v>
      </c>
      <c r="AU579" s="19" t="s">
        <v>84</v>
      </c>
    </row>
    <row r="580" spans="1:51" s="13" customFormat="1" ht="12">
      <c r="A580" s="13"/>
      <c r="B580" s="226"/>
      <c r="C580" s="227"/>
      <c r="D580" s="228" t="s">
        <v>226</v>
      </c>
      <c r="E580" s="229" t="s">
        <v>28</v>
      </c>
      <c r="F580" s="230" t="s">
        <v>904</v>
      </c>
      <c r="G580" s="227"/>
      <c r="H580" s="229" t="s">
        <v>28</v>
      </c>
      <c r="I580" s="231"/>
      <c r="J580" s="227"/>
      <c r="K580" s="227"/>
      <c r="L580" s="232"/>
      <c r="M580" s="233"/>
      <c r="N580" s="234"/>
      <c r="O580" s="234"/>
      <c r="P580" s="234"/>
      <c r="Q580" s="234"/>
      <c r="R580" s="234"/>
      <c r="S580" s="234"/>
      <c r="T580" s="235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36" t="s">
        <v>226</v>
      </c>
      <c r="AU580" s="236" t="s">
        <v>84</v>
      </c>
      <c r="AV580" s="13" t="s">
        <v>82</v>
      </c>
      <c r="AW580" s="13" t="s">
        <v>35</v>
      </c>
      <c r="AX580" s="13" t="s">
        <v>74</v>
      </c>
      <c r="AY580" s="236" t="s">
        <v>215</v>
      </c>
    </row>
    <row r="581" spans="1:51" s="14" customFormat="1" ht="12">
      <c r="A581" s="14"/>
      <c r="B581" s="237"/>
      <c r="C581" s="238"/>
      <c r="D581" s="228" t="s">
        <v>226</v>
      </c>
      <c r="E581" s="239" t="s">
        <v>28</v>
      </c>
      <c r="F581" s="240" t="s">
        <v>918</v>
      </c>
      <c r="G581" s="238"/>
      <c r="H581" s="241">
        <v>51.032</v>
      </c>
      <c r="I581" s="242"/>
      <c r="J581" s="238"/>
      <c r="K581" s="238"/>
      <c r="L581" s="243"/>
      <c r="M581" s="244"/>
      <c r="N581" s="245"/>
      <c r="O581" s="245"/>
      <c r="P581" s="245"/>
      <c r="Q581" s="245"/>
      <c r="R581" s="245"/>
      <c r="S581" s="245"/>
      <c r="T581" s="246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47" t="s">
        <v>226</v>
      </c>
      <c r="AU581" s="247" t="s">
        <v>84</v>
      </c>
      <c r="AV581" s="14" t="s">
        <v>84</v>
      </c>
      <c r="AW581" s="14" t="s">
        <v>35</v>
      </c>
      <c r="AX581" s="14" t="s">
        <v>82</v>
      </c>
      <c r="AY581" s="247" t="s">
        <v>215</v>
      </c>
    </row>
    <row r="582" spans="1:65" s="2" customFormat="1" ht="24.15" customHeight="1">
      <c r="A582" s="40"/>
      <c r="B582" s="41"/>
      <c r="C582" s="208" t="s">
        <v>919</v>
      </c>
      <c r="D582" s="208" t="s">
        <v>217</v>
      </c>
      <c r="E582" s="209" t="s">
        <v>920</v>
      </c>
      <c r="F582" s="210" t="s">
        <v>921</v>
      </c>
      <c r="G582" s="211" t="s">
        <v>276</v>
      </c>
      <c r="H582" s="212">
        <v>45.84</v>
      </c>
      <c r="I582" s="213"/>
      <c r="J582" s="214">
        <f>ROUND(I582*H582,2)</f>
        <v>0</v>
      </c>
      <c r="K582" s="210" t="s">
        <v>221</v>
      </c>
      <c r="L582" s="46"/>
      <c r="M582" s="215" t="s">
        <v>28</v>
      </c>
      <c r="N582" s="216" t="s">
        <v>45</v>
      </c>
      <c r="O582" s="86"/>
      <c r="P582" s="217">
        <f>O582*H582</f>
        <v>0</v>
      </c>
      <c r="Q582" s="217">
        <v>0</v>
      </c>
      <c r="R582" s="217">
        <f>Q582*H582</f>
        <v>0</v>
      </c>
      <c r="S582" s="217">
        <v>0.0026</v>
      </c>
      <c r="T582" s="218">
        <f>S582*H582</f>
        <v>0.119184</v>
      </c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R582" s="219" t="s">
        <v>313</v>
      </c>
      <c r="AT582" s="219" t="s">
        <v>217</v>
      </c>
      <c r="AU582" s="219" t="s">
        <v>84</v>
      </c>
      <c r="AY582" s="19" t="s">
        <v>215</v>
      </c>
      <c r="BE582" s="220">
        <f>IF(N582="základní",J582,0)</f>
        <v>0</v>
      </c>
      <c r="BF582" s="220">
        <f>IF(N582="snížená",J582,0)</f>
        <v>0</v>
      </c>
      <c r="BG582" s="220">
        <f>IF(N582="zákl. přenesená",J582,0)</f>
        <v>0</v>
      </c>
      <c r="BH582" s="220">
        <f>IF(N582="sníž. přenesená",J582,0)</f>
        <v>0</v>
      </c>
      <c r="BI582" s="220">
        <f>IF(N582="nulová",J582,0)</f>
        <v>0</v>
      </c>
      <c r="BJ582" s="19" t="s">
        <v>82</v>
      </c>
      <c r="BK582" s="220">
        <f>ROUND(I582*H582,2)</f>
        <v>0</v>
      </c>
      <c r="BL582" s="19" t="s">
        <v>313</v>
      </c>
      <c r="BM582" s="219" t="s">
        <v>922</v>
      </c>
    </row>
    <row r="583" spans="1:47" s="2" customFormat="1" ht="12">
      <c r="A583" s="40"/>
      <c r="B583" s="41"/>
      <c r="C583" s="42"/>
      <c r="D583" s="221" t="s">
        <v>224</v>
      </c>
      <c r="E583" s="42"/>
      <c r="F583" s="222" t="s">
        <v>923</v>
      </c>
      <c r="G583" s="42"/>
      <c r="H583" s="42"/>
      <c r="I583" s="223"/>
      <c r="J583" s="42"/>
      <c r="K583" s="42"/>
      <c r="L583" s="46"/>
      <c r="M583" s="224"/>
      <c r="N583" s="225"/>
      <c r="O583" s="86"/>
      <c r="P583" s="86"/>
      <c r="Q583" s="86"/>
      <c r="R583" s="86"/>
      <c r="S583" s="86"/>
      <c r="T583" s="87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T583" s="19" t="s">
        <v>224</v>
      </c>
      <c r="AU583" s="19" t="s">
        <v>84</v>
      </c>
    </row>
    <row r="584" spans="1:51" s="13" customFormat="1" ht="12">
      <c r="A584" s="13"/>
      <c r="B584" s="226"/>
      <c r="C584" s="227"/>
      <c r="D584" s="228" t="s">
        <v>226</v>
      </c>
      <c r="E584" s="229" t="s">
        <v>28</v>
      </c>
      <c r="F584" s="230" t="s">
        <v>904</v>
      </c>
      <c r="G584" s="227"/>
      <c r="H584" s="229" t="s">
        <v>28</v>
      </c>
      <c r="I584" s="231"/>
      <c r="J584" s="227"/>
      <c r="K584" s="227"/>
      <c r="L584" s="232"/>
      <c r="M584" s="233"/>
      <c r="N584" s="234"/>
      <c r="O584" s="234"/>
      <c r="P584" s="234"/>
      <c r="Q584" s="234"/>
      <c r="R584" s="234"/>
      <c r="S584" s="234"/>
      <c r="T584" s="235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36" t="s">
        <v>226</v>
      </c>
      <c r="AU584" s="236" t="s">
        <v>84</v>
      </c>
      <c r="AV584" s="13" t="s">
        <v>82</v>
      </c>
      <c r="AW584" s="13" t="s">
        <v>35</v>
      </c>
      <c r="AX584" s="13" t="s">
        <v>74</v>
      </c>
      <c r="AY584" s="236" t="s">
        <v>215</v>
      </c>
    </row>
    <row r="585" spans="1:51" s="14" customFormat="1" ht="12">
      <c r="A585" s="14"/>
      <c r="B585" s="237"/>
      <c r="C585" s="238"/>
      <c r="D585" s="228" t="s">
        <v>226</v>
      </c>
      <c r="E585" s="239" t="s">
        <v>28</v>
      </c>
      <c r="F585" s="240" t="s">
        <v>905</v>
      </c>
      <c r="G585" s="238"/>
      <c r="H585" s="241">
        <v>45.84</v>
      </c>
      <c r="I585" s="242"/>
      <c r="J585" s="238"/>
      <c r="K585" s="238"/>
      <c r="L585" s="243"/>
      <c r="M585" s="244"/>
      <c r="N585" s="245"/>
      <c r="O585" s="245"/>
      <c r="P585" s="245"/>
      <c r="Q585" s="245"/>
      <c r="R585" s="245"/>
      <c r="S585" s="245"/>
      <c r="T585" s="246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47" t="s">
        <v>226</v>
      </c>
      <c r="AU585" s="247" t="s">
        <v>84</v>
      </c>
      <c r="AV585" s="14" t="s">
        <v>84</v>
      </c>
      <c r="AW585" s="14" t="s">
        <v>35</v>
      </c>
      <c r="AX585" s="14" t="s">
        <v>82</v>
      </c>
      <c r="AY585" s="247" t="s">
        <v>215</v>
      </c>
    </row>
    <row r="586" spans="1:65" s="2" customFormat="1" ht="16.5" customHeight="1">
      <c r="A586" s="40"/>
      <c r="B586" s="41"/>
      <c r="C586" s="208" t="s">
        <v>924</v>
      </c>
      <c r="D586" s="208" t="s">
        <v>217</v>
      </c>
      <c r="E586" s="209" t="s">
        <v>925</v>
      </c>
      <c r="F586" s="210" t="s">
        <v>926</v>
      </c>
      <c r="G586" s="211" t="s">
        <v>276</v>
      </c>
      <c r="H586" s="212">
        <v>15</v>
      </c>
      <c r="I586" s="213"/>
      <c r="J586" s="214">
        <f>ROUND(I586*H586,2)</f>
        <v>0</v>
      </c>
      <c r="K586" s="210" t="s">
        <v>221</v>
      </c>
      <c r="L586" s="46"/>
      <c r="M586" s="215" t="s">
        <v>28</v>
      </c>
      <c r="N586" s="216" t="s">
        <v>45</v>
      </c>
      <c r="O586" s="86"/>
      <c r="P586" s="217">
        <f>O586*H586</f>
        <v>0</v>
      </c>
      <c r="Q586" s="217">
        <v>0</v>
      </c>
      <c r="R586" s="217">
        <f>Q586*H586</f>
        <v>0</v>
      </c>
      <c r="S586" s="217">
        <v>0.00394</v>
      </c>
      <c r="T586" s="218">
        <f>S586*H586</f>
        <v>0.0591</v>
      </c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R586" s="219" t="s">
        <v>313</v>
      </c>
      <c r="AT586" s="219" t="s">
        <v>217</v>
      </c>
      <c r="AU586" s="219" t="s">
        <v>84</v>
      </c>
      <c r="AY586" s="19" t="s">
        <v>215</v>
      </c>
      <c r="BE586" s="220">
        <f>IF(N586="základní",J586,0)</f>
        <v>0</v>
      </c>
      <c r="BF586" s="220">
        <f>IF(N586="snížená",J586,0)</f>
        <v>0</v>
      </c>
      <c r="BG586" s="220">
        <f>IF(N586="zákl. přenesená",J586,0)</f>
        <v>0</v>
      </c>
      <c r="BH586" s="220">
        <f>IF(N586="sníž. přenesená",J586,0)</f>
        <v>0</v>
      </c>
      <c r="BI586" s="220">
        <f>IF(N586="nulová",J586,0)</f>
        <v>0</v>
      </c>
      <c r="BJ586" s="19" t="s">
        <v>82</v>
      </c>
      <c r="BK586" s="220">
        <f>ROUND(I586*H586,2)</f>
        <v>0</v>
      </c>
      <c r="BL586" s="19" t="s">
        <v>313</v>
      </c>
      <c r="BM586" s="219" t="s">
        <v>927</v>
      </c>
    </row>
    <row r="587" spans="1:47" s="2" customFormat="1" ht="12">
      <c r="A587" s="40"/>
      <c r="B587" s="41"/>
      <c r="C587" s="42"/>
      <c r="D587" s="221" t="s">
        <v>224</v>
      </c>
      <c r="E587" s="42"/>
      <c r="F587" s="222" t="s">
        <v>928</v>
      </c>
      <c r="G587" s="42"/>
      <c r="H587" s="42"/>
      <c r="I587" s="223"/>
      <c r="J587" s="42"/>
      <c r="K587" s="42"/>
      <c r="L587" s="46"/>
      <c r="M587" s="224"/>
      <c r="N587" s="225"/>
      <c r="O587" s="86"/>
      <c r="P587" s="86"/>
      <c r="Q587" s="86"/>
      <c r="R587" s="86"/>
      <c r="S587" s="86"/>
      <c r="T587" s="87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T587" s="19" t="s">
        <v>224</v>
      </c>
      <c r="AU587" s="19" t="s">
        <v>84</v>
      </c>
    </row>
    <row r="588" spans="1:51" s="13" customFormat="1" ht="12">
      <c r="A588" s="13"/>
      <c r="B588" s="226"/>
      <c r="C588" s="227"/>
      <c r="D588" s="228" t="s">
        <v>226</v>
      </c>
      <c r="E588" s="229" t="s">
        <v>28</v>
      </c>
      <c r="F588" s="230" t="s">
        <v>904</v>
      </c>
      <c r="G588" s="227"/>
      <c r="H588" s="229" t="s">
        <v>28</v>
      </c>
      <c r="I588" s="231"/>
      <c r="J588" s="227"/>
      <c r="K588" s="227"/>
      <c r="L588" s="232"/>
      <c r="M588" s="233"/>
      <c r="N588" s="234"/>
      <c r="O588" s="234"/>
      <c r="P588" s="234"/>
      <c r="Q588" s="234"/>
      <c r="R588" s="234"/>
      <c r="S588" s="234"/>
      <c r="T588" s="235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36" t="s">
        <v>226</v>
      </c>
      <c r="AU588" s="236" t="s">
        <v>84</v>
      </c>
      <c r="AV588" s="13" t="s">
        <v>82</v>
      </c>
      <c r="AW588" s="13" t="s">
        <v>35</v>
      </c>
      <c r="AX588" s="13" t="s">
        <v>74</v>
      </c>
      <c r="AY588" s="236" t="s">
        <v>215</v>
      </c>
    </row>
    <row r="589" spans="1:51" s="14" customFormat="1" ht="12">
      <c r="A589" s="14"/>
      <c r="B589" s="237"/>
      <c r="C589" s="238"/>
      <c r="D589" s="228" t="s">
        <v>226</v>
      </c>
      <c r="E589" s="239" t="s">
        <v>28</v>
      </c>
      <c r="F589" s="240" t="s">
        <v>929</v>
      </c>
      <c r="G589" s="238"/>
      <c r="H589" s="241">
        <v>15</v>
      </c>
      <c r="I589" s="242"/>
      <c r="J589" s="238"/>
      <c r="K589" s="238"/>
      <c r="L589" s="243"/>
      <c r="M589" s="244"/>
      <c r="N589" s="245"/>
      <c r="O589" s="245"/>
      <c r="P589" s="245"/>
      <c r="Q589" s="245"/>
      <c r="R589" s="245"/>
      <c r="S589" s="245"/>
      <c r="T589" s="246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47" t="s">
        <v>226</v>
      </c>
      <c r="AU589" s="247" t="s">
        <v>84</v>
      </c>
      <c r="AV589" s="14" t="s">
        <v>84</v>
      </c>
      <c r="AW589" s="14" t="s">
        <v>35</v>
      </c>
      <c r="AX589" s="14" t="s">
        <v>82</v>
      </c>
      <c r="AY589" s="247" t="s">
        <v>215</v>
      </c>
    </row>
    <row r="590" spans="1:65" s="2" customFormat="1" ht="55.5" customHeight="1">
      <c r="A590" s="40"/>
      <c r="B590" s="41"/>
      <c r="C590" s="208" t="s">
        <v>930</v>
      </c>
      <c r="D590" s="208" t="s">
        <v>217</v>
      </c>
      <c r="E590" s="209" t="s">
        <v>931</v>
      </c>
      <c r="F590" s="210" t="s">
        <v>932</v>
      </c>
      <c r="G590" s="211" t="s">
        <v>243</v>
      </c>
      <c r="H590" s="212">
        <v>398.727</v>
      </c>
      <c r="I590" s="213"/>
      <c r="J590" s="214">
        <f>ROUND(I590*H590,2)</f>
        <v>0</v>
      </c>
      <c r="K590" s="210" t="s">
        <v>221</v>
      </c>
      <c r="L590" s="46"/>
      <c r="M590" s="215" t="s">
        <v>28</v>
      </c>
      <c r="N590" s="216" t="s">
        <v>45</v>
      </c>
      <c r="O590" s="86"/>
      <c r="P590" s="217">
        <f>O590*H590</f>
        <v>0</v>
      </c>
      <c r="Q590" s="217">
        <v>0.0066</v>
      </c>
      <c r="R590" s="217">
        <f>Q590*H590</f>
        <v>2.6315982</v>
      </c>
      <c r="S590" s="217">
        <v>0</v>
      </c>
      <c r="T590" s="218">
        <f>S590*H590</f>
        <v>0</v>
      </c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R590" s="219" t="s">
        <v>313</v>
      </c>
      <c r="AT590" s="219" t="s">
        <v>217</v>
      </c>
      <c r="AU590" s="219" t="s">
        <v>84</v>
      </c>
      <c r="AY590" s="19" t="s">
        <v>215</v>
      </c>
      <c r="BE590" s="220">
        <f>IF(N590="základní",J590,0)</f>
        <v>0</v>
      </c>
      <c r="BF590" s="220">
        <f>IF(N590="snížená",J590,0)</f>
        <v>0</v>
      </c>
      <c r="BG590" s="220">
        <f>IF(N590="zákl. přenesená",J590,0)</f>
        <v>0</v>
      </c>
      <c r="BH590" s="220">
        <f>IF(N590="sníž. přenesená",J590,0)</f>
        <v>0</v>
      </c>
      <c r="BI590" s="220">
        <f>IF(N590="nulová",J590,0)</f>
        <v>0</v>
      </c>
      <c r="BJ590" s="19" t="s">
        <v>82</v>
      </c>
      <c r="BK590" s="220">
        <f>ROUND(I590*H590,2)</f>
        <v>0</v>
      </c>
      <c r="BL590" s="19" t="s">
        <v>313</v>
      </c>
      <c r="BM590" s="219" t="s">
        <v>933</v>
      </c>
    </row>
    <row r="591" spans="1:47" s="2" customFormat="1" ht="12">
      <c r="A591" s="40"/>
      <c r="B591" s="41"/>
      <c r="C591" s="42"/>
      <c r="D591" s="221" t="s">
        <v>224</v>
      </c>
      <c r="E591" s="42"/>
      <c r="F591" s="222" t="s">
        <v>934</v>
      </c>
      <c r="G591" s="42"/>
      <c r="H591" s="42"/>
      <c r="I591" s="223"/>
      <c r="J591" s="42"/>
      <c r="K591" s="42"/>
      <c r="L591" s="46"/>
      <c r="M591" s="224"/>
      <c r="N591" s="225"/>
      <c r="O591" s="86"/>
      <c r="P591" s="86"/>
      <c r="Q591" s="86"/>
      <c r="R591" s="86"/>
      <c r="S591" s="86"/>
      <c r="T591" s="87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T591" s="19" t="s">
        <v>224</v>
      </c>
      <c r="AU591" s="19" t="s">
        <v>84</v>
      </c>
    </row>
    <row r="592" spans="1:51" s="14" customFormat="1" ht="12">
      <c r="A592" s="14"/>
      <c r="B592" s="237"/>
      <c r="C592" s="238"/>
      <c r="D592" s="228" t="s">
        <v>226</v>
      </c>
      <c r="E592" s="239" t="s">
        <v>28</v>
      </c>
      <c r="F592" s="240" t="s">
        <v>121</v>
      </c>
      <c r="G592" s="238"/>
      <c r="H592" s="241">
        <v>398.727</v>
      </c>
      <c r="I592" s="242"/>
      <c r="J592" s="238"/>
      <c r="K592" s="238"/>
      <c r="L592" s="243"/>
      <c r="M592" s="244"/>
      <c r="N592" s="245"/>
      <c r="O592" s="245"/>
      <c r="P592" s="245"/>
      <c r="Q592" s="245"/>
      <c r="R592" s="245"/>
      <c r="S592" s="245"/>
      <c r="T592" s="246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47" t="s">
        <v>226</v>
      </c>
      <c r="AU592" s="247" t="s">
        <v>84</v>
      </c>
      <c r="AV592" s="14" t="s">
        <v>84</v>
      </c>
      <c r="AW592" s="14" t="s">
        <v>35</v>
      </c>
      <c r="AX592" s="14" t="s">
        <v>82</v>
      </c>
      <c r="AY592" s="247" t="s">
        <v>215</v>
      </c>
    </row>
    <row r="593" spans="1:65" s="2" customFormat="1" ht="44.25" customHeight="1">
      <c r="A593" s="40"/>
      <c r="B593" s="41"/>
      <c r="C593" s="208" t="s">
        <v>935</v>
      </c>
      <c r="D593" s="208" t="s">
        <v>217</v>
      </c>
      <c r="E593" s="209" t="s">
        <v>936</v>
      </c>
      <c r="F593" s="210" t="s">
        <v>937</v>
      </c>
      <c r="G593" s="211" t="s">
        <v>276</v>
      </c>
      <c r="H593" s="212">
        <v>22.92</v>
      </c>
      <c r="I593" s="213"/>
      <c r="J593" s="214">
        <f>ROUND(I593*H593,2)</f>
        <v>0</v>
      </c>
      <c r="K593" s="210" t="s">
        <v>221</v>
      </c>
      <c r="L593" s="46"/>
      <c r="M593" s="215" t="s">
        <v>28</v>
      </c>
      <c r="N593" s="216" t="s">
        <v>45</v>
      </c>
      <c r="O593" s="86"/>
      <c r="P593" s="217">
        <f>O593*H593</f>
        <v>0</v>
      </c>
      <c r="Q593" s="217">
        <v>0.00223</v>
      </c>
      <c r="R593" s="217">
        <f>Q593*H593</f>
        <v>0.05111160000000001</v>
      </c>
      <c r="S593" s="217">
        <v>0</v>
      </c>
      <c r="T593" s="218">
        <f>S593*H593</f>
        <v>0</v>
      </c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R593" s="219" t="s">
        <v>313</v>
      </c>
      <c r="AT593" s="219" t="s">
        <v>217</v>
      </c>
      <c r="AU593" s="219" t="s">
        <v>84</v>
      </c>
      <c r="AY593" s="19" t="s">
        <v>215</v>
      </c>
      <c r="BE593" s="220">
        <f>IF(N593="základní",J593,0)</f>
        <v>0</v>
      </c>
      <c r="BF593" s="220">
        <f>IF(N593="snížená",J593,0)</f>
        <v>0</v>
      </c>
      <c r="BG593" s="220">
        <f>IF(N593="zákl. přenesená",J593,0)</f>
        <v>0</v>
      </c>
      <c r="BH593" s="220">
        <f>IF(N593="sníž. přenesená",J593,0)</f>
        <v>0</v>
      </c>
      <c r="BI593" s="220">
        <f>IF(N593="nulová",J593,0)</f>
        <v>0</v>
      </c>
      <c r="BJ593" s="19" t="s">
        <v>82</v>
      </c>
      <c r="BK593" s="220">
        <f>ROUND(I593*H593,2)</f>
        <v>0</v>
      </c>
      <c r="BL593" s="19" t="s">
        <v>313</v>
      </c>
      <c r="BM593" s="219" t="s">
        <v>938</v>
      </c>
    </row>
    <row r="594" spans="1:47" s="2" customFormat="1" ht="12">
      <c r="A594" s="40"/>
      <c r="B594" s="41"/>
      <c r="C594" s="42"/>
      <c r="D594" s="221" t="s">
        <v>224</v>
      </c>
      <c r="E594" s="42"/>
      <c r="F594" s="222" t="s">
        <v>939</v>
      </c>
      <c r="G594" s="42"/>
      <c r="H594" s="42"/>
      <c r="I594" s="223"/>
      <c r="J594" s="42"/>
      <c r="K594" s="42"/>
      <c r="L594" s="46"/>
      <c r="M594" s="224"/>
      <c r="N594" s="225"/>
      <c r="O594" s="86"/>
      <c r="P594" s="86"/>
      <c r="Q594" s="86"/>
      <c r="R594" s="86"/>
      <c r="S594" s="86"/>
      <c r="T594" s="87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T594" s="19" t="s">
        <v>224</v>
      </c>
      <c r="AU594" s="19" t="s">
        <v>84</v>
      </c>
    </row>
    <row r="595" spans="1:51" s="13" customFormat="1" ht="12">
      <c r="A595" s="13"/>
      <c r="B595" s="226"/>
      <c r="C595" s="227"/>
      <c r="D595" s="228" t="s">
        <v>226</v>
      </c>
      <c r="E595" s="229" t="s">
        <v>28</v>
      </c>
      <c r="F595" s="230" t="s">
        <v>734</v>
      </c>
      <c r="G595" s="227"/>
      <c r="H595" s="229" t="s">
        <v>28</v>
      </c>
      <c r="I595" s="231"/>
      <c r="J595" s="227"/>
      <c r="K595" s="227"/>
      <c r="L595" s="232"/>
      <c r="M595" s="233"/>
      <c r="N595" s="234"/>
      <c r="O595" s="234"/>
      <c r="P595" s="234"/>
      <c r="Q595" s="234"/>
      <c r="R595" s="234"/>
      <c r="S595" s="234"/>
      <c r="T595" s="235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36" t="s">
        <v>226</v>
      </c>
      <c r="AU595" s="236" t="s">
        <v>84</v>
      </c>
      <c r="AV595" s="13" t="s">
        <v>82</v>
      </c>
      <c r="AW595" s="13" t="s">
        <v>35</v>
      </c>
      <c r="AX595" s="13" t="s">
        <v>74</v>
      </c>
      <c r="AY595" s="236" t="s">
        <v>215</v>
      </c>
    </row>
    <row r="596" spans="1:51" s="14" customFormat="1" ht="12">
      <c r="A596" s="14"/>
      <c r="B596" s="237"/>
      <c r="C596" s="238"/>
      <c r="D596" s="228" t="s">
        <v>226</v>
      </c>
      <c r="E596" s="239" t="s">
        <v>28</v>
      </c>
      <c r="F596" s="240" t="s">
        <v>940</v>
      </c>
      <c r="G596" s="238"/>
      <c r="H596" s="241">
        <v>22.92</v>
      </c>
      <c r="I596" s="242"/>
      <c r="J596" s="238"/>
      <c r="K596" s="238"/>
      <c r="L596" s="243"/>
      <c r="M596" s="244"/>
      <c r="N596" s="245"/>
      <c r="O596" s="245"/>
      <c r="P596" s="245"/>
      <c r="Q596" s="245"/>
      <c r="R596" s="245"/>
      <c r="S596" s="245"/>
      <c r="T596" s="246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47" t="s">
        <v>226</v>
      </c>
      <c r="AU596" s="247" t="s">
        <v>84</v>
      </c>
      <c r="AV596" s="14" t="s">
        <v>84</v>
      </c>
      <c r="AW596" s="14" t="s">
        <v>35</v>
      </c>
      <c r="AX596" s="14" t="s">
        <v>82</v>
      </c>
      <c r="AY596" s="247" t="s">
        <v>215</v>
      </c>
    </row>
    <row r="597" spans="1:65" s="2" customFormat="1" ht="33" customHeight="1">
      <c r="A597" s="40"/>
      <c r="B597" s="41"/>
      <c r="C597" s="208" t="s">
        <v>941</v>
      </c>
      <c r="D597" s="208" t="s">
        <v>217</v>
      </c>
      <c r="E597" s="209" t="s">
        <v>942</v>
      </c>
      <c r="F597" s="210" t="s">
        <v>943</v>
      </c>
      <c r="G597" s="211" t="s">
        <v>276</v>
      </c>
      <c r="H597" s="212">
        <v>51.032</v>
      </c>
      <c r="I597" s="213"/>
      <c r="J597" s="214">
        <f>ROUND(I597*H597,2)</f>
        <v>0</v>
      </c>
      <c r="K597" s="210" t="s">
        <v>221</v>
      </c>
      <c r="L597" s="46"/>
      <c r="M597" s="215" t="s">
        <v>28</v>
      </c>
      <c r="N597" s="216" t="s">
        <v>45</v>
      </c>
      <c r="O597" s="86"/>
      <c r="P597" s="217">
        <f>O597*H597</f>
        <v>0</v>
      </c>
      <c r="Q597" s="217">
        <v>0.00347</v>
      </c>
      <c r="R597" s="217">
        <f>Q597*H597</f>
        <v>0.17708104</v>
      </c>
      <c r="S597" s="217">
        <v>0</v>
      </c>
      <c r="T597" s="218">
        <f>S597*H597</f>
        <v>0</v>
      </c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R597" s="219" t="s">
        <v>313</v>
      </c>
      <c r="AT597" s="219" t="s">
        <v>217</v>
      </c>
      <c r="AU597" s="219" t="s">
        <v>84</v>
      </c>
      <c r="AY597" s="19" t="s">
        <v>215</v>
      </c>
      <c r="BE597" s="220">
        <f>IF(N597="základní",J597,0)</f>
        <v>0</v>
      </c>
      <c r="BF597" s="220">
        <f>IF(N597="snížená",J597,0)</f>
        <v>0</v>
      </c>
      <c r="BG597" s="220">
        <f>IF(N597="zákl. přenesená",J597,0)</f>
        <v>0</v>
      </c>
      <c r="BH597" s="220">
        <f>IF(N597="sníž. přenesená",J597,0)</f>
        <v>0</v>
      </c>
      <c r="BI597" s="220">
        <f>IF(N597="nulová",J597,0)</f>
        <v>0</v>
      </c>
      <c r="BJ597" s="19" t="s">
        <v>82</v>
      </c>
      <c r="BK597" s="220">
        <f>ROUND(I597*H597,2)</f>
        <v>0</v>
      </c>
      <c r="BL597" s="19" t="s">
        <v>313</v>
      </c>
      <c r="BM597" s="219" t="s">
        <v>944</v>
      </c>
    </row>
    <row r="598" spans="1:47" s="2" customFormat="1" ht="12">
      <c r="A598" s="40"/>
      <c r="B598" s="41"/>
      <c r="C598" s="42"/>
      <c r="D598" s="221" t="s">
        <v>224</v>
      </c>
      <c r="E598" s="42"/>
      <c r="F598" s="222" t="s">
        <v>945</v>
      </c>
      <c r="G598" s="42"/>
      <c r="H598" s="42"/>
      <c r="I598" s="223"/>
      <c r="J598" s="42"/>
      <c r="K598" s="42"/>
      <c r="L598" s="46"/>
      <c r="M598" s="224"/>
      <c r="N598" s="225"/>
      <c r="O598" s="86"/>
      <c r="P598" s="86"/>
      <c r="Q598" s="86"/>
      <c r="R598" s="86"/>
      <c r="S598" s="86"/>
      <c r="T598" s="87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T598" s="19" t="s">
        <v>224</v>
      </c>
      <c r="AU598" s="19" t="s">
        <v>84</v>
      </c>
    </row>
    <row r="599" spans="1:51" s="13" customFormat="1" ht="12">
      <c r="A599" s="13"/>
      <c r="B599" s="226"/>
      <c r="C599" s="227"/>
      <c r="D599" s="228" t="s">
        <v>226</v>
      </c>
      <c r="E599" s="229" t="s">
        <v>28</v>
      </c>
      <c r="F599" s="230" t="s">
        <v>734</v>
      </c>
      <c r="G599" s="227"/>
      <c r="H599" s="229" t="s">
        <v>28</v>
      </c>
      <c r="I599" s="231"/>
      <c r="J599" s="227"/>
      <c r="K599" s="227"/>
      <c r="L599" s="232"/>
      <c r="M599" s="233"/>
      <c r="N599" s="234"/>
      <c r="O599" s="234"/>
      <c r="P599" s="234"/>
      <c r="Q599" s="234"/>
      <c r="R599" s="234"/>
      <c r="S599" s="234"/>
      <c r="T599" s="235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36" t="s">
        <v>226</v>
      </c>
      <c r="AU599" s="236" t="s">
        <v>84</v>
      </c>
      <c r="AV599" s="13" t="s">
        <v>82</v>
      </c>
      <c r="AW599" s="13" t="s">
        <v>35</v>
      </c>
      <c r="AX599" s="13" t="s">
        <v>74</v>
      </c>
      <c r="AY599" s="236" t="s">
        <v>215</v>
      </c>
    </row>
    <row r="600" spans="1:51" s="14" customFormat="1" ht="12">
      <c r="A600" s="14"/>
      <c r="B600" s="237"/>
      <c r="C600" s="238"/>
      <c r="D600" s="228" t="s">
        <v>226</v>
      </c>
      <c r="E600" s="239" t="s">
        <v>28</v>
      </c>
      <c r="F600" s="240" t="s">
        <v>946</v>
      </c>
      <c r="G600" s="238"/>
      <c r="H600" s="241">
        <v>35.632</v>
      </c>
      <c r="I600" s="242"/>
      <c r="J600" s="238"/>
      <c r="K600" s="238"/>
      <c r="L600" s="243"/>
      <c r="M600" s="244"/>
      <c r="N600" s="245"/>
      <c r="O600" s="245"/>
      <c r="P600" s="245"/>
      <c r="Q600" s="245"/>
      <c r="R600" s="245"/>
      <c r="S600" s="245"/>
      <c r="T600" s="246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47" t="s">
        <v>226</v>
      </c>
      <c r="AU600" s="247" t="s">
        <v>84</v>
      </c>
      <c r="AV600" s="14" t="s">
        <v>84</v>
      </c>
      <c r="AW600" s="14" t="s">
        <v>35</v>
      </c>
      <c r="AX600" s="14" t="s">
        <v>74</v>
      </c>
      <c r="AY600" s="247" t="s">
        <v>215</v>
      </c>
    </row>
    <row r="601" spans="1:51" s="14" customFormat="1" ht="12">
      <c r="A601" s="14"/>
      <c r="B601" s="237"/>
      <c r="C601" s="238"/>
      <c r="D601" s="228" t="s">
        <v>226</v>
      </c>
      <c r="E601" s="239" t="s">
        <v>28</v>
      </c>
      <c r="F601" s="240" t="s">
        <v>947</v>
      </c>
      <c r="G601" s="238"/>
      <c r="H601" s="241">
        <v>15.4</v>
      </c>
      <c r="I601" s="242"/>
      <c r="J601" s="238"/>
      <c r="K601" s="238"/>
      <c r="L601" s="243"/>
      <c r="M601" s="244"/>
      <c r="N601" s="245"/>
      <c r="O601" s="245"/>
      <c r="P601" s="245"/>
      <c r="Q601" s="245"/>
      <c r="R601" s="245"/>
      <c r="S601" s="245"/>
      <c r="T601" s="246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47" t="s">
        <v>226</v>
      </c>
      <c r="AU601" s="247" t="s">
        <v>84</v>
      </c>
      <c r="AV601" s="14" t="s">
        <v>84</v>
      </c>
      <c r="AW601" s="14" t="s">
        <v>35</v>
      </c>
      <c r="AX601" s="14" t="s">
        <v>74</v>
      </c>
      <c r="AY601" s="247" t="s">
        <v>215</v>
      </c>
    </row>
    <row r="602" spans="1:51" s="15" customFormat="1" ht="12">
      <c r="A602" s="15"/>
      <c r="B602" s="248"/>
      <c r="C602" s="249"/>
      <c r="D602" s="228" t="s">
        <v>226</v>
      </c>
      <c r="E602" s="250" t="s">
        <v>28</v>
      </c>
      <c r="F602" s="251" t="s">
        <v>230</v>
      </c>
      <c r="G602" s="249"/>
      <c r="H602" s="252">
        <v>51.032</v>
      </c>
      <c r="I602" s="253"/>
      <c r="J602" s="249"/>
      <c r="K602" s="249"/>
      <c r="L602" s="254"/>
      <c r="M602" s="255"/>
      <c r="N602" s="256"/>
      <c r="O602" s="256"/>
      <c r="P602" s="256"/>
      <c r="Q602" s="256"/>
      <c r="R602" s="256"/>
      <c r="S602" s="256"/>
      <c r="T602" s="257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T602" s="258" t="s">
        <v>226</v>
      </c>
      <c r="AU602" s="258" t="s">
        <v>84</v>
      </c>
      <c r="AV602" s="15" t="s">
        <v>222</v>
      </c>
      <c r="AW602" s="15" t="s">
        <v>35</v>
      </c>
      <c r="AX602" s="15" t="s">
        <v>82</v>
      </c>
      <c r="AY602" s="258" t="s">
        <v>215</v>
      </c>
    </row>
    <row r="603" spans="1:65" s="2" customFormat="1" ht="37.8" customHeight="1">
      <c r="A603" s="40"/>
      <c r="B603" s="41"/>
      <c r="C603" s="208" t="s">
        <v>948</v>
      </c>
      <c r="D603" s="208" t="s">
        <v>217</v>
      </c>
      <c r="E603" s="209" t="s">
        <v>949</v>
      </c>
      <c r="F603" s="210" t="s">
        <v>950</v>
      </c>
      <c r="G603" s="211" t="s">
        <v>276</v>
      </c>
      <c r="H603" s="212">
        <v>45.84</v>
      </c>
      <c r="I603" s="213"/>
      <c r="J603" s="214">
        <f>ROUND(I603*H603,2)</f>
        <v>0</v>
      </c>
      <c r="K603" s="210" t="s">
        <v>221</v>
      </c>
      <c r="L603" s="46"/>
      <c r="M603" s="215" t="s">
        <v>28</v>
      </c>
      <c r="N603" s="216" t="s">
        <v>45</v>
      </c>
      <c r="O603" s="86"/>
      <c r="P603" s="217">
        <f>O603*H603</f>
        <v>0</v>
      </c>
      <c r="Q603" s="217">
        <v>0.00444</v>
      </c>
      <c r="R603" s="217">
        <f>Q603*H603</f>
        <v>0.20352960000000003</v>
      </c>
      <c r="S603" s="217">
        <v>0</v>
      </c>
      <c r="T603" s="218">
        <f>S603*H603</f>
        <v>0</v>
      </c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R603" s="219" t="s">
        <v>313</v>
      </c>
      <c r="AT603" s="219" t="s">
        <v>217</v>
      </c>
      <c r="AU603" s="219" t="s">
        <v>84</v>
      </c>
      <c r="AY603" s="19" t="s">
        <v>215</v>
      </c>
      <c r="BE603" s="220">
        <f>IF(N603="základní",J603,0)</f>
        <v>0</v>
      </c>
      <c r="BF603" s="220">
        <f>IF(N603="snížená",J603,0)</f>
        <v>0</v>
      </c>
      <c r="BG603" s="220">
        <f>IF(N603="zákl. přenesená",J603,0)</f>
        <v>0</v>
      </c>
      <c r="BH603" s="220">
        <f>IF(N603="sníž. přenesená",J603,0)</f>
        <v>0</v>
      </c>
      <c r="BI603" s="220">
        <f>IF(N603="nulová",J603,0)</f>
        <v>0</v>
      </c>
      <c r="BJ603" s="19" t="s">
        <v>82</v>
      </c>
      <c r="BK603" s="220">
        <f>ROUND(I603*H603,2)</f>
        <v>0</v>
      </c>
      <c r="BL603" s="19" t="s">
        <v>313</v>
      </c>
      <c r="BM603" s="219" t="s">
        <v>951</v>
      </c>
    </row>
    <row r="604" spans="1:47" s="2" customFormat="1" ht="12">
      <c r="A604" s="40"/>
      <c r="B604" s="41"/>
      <c r="C604" s="42"/>
      <c r="D604" s="221" t="s">
        <v>224</v>
      </c>
      <c r="E604" s="42"/>
      <c r="F604" s="222" t="s">
        <v>952</v>
      </c>
      <c r="G604" s="42"/>
      <c r="H604" s="42"/>
      <c r="I604" s="223"/>
      <c r="J604" s="42"/>
      <c r="K604" s="42"/>
      <c r="L604" s="46"/>
      <c r="M604" s="224"/>
      <c r="N604" s="225"/>
      <c r="O604" s="86"/>
      <c r="P604" s="86"/>
      <c r="Q604" s="86"/>
      <c r="R604" s="86"/>
      <c r="S604" s="86"/>
      <c r="T604" s="87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T604" s="19" t="s">
        <v>224</v>
      </c>
      <c r="AU604" s="19" t="s">
        <v>84</v>
      </c>
    </row>
    <row r="605" spans="1:51" s="13" customFormat="1" ht="12">
      <c r="A605" s="13"/>
      <c r="B605" s="226"/>
      <c r="C605" s="227"/>
      <c r="D605" s="228" t="s">
        <v>226</v>
      </c>
      <c r="E605" s="229" t="s">
        <v>28</v>
      </c>
      <c r="F605" s="230" t="s">
        <v>734</v>
      </c>
      <c r="G605" s="227"/>
      <c r="H605" s="229" t="s">
        <v>28</v>
      </c>
      <c r="I605" s="231"/>
      <c r="J605" s="227"/>
      <c r="K605" s="227"/>
      <c r="L605" s="232"/>
      <c r="M605" s="233"/>
      <c r="N605" s="234"/>
      <c r="O605" s="234"/>
      <c r="P605" s="234"/>
      <c r="Q605" s="234"/>
      <c r="R605" s="234"/>
      <c r="S605" s="234"/>
      <c r="T605" s="235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36" t="s">
        <v>226</v>
      </c>
      <c r="AU605" s="236" t="s">
        <v>84</v>
      </c>
      <c r="AV605" s="13" t="s">
        <v>82</v>
      </c>
      <c r="AW605" s="13" t="s">
        <v>35</v>
      </c>
      <c r="AX605" s="13" t="s">
        <v>74</v>
      </c>
      <c r="AY605" s="236" t="s">
        <v>215</v>
      </c>
    </row>
    <row r="606" spans="1:51" s="14" customFormat="1" ht="12">
      <c r="A606" s="14"/>
      <c r="B606" s="237"/>
      <c r="C606" s="238"/>
      <c r="D606" s="228" t="s">
        <v>226</v>
      </c>
      <c r="E606" s="239" t="s">
        <v>28</v>
      </c>
      <c r="F606" s="240" t="s">
        <v>905</v>
      </c>
      <c r="G606" s="238"/>
      <c r="H606" s="241">
        <v>45.84</v>
      </c>
      <c r="I606" s="242"/>
      <c r="J606" s="238"/>
      <c r="K606" s="238"/>
      <c r="L606" s="243"/>
      <c r="M606" s="244"/>
      <c r="N606" s="245"/>
      <c r="O606" s="245"/>
      <c r="P606" s="245"/>
      <c r="Q606" s="245"/>
      <c r="R606" s="245"/>
      <c r="S606" s="245"/>
      <c r="T606" s="246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47" t="s">
        <v>226</v>
      </c>
      <c r="AU606" s="247" t="s">
        <v>84</v>
      </c>
      <c r="AV606" s="14" t="s">
        <v>84</v>
      </c>
      <c r="AW606" s="14" t="s">
        <v>35</v>
      </c>
      <c r="AX606" s="14" t="s">
        <v>82</v>
      </c>
      <c r="AY606" s="247" t="s">
        <v>215</v>
      </c>
    </row>
    <row r="607" spans="1:65" s="2" customFormat="1" ht="37.8" customHeight="1">
      <c r="A607" s="40"/>
      <c r="B607" s="41"/>
      <c r="C607" s="208" t="s">
        <v>953</v>
      </c>
      <c r="D607" s="208" t="s">
        <v>217</v>
      </c>
      <c r="E607" s="209" t="s">
        <v>954</v>
      </c>
      <c r="F607" s="210" t="s">
        <v>955</v>
      </c>
      <c r="G607" s="211" t="s">
        <v>276</v>
      </c>
      <c r="H607" s="212">
        <v>17.63</v>
      </c>
      <c r="I607" s="213"/>
      <c r="J607" s="214">
        <f>ROUND(I607*H607,2)</f>
        <v>0</v>
      </c>
      <c r="K607" s="210" t="s">
        <v>221</v>
      </c>
      <c r="L607" s="46"/>
      <c r="M607" s="215" t="s">
        <v>28</v>
      </c>
      <c r="N607" s="216" t="s">
        <v>45</v>
      </c>
      <c r="O607" s="86"/>
      <c r="P607" s="217">
        <f>O607*H607</f>
        <v>0</v>
      </c>
      <c r="Q607" s="217">
        <v>0.00291</v>
      </c>
      <c r="R607" s="217">
        <f>Q607*H607</f>
        <v>0.051303299999999996</v>
      </c>
      <c r="S607" s="217">
        <v>0</v>
      </c>
      <c r="T607" s="218">
        <f>S607*H607</f>
        <v>0</v>
      </c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R607" s="219" t="s">
        <v>313</v>
      </c>
      <c r="AT607" s="219" t="s">
        <v>217</v>
      </c>
      <c r="AU607" s="219" t="s">
        <v>84</v>
      </c>
      <c r="AY607" s="19" t="s">
        <v>215</v>
      </c>
      <c r="BE607" s="220">
        <f>IF(N607="základní",J607,0)</f>
        <v>0</v>
      </c>
      <c r="BF607" s="220">
        <f>IF(N607="snížená",J607,0)</f>
        <v>0</v>
      </c>
      <c r="BG607" s="220">
        <f>IF(N607="zákl. přenesená",J607,0)</f>
        <v>0</v>
      </c>
      <c r="BH607" s="220">
        <f>IF(N607="sníž. přenesená",J607,0)</f>
        <v>0</v>
      </c>
      <c r="BI607" s="220">
        <f>IF(N607="nulová",J607,0)</f>
        <v>0</v>
      </c>
      <c r="BJ607" s="19" t="s">
        <v>82</v>
      </c>
      <c r="BK607" s="220">
        <f>ROUND(I607*H607,2)</f>
        <v>0</v>
      </c>
      <c r="BL607" s="19" t="s">
        <v>313</v>
      </c>
      <c r="BM607" s="219" t="s">
        <v>956</v>
      </c>
    </row>
    <row r="608" spans="1:47" s="2" customFormat="1" ht="12">
      <c r="A608" s="40"/>
      <c r="B608" s="41"/>
      <c r="C608" s="42"/>
      <c r="D608" s="221" t="s">
        <v>224</v>
      </c>
      <c r="E608" s="42"/>
      <c r="F608" s="222" t="s">
        <v>957</v>
      </c>
      <c r="G608" s="42"/>
      <c r="H608" s="42"/>
      <c r="I608" s="223"/>
      <c r="J608" s="42"/>
      <c r="K608" s="42"/>
      <c r="L608" s="46"/>
      <c r="M608" s="224"/>
      <c r="N608" s="225"/>
      <c r="O608" s="86"/>
      <c r="P608" s="86"/>
      <c r="Q608" s="86"/>
      <c r="R608" s="86"/>
      <c r="S608" s="86"/>
      <c r="T608" s="87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T608" s="19" t="s">
        <v>224</v>
      </c>
      <c r="AU608" s="19" t="s">
        <v>84</v>
      </c>
    </row>
    <row r="609" spans="1:51" s="13" customFormat="1" ht="12">
      <c r="A609" s="13"/>
      <c r="B609" s="226"/>
      <c r="C609" s="227"/>
      <c r="D609" s="228" t="s">
        <v>226</v>
      </c>
      <c r="E609" s="229" t="s">
        <v>28</v>
      </c>
      <c r="F609" s="230" t="s">
        <v>227</v>
      </c>
      <c r="G609" s="227"/>
      <c r="H609" s="229" t="s">
        <v>28</v>
      </c>
      <c r="I609" s="231"/>
      <c r="J609" s="227"/>
      <c r="K609" s="227"/>
      <c r="L609" s="232"/>
      <c r="M609" s="233"/>
      <c r="N609" s="234"/>
      <c r="O609" s="234"/>
      <c r="P609" s="234"/>
      <c r="Q609" s="234"/>
      <c r="R609" s="234"/>
      <c r="S609" s="234"/>
      <c r="T609" s="235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36" t="s">
        <v>226</v>
      </c>
      <c r="AU609" s="236" t="s">
        <v>84</v>
      </c>
      <c r="AV609" s="13" t="s">
        <v>82</v>
      </c>
      <c r="AW609" s="13" t="s">
        <v>35</v>
      </c>
      <c r="AX609" s="13" t="s">
        <v>74</v>
      </c>
      <c r="AY609" s="236" t="s">
        <v>215</v>
      </c>
    </row>
    <row r="610" spans="1:51" s="14" customFormat="1" ht="12">
      <c r="A610" s="14"/>
      <c r="B610" s="237"/>
      <c r="C610" s="238"/>
      <c r="D610" s="228" t="s">
        <v>226</v>
      </c>
      <c r="E610" s="239" t="s">
        <v>28</v>
      </c>
      <c r="F610" s="240" t="s">
        <v>911</v>
      </c>
      <c r="G610" s="238"/>
      <c r="H610" s="241">
        <v>13.03</v>
      </c>
      <c r="I610" s="242"/>
      <c r="J610" s="238"/>
      <c r="K610" s="238"/>
      <c r="L610" s="243"/>
      <c r="M610" s="244"/>
      <c r="N610" s="245"/>
      <c r="O610" s="245"/>
      <c r="P610" s="245"/>
      <c r="Q610" s="245"/>
      <c r="R610" s="245"/>
      <c r="S610" s="245"/>
      <c r="T610" s="246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47" t="s">
        <v>226</v>
      </c>
      <c r="AU610" s="247" t="s">
        <v>84</v>
      </c>
      <c r="AV610" s="14" t="s">
        <v>84</v>
      </c>
      <c r="AW610" s="14" t="s">
        <v>35</v>
      </c>
      <c r="AX610" s="14" t="s">
        <v>74</v>
      </c>
      <c r="AY610" s="247" t="s">
        <v>215</v>
      </c>
    </row>
    <row r="611" spans="1:51" s="13" customFormat="1" ht="12">
      <c r="A611" s="13"/>
      <c r="B611" s="226"/>
      <c r="C611" s="227"/>
      <c r="D611" s="228" t="s">
        <v>226</v>
      </c>
      <c r="E611" s="229" t="s">
        <v>28</v>
      </c>
      <c r="F611" s="230" t="s">
        <v>262</v>
      </c>
      <c r="G611" s="227"/>
      <c r="H611" s="229" t="s">
        <v>28</v>
      </c>
      <c r="I611" s="231"/>
      <c r="J611" s="227"/>
      <c r="K611" s="227"/>
      <c r="L611" s="232"/>
      <c r="M611" s="233"/>
      <c r="N611" s="234"/>
      <c r="O611" s="234"/>
      <c r="P611" s="234"/>
      <c r="Q611" s="234"/>
      <c r="R611" s="234"/>
      <c r="S611" s="234"/>
      <c r="T611" s="235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36" t="s">
        <v>226</v>
      </c>
      <c r="AU611" s="236" t="s">
        <v>84</v>
      </c>
      <c r="AV611" s="13" t="s">
        <v>82</v>
      </c>
      <c r="AW611" s="13" t="s">
        <v>35</v>
      </c>
      <c r="AX611" s="13" t="s">
        <v>74</v>
      </c>
      <c r="AY611" s="236" t="s">
        <v>215</v>
      </c>
    </row>
    <row r="612" spans="1:51" s="14" customFormat="1" ht="12">
      <c r="A612" s="14"/>
      <c r="B612" s="237"/>
      <c r="C612" s="238"/>
      <c r="D612" s="228" t="s">
        <v>226</v>
      </c>
      <c r="E612" s="239" t="s">
        <v>28</v>
      </c>
      <c r="F612" s="240" t="s">
        <v>912</v>
      </c>
      <c r="G612" s="238"/>
      <c r="H612" s="241">
        <v>4.6</v>
      </c>
      <c r="I612" s="242"/>
      <c r="J612" s="238"/>
      <c r="K612" s="238"/>
      <c r="L612" s="243"/>
      <c r="M612" s="244"/>
      <c r="N612" s="245"/>
      <c r="O612" s="245"/>
      <c r="P612" s="245"/>
      <c r="Q612" s="245"/>
      <c r="R612" s="245"/>
      <c r="S612" s="245"/>
      <c r="T612" s="246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47" t="s">
        <v>226</v>
      </c>
      <c r="AU612" s="247" t="s">
        <v>84</v>
      </c>
      <c r="AV612" s="14" t="s">
        <v>84</v>
      </c>
      <c r="AW612" s="14" t="s">
        <v>35</v>
      </c>
      <c r="AX612" s="14" t="s">
        <v>74</v>
      </c>
      <c r="AY612" s="247" t="s">
        <v>215</v>
      </c>
    </row>
    <row r="613" spans="1:51" s="15" customFormat="1" ht="12">
      <c r="A613" s="15"/>
      <c r="B613" s="248"/>
      <c r="C613" s="249"/>
      <c r="D613" s="228" t="s">
        <v>226</v>
      </c>
      <c r="E613" s="250" t="s">
        <v>28</v>
      </c>
      <c r="F613" s="251" t="s">
        <v>230</v>
      </c>
      <c r="G613" s="249"/>
      <c r="H613" s="252">
        <v>17.63</v>
      </c>
      <c r="I613" s="253"/>
      <c r="J613" s="249"/>
      <c r="K613" s="249"/>
      <c r="L613" s="254"/>
      <c r="M613" s="255"/>
      <c r="N613" s="256"/>
      <c r="O613" s="256"/>
      <c r="P613" s="256"/>
      <c r="Q613" s="256"/>
      <c r="R613" s="256"/>
      <c r="S613" s="256"/>
      <c r="T613" s="257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T613" s="258" t="s">
        <v>226</v>
      </c>
      <c r="AU613" s="258" t="s">
        <v>84</v>
      </c>
      <c r="AV613" s="15" t="s">
        <v>222</v>
      </c>
      <c r="AW613" s="15" t="s">
        <v>35</v>
      </c>
      <c r="AX613" s="15" t="s">
        <v>82</v>
      </c>
      <c r="AY613" s="258" t="s">
        <v>215</v>
      </c>
    </row>
    <row r="614" spans="1:65" s="2" customFormat="1" ht="44.25" customHeight="1">
      <c r="A614" s="40"/>
      <c r="B614" s="41"/>
      <c r="C614" s="208" t="s">
        <v>958</v>
      </c>
      <c r="D614" s="208" t="s">
        <v>217</v>
      </c>
      <c r="E614" s="209" t="s">
        <v>959</v>
      </c>
      <c r="F614" s="210" t="s">
        <v>960</v>
      </c>
      <c r="G614" s="211" t="s">
        <v>276</v>
      </c>
      <c r="H614" s="212">
        <v>15.4</v>
      </c>
      <c r="I614" s="213"/>
      <c r="J614" s="214">
        <f>ROUND(I614*H614,2)</f>
        <v>0</v>
      </c>
      <c r="K614" s="210" t="s">
        <v>221</v>
      </c>
      <c r="L614" s="46"/>
      <c r="M614" s="215" t="s">
        <v>28</v>
      </c>
      <c r="N614" s="216" t="s">
        <v>45</v>
      </c>
      <c r="O614" s="86"/>
      <c r="P614" s="217">
        <f>O614*H614</f>
        <v>0</v>
      </c>
      <c r="Q614" s="217">
        <v>0.0035</v>
      </c>
      <c r="R614" s="217">
        <f>Q614*H614</f>
        <v>0.0539</v>
      </c>
      <c r="S614" s="217">
        <v>0</v>
      </c>
      <c r="T614" s="218">
        <f>S614*H614</f>
        <v>0</v>
      </c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R614" s="219" t="s">
        <v>313</v>
      </c>
      <c r="AT614" s="219" t="s">
        <v>217</v>
      </c>
      <c r="AU614" s="219" t="s">
        <v>84</v>
      </c>
      <c r="AY614" s="19" t="s">
        <v>215</v>
      </c>
      <c r="BE614" s="220">
        <f>IF(N614="základní",J614,0)</f>
        <v>0</v>
      </c>
      <c r="BF614" s="220">
        <f>IF(N614="snížená",J614,0)</f>
        <v>0</v>
      </c>
      <c r="BG614" s="220">
        <f>IF(N614="zákl. přenesená",J614,0)</f>
        <v>0</v>
      </c>
      <c r="BH614" s="220">
        <f>IF(N614="sníž. přenesená",J614,0)</f>
        <v>0</v>
      </c>
      <c r="BI614" s="220">
        <f>IF(N614="nulová",J614,0)</f>
        <v>0</v>
      </c>
      <c r="BJ614" s="19" t="s">
        <v>82</v>
      </c>
      <c r="BK614" s="220">
        <f>ROUND(I614*H614,2)</f>
        <v>0</v>
      </c>
      <c r="BL614" s="19" t="s">
        <v>313</v>
      </c>
      <c r="BM614" s="219" t="s">
        <v>961</v>
      </c>
    </row>
    <row r="615" spans="1:47" s="2" customFormat="1" ht="12">
      <c r="A615" s="40"/>
      <c r="B615" s="41"/>
      <c r="C615" s="42"/>
      <c r="D615" s="221" t="s">
        <v>224</v>
      </c>
      <c r="E615" s="42"/>
      <c r="F615" s="222" t="s">
        <v>962</v>
      </c>
      <c r="G615" s="42"/>
      <c r="H615" s="42"/>
      <c r="I615" s="223"/>
      <c r="J615" s="42"/>
      <c r="K615" s="42"/>
      <c r="L615" s="46"/>
      <c r="M615" s="224"/>
      <c r="N615" s="225"/>
      <c r="O615" s="86"/>
      <c r="P615" s="86"/>
      <c r="Q615" s="86"/>
      <c r="R615" s="86"/>
      <c r="S615" s="86"/>
      <c r="T615" s="87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T615" s="19" t="s">
        <v>224</v>
      </c>
      <c r="AU615" s="19" t="s">
        <v>84</v>
      </c>
    </row>
    <row r="616" spans="1:51" s="13" customFormat="1" ht="12">
      <c r="A616" s="13"/>
      <c r="B616" s="226"/>
      <c r="C616" s="227"/>
      <c r="D616" s="228" t="s">
        <v>226</v>
      </c>
      <c r="E616" s="229" t="s">
        <v>28</v>
      </c>
      <c r="F616" s="230" t="s">
        <v>734</v>
      </c>
      <c r="G616" s="227"/>
      <c r="H616" s="229" t="s">
        <v>28</v>
      </c>
      <c r="I616" s="231"/>
      <c r="J616" s="227"/>
      <c r="K616" s="227"/>
      <c r="L616" s="232"/>
      <c r="M616" s="233"/>
      <c r="N616" s="234"/>
      <c r="O616" s="234"/>
      <c r="P616" s="234"/>
      <c r="Q616" s="234"/>
      <c r="R616" s="234"/>
      <c r="S616" s="234"/>
      <c r="T616" s="235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36" t="s">
        <v>226</v>
      </c>
      <c r="AU616" s="236" t="s">
        <v>84</v>
      </c>
      <c r="AV616" s="13" t="s">
        <v>82</v>
      </c>
      <c r="AW616" s="13" t="s">
        <v>35</v>
      </c>
      <c r="AX616" s="13" t="s">
        <v>74</v>
      </c>
      <c r="AY616" s="236" t="s">
        <v>215</v>
      </c>
    </row>
    <row r="617" spans="1:51" s="14" customFormat="1" ht="12">
      <c r="A617" s="14"/>
      <c r="B617" s="237"/>
      <c r="C617" s="238"/>
      <c r="D617" s="228" t="s">
        <v>226</v>
      </c>
      <c r="E617" s="239" t="s">
        <v>28</v>
      </c>
      <c r="F617" s="240" t="s">
        <v>947</v>
      </c>
      <c r="G617" s="238"/>
      <c r="H617" s="241">
        <v>15.4</v>
      </c>
      <c r="I617" s="242"/>
      <c r="J617" s="238"/>
      <c r="K617" s="238"/>
      <c r="L617" s="243"/>
      <c r="M617" s="244"/>
      <c r="N617" s="245"/>
      <c r="O617" s="245"/>
      <c r="P617" s="245"/>
      <c r="Q617" s="245"/>
      <c r="R617" s="245"/>
      <c r="S617" s="245"/>
      <c r="T617" s="246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47" t="s">
        <v>226</v>
      </c>
      <c r="AU617" s="247" t="s">
        <v>84</v>
      </c>
      <c r="AV617" s="14" t="s">
        <v>84</v>
      </c>
      <c r="AW617" s="14" t="s">
        <v>35</v>
      </c>
      <c r="AX617" s="14" t="s">
        <v>82</v>
      </c>
      <c r="AY617" s="247" t="s">
        <v>215</v>
      </c>
    </row>
    <row r="618" spans="1:65" s="2" customFormat="1" ht="37.8" customHeight="1">
      <c r="A618" s="40"/>
      <c r="B618" s="41"/>
      <c r="C618" s="208" t="s">
        <v>963</v>
      </c>
      <c r="D618" s="208" t="s">
        <v>217</v>
      </c>
      <c r="E618" s="209" t="s">
        <v>964</v>
      </c>
      <c r="F618" s="210" t="s">
        <v>965</v>
      </c>
      <c r="G618" s="211" t="s">
        <v>243</v>
      </c>
      <c r="H618" s="212">
        <v>25.6</v>
      </c>
      <c r="I618" s="213"/>
      <c r="J618" s="214">
        <f>ROUND(I618*H618,2)</f>
        <v>0</v>
      </c>
      <c r="K618" s="210" t="s">
        <v>221</v>
      </c>
      <c r="L618" s="46"/>
      <c r="M618" s="215" t="s">
        <v>28</v>
      </c>
      <c r="N618" s="216" t="s">
        <v>45</v>
      </c>
      <c r="O618" s="86"/>
      <c r="P618" s="217">
        <f>O618*H618</f>
        <v>0</v>
      </c>
      <c r="Q618" s="217">
        <v>0.01079</v>
      </c>
      <c r="R618" s="217">
        <f>Q618*H618</f>
        <v>0.27622399999999997</v>
      </c>
      <c r="S618" s="217">
        <v>0</v>
      </c>
      <c r="T618" s="218">
        <f>S618*H618</f>
        <v>0</v>
      </c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R618" s="219" t="s">
        <v>313</v>
      </c>
      <c r="AT618" s="219" t="s">
        <v>217</v>
      </c>
      <c r="AU618" s="219" t="s">
        <v>84</v>
      </c>
      <c r="AY618" s="19" t="s">
        <v>215</v>
      </c>
      <c r="BE618" s="220">
        <f>IF(N618="základní",J618,0)</f>
        <v>0</v>
      </c>
      <c r="BF618" s="220">
        <f>IF(N618="snížená",J618,0)</f>
        <v>0</v>
      </c>
      <c r="BG618" s="220">
        <f>IF(N618="zákl. přenesená",J618,0)</f>
        <v>0</v>
      </c>
      <c r="BH618" s="220">
        <f>IF(N618="sníž. přenesená",J618,0)</f>
        <v>0</v>
      </c>
      <c r="BI618" s="220">
        <f>IF(N618="nulová",J618,0)</f>
        <v>0</v>
      </c>
      <c r="BJ618" s="19" t="s">
        <v>82</v>
      </c>
      <c r="BK618" s="220">
        <f>ROUND(I618*H618,2)</f>
        <v>0</v>
      </c>
      <c r="BL618" s="19" t="s">
        <v>313</v>
      </c>
      <c r="BM618" s="219" t="s">
        <v>966</v>
      </c>
    </row>
    <row r="619" spans="1:47" s="2" customFormat="1" ht="12">
      <c r="A619" s="40"/>
      <c r="B619" s="41"/>
      <c r="C619" s="42"/>
      <c r="D619" s="221" t="s">
        <v>224</v>
      </c>
      <c r="E619" s="42"/>
      <c r="F619" s="222" t="s">
        <v>967</v>
      </c>
      <c r="G619" s="42"/>
      <c r="H619" s="42"/>
      <c r="I619" s="223"/>
      <c r="J619" s="42"/>
      <c r="K619" s="42"/>
      <c r="L619" s="46"/>
      <c r="M619" s="224"/>
      <c r="N619" s="225"/>
      <c r="O619" s="86"/>
      <c r="P619" s="86"/>
      <c r="Q619" s="86"/>
      <c r="R619" s="86"/>
      <c r="S619" s="86"/>
      <c r="T619" s="87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T619" s="19" t="s">
        <v>224</v>
      </c>
      <c r="AU619" s="19" t="s">
        <v>84</v>
      </c>
    </row>
    <row r="620" spans="1:51" s="13" customFormat="1" ht="12">
      <c r="A620" s="13"/>
      <c r="B620" s="226"/>
      <c r="C620" s="227"/>
      <c r="D620" s="228" t="s">
        <v>226</v>
      </c>
      <c r="E620" s="229" t="s">
        <v>28</v>
      </c>
      <c r="F620" s="230" t="s">
        <v>734</v>
      </c>
      <c r="G620" s="227"/>
      <c r="H620" s="229" t="s">
        <v>28</v>
      </c>
      <c r="I620" s="231"/>
      <c r="J620" s="227"/>
      <c r="K620" s="227"/>
      <c r="L620" s="232"/>
      <c r="M620" s="233"/>
      <c r="N620" s="234"/>
      <c r="O620" s="234"/>
      <c r="P620" s="234"/>
      <c r="Q620" s="234"/>
      <c r="R620" s="234"/>
      <c r="S620" s="234"/>
      <c r="T620" s="235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36" t="s">
        <v>226</v>
      </c>
      <c r="AU620" s="236" t="s">
        <v>84</v>
      </c>
      <c r="AV620" s="13" t="s">
        <v>82</v>
      </c>
      <c r="AW620" s="13" t="s">
        <v>35</v>
      </c>
      <c r="AX620" s="13" t="s">
        <v>74</v>
      </c>
      <c r="AY620" s="236" t="s">
        <v>215</v>
      </c>
    </row>
    <row r="621" spans="1:51" s="14" customFormat="1" ht="12">
      <c r="A621" s="14"/>
      <c r="B621" s="237"/>
      <c r="C621" s="238"/>
      <c r="D621" s="228" t="s">
        <v>226</v>
      </c>
      <c r="E621" s="239" t="s">
        <v>28</v>
      </c>
      <c r="F621" s="240" t="s">
        <v>968</v>
      </c>
      <c r="G621" s="238"/>
      <c r="H621" s="241">
        <v>25.6</v>
      </c>
      <c r="I621" s="242"/>
      <c r="J621" s="238"/>
      <c r="K621" s="238"/>
      <c r="L621" s="243"/>
      <c r="M621" s="244"/>
      <c r="N621" s="245"/>
      <c r="O621" s="245"/>
      <c r="P621" s="245"/>
      <c r="Q621" s="245"/>
      <c r="R621" s="245"/>
      <c r="S621" s="245"/>
      <c r="T621" s="246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47" t="s">
        <v>226</v>
      </c>
      <c r="AU621" s="247" t="s">
        <v>84</v>
      </c>
      <c r="AV621" s="14" t="s">
        <v>84</v>
      </c>
      <c r="AW621" s="14" t="s">
        <v>35</v>
      </c>
      <c r="AX621" s="14" t="s">
        <v>82</v>
      </c>
      <c r="AY621" s="247" t="s">
        <v>215</v>
      </c>
    </row>
    <row r="622" spans="1:65" s="2" customFormat="1" ht="37.8" customHeight="1">
      <c r="A622" s="40"/>
      <c r="B622" s="41"/>
      <c r="C622" s="208" t="s">
        <v>969</v>
      </c>
      <c r="D622" s="208" t="s">
        <v>217</v>
      </c>
      <c r="E622" s="209" t="s">
        <v>970</v>
      </c>
      <c r="F622" s="210" t="s">
        <v>971</v>
      </c>
      <c r="G622" s="211" t="s">
        <v>384</v>
      </c>
      <c r="H622" s="212">
        <v>1</v>
      </c>
      <c r="I622" s="213"/>
      <c r="J622" s="214">
        <f>ROUND(I622*H622,2)</f>
        <v>0</v>
      </c>
      <c r="K622" s="210" t="s">
        <v>28</v>
      </c>
      <c r="L622" s="46"/>
      <c r="M622" s="215" t="s">
        <v>28</v>
      </c>
      <c r="N622" s="216" t="s">
        <v>45</v>
      </c>
      <c r="O622" s="86"/>
      <c r="P622" s="217">
        <f>O622*H622</f>
        <v>0</v>
      </c>
      <c r="Q622" s="217">
        <v>0.0075</v>
      </c>
      <c r="R622" s="217">
        <f>Q622*H622</f>
        <v>0.0075</v>
      </c>
      <c r="S622" s="217">
        <v>0</v>
      </c>
      <c r="T622" s="218">
        <f>S622*H622</f>
        <v>0</v>
      </c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R622" s="219" t="s">
        <v>313</v>
      </c>
      <c r="AT622" s="219" t="s">
        <v>217</v>
      </c>
      <c r="AU622" s="219" t="s">
        <v>84</v>
      </c>
      <c r="AY622" s="19" t="s">
        <v>215</v>
      </c>
      <c r="BE622" s="220">
        <f>IF(N622="základní",J622,0)</f>
        <v>0</v>
      </c>
      <c r="BF622" s="220">
        <f>IF(N622="snížená",J622,0)</f>
        <v>0</v>
      </c>
      <c r="BG622" s="220">
        <f>IF(N622="zákl. přenesená",J622,0)</f>
        <v>0</v>
      </c>
      <c r="BH622" s="220">
        <f>IF(N622="sníž. přenesená",J622,0)</f>
        <v>0</v>
      </c>
      <c r="BI622" s="220">
        <f>IF(N622="nulová",J622,0)</f>
        <v>0</v>
      </c>
      <c r="BJ622" s="19" t="s">
        <v>82</v>
      </c>
      <c r="BK622" s="220">
        <f>ROUND(I622*H622,2)</f>
        <v>0</v>
      </c>
      <c r="BL622" s="19" t="s">
        <v>313</v>
      </c>
      <c r="BM622" s="219" t="s">
        <v>972</v>
      </c>
    </row>
    <row r="623" spans="1:51" s="13" customFormat="1" ht="12">
      <c r="A623" s="13"/>
      <c r="B623" s="226"/>
      <c r="C623" s="227"/>
      <c r="D623" s="228" t="s">
        <v>226</v>
      </c>
      <c r="E623" s="229" t="s">
        <v>28</v>
      </c>
      <c r="F623" s="230" t="s">
        <v>734</v>
      </c>
      <c r="G623" s="227"/>
      <c r="H623" s="229" t="s">
        <v>28</v>
      </c>
      <c r="I623" s="231"/>
      <c r="J623" s="227"/>
      <c r="K623" s="227"/>
      <c r="L623" s="232"/>
      <c r="M623" s="233"/>
      <c r="N623" s="234"/>
      <c r="O623" s="234"/>
      <c r="P623" s="234"/>
      <c r="Q623" s="234"/>
      <c r="R623" s="234"/>
      <c r="S623" s="234"/>
      <c r="T623" s="235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36" t="s">
        <v>226</v>
      </c>
      <c r="AU623" s="236" t="s">
        <v>84</v>
      </c>
      <c r="AV623" s="13" t="s">
        <v>82</v>
      </c>
      <c r="AW623" s="13" t="s">
        <v>35</v>
      </c>
      <c r="AX623" s="13" t="s">
        <v>74</v>
      </c>
      <c r="AY623" s="236" t="s">
        <v>215</v>
      </c>
    </row>
    <row r="624" spans="1:51" s="14" customFormat="1" ht="12">
      <c r="A624" s="14"/>
      <c r="B624" s="237"/>
      <c r="C624" s="238"/>
      <c r="D624" s="228" t="s">
        <v>226</v>
      </c>
      <c r="E624" s="239" t="s">
        <v>28</v>
      </c>
      <c r="F624" s="240" t="s">
        <v>82</v>
      </c>
      <c r="G624" s="238"/>
      <c r="H624" s="241">
        <v>1</v>
      </c>
      <c r="I624" s="242"/>
      <c r="J624" s="238"/>
      <c r="K624" s="238"/>
      <c r="L624" s="243"/>
      <c r="M624" s="244"/>
      <c r="N624" s="245"/>
      <c r="O624" s="245"/>
      <c r="P624" s="245"/>
      <c r="Q624" s="245"/>
      <c r="R624" s="245"/>
      <c r="S624" s="245"/>
      <c r="T624" s="246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47" t="s">
        <v>226</v>
      </c>
      <c r="AU624" s="247" t="s">
        <v>84</v>
      </c>
      <c r="AV624" s="14" t="s">
        <v>84</v>
      </c>
      <c r="AW624" s="14" t="s">
        <v>35</v>
      </c>
      <c r="AX624" s="14" t="s">
        <v>82</v>
      </c>
      <c r="AY624" s="247" t="s">
        <v>215</v>
      </c>
    </row>
    <row r="625" spans="1:65" s="2" customFormat="1" ht="33" customHeight="1">
      <c r="A625" s="40"/>
      <c r="B625" s="41"/>
      <c r="C625" s="208" t="s">
        <v>973</v>
      </c>
      <c r="D625" s="208" t="s">
        <v>217</v>
      </c>
      <c r="E625" s="209" t="s">
        <v>974</v>
      </c>
      <c r="F625" s="210" t="s">
        <v>975</v>
      </c>
      <c r="G625" s="211" t="s">
        <v>276</v>
      </c>
      <c r="H625" s="212">
        <v>7.96</v>
      </c>
      <c r="I625" s="213"/>
      <c r="J625" s="214">
        <f>ROUND(I625*H625,2)</f>
        <v>0</v>
      </c>
      <c r="K625" s="210" t="s">
        <v>221</v>
      </c>
      <c r="L625" s="46"/>
      <c r="M625" s="215" t="s">
        <v>28</v>
      </c>
      <c r="N625" s="216" t="s">
        <v>45</v>
      </c>
      <c r="O625" s="86"/>
      <c r="P625" s="217">
        <f>O625*H625</f>
        <v>0</v>
      </c>
      <c r="Q625" s="217">
        <v>0.00228</v>
      </c>
      <c r="R625" s="217">
        <f>Q625*H625</f>
        <v>0.0181488</v>
      </c>
      <c r="S625" s="217">
        <v>0</v>
      </c>
      <c r="T625" s="218">
        <f>S625*H625</f>
        <v>0</v>
      </c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R625" s="219" t="s">
        <v>313</v>
      </c>
      <c r="AT625" s="219" t="s">
        <v>217</v>
      </c>
      <c r="AU625" s="219" t="s">
        <v>84</v>
      </c>
      <c r="AY625" s="19" t="s">
        <v>215</v>
      </c>
      <c r="BE625" s="220">
        <f>IF(N625="základní",J625,0)</f>
        <v>0</v>
      </c>
      <c r="BF625" s="220">
        <f>IF(N625="snížená",J625,0)</f>
        <v>0</v>
      </c>
      <c r="BG625" s="220">
        <f>IF(N625="zákl. přenesená",J625,0)</f>
        <v>0</v>
      </c>
      <c r="BH625" s="220">
        <f>IF(N625="sníž. přenesená",J625,0)</f>
        <v>0</v>
      </c>
      <c r="BI625" s="220">
        <f>IF(N625="nulová",J625,0)</f>
        <v>0</v>
      </c>
      <c r="BJ625" s="19" t="s">
        <v>82</v>
      </c>
      <c r="BK625" s="220">
        <f>ROUND(I625*H625,2)</f>
        <v>0</v>
      </c>
      <c r="BL625" s="19" t="s">
        <v>313</v>
      </c>
      <c r="BM625" s="219" t="s">
        <v>976</v>
      </c>
    </row>
    <row r="626" spans="1:47" s="2" customFormat="1" ht="12">
      <c r="A626" s="40"/>
      <c r="B626" s="41"/>
      <c r="C626" s="42"/>
      <c r="D626" s="221" t="s">
        <v>224</v>
      </c>
      <c r="E626" s="42"/>
      <c r="F626" s="222" t="s">
        <v>977</v>
      </c>
      <c r="G626" s="42"/>
      <c r="H626" s="42"/>
      <c r="I626" s="223"/>
      <c r="J626" s="42"/>
      <c r="K626" s="42"/>
      <c r="L626" s="46"/>
      <c r="M626" s="224"/>
      <c r="N626" s="225"/>
      <c r="O626" s="86"/>
      <c r="P626" s="86"/>
      <c r="Q626" s="86"/>
      <c r="R626" s="86"/>
      <c r="S626" s="86"/>
      <c r="T626" s="87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T626" s="19" t="s">
        <v>224</v>
      </c>
      <c r="AU626" s="19" t="s">
        <v>84</v>
      </c>
    </row>
    <row r="627" spans="1:51" s="13" customFormat="1" ht="12">
      <c r="A627" s="13"/>
      <c r="B627" s="226"/>
      <c r="C627" s="227"/>
      <c r="D627" s="228" t="s">
        <v>226</v>
      </c>
      <c r="E627" s="229" t="s">
        <v>28</v>
      </c>
      <c r="F627" s="230" t="s">
        <v>734</v>
      </c>
      <c r="G627" s="227"/>
      <c r="H627" s="229" t="s">
        <v>28</v>
      </c>
      <c r="I627" s="231"/>
      <c r="J627" s="227"/>
      <c r="K627" s="227"/>
      <c r="L627" s="232"/>
      <c r="M627" s="233"/>
      <c r="N627" s="234"/>
      <c r="O627" s="234"/>
      <c r="P627" s="234"/>
      <c r="Q627" s="234"/>
      <c r="R627" s="234"/>
      <c r="S627" s="234"/>
      <c r="T627" s="235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36" t="s">
        <v>226</v>
      </c>
      <c r="AU627" s="236" t="s">
        <v>84</v>
      </c>
      <c r="AV627" s="13" t="s">
        <v>82</v>
      </c>
      <c r="AW627" s="13" t="s">
        <v>35</v>
      </c>
      <c r="AX627" s="13" t="s">
        <v>74</v>
      </c>
      <c r="AY627" s="236" t="s">
        <v>215</v>
      </c>
    </row>
    <row r="628" spans="1:51" s="14" customFormat="1" ht="12">
      <c r="A628" s="14"/>
      <c r="B628" s="237"/>
      <c r="C628" s="238"/>
      <c r="D628" s="228" t="s">
        <v>226</v>
      </c>
      <c r="E628" s="239" t="s">
        <v>28</v>
      </c>
      <c r="F628" s="240" t="s">
        <v>978</v>
      </c>
      <c r="G628" s="238"/>
      <c r="H628" s="241">
        <v>7.96</v>
      </c>
      <c r="I628" s="242"/>
      <c r="J628" s="238"/>
      <c r="K628" s="238"/>
      <c r="L628" s="243"/>
      <c r="M628" s="244"/>
      <c r="N628" s="245"/>
      <c r="O628" s="245"/>
      <c r="P628" s="245"/>
      <c r="Q628" s="245"/>
      <c r="R628" s="245"/>
      <c r="S628" s="245"/>
      <c r="T628" s="246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47" t="s">
        <v>226</v>
      </c>
      <c r="AU628" s="247" t="s">
        <v>84</v>
      </c>
      <c r="AV628" s="14" t="s">
        <v>84</v>
      </c>
      <c r="AW628" s="14" t="s">
        <v>35</v>
      </c>
      <c r="AX628" s="14" t="s">
        <v>82</v>
      </c>
      <c r="AY628" s="247" t="s">
        <v>215</v>
      </c>
    </row>
    <row r="629" spans="1:65" s="2" customFormat="1" ht="44.25" customHeight="1">
      <c r="A629" s="40"/>
      <c r="B629" s="41"/>
      <c r="C629" s="208" t="s">
        <v>979</v>
      </c>
      <c r="D629" s="208" t="s">
        <v>217</v>
      </c>
      <c r="E629" s="209" t="s">
        <v>980</v>
      </c>
      <c r="F629" s="210" t="s">
        <v>981</v>
      </c>
      <c r="G629" s="211" t="s">
        <v>384</v>
      </c>
      <c r="H629" s="212">
        <v>4</v>
      </c>
      <c r="I629" s="213"/>
      <c r="J629" s="214">
        <f>ROUND(I629*H629,2)</f>
        <v>0</v>
      </c>
      <c r="K629" s="210" t="s">
        <v>221</v>
      </c>
      <c r="L629" s="46"/>
      <c r="M629" s="215" t="s">
        <v>28</v>
      </c>
      <c r="N629" s="216" t="s">
        <v>45</v>
      </c>
      <c r="O629" s="86"/>
      <c r="P629" s="217">
        <f>O629*H629</f>
        <v>0</v>
      </c>
      <c r="Q629" s="217">
        <v>0.00036</v>
      </c>
      <c r="R629" s="217">
        <f>Q629*H629</f>
        <v>0.00144</v>
      </c>
      <c r="S629" s="217">
        <v>0</v>
      </c>
      <c r="T629" s="218">
        <f>S629*H629</f>
        <v>0</v>
      </c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R629" s="219" t="s">
        <v>313</v>
      </c>
      <c r="AT629" s="219" t="s">
        <v>217</v>
      </c>
      <c r="AU629" s="219" t="s">
        <v>84</v>
      </c>
      <c r="AY629" s="19" t="s">
        <v>215</v>
      </c>
      <c r="BE629" s="220">
        <f>IF(N629="základní",J629,0)</f>
        <v>0</v>
      </c>
      <c r="BF629" s="220">
        <f>IF(N629="snížená",J629,0)</f>
        <v>0</v>
      </c>
      <c r="BG629" s="220">
        <f>IF(N629="zákl. přenesená",J629,0)</f>
        <v>0</v>
      </c>
      <c r="BH629" s="220">
        <f>IF(N629="sníž. přenesená",J629,0)</f>
        <v>0</v>
      </c>
      <c r="BI629" s="220">
        <f>IF(N629="nulová",J629,0)</f>
        <v>0</v>
      </c>
      <c r="BJ629" s="19" t="s">
        <v>82</v>
      </c>
      <c r="BK629" s="220">
        <f>ROUND(I629*H629,2)</f>
        <v>0</v>
      </c>
      <c r="BL629" s="19" t="s">
        <v>313</v>
      </c>
      <c r="BM629" s="219" t="s">
        <v>982</v>
      </c>
    </row>
    <row r="630" spans="1:47" s="2" customFormat="1" ht="12">
      <c r="A630" s="40"/>
      <c r="B630" s="41"/>
      <c r="C630" s="42"/>
      <c r="D630" s="221" t="s">
        <v>224</v>
      </c>
      <c r="E630" s="42"/>
      <c r="F630" s="222" t="s">
        <v>983</v>
      </c>
      <c r="G630" s="42"/>
      <c r="H630" s="42"/>
      <c r="I630" s="223"/>
      <c r="J630" s="42"/>
      <c r="K630" s="42"/>
      <c r="L630" s="46"/>
      <c r="M630" s="224"/>
      <c r="N630" s="225"/>
      <c r="O630" s="86"/>
      <c r="P630" s="86"/>
      <c r="Q630" s="86"/>
      <c r="R630" s="86"/>
      <c r="S630" s="86"/>
      <c r="T630" s="87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T630" s="19" t="s">
        <v>224</v>
      </c>
      <c r="AU630" s="19" t="s">
        <v>84</v>
      </c>
    </row>
    <row r="631" spans="1:51" s="13" customFormat="1" ht="12">
      <c r="A631" s="13"/>
      <c r="B631" s="226"/>
      <c r="C631" s="227"/>
      <c r="D631" s="228" t="s">
        <v>226</v>
      </c>
      <c r="E631" s="229" t="s">
        <v>28</v>
      </c>
      <c r="F631" s="230" t="s">
        <v>734</v>
      </c>
      <c r="G631" s="227"/>
      <c r="H631" s="229" t="s">
        <v>28</v>
      </c>
      <c r="I631" s="231"/>
      <c r="J631" s="227"/>
      <c r="K631" s="227"/>
      <c r="L631" s="232"/>
      <c r="M631" s="233"/>
      <c r="N631" s="234"/>
      <c r="O631" s="234"/>
      <c r="P631" s="234"/>
      <c r="Q631" s="234"/>
      <c r="R631" s="234"/>
      <c r="S631" s="234"/>
      <c r="T631" s="235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36" t="s">
        <v>226</v>
      </c>
      <c r="AU631" s="236" t="s">
        <v>84</v>
      </c>
      <c r="AV631" s="13" t="s">
        <v>82</v>
      </c>
      <c r="AW631" s="13" t="s">
        <v>35</v>
      </c>
      <c r="AX631" s="13" t="s">
        <v>74</v>
      </c>
      <c r="AY631" s="236" t="s">
        <v>215</v>
      </c>
    </row>
    <row r="632" spans="1:51" s="14" customFormat="1" ht="12">
      <c r="A632" s="14"/>
      <c r="B632" s="237"/>
      <c r="C632" s="238"/>
      <c r="D632" s="228" t="s">
        <v>226</v>
      </c>
      <c r="E632" s="239" t="s">
        <v>28</v>
      </c>
      <c r="F632" s="240" t="s">
        <v>222</v>
      </c>
      <c r="G632" s="238"/>
      <c r="H632" s="241">
        <v>4</v>
      </c>
      <c r="I632" s="242"/>
      <c r="J632" s="238"/>
      <c r="K632" s="238"/>
      <c r="L632" s="243"/>
      <c r="M632" s="244"/>
      <c r="N632" s="245"/>
      <c r="O632" s="245"/>
      <c r="P632" s="245"/>
      <c r="Q632" s="245"/>
      <c r="R632" s="245"/>
      <c r="S632" s="245"/>
      <c r="T632" s="246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47" t="s">
        <v>226</v>
      </c>
      <c r="AU632" s="247" t="s">
        <v>84</v>
      </c>
      <c r="AV632" s="14" t="s">
        <v>84</v>
      </c>
      <c r="AW632" s="14" t="s">
        <v>35</v>
      </c>
      <c r="AX632" s="14" t="s">
        <v>82</v>
      </c>
      <c r="AY632" s="247" t="s">
        <v>215</v>
      </c>
    </row>
    <row r="633" spans="1:65" s="2" customFormat="1" ht="37.8" customHeight="1">
      <c r="A633" s="40"/>
      <c r="B633" s="41"/>
      <c r="C633" s="208" t="s">
        <v>984</v>
      </c>
      <c r="D633" s="208" t="s">
        <v>217</v>
      </c>
      <c r="E633" s="209" t="s">
        <v>985</v>
      </c>
      <c r="F633" s="210" t="s">
        <v>986</v>
      </c>
      <c r="G633" s="211" t="s">
        <v>276</v>
      </c>
      <c r="H633" s="212">
        <v>37.88</v>
      </c>
      <c r="I633" s="213"/>
      <c r="J633" s="214">
        <f>ROUND(I633*H633,2)</f>
        <v>0</v>
      </c>
      <c r="K633" s="210" t="s">
        <v>28</v>
      </c>
      <c r="L633" s="46"/>
      <c r="M633" s="215" t="s">
        <v>28</v>
      </c>
      <c r="N633" s="216" t="s">
        <v>45</v>
      </c>
      <c r="O633" s="86"/>
      <c r="P633" s="217">
        <f>O633*H633</f>
        <v>0</v>
      </c>
      <c r="Q633" s="217">
        <v>0.00169</v>
      </c>
      <c r="R633" s="217">
        <f>Q633*H633</f>
        <v>0.06401720000000001</v>
      </c>
      <c r="S633" s="217">
        <v>0</v>
      </c>
      <c r="T633" s="218">
        <f>S633*H633</f>
        <v>0</v>
      </c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R633" s="219" t="s">
        <v>313</v>
      </c>
      <c r="AT633" s="219" t="s">
        <v>217</v>
      </c>
      <c r="AU633" s="219" t="s">
        <v>84</v>
      </c>
      <c r="AY633" s="19" t="s">
        <v>215</v>
      </c>
      <c r="BE633" s="220">
        <f>IF(N633="základní",J633,0)</f>
        <v>0</v>
      </c>
      <c r="BF633" s="220">
        <f>IF(N633="snížená",J633,0)</f>
        <v>0</v>
      </c>
      <c r="BG633" s="220">
        <f>IF(N633="zákl. přenesená",J633,0)</f>
        <v>0</v>
      </c>
      <c r="BH633" s="220">
        <f>IF(N633="sníž. přenesená",J633,0)</f>
        <v>0</v>
      </c>
      <c r="BI633" s="220">
        <f>IF(N633="nulová",J633,0)</f>
        <v>0</v>
      </c>
      <c r="BJ633" s="19" t="s">
        <v>82</v>
      </c>
      <c r="BK633" s="220">
        <f>ROUND(I633*H633,2)</f>
        <v>0</v>
      </c>
      <c r="BL633" s="19" t="s">
        <v>313</v>
      </c>
      <c r="BM633" s="219" t="s">
        <v>987</v>
      </c>
    </row>
    <row r="634" spans="1:51" s="13" customFormat="1" ht="12">
      <c r="A634" s="13"/>
      <c r="B634" s="226"/>
      <c r="C634" s="227"/>
      <c r="D634" s="228" t="s">
        <v>226</v>
      </c>
      <c r="E634" s="229" t="s">
        <v>28</v>
      </c>
      <c r="F634" s="230" t="s">
        <v>734</v>
      </c>
      <c r="G634" s="227"/>
      <c r="H634" s="229" t="s">
        <v>28</v>
      </c>
      <c r="I634" s="231"/>
      <c r="J634" s="227"/>
      <c r="K634" s="227"/>
      <c r="L634" s="232"/>
      <c r="M634" s="233"/>
      <c r="N634" s="234"/>
      <c r="O634" s="234"/>
      <c r="P634" s="234"/>
      <c r="Q634" s="234"/>
      <c r="R634" s="234"/>
      <c r="S634" s="234"/>
      <c r="T634" s="235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36" t="s">
        <v>226</v>
      </c>
      <c r="AU634" s="236" t="s">
        <v>84</v>
      </c>
      <c r="AV634" s="13" t="s">
        <v>82</v>
      </c>
      <c r="AW634" s="13" t="s">
        <v>35</v>
      </c>
      <c r="AX634" s="13" t="s">
        <v>74</v>
      </c>
      <c r="AY634" s="236" t="s">
        <v>215</v>
      </c>
    </row>
    <row r="635" spans="1:51" s="14" customFormat="1" ht="12">
      <c r="A635" s="14"/>
      <c r="B635" s="237"/>
      <c r="C635" s="238"/>
      <c r="D635" s="228" t="s">
        <v>226</v>
      </c>
      <c r="E635" s="239" t="s">
        <v>28</v>
      </c>
      <c r="F635" s="240" t="s">
        <v>988</v>
      </c>
      <c r="G635" s="238"/>
      <c r="H635" s="241">
        <v>37.88</v>
      </c>
      <c r="I635" s="242"/>
      <c r="J635" s="238"/>
      <c r="K635" s="238"/>
      <c r="L635" s="243"/>
      <c r="M635" s="244"/>
      <c r="N635" s="245"/>
      <c r="O635" s="245"/>
      <c r="P635" s="245"/>
      <c r="Q635" s="245"/>
      <c r="R635" s="245"/>
      <c r="S635" s="245"/>
      <c r="T635" s="246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47" t="s">
        <v>226</v>
      </c>
      <c r="AU635" s="247" t="s">
        <v>84</v>
      </c>
      <c r="AV635" s="14" t="s">
        <v>84</v>
      </c>
      <c r="AW635" s="14" t="s">
        <v>35</v>
      </c>
      <c r="AX635" s="14" t="s">
        <v>82</v>
      </c>
      <c r="AY635" s="247" t="s">
        <v>215</v>
      </c>
    </row>
    <row r="636" spans="1:65" s="2" customFormat="1" ht="49.05" customHeight="1">
      <c r="A636" s="40"/>
      <c r="B636" s="41"/>
      <c r="C636" s="208" t="s">
        <v>989</v>
      </c>
      <c r="D636" s="208" t="s">
        <v>217</v>
      </c>
      <c r="E636" s="209" t="s">
        <v>990</v>
      </c>
      <c r="F636" s="210" t="s">
        <v>991</v>
      </c>
      <c r="G636" s="211" t="s">
        <v>234</v>
      </c>
      <c r="H636" s="212">
        <v>3.536</v>
      </c>
      <c r="I636" s="213"/>
      <c r="J636" s="214">
        <f>ROUND(I636*H636,2)</f>
        <v>0</v>
      </c>
      <c r="K636" s="210" t="s">
        <v>221</v>
      </c>
      <c r="L636" s="46"/>
      <c r="M636" s="215" t="s">
        <v>28</v>
      </c>
      <c r="N636" s="216" t="s">
        <v>45</v>
      </c>
      <c r="O636" s="86"/>
      <c r="P636" s="217">
        <f>O636*H636</f>
        <v>0</v>
      </c>
      <c r="Q636" s="217">
        <v>0</v>
      </c>
      <c r="R636" s="217">
        <f>Q636*H636</f>
        <v>0</v>
      </c>
      <c r="S636" s="217">
        <v>0</v>
      </c>
      <c r="T636" s="218">
        <f>S636*H636</f>
        <v>0</v>
      </c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R636" s="219" t="s">
        <v>313</v>
      </c>
      <c r="AT636" s="219" t="s">
        <v>217</v>
      </c>
      <c r="AU636" s="219" t="s">
        <v>84</v>
      </c>
      <c r="AY636" s="19" t="s">
        <v>215</v>
      </c>
      <c r="BE636" s="220">
        <f>IF(N636="základní",J636,0)</f>
        <v>0</v>
      </c>
      <c r="BF636" s="220">
        <f>IF(N636="snížená",J636,0)</f>
        <v>0</v>
      </c>
      <c r="BG636" s="220">
        <f>IF(N636="zákl. přenesená",J636,0)</f>
        <v>0</v>
      </c>
      <c r="BH636" s="220">
        <f>IF(N636="sníž. přenesená",J636,0)</f>
        <v>0</v>
      </c>
      <c r="BI636" s="220">
        <f>IF(N636="nulová",J636,0)</f>
        <v>0</v>
      </c>
      <c r="BJ636" s="19" t="s">
        <v>82</v>
      </c>
      <c r="BK636" s="220">
        <f>ROUND(I636*H636,2)</f>
        <v>0</v>
      </c>
      <c r="BL636" s="19" t="s">
        <v>313</v>
      </c>
      <c r="BM636" s="219" t="s">
        <v>992</v>
      </c>
    </row>
    <row r="637" spans="1:47" s="2" customFormat="1" ht="12">
      <c r="A637" s="40"/>
      <c r="B637" s="41"/>
      <c r="C637" s="42"/>
      <c r="D637" s="221" t="s">
        <v>224</v>
      </c>
      <c r="E637" s="42"/>
      <c r="F637" s="222" t="s">
        <v>993</v>
      </c>
      <c r="G637" s="42"/>
      <c r="H637" s="42"/>
      <c r="I637" s="223"/>
      <c r="J637" s="42"/>
      <c r="K637" s="42"/>
      <c r="L637" s="46"/>
      <c r="M637" s="224"/>
      <c r="N637" s="225"/>
      <c r="O637" s="86"/>
      <c r="P637" s="86"/>
      <c r="Q637" s="86"/>
      <c r="R637" s="86"/>
      <c r="S637" s="86"/>
      <c r="T637" s="87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T637" s="19" t="s">
        <v>224</v>
      </c>
      <c r="AU637" s="19" t="s">
        <v>84</v>
      </c>
    </row>
    <row r="638" spans="1:65" s="2" customFormat="1" ht="49.05" customHeight="1">
      <c r="A638" s="40"/>
      <c r="B638" s="41"/>
      <c r="C638" s="208" t="s">
        <v>994</v>
      </c>
      <c r="D638" s="208" t="s">
        <v>217</v>
      </c>
      <c r="E638" s="209" t="s">
        <v>995</v>
      </c>
      <c r="F638" s="210" t="s">
        <v>996</v>
      </c>
      <c r="G638" s="211" t="s">
        <v>234</v>
      </c>
      <c r="H638" s="212">
        <v>3.536</v>
      </c>
      <c r="I638" s="213"/>
      <c r="J638" s="214">
        <f>ROUND(I638*H638,2)</f>
        <v>0</v>
      </c>
      <c r="K638" s="210" t="s">
        <v>221</v>
      </c>
      <c r="L638" s="46"/>
      <c r="M638" s="215" t="s">
        <v>28</v>
      </c>
      <c r="N638" s="216" t="s">
        <v>45</v>
      </c>
      <c r="O638" s="86"/>
      <c r="P638" s="217">
        <f>O638*H638</f>
        <v>0</v>
      </c>
      <c r="Q638" s="217">
        <v>0</v>
      </c>
      <c r="R638" s="217">
        <f>Q638*H638</f>
        <v>0</v>
      </c>
      <c r="S638" s="217">
        <v>0</v>
      </c>
      <c r="T638" s="218">
        <f>S638*H638</f>
        <v>0</v>
      </c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R638" s="219" t="s">
        <v>313</v>
      </c>
      <c r="AT638" s="219" t="s">
        <v>217</v>
      </c>
      <c r="AU638" s="219" t="s">
        <v>84</v>
      </c>
      <c r="AY638" s="19" t="s">
        <v>215</v>
      </c>
      <c r="BE638" s="220">
        <f>IF(N638="základní",J638,0)</f>
        <v>0</v>
      </c>
      <c r="BF638" s="220">
        <f>IF(N638="snížená",J638,0)</f>
        <v>0</v>
      </c>
      <c r="BG638" s="220">
        <f>IF(N638="zákl. přenesená",J638,0)</f>
        <v>0</v>
      </c>
      <c r="BH638" s="220">
        <f>IF(N638="sníž. přenesená",J638,0)</f>
        <v>0</v>
      </c>
      <c r="BI638" s="220">
        <f>IF(N638="nulová",J638,0)</f>
        <v>0</v>
      </c>
      <c r="BJ638" s="19" t="s">
        <v>82</v>
      </c>
      <c r="BK638" s="220">
        <f>ROUND(I638*H638,2)</f>
        <v>0</v>
      </c>
      <c r="BL638" s="19" t="s">
        <v>313</v>
      </c>
      <c r="BM638" s="219" t="s">
        <v>997</v>
      </c>
    </row>
    <row r="639" spans="1:47" s="2" customFormat="1" ht="12">
      <c r="A639" s="40"/>
      <c r="B639" s="41"/>
      <c r="C639" s="42"/>
      <c r="D639" s="221" t="s">
        <v>224</v>
      </c>
      <c r="E639" s="42"/>
      <c r="F639" s="222" t="s">
        <v>998</v>
      </c>
      <c r="G639" s="42"/>
      <c r="H639" s="42"/>
      <c r="I639" s="223"/>
      <c r="J639" s="42"/>
      <c r="K639" s="42"/>
      <c r="L639" s="46"/>
      <c r="M639" s="224"/>
      <c r="N639" s="225"/>
      <c r="O639" s="86"/>
      <c r="P639" s="86"/>
      <c r="Q639" s="86"/>
      <c r="R639" s="86"/>
      <c r="S639" s="86"/>
      <c r="T639" s="87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T639" s="19" t="s">
        <v>224</v>
      </c>
      <c r="AU639" s="19" t="s">
        <v>84</v>
      </c>
    </row>
    <row r="640" spans="1:63" s="12" customFormat="1" ht="22.8" customHeight="1">
      <c r="A640" s="12"/>
      <c r="B640" s="192"/>
      <c r="C640" s="193"/>
      <c r="D640" s="194" t="s">
        <v>73</v>
      </c>
      <c r="E640" s="206" t="s">
        <v>999</v>
      </c>
      <c r="F640" s="206" t="s">
        <v>1000</v>
      </c>
      <c r="G640" s="193"/>
      <c r="H640" s="193"/>
      <c r="I640" s="196"/>
      <c r="J640" s="207">
        <f>BK640</f>
        <v>0</v>
      </c>
      <c r="K640" s="193"/>
      <c r="L640" s="198"/>
      <c r="M640" s="199"/>
      <c r="N640" s="200"/>
      <c r="O640" s="200"/>
      <c r="P640" s="201">
        <f>SUM(P641:P674)</f>
        <v>0</v>
      </c>
      <c r="Q640" s="200"/>
      <c r="R640" s="201">
        <f>SUM(R641:R674)</f>
        <v>0.32604935</v>
      </c>
      <c r="S640" s="200"/>
      <c r="T640" s="202">
        <f>SUM(T641:T674)</f>
        <v>7.19548566</v>
      </c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R640" s="203" t="s">
        <v>84</v>
      </c>
      <c r="AT640" s="204" t="s">
        <v>73</v>
      </c>
      <c r="AU640" s="204" t="s">
        <v>82</v>
      </c>
      <c r="AY640" s="203" t="s">
        <v>215</v>
      </c>
      <c r="BK640" s="205">
        <f>SUM(BK641:BK674)</f>
        <v>0</v>
      </c>
    </row>
    <row r="641" spans="1:65" s="2" customFormat="1" ht="24.15" customHeight="1">
      <c r="A641" s="40"/>
      <c r="B641" s="41"/>
      <c r="C641" s="208" t="s">
        <v>1001</v>
      </c>
      <c r="D641" s="208" t="s">
        <v>217</v>
      </c>
      <c r="E641" s="209" t="s">
        <v>1002</v>
      </c>
      <c r="F641" s="210" t="s">
        <v>1003</v>
      </c>
      <c r="G641" s="211" t="s">
        <v>276</v>
      </c>
      <c r="H641" s="212">
        <v>45.84</v>
      </c>
      <c r="I641" s="213"/>
      <c r="J641" s="214">
        <f>ROUND(I641*H641,2)</f>
        <v>0</v>
      </c>
      <c r="K641" s="210" t="s">
        <v>28</v>
      </c>
      <c r="L641" s="46"/>
      <c r="M641" s="215" t="s">
        <v>28</v>
      </c>
      <c r="N641" s="216" t="s">
        <v>45</v>
      </c>
      <c r="O641" s="86"/>
      <c r="P641" s="217">
        <f>O641*H641</f>
        <v>0</v>
      </c>
      <c r="Q641" s="217">
        <v>0.00032</v>
      </c>
      <c r="R641" s="217">
        <f>Q641*H641</f>
        <v>0.014668800000000003</v>
      </c>
      <c r="S641" s="217">
        <v>0</v>
      </c>
      <c r="T641" s="218">
        <f>S641*H641</f>
        <v>0</v>
      </c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R641" s="219" t="s">
        <v>313</v>
      </c>
      <c r="AT641" s="219" t="s">
        <v>217</v>
      </c>
      <c r="AU641" s="219" t="s">
        <v>84</v>
      </c>
      <c r="AY641" s="19" t="s">
        <v>215</v>
      </c>
      <c r="BE641" s="220">
        <f>IF(N641="základní",J641,0)</f>
        <v>0</v>
      </c>
      <c r="BF641" s="220">
        <f>IF(N641="snížená",J641,0)</f>
        <v>0</v>
      </c>
      <c r="BG641" s="220">
        <f>IF(N641="zákl. přenesená",J641,0)</f>
        <v>0</v>
      </c>
      <c r="BH641" s="220">
        <f>IF(N641="sníž. přenesená",J641,0)</f>
        <v>0</v>
      </c>
      <c r="BI641" s="220">
        <f>IF(N641="nulová",J641,0)</f>
        <v>0</v>
      </c>
      <c r="BJ641" s="19" t="s">
        <v>82</v>
      </c>
      <c r="BK641" s="220">
        <f>ROUND(I641*H641,2)</f>
        <v>0</v>
      </c>
      <c r="BL641" s="19" t="s">
        <v>313</v>
      </c>
      <c r="BM641" s="219" t="s">
        <v>1004</v>
      </c>
    </row>
    <row r="642" spans="1:51" s="13" customFormat="1" ht="12">
      <c r="A642" s="13"/>
      <c r="B642" s="226"/>
      <c r="C642" s="227"/>
      <c r="D642" s="228" t="s">
        <v>226</v>
      </c>
      <c r="E642" s="229" t="s">
        <v>28</v>
      </c>
      <c r="F642" s="230" t="s">
        <v>734</v>
      </c>
      <c r="G642" s="227"/>
      <c r="H642" s="229" t="s">
        <v>28</v>
      </c>
      <c r="I642" s="231"/>
      <c r="J642" s="227"/>
      <c r="K642" s="227"/>
      <c r="L642" s="232"/>
      <c r="M642" s="233"/>
      <c r="N642" s="234"/>
      <c r="O642" s="234"/>
      <c r="P642" s="234"/>
      <c r="Q642" s="234"/>
      <c r="R642" s="234"/>
      <c r="S642" s="234"/>
      <c r="T642" s="235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36" t="s">
        <v>226</v>
      </c>
      <c r="AU642" s="236" t="s">
        <v>84</v>
      </c>
      <c r="AV642" s="13" t="s">
        <v>82</v>
      </c>
      <c r="AW642" s="13" t="s">
        <v>35</v>
      </c>
      <c r="AX642" s="13" t="s">
        <v>74</v>
      </c>
      <c r="AY642" s="236" t="s">
        <v>215</v>
      </c>
    </row>
    <row r="643" spans="1:51" s="14" customFormat="1" ht="12">
      <c r="A643" s="14"/>
      <c r="B643" s="237"/>
      <c r="C643" s="238"/>
      <c r="D643" s="228" t="s">
        <v>226</v>
      </c>
      <c r="E643" s="239" t="s">
        <v>28</v>
      </c>
      <c r="F643" s="240" t="s">
        <v>905</v>
      </c>
      <c r="G643" s="238"/>
      <c r="H643" s="241">
        <v>45.84</v>
      </c>
      <c r="I643" s="242"/>
      <c r="J643" s="238"/>
      <c r="K643" s="238"/>
      <c r="L643" s="243"/>
      <c r="M643" s="244"/>
      <c r="N643" s="245"/>
      <c r="O643" s="245"/>
      <c r="P643" s="245"/>
      <c r="Q643" s="245"/>
      <c r="R643" s="245"/>
      <c r="S643" s="245"/>
      <c r="T643" s="246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47" t="s">
        <v>226</v>
      </c>
      <c r="AU643" s="247" t="s">
        <v>84</v>
      </c>
      <c r="AV643" s="14" t="s">
        <v>84</v>
      </c>
      <c r="AW643" s="14" t="s">
        <v>35</v>
      </c>
      <c r="AX643" s="14" t="s">
        <v>82</v>
      </c>
      <c r="AY643" s="247" t="s">
        <v>215</v>
      </c>
    </row>
    <row r="644" spans="1:65" s="2" customFormat="1" ht="24.15" customHeight="1">
      <c r="A644" s="40"/>
      <c r="B644" s="41"/>
      <c r="C644" s="208" t="s">
        <v>1005</v>
      </c>
      <c r="D644" s="208" t="s">
        <v>217</v>
      </c>
      <c r="E644" s="209" t="s">
        <v>1006</v>
      </c>
      <c r="F644" s="210" t="s">
        <v>1007</v>
      </c>
      <c r="G644" s="211" t="s">
        <v>243</v>
      </c>
      <c r="H644" s="212">
        <v>398.727</v>
      </c>
      <c r="I644" s="213"/>
      <c r="J644" s="214">
        <f>ROUND(I644*H644,2)</f>
        <v>0</v>
      </c>
      <c r="K644" s="210" t="s">
        <v>221</v>
      </c>
      <c r="L644" s="46"/>
      <c r="M644" s="215" t="s">
        <v>28</v>
      </c>
      <c r="N644" s="216" t="s">
        <v>45</v>
      </c>
      <c r="O644" s="86"/>
      <c r="P644" s="217">
        <f>O644*H644</f>
        <v>0</v>
      </c>
      <c r="Q644" s="217">
        <v>0</v>
      </c>
      <c r="R644" s="217">
        <f>Q644*H644</f>
        <v>0</v>
      </c>
      <c r="S644" s="217">
        <v>0.01778</v>
      </c>
      <c r="T644" s="218">
        <f>S644*H644</f>
        <v>7.08936606</v>
      </c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R644" s="219" t="s">
        <v>313</v>
      </c>
      <c r="AT644" s="219" t="s">
        <v>217</v>
      </c>
      <c r="AU644" s="219" t="s">
        <v>84</v>
      </c>
      <c r="AY644" s="19" t="s">
        <v>215</v>
      </c>
      <c r="BE644" s="220">
        <f>IF(N644="základní",J644,0)</f>
        <v>0</v>
      </c>
      <c r="BF644" s="220">
        <f>IF(N644="snížená",J644,0)</f>
        <v>0</v>
      </c>
      <c r="BG644" s="220">
        <f>IF(N644="zákl. přenesená",J644,0)</f>
        <v>0</v>
      </c>
      <c r="BH644" s="220">
        <f>IF(N644="sníž. přenesená",J644,0)</f>
        <v>0</v>
      </c>
      <c r="BI644" s="220">
        <f>IF(N644="nulová",J644,0)</f>
        <v>0</v>
      </c>
      <c r="BJ644" s="19" t="s">
        <v>82</v>
      </c>
      <c r="BK644" s="220">
        <f>ROUND(I644*H644,2)</f>
        <v>0</v>
      </c>
      <c r="BL644" s="19" t="s">
        <v>313</v>
      </c>
      <c r="BM644" s="219" t="s">
        <v>1008</v>
      </c>
    </row>
    <row r="645" spans="1:47" s="2" customFormat="1" ht="12">
      <c r="A645" s="40"/>
      <c r="B645" s="41"/>
      <c r="C645" s="42"/>
      <c r="D645" s="221" t="s">
        <v>224</v>
      </c>
      <c r="E645" s="42"/>
      <c r="F645" s="222" t="s">
        <v>1009</v>
      </c>
      <c r="G645" s="42"/>
      <c r="H645" s="42"/>
      <c r="I645" s="223"/>
      <c r="J645" s="42"/>
      <c r="K645" s="42"/>
      <c r="L645" s="46"/>
      <c r="M645" s="224"/>
      <c r="N645" s="225"/>
      <c r="O645" s="86"/>
      <c r="P645" s="86"/>
      <c r="Q645" s="86"/>
      <c r="R645" s="86"/>
      <c r="S645" s="86"/>
      <c r="T645" s="87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T645" s="19" t="s">
        <v>224</v>
      </c>
      <c r="AU645" s="19" t="s">
        <v>84</v>
      </c>
    </row>
    <row r="646" spans="1:51" s="13" customFormat="1" ht="12">
      <c r="A646" s="13"/>
      <c r="B646" s="226"/>
      <c r="C646" s="227"/>
      <c r="D646" s="228" t="s">
        <v>226</v>
      </c>
      <c r="E646" s="229" t="s">
        <v>28</v>
      </c>
      <c r="F646" s="230" t="s">
        <v>904</v>
      </c>
      <c r="G646" s="227"/>
      <c r="H646" s="229" t="s">
        <v>28</v>
      </c>
      <c r="I646" s="231"/>
      <c r="J646" s="227"/>
      <c r="K646" s="227"/>
      <c r="L646" s="232"/>
      <c r="M646" s="233"/>
      <c r="N646" s="234"/>
      <c r="O646" s="234"/>
      <c r="P646" s="234"/>
      <c r="Q646" s="234"/>
      <c r="R646" s="234"/>
      <c r="S646" s="234"/>
      <c r="T646" s="235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36" t="s">
        <v>226</v>
      </c>
      <c r="AU646" s="236" t="s">
        <v>84</v>
      </c>
      <c r="AV646" s="13" t="s">
        <v>82</v>
      </c>
      <c r="AW646" s="13" t="s">
        <v>35</v>
      </c>
      <c r="AX646" s="13" t="s">
        <v>74</v>
      </c>
      <c r="AY646" s="236" t="s">
        <v>215</v>
      </c>
    </row>
    <row r="647" spans="1:51" s="14" customFormat="1" ht="12">
      <c r="A647" s="14"/>
      <c r="B647" s="237"/>
      <c r="C647" s="238"/>
      <c r="D647" s="228" t="s">
        <v>226</v>
      </c>
      <c r="E647" s="239" t="s">
        <v>28</v>
      </c>
      <c r="F647" s="240" t="s">
        <v>1010</v>
      </c>
      <c r="G647" s="238"/>
      <c r="H647" s="241">
        <v>398.727</v>
      </c>
      <c r="I647" s="242"/>
      <c r="J647" s="238"/>
      <c r="K647" s="238"/>
      <c r="L647" s="243"/>
      <c r="M647" s="244"/>
      <c r="N647" s="245"/>
      <c r="O647" s="245"/>
      <c r="P647" s="245"/>
      <c r="Q647" s="245"/>
      <c r="R647" s="245"/>
      <c r="S647" s="245"/>
      <c r="T647" s="246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47" t="s">
        <v>226</v>
      </c>
      <c r="AU647" s="247" t="s">
        <v>84</v>
      </c>
      <c r="AV647" s="14" t="s">
        <v>84</v>
      </c>
      <c r="AW647" s="14" t="s">
        <v>35</v>
      </c>
      <c r="AX647" s="14" t="s">
        <v>74</v>
      </c>
      <c r="AY647" s="247" t="s">
        <v>215</v>
      </c>
    </row>
    <row r="648" spans="1:51" s="15" customFormat="1" ht="12">
      <c r="A648" s="15"/>
      <c r="B648" s="248"/>
      <c r="C648" s="249"/>
      <c r="D648" s="228" t="s">
        <v>226</v>
      </c>
      <c r="E648" s="250" t="s">
        <v>92</v>
      </c>
      <c r="F648" s="251" t="s">
        <v>230</v>
      </c>
      <c r="G648" s="249"/>
      <c r="H648" s="252">
        <v>398.727</v>
      </c>
      <c r="I648" s="253"/>
      <c r="J648" s="249"/>
      <c r="K648" s="249"/>
      <c r="L648" s="254"/>
      <c r="M648" s="255"/>
      <c r="N648" s="256"/>
      <c r="O648" s="256"/>
      <c r="P648" s="256"/>
      <c r="Q648" s="256"/>
      <c r="R648" s="256"/>
      <c r="S648" s="256"/>
      <c r="T648" s="257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T648" s="258" t="s">
        <v>226</v>
      </c>
      <c r="AU648" s="258" t="s">
        <v>84</v>
      </c>
      <c r="AV648" s="15" t="s">
        <v>222</v>
      </c>
      <c r="AW648" s="15" t="s">
        <v>35</v>
      </c>
      <c r="AX648" s="15" t="s">
        <v>82</v>
      </c>
      <c r="AY648" s="258" t="s">
        <v>215</v>
      </c>
    </row>
    <row r="649" spans="1:65" s="2" customFormat="1" ht="33" customHeight="1">
      <c r="A649" s="40"/>
      <c r="B649" s="41"/>
      <c r="C649" s="208" t="s">
        <v>1011</v>
      </c>
      <c r="D649" s="208" t="s">
        <v>217</v>
      </c>
      <c r="E649" s="209" t="s">
        <v>1012</v>
      </c>
      <c r="F649" s="210" t="s">
        <v>1013</v>
      </c>
      <c r="G649" s="211" t="s">
        <v>276</v>
      </c>
      <c r="H649" s="212">
        <v>22.92</v>
      </c>
      <c r="I649" s="213"/>
      <c r="J649" s="214">
        <f>ROUND(I649*H649,2)</f>
        <v>0</v>
      </c>
      <c r="K649" s="210" t="s">
        <v>221</v>
      </c>
      <c r="L649" s="46"/>
      <c r="M649" s="215" t="s">
        <v>28</v>
      </c>
      <c r="N649" s="216" t="s">
        <v>45</v>
      </c>
      <c r="O649" s="86"/>
      <c r="P649" s="217">
        <f>O649*H649</f>
        <v>0</v>
      </c>
      <c r="Q649" s="217">
        <v>0</v>
      </c>
      <c r="R649" s="217">
        <f>Q649*H649</f>
        <v>0</v>
      </c>
      <c r="S649" s="217">
        <v>0.00463</v>
      </c>
      <c r="T649" s="218">
        <f>S649*H649</f>
        <v>0.1061196</v>
      </c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R649" s="219" t="s">
        <v>313</v>
      </c>
      <c r="AT649" s="219" t="s">
        <v>217</v>
      </c>
      <c r="AU649" s="219" t="s">
        <v>84</v>
      </c>
      <c r="AY649" s="19" t="s">
        <v>215</v>
      </c>
      <c r="BE649" s="220">
        <f>IF(N649="základní",J649,0)</f>
        <v>0</v>
      </c>
      <c r="BF649" s="220">
        <f>IF(N649="snížená",J649,0)</f>
        <v>0</v>
      </c>
      <c r="BG649" s="220">
        <f>IF(N649="zákl. přenesená",J649,0)</f>
        <v>0</v>
      </c>
      <c r="BH649" s="220">
        <f>IF(N649="sníž. přenesená",J649,0)</f>
        <v>0</v>
      </c>
      <c r="BI649" s="220">
        <f>IF(N649="nulová",J649,0)</f>
        <v>0</v>
      </c>
      <c r="BJ649" s="19" t="s">
        <v>82</v>
      </c>
      <c r="BK649" s="220">
        <f>ROUND(I649*H649,2)</f>
        <v>0</v>
      </c>
      <c r="BL649" s="19" t="s">
        <v>313</v>
      </c>
      <c r="BM649" s="219" t="s">
        <v>1014</v>
      </c>
    </row>
    <row r="650" spans="1:47" s="2" customFormat="1" ht="12">
      <c r="A650" s="40"/>
      <c r="B650" s="41"/>
      <c r="C650" s="42"/>
      <c r="D650" s="221" t="s">
        <v>224</v>
      </c>
      <c r="E650" s="42"/>
      <c r="F650" s="222" t="s">
        <v>1015</v>
      </c>
      <c r="G650" s="42"/>
      <c r="H650" s="42"/>
      <c r="I650" s="223"/>
      <c r="J650" s="42"/>
      <c r="K650" s="42"/>
      <c r="L650" s="46"/>
      <c r="M650" s="224"/>
      <c r="N650" s="225"/>
      <c r="O650" s="86"/>
      <c r="P650" s="86"/>
      <c r="Q650" s="86"/>
      <c r="R650" s="86"/>
      <c r="S650" s="86"/>
      <c r="T650" s="87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T650" s="19" t="s">
        <v>224</v>
      </c>
      <c r="AU650" s="19" t="s">
        <v>84</v>
      </c>
    </row>
    <row r="651" spans="1:51" s="13" customFormat="1" ht="12">
      <c r="A651" s="13"/>
      <c r="B651" s="226"/>
      <c r="C651" s="227"/>
      <c r="D651" s="228" t="s">
        <v>226</v>
      </c>
      <c r="E651" s="229" t="s">
        <v>28</v>
      </c>
      <c r="F651" s="230" t="s">
        <v>904</v>
      </c>
      <c r="G651" s="227"/>
      <c r="H651" s="229" t="s">
        <v>28</v>
      </c>
      <c r="I651" s="231"/>
      <c r="J651" s="227"/>
      <c r="K651" s="227"/>
      <c r="L651" s="232"/>
      <c r="M651" s="233"/>
      <c r="N651" s="234"/>
      <c r="O651" s="234"/>
      <c r="P651" s="234"/>
      <c r="Q651" s="234"/>
      <c r="R651" s="234"/>
      <c r="S651" s="234"/>
      <c r="T651" s="235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36" t="s">
        <v>226</v>
      </c>
      <c r="AU651" s="236" t="s">
        <v>84</v>
      </c>
      <c r="AV651" s="13" t="s">
        <v>82</v>
      </c>
      <c r="AW651" s="13" t="s">
        <v>35</v>
      </c>
      <c r="AX651" s="13" t="s">
        <v>74</v>
      </c>
      <c r="AY651" s="236" t="s">
        <v>215</v>
      </c>
    </row>
    <row r="652" spans="1:51" s="14" customFormat="1" ht="12">
      <c r="A652" s="14"/>
      <c r="B652" s="237"/>
      <c r="C652" s="238"/>
      <c r="D652" s="228" t="s">
        <v>226</v>
      </c>
      <c r="E652" s="239" t="s">
        <v>28</v>
      </c>
      <c r="F652" s="240" t="s">
        <v>940</v>
      </c>
      <c r="G652" s="238"/>
      <c r="H652" s="241">
        <v>22.92</v>
      </c>
      <c r="I652" s="242"/>
      <c r="J652" s="238"/>
      <c r="K652" s="238"/>
      <c r="L652" s="243"/>
      <c r="M652" s="244"/>
      <c r="N652" s="245"/>
      <c r="O652" s="245"/>
      <c r="P652" s="245"/>
      <c r="Q652" s="245"/>
      <c r="R652" s="245"/>
      <c r="S652" s="245"/>
      <c r="T652" s="246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47" t="s">
        <v>226</v>
      </c>
      <c r="AU652" s="247" t="s">
        <v>84</v>
      </c>
      <c r="AV652" s="14" t="s">
        <v>84</v>
      </c>
      <c r="AW652" s="14" t="s">
        <v>35</v>
      </c>
      <c r="AX652" s="14" t="s">
        <v>82</v>
      </c>
      <c r="AY652" s="247" t="s">
        <v>215</v>
      </c>
    </row>
    <row r="653" spans="1:65" s="2" customFormat="1" ht="37.8" customHeight="1">
      <c r="A653" s="40"/>
      <c r="B653" s="41"/>
      <c r="C653" s="208" t="s">
        <v>1016</v>
      </c>
      <c r="D653" s="208" t="s">
        <v>217</v>
      </c>
      <c r="E653" s="209" t="s">
        <v>1017</v>
      </c>
      <c r="F653" s="210" t="s">
        <v>1018</v>
      </c>
      <c r="G653" s="211" t="s">
        <v>243</v>
      </c>
      <c r="H653" s="212">
        <v>398.727</v>
      </c>
      <c r="I653" s="213"/>
      <c r="J653" s="214">
        <f>ROUND(I653*H653,2)</f>
        <v>0</v>
      </c>
      <c r="K653" s="210" t="s">
        <v>221</v>
      </c>
      <c r="L653" s="46"/>
      <c r="M653" s="215" t="s">
        <v>28</v>
      </c>
      <c r="N653" s="216" t="s">
        <v>45</v>
      </c>
      <c r="O653" s="86"/>
      <c r="P653" s="217">
        <f>O653*H653</f>
        <v>0</v>
      </c>
      <c r="Q653" s="217">
        <v>0</v>
      </c>
      <c r="R653" s="217">
        <f>Q653*H653</f>
        <v>0</v>
      </c>
      <c r="S653" s="217">
        <v>0</v>
      </c>
      <c r="T653" s="218">
        <f>S653*H653</f>
        <v>0</v>
      </c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R653" s="219" t="s">
        <v>313</v>
      </c>
      <c r="AT653" s="219" t="s">
        <v>217</v>
      </c>
      <c r="AU653" s="219" t="s">
        <v>84</v>
      </c>
      <c r="AY653" s="19" t="s">
        <v>215</v>
      </c>
      <c r="BE653" s="220">
        <f>IF(N653="základní",J653,0)</f>
        <v>0</v>
      </c>
      <c r="BF653" s="220">
        <f>IF(N653="snížená",J653,0)</f>
        <v>0</v>
      </c>
      <c r="BG653" s="220">
        <f>IF(N653="zákl. přenesená",J653,0)</f>
        <v>0</v>
      </c>
      <c r="BH653" s="220">
        <f>IF(N653="sníž. přenesená",J653,0)</f>
        <v>0</v>
      </c>
      <c r="BI653" s="220">
        <f>IF(N653="nulová",J653,0)</f>
        <v>0</v>
      </c>
      <c r="BJ653" s="19" t="s">
        <v>82</v>
      </c>
      <c r="BK653" s="220">
        <f>ROUND(I653*H653,2)</f>
        <v>0</v>
      </c>
      <c r="BL653" s="19" t="s">
        <v>313</v>
      </c>
      <c r="BM653" s="219" t="s">
        <v>1019</v>
      </c>
    </row>
    <row r="654" spans="1:47" s="2" customFormat="1" ht="12">
      <c r="A654" s="40"/>
      <c r="B654" s="41"/>
      <c r="C654" s="42"/>
      <c r="D654" s="221" t="s">
        <v>224</v>
      </c>
      <c r="E654" s="42"/>
      <c r="F654" s="222" t="s">
        <v>1020</v>
      </c>
      <c r="G654" s="42"/>
      <c r="H654" s="42"/>
      <c r="I654" s="223"/>
      <c r="J654" s="42"/>
      <c r="K654" s="42"/>
      <c r="L654" s="46"/>
      <c r="M654" s="224"/>
      <c r="N654" s="225"/>
      <c r="O654" s="86"/>
      <c r="P654" s="86"/>
      <c r="Q654" s="86"/>
      <c r="R654" s="86"/>
      <c r="S654" s="86"/>
      <c r="T654" s="87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T654" s="19" t="s">
        <v>224</v>
      </c>
      <c r="AU654" s="19" t="s">
        <v>84</v>
      </c>
    </row>
    <row r="655" spans="1:51" s="14" customFormat="1" ht="12">
      <c r="A655" s="14"/>
      <c r="B655" s="237"/>
      <c r="C655" s="238"/>
      <c r="D655" s="228" t="s">
        <v>226</v>
      </c>
      <c r="E655" s="239" t="s">
        <v>28</v>
      </c>
      <c r="F655" s="240" t="s">
        <v>1021</v>
      </c>
      <c r="G655" s="238"/>
      <c r="H655" s="241">
        <v>398.727</v>
      </c>
      <c r="I655" s="242"/>
      <c r="J655" s="238"/>
      <c r="K655" s="238"/>
      <c r="L655" s="243"/>
      <c r="M655" s="244"/>
      <c r="N655" s="245"/>
      <c r="O655" s="245"/>
      <c r="P655" s="245"/>
      <c r="Q655" s="245"/>
      <c r="R655" s="245"/>
      <c r="S655" s="245"/>
      <c r="T655" s="246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47" t="s">
        <v>226</v>
      </c>
      <c r="AU655" s="247" t="s">
        <v>84</v>
      </c>
      <c r="AV655" s="14" t="s">
        <v>84</v>
      </c>
      <c r="AW655" s="14" t="s">
        <v>35</v>
      </c>
      <c r="AX655" s="14" t="s">
        <v>74</v>
      </c>
      <c r="AY655" s="247" t="s">
        <v>215</v>
      </c>
    </row>
    <row r="656" spans="1:51" s="15" customFormat="1" ht="12">
      <c r="A656" s="15"/>
      <c r="B656" s="248"/>
      <c r="C656" s="249"/>
      <c r="D656" s="228" t="s">
        <v>226</v>
      </c>
      <c r="E656" s="250" t="s">
        <v>121</v>
      </c>
      <c r="F656" s="251" t="s">
        <v>230</v>
      </c>
      <c r="G656" s="249"/>
      <c r="H656" s="252">
        <v>398.727</v>
      </c>
      <c r="I656" s="253"/>
      <c r="J656" s="249"/>
      <c r="K656" s="249"/>
      <c r="L656" s="254"/>
      <c r="M656" s="255"/>
      <c r="N656" s="256"/>
      <c r="O656" s="256"/>
      <c r="P656" s="256"/>
      <c r="Q656" s="256"/>
      <c r="R656" s="256"/>
      <c r="S656" s="256"/>
      <c r="T656" s="257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T656" s="258" t="s">
        <v>226</v>
      </c>
      <c r="AU656" s="258" t="s">
        <v>84</v>
      </c>
      <c r="AV656" s="15" t="s">
        <v>222</v>
      </c>
      <c r="AW656" s="15" t="s">
        <v>35</v>
      </c>
      <c r="AX656" s="15" t="s">
        <v>82</v>
      </c>
      <c r="AY656" s="258" t="s">
        <v>215</v>
      </c>
    </row>
    <row r="657" spans="1:65" s="2" customFormat="1" ht="16.5" customHeight="1">
      <c r="A657" s="40"/>
      <c r="B657" s="41"/>
      <c r="C657" s="259" t="s">
        <v>1022</v>
      </c>
      <c r="D657" s="259" t="s">
        <v>231</v>
      </c>
      <c r="E657" s="260" t="s">
        <v>1023</v>
      </c>
      <c r="F657" s="261" t="s">
        <v>1024</v>
      </c>
      <c r="G657" s="262" t="s">
        <v>243</v>
      </c>
      <c r="H657" s="263">
        <v>478.472</v>
      </c>
      <c r="I657" s="264"/>
      <c r="J657" s="265">
        <f>ROUND(I657*H657,2)</f>
        <v>0</v>
      </c>
      <c r="K657" s="261" t="s">
        <v>28</v>
      </c>
      <c r="L657" s="266"/>
      <c r="M657" s="267" t="s">
        <v>28</v>
      </c>
      <c r="N657" s="268" t="s">
        <v>45</v>
      </c>
      <c r="O657" s="86"/>
      <c r="P657" s="217">
        <f>O657*H657</f>
        <v>0</v>
      </c>
      <c r="Q657" s="217">
        <v>0.00014</v>
      </c>
      <c r="R657" s="217">
        <f>Q657*H657</f>
        <v>0.06698607999999999</v>
      </c>
      <c r="S657" s="217">
        <v>0</v>
      </c>
      <c r="T657" s="218">
        <f>S657*H657</f>
        <v>0</v>
      </c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R657" s="219" t="s">
        <v>411</v>
      </c>
      <c r="AT657" s="219" t="s">
        <v>231</v>
      </c>
      <c r="AU657" s="219" t="s">
        <v>84</v>
      </c>
      <c r="AY657" s="19" t="s">
        <v>215</v>
      </c>
      <c r="BE657" s="220">
        <f>IF(N657="základní",J657,0)</f>
        <v>0</v>
      </c>
      <c r="BF657" s="220">
        <f>IF(N657="snížená",J657,0)</f>
        <v>0</v>
      </c>
      <c r="BG657" s="220">
        <f>IF(N657="zákl. přenesená",J657,0)</f>
        <v>0</v>
      </c>
      <c r="BH657" s="220">
        <f>IF(N657="sníž. přenesená",J657,0)</f>
        <v>0</v>
      </c>
      <c r="BI657" s="220">
        <f>IF(N657="nulová",J657,0)</f>
        <v>0</v>
      </c>
      <c r="BJ657" s="19" t="s">
        <v>82</v>
      </c>
      <c r="BK657" s="220">
        <f>ROUND(I657*H657,2)</f>
        <v>0</v>
      </c>
      <c r="BL657" s="19" t="s">
        <v>313</v>
      </c>
      <c r="BM657" s="219" t="s">
        <v>1025</v>
      </c>
    </row>
    <row r="658" spans="1:51" s="14" customFormat="1" ht="12">
      <c r="A658" s="14"/>
      <c r="B658" s="237"/>
      <c r="C658" s="238"/>
      <c r="D658" s="228" t="s">
        <v>226</v>
      </c>
      <c r="E658" s="239" t="s">
        <v>28</v>
      </c>
      <c r="F658" s="240" t="s">
        <v>1026</v>
      </c>
      <c r="G658" s="238"/>
      <c r="H658" s="241">
        <v>478.472</v>
      </c>
      <c r="I658" s="242"/>
      <c r="J658" s="238"/>
      <c r="K658" s="238"/>
      <c r="L658" s="243"/>
      <c r="M658" s="244"/>
      <c r="N658" s="245"/>
      <c r="O658" s="245"/>
      <c r="P658" s="245"/>
      <c r="Q658" s="245"/>
      <c r="R658" s="245"/>
      <c r="S658" s="245"/>
      <c r="T658" s="246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47" t="s">
        <v>226</v>
      </c>
      <c r="AU658" s="247" t="s">
        <v>84</v>
      </c>
      <c r="AV658" s="14" t="s">
        <v>84</v>
      </c>
      <c r="AW658" s="14" t="s">
        <v>35</v>
      </c>
      <c r="AX658" s="14" t="s">
        <v>82</v>
      </c>
      <c r="AY658" s="247" t="s">
        <v>215</v>
      </c>
    </row>
    <row r="659" spans="1:65" s="2" customFormat="1" ht="37.8" customHeight="1">
      <c r="A659" s="40"/>
      <c r="B659" s="41"/>
      <c r="C659" s="208" t="s">
        <v>1027</v>
      </c>
      <c r="D659" s="208" t="s">
        <v>217</v>
      </c>
      <c r="E659" s="209" t="s">
        <v>1028</v>
      </c>
      <c r="F659" s="210" t="s">
        <v>1029</v>
      </c>
      <c r="G659" s="211" t="s">
        <v>243</v>
      </c>
      <c r="H659" s="212">
        <v>398.727</v>
      </c>
      <c r="I659" s="213"/>
      <c r="J659" s="214">
        <f>ROUND(I659*H659,2)</f>
        <v>0</v>
      </c>
      <c r="K659" s="210" t="s">
        <v>221</v>
      </c>
      <c r="L659" s="46"/>
      <c r="M659" s="215" t="s">
        <v>28</v>
      </c>
      <c r="N659" s="216" t="s">
        <v>45</v>
      </c>
      <c r="O659" s="86"/>
      <c r="P659" s="217">
        <f>O659*H659</f>
        <v>0</v>
      </c>
      <c r="Q659" s="217">
        <v>0</v>
      </c>
      <c r="R659" s="217">
        <f>Q659*H659</f>
        <v>0</v>
      </c>
      <c r="S659" s="217">
        <v>0</v>
      </c>
      <c r="T659" s="218">
        <f>S659*H659</f>
        <v>0</v>
      </c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R659" s="219" t="s">
        <v>313</v>
      </c>
      <c r="AT659" s="219" t="s">
        <v>217</v>
      </c>
      <c r="AU659" s="219" t="s">
        <v>84</v>
      </c>
      <c r="AY659" s="19" t="s">
        <v>215</v>
      </c>
      <c r="BE659" s="220">
        <f>IF(N659="základní",J659,0)</f>
        <v>0</v>
      </c>
      <c r="BF659" s="220">
        <f>IF(N659="snížená",J659,0)</f>
        <v>0</v>
      </c>
      <c r="BG659" s="220">
        <f>IF(N659="zákl. přenesená",J659,0)</f>
        <v>0</v>
      </c>
      <c r="BH659" s="220">
        <f>IF(N659="sníž. přenesená",J659,0)</f>
        <v>0</v>
      </c>
      <c r="BI659" s="220">
        <f>IF(N659="nulová",J659,0)</f>
        <v>0</v>
      </c>
      <c r="BJ659" s="19" t="s">
        <v>82</v>
      </c>
      <c r="BK659" s="220">
        <f>ROUND(I659*H659,2)</f>
        <v>0</v>
      </c>
      <c r="BL659" s="19" t="s">
        <v>313</v>
      </c>
      <c r="BM659" s="219" t="s">
        <v>1030</v>
      </c>
    </row>
    <row r="660" spans="1:47" s="2" customFormat="1" ht="12">
      <c r="A660" s="40"/>
      <c r="B660" s="41"/>
      <c r="C660" s="42"/>
      <c r="D660" s="221" t="s">
        <v>224</v>
      </c>
      <c r="E660" s="42"/>
      <c r="F660" s="222" t="s">
        <v>1031</v>
      </c>
      <c r="G660" s="42"/>
      <c r="H660" s="42"/>
      <c r="I660" s="223"/>
      <c r="J660" s="42"/>
      <c r="K660" s="42"/>
      <c r="L660" s="46"/>
      <c r="M660" s="224"/>
      <c r="N660" s="225"/>
      <c r="O660" s="86"/>
      <c r="P660" s="86"/>
      <c r="Q660" s="86"/>
      <c r="R660" s="86"/>
      <c r="S660" s="86"/>
      <c r="T660" s="87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T660" s="19" t="s">
        <v>224</v>
      </c>
      <c r="AU660" s="19" t="s">
        <v>84</v>
      </c>
    </row>
    <row r="661" spans="1:51" s="14" customFormat="1" ht="12">
      <c r="A661" s="14"/>
      <c r="B661" s="237"/>
      <c r="C661" s="238"/>
      <c r="D661" s="228" t="s">
        <v>226</v>
      </c>
      <c r="E661" s="239" t="s">
        <v>28</v>
      </c>
      <c r="F661" s="240" t="s">
        <v>121</v>
      </c>
      <c r="G661" s="238"/>
      <c r="H661" s="241">
        <v>398.727</v>
      </c>
      <c r="I661" s="242"/>
      <c r="J661" s="238"/>
      <c r="K661" s="238"/>
      <c r="L661" s="243"/>
      <c r="M661" s="244"/>
      <c r="N661" s="245"/>
      <c r="O661" s="245"/>
      <c r="P661" s="245"/>
      <c r="Q661" s="245"/>
      <c r="R661" s="245"/>
      <c r="S661" s="245"/>
      <c r="T661" s="246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47" t="s">
        <v>226</v>
      </c>
      <c r="AU661" s="247" t="s">
        <v>84</v>
      </c>
      <c r="AV661" s="14" t="s">
        <v>84</v>
      </c>
      <c r="AW661" s="14" t="s">
        <v>35</v>
      </c>
      <c r="AX661" s="14" t="s">
        <v>82</v>
      </c>
      <c r="AY661" s="247" t="s">
        <v>215</v>
      </c>
    </row>
    <row r="662" spans="1:65" s="2" customFormat="1" ht="24.15" customHeight="1">
      <c r="A662" s="40"/>
      <c r="B662" s="41"/>
      <c r="C662" s="259" t="s">
        <v>1032</v>
      </c>
      <c r="D662" s="259" t="s">
        <v>231</v>
      </c>
      <c r="E662" s="260" t="s">
        <v>1033</v>
      </c>
      <c r="F662" s="261" t="s">
        <v>1034</v>
      </c>
      <c r="G662" s="262" t="s">
        <v>243</v>
      </c>
      <c r="H662" s="263">
        <v>478.472</v>
      </c>
      <c r="I662" s="264"/>
      <c r="J662" s="265">
        <f>ROUND(I662*H662,2)</f>
        <v>0</v>
      </c>
      <c r="K662" s="261" t="s">
        <v>28</v>
      </c>
      <c r="L662" s="266"/>
      <c r="M662" s="267" t="s">
        <v>28</v>
      </c>
      <c r="N662" s="268" t="s">
        <v>45</v>
      </c>
      <c r="O662" s="86"/>
      <c r="P662" s="217">
        <f>O662*H662</f>
        <v>0</v>
      </c>
      <c r="Q662" s="217">
        <v>0.0005</v>
      </c>
      <c r="R662" s="217">
        <f>Q662*H662</f>
        <v>0.239236</v>
      </c>
      <c r="S662" s="217">
        <v>0</v>
      </c>
      <c r="T662" s="218">
        <f>S662*H662</f>
        <v>0</v>
      </c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R662" s="219" t="s">
        <v>411</v>
      </c>
      <c r="AT662" s="219" t="s">
        <v>231</v>
      </c>
      <c r="AU662" s="219" t="s">
        <v>84</v>
      </c>
      <c r="AY662" s="19" t="s">
        <v>215</v>
      </c>
      <c r="BE662" s="220">
        <f>IF(N662="základní",J662,0)</f>
        <v>0</v>
      </c>
      <c r="BF662" s="220">
        <f>IF(N662="snížená",J662,0)</f>
        <v>0</v>
      </c>
      <c r="BG662" s="220">
        <f>IF(N662="zákl. přenesená",J662,0)</f>
        <v>0</v>
      </c>
      <c r="BH662" s="220">
        <f>IF(N662="sníž. přenesená",J662,0)</f>
        <v>0</v>
      </c>
      <c r="BI662" s="220">
        <f>IF(N662="nulová",J662,0)</f>
        <v>0</v>
      </c>
      <c r="BJ662" s="19" t="s">
        <v>82</v>
      </c>
      <c r="BK662" s="220">
        <f>ROUND(I662*H662,2)</f>
        <v>0</v>
      </c>
      <c r="BL662" s="19" t="s">
        <v>313</v>
      </c>
      <c r="BM662" s="219" t="s">
        <v>1035</v>
      </c>
    </row>
    <row r="663" spans="1:51" s="14" customFormat="1" ht="12">
      <c r="A663" s="14"/>
      <c r="B663" s="237"/>
      <c r="C663" s="238"/>
      <c r="D663" s="228" t="s">
        <v>226</v>
      </c>
      <c r="E663" s="239" t="s">
        <v>28</v>
      </c>
      <c r="F663" s="240" t="s">
        <v>1026</v>
      </c>
      <c r="G663" s="238"/>
      <c r="H663" s="241">
        <v>478.472</v>
      </c>
      <c r="I663" s="242"/>
      <c r="J663" s="238"/>
      <c r="K663" s="238"/>
      <c r="L663" s="243"/>
      <c r="M663" s="244"/>
      <c r="N663" s="245"/>
      <c r="O663" s="245"/>
      <c r="P663" s="245"/>
      <c r="Q663" s="245"/>
      <c r="R663" s="245"/>
      <c r="S663" s="245"/>
      <c r="T663" s="246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47" t="s">
        <v>226</v>
      </c>
      <c r="AU663" s="247" t="s">
        <v>84</v>
      </c>
      <c r="AV663" s="14" t="s">
        <v>84</v>
      </c>
      <c r="AW663" s="14" t="s">
        <v>35</v>
      </c>
      <c r="AX663" s="14" t="s">
        <v>82</v>
      </c>
      <c r="AY663" s="247" t="s">
        <v>215</v>
      </c>
    </row>
    <row r="664" spans="1:65" s="2" customFormat="1" ht="24.15" customHeight="1">
      <c r="A664" s="40"/>
      <c r="B664" s="41"/>
      <c r="C664" s="208" t="s">
        <v>1036</v>
      </c>
      <c r="D664" s="208" t="s">
        <v>217</v>
      </c>
      <c r="E664" s="209" t="s">
        <v>1037</v>
      </c>
      <c r="F664" s="210" t="s">
        <v>1038</v>
      </c>
      <c r="G664" s="211" t="s">
        <v>276</v>
      </c>
      <c r="H664" s="212">
        <v>468.952</v>
      </c>
      <c r="I664" s="213"/>
      <c r="J664" s="214">
        <f>ROUND(I664*H664,2)</f>
        <v>0</v>
      </c>
      <c r="K664" s="210" t="s">
        <v>221</v>
      </c>
      <c r="L664" s="46"/>
      <c r="M664" s="215" t="s">
        <v>28</v>
      </c>
      <c r="N664" s="216" t="s">
        <v>45</v>
      </c>
      <c r="O664" s="86"/>
      <c r="P664" s="217">
        <f>O664*H664</f>
        <v>0</v>
      </c>
      <c r="Q664" s="217">
        <v>0</v>
      </c>
      <c r="R664" s="217">
        <f>Q664*H664</f>
        <v>0</v>
      </c>
      <c r="S664" s="217">
        <v>0</v>
      </c>
      <c r="T664" s="218">
        <f>S664*H664</f>
        <v>0</v>
      </c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R664" s="219" t="s">
        <v>313</v>
      </c>
      <c r="AT664" s="219" t="s">
        <v>217</v>
      </c>
      <c r="AU664" s="219" t="s">
        <v>84</v>
      </c>
      <c r="AY664" s="19" t="s">
        <v>215</v>
      </c>
      <c r="BE664" s="220">
        <f>IF(N664="základní",J664,0)</f>
        <v>0</v>
      </c>
      <c r="BF664" s="220">
        <f>IF(N664="snížená",J664,0)</f>
        <v>0</v>
      </c>
      <c r="BG664" s="220">
        <f>IF(N664="zákl. přenesená",J664,0)</f>
        <v>0</v>
      </c>
      <c r="BH664" s="220">
        <f>IF(N664="sníž. přenesená",J664,0)</f>
        <v>0</v>
      </c>
      <c r="BI664" s="220">
        <f>IF(N664="nulová",J664,0)</f>
        <v>0</v>
      </c>
      <c r="BJ664" s="19" t="s">
        <v>82</v>
      </c>
      <c r="BK664" s="220">
        <f>ROUND(I664*H664,2)</f>
        <v>0</v>
      </c>
      <c r="BL664" s="19" t="s">
        <v>313</v>
      </c>
      <c r="BM664" s="219" t="s">
        <v>1039</v>
      </c>
    </row>
    <row r="665" spans="1:47" s="2" customFormat="1" ht="12">
      <c r="A665" s="40"/>
      <c r="B665" s="41"/>
      <c r="C665" s="42"/>
      <c r="D665" s="221" t="s">
        <v>224</v>
      </c>
      <c r="E665" s="42"/>
      <c r="F665" s="222" t="s">
        <v>1040</v>
      </c>
      <c r="G665" s="42"/>
      <c r="H665" s="42"/>
      <c r="I665" s="223"/>
      <c r="J665" s="42"/>
      <c r="K665" s="42"/>
      <c r="L665" s="46"/>
      <c r="M665" s="224"/>
      <c r="N665" s="225"/>
      <c r="O665" s="86"/>
      <c r="P665" s="86"/>
      <c r="Q665" s="86"/>
      <c r="R665" s="86"/>
      <c r="S665" s="86"/>
      <c r="T665" s="87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T665" s="19" t="s">
        <v>224</v>
      </c>
      <c r="AU665" s="19" t="s">
        <v>84</v>
      </c>
    </row>
    <row r="666" spans="1:51" s="14" customFormat="1" ht="12">
      <c r="A666" s="14"/>
      <c r="B666" s="237"/>
      <c r="C666" s="238"/>
      <c r="D666" s="228" t="s">
        <v>226</v>
      </c>
      <c r="E666" s="239" t="s">
        <v>28</v>
      </c>
      <c r="F666" s="240" t="s">
        <v>126</v>
      </c>
      <c r="G666" s="238"/>
      <c r="H666" s="241">
        <v>468.952</v>
      </c>
      <c r="I666" s="242"/>
      <c r="J666" s="238"/>
      <c r="K666" s="238"/>
      <c r="L666" s="243"/>
      <c r="M666" s="244"/>
      <c r="N666" s="245"/>
      <c r="O666" s="245"/>
      <c r="P666" s="245"/>
      <c r="Q666" s="245"/>
      <c r="R666" s="245"/>
      <c r="S666" s="245"/>
      <c r="T666" s="246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47" t="s">
        <v>226</v>
      </c>
      <c r="AU666" s="247" t="s">
        <v>84</v>
      </c>
      <c r="AV666" s="14" t="s">
        <v>84</v>
      </c>
      <c r="AW666" s="14" t="s">
        <v>35</v>
      </c>
      <c r="AX666" s="14" t="s">
        <v>82</v>
      </c>
      <c r="AY666" s="247" t="s">
        <v>215</v>
      </c>
    </row>
    <row r="667" spans="1:65" s="2" customFormat="1" ht="24.15" customHeight="1">
      <c r="A667" s="40"/>
      <c r="B667" s="41"/>
      <c r="C667" s="259" t="s">
        <v>1041</v>
      </c>
      <c r="D667" s="259" t="s">
        <v>231</v>
      </c>
      <c r="E667" s="260" t="s">
        <v>1042</v>
      </c>
      <c r="F667" s="261" t="s">
        <v>1043</v>
      </c>
      <c r="G667" s="262" t="s">
        <v>276</v>
      </c>
      <c r="H667" s="263">
        <v>515.847</v>
      </c>
      <c r="I667" s="264"/>
      <c r="J667" s="265">
        <f>ROUND(I667*H667,2)</f>
        <v>0</v>
      </c>
      <c r="K667" s="261" t="s">
        <v>221</v>
      </c>
      <c r="L667" s="266"/>
      <c r="M667" s="267" t="s">
        <v>28</v>
      </c>
      <c r="N667" s="268" t="s">
        <v>45</v>
      </c>
      <c r="O667" s="86"/>
      <c r="P667" s="217">
        <f>O667*H667</f>
        <v>0</v>
      </c>
      <c r="Q667" s="217">
        <v>1E-05</v>
      </c>
      <c r="R667" s="217">
        <f>Q667*H667</f>
        <v>0.00515847</v>
      </c>
      <c r="S667" s="217">
        <v>0</v>
      </c>
      <c r="T667" s="218">
        <f>S667*H667</f>
        <v>0</v>
      </c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R667" s="219" t="s">
        <v>411</v>
      </c>
      <c r="AT667" s="219" t="s">
        <v>231</v>
      </c>
      <c r="AU667" s="219" t="s">
        <v>84</v>
      </c>
      <c r="AY667" s="19" t="s">
        <v>215</v>
      </c>
      <c r="BE667" s="220">
        <f>IF(N667="základní",J667,0)</f>
        <v>0</v>
      </c>
      <c r="BF667" s="220">
        <f>IF(N667="snížená",J667,0)</f>
        <v>0</v>
      </c>
      <c r="BG667" s="220">
        <f>IF(N667="zákl. přenesená",J667,0)</f>
        <v>0</v>
      </c>
      <c r="BH667" s="220">
        <f>IF(N667="sníž. přenesená",J667,0)</f>
        <v>0</v>
      </c>
      <c r="BI667" s="220">
        <f>IF(N667="nulová",J667,0)</f>
        <v>0</v>
      </c>
      <c r="BJ667" s="19" t="s">
        <v>82</v>
      </c>
      <c r="BK667" s="220">
        <f>ROUND(I667*H667,2)</f>
        <v>0</v>
      </c>
      <c r="BL667" s="19" t="s">
        <v>313</v>
      </c>
      <c r="BM667" s="219" t="s">
        <v>1044</v>
      </c>
    </row>
    <row r="668" spans="1:51" s="14" customFormat="1" ht="12">
      <c r="A668" s="14"/>
      <c r="B668" s="237"/>
      <c r="C668" s="238"/>
      <c r="D668" s="228" t="s">
        <v>226</v>
      </c>
      <c r="E668" s="239" t="s">
        <v>28</v>
      </c>
      <c r="F668" s="240" t="s">
        <v>1045</v>
      </c>
      <c r="G668" s="238"/>
      <c r="H668" s="241">
        <v>515.847</v>
      </c>
      <c r="I668" s="242"/>
      <c r="J668" s="238"/>
      <c r="K668" s="238"/>
      <c r="L668" s="243"/>
      <c r="M668" s="244"/>
      <c r="N668" s="245"/>
      <c r="O668" s="245"/>
      <c r="P668" s="245"/>
      <c r="Q668" s="245"/>
      <c r="R668" s="245"/>
      <c r="S668" s="245"/>
      <c r="T668" s="246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47" t="s">
        <v>226</v>
      </c>
      <c r="AU668" s="247" t="s">
        <v>84</v>
      </c>
      <c r="AV668" s="14" t="s">
        <v>84</v>
      </c>
      <c r="AW668" s="14" t="s">
        <v>35</v>
      </c>
      <c r="AX668" s="14" t="s">
        <v>82</v>
      </c>
      <c r="AY668" s="247" t="s">
        <v>215</v>
      </c>
    </row>
    <row r="669" spans="1:65" s="2" customFormat="1" ht="37.8" customHeight="1">
      <c r="A669" s="40"/>
      <c r="B669" s="41"/>
      <c r="C669" s="208" t="s">
        <v>1046</v>
      </c>
      <c r="D669" s="208" t="s">
        <v>217</v>
      </c>
      <c r="E669" s="209" t="s">
        <v>1047</v>
      </c>
      <c r="F669" s="210" t="s">
        <v>1048</v>
      </c>
      <c r="G669" s="211" t="s">
        <v>582</v>
      </c>
      <c r="H669" s="212">
        <v>1</v>
      </c>
      <c r="I669" s="213"/>
      <c r="J669" s="214">
        <f>ROUND(I669*H669,2)</f>
        <v>0</v>
      </c>
      <c r="K669" s="210" t="s">
        <v>28</v>
      </c>
      <c r="L669" s="46"/>
      <c r="M669" s="215" t="s">
        <v>28</v>
      </c>
      <c r="N669" s="216" t="s">
        <v>45</v>
      </c>
      <c r="O669" s="86"/>
      <c r="P669" s="217">
        <f>O669*H669</f>
        <v>0</v>
      </c>
      <c r="Q669" s="217">
        <v>0</v>
      </c>
      <c r="R669" s="217">
        <f>Q669*H669</f>
        <v>0</v>
      </c>
      <c r="S669" s="217">
        <v>0</v>
      </c>
      <c r="T669" s="218">
        <f>S669*H669</f>
        <v>0</v>
      </c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R669" s="219" t="s">
        <v>313</v>
      </c>
      <c r="AT669" s="219" t="s">
        <v>217</v>
      </c>
      <c r="AU669" s="219" t="s">
        <v>84</v>
      </c>
      <c r="AY669" s="19" t="s">
        <v>215</v>
      </c>
      <c r="BE669" s="220">
        <f>IF(N669="základní",J669,0)</f>
        <v>0</v>
      </c>
      <c r="BF669" s="220">
        <f>IF(N669="snížená",J669,0)</f>
        <v>0</v>
      </c>
      <c r="BG669" s="220">
        <f>IF(N669="zákl. přenesená",J669,0)</f>
        <v>0</v>
      </c>
      <c r="BH669" s="220">
        <f>IF(N669="sníž. přenesená",J669,0)</f>
        <v>0</v>
      </c>
      <c r="BI669" s="220">
        <f>IF(N669="nulová",J669,0)</f>
        <v>0</v>
      </c>
      <c r="BJ669" s="19" t="s">
        <v>82</v>
      </c>
      <c r="BK669" s="220">
        <f>ROUND(I669*H669,2)</f>
        <v>0</v>
      </c>
      <c r="BL669" s="19" t="s">
        <v>313</v>
      </c>
      <c r="BM669" s="219" t="s">
        <v>1049</v>
      </c>
    </row>
    <row r="670" spans="1:51" s="14" customFormat="1" ht="12">
      <c r="A670" s="14"/>
      <c r="B670" s="237"/>
      <c r="C670" s="238"/>
      <c r="D670" s="228" t="s">
        <v>226</v>
      </c>
      <c r="E670" s="239" t="s">
        <v>28</v>
      </c>
      <c r="F670" s="240" t="s">
        <v>82</v>
      </c>
      <c r="G670" s="238"/>
      <c r="H670" s="241">
        <v>1</v>
      </c>
      <c r="I670" s="242"/>
      <c r="J670" s="238"/>
      <c r="K670" s="238"/>
      <c r="L670" s="243"/>
      <c r="M670" s="244"/>
      <c r="N670" s="245"/>
      <c r="O670" s="245"/>
      <c r="P670" s="245"/>
      <c r="Q670" s="245"/>
      <c r="R670" s="245"/>
      <c r="S670" s="245"/>
      <c r="T670" s="246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47" t="s">
        <v>226</v>
      </c>
      <c r="AU670" s="247" t="s">
        <v>84</v>
      </c>
      <c r="AV670" s="14" t="s">
        <v>84</v>
      </c>
      <c r="AW670" s="14" t="s">
        <v>35</v>
      </c>
      <c r="AX670" s="14" t="s">
        <v>82</v>
      </c>
      <c r="AY670" s="247" t="s">
        <v>215</v>
      </c>
    </row>
    <row r="671" spans="1:65" s="2" customFormat="1" ht="49.05" customHeight="1">
      <c r="A671" s="40"/>
      <c r="B671" s="41"/>
      <c r="C671" s="208" t="s">
        <v>1050</v>
      </c>
      <c r="D671" s="208" t="s">
        <v>217</v>
      </c>
      <c r="E671" s="209" t="s">
        <v>1051</v>
      </c>
      <c r="F671" s="210" t="s">
        <v>1052</v>
      </c>
      <c r="G671" s="211" t="s">
        <v>234</v>
      </c>
      <c r="H671" s="212">
        <v>0.326</v>
      </c>
      <c r="I671" s="213"/>
      <c r="J671" s="214">
        <f>ROUND(I671*H671,2)</f>
        <v>0</v>
      </c>
      <c r="K671" s="210" t="s">
        <v>221</v>
      </c>
      <c r="L671" s="46"/>
      <c r="M671" s="215" t="s">
        <v>28</v>
      </c>
      <c r="N671" s="216" t="s">
        <v>45</v>
      </c>
      <c r="O671" s="86"/>
      <c r="P671" s="217">
        <f>O671*H671</f>
        <v>0</v>
      </c>
      <c r="Q671" s="217">
        <v>0</v>
      </c>
      <c r="R671" s="217">
        <f>Q671*H671</f>
        <v>0</v>
      </c>
      <c r="S671" s="217">
        <v>0</v>
      </c>
      <c r="T671" s="218">
        <f>S671*H671</f>
        <v>0</v>
      </c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R671" s="219" t="s">
        <v>313</v>
      </c>
      <c r="AT671" s="219" t="s">
        <v>217</v>
      </c>
      <c r="AU671" s="219" t="s">
        <v>84</v>
      </c>
      <c r="AY671" s="19" t="s">
        <v>215</v>
      </c>
      <c r="BE671" s="220">
        <f>IF(N671="základní",J671,0)</f>
        <v>0</v>
      </c>
      <c r="BF671" s="220">
        <f>IF(N671="snížená",J671,0)</f>
        <v>0</v>
      </c>
      <c r="BG671" s="220">
        <f>IF(N671="zákl. přenesená",J671,0)</f>
        <v>0</v>
      </c>
      <c r="BH671" s="220">
        <f>IF(N671="sníž. přenesená",J671,0)</f>
        <v>0</v>
      </c>
      <c r="BI671" s="220">
        <f>IF(N671="nulová",J671,0)</f>
        <v>0</v>
      </c>
      <c r="BJ671" s="19" t="s">
        <v>82</v>
      </c>
      <c r="BK671" s="220">
        <f>ROUND(I671*H671,2)</f>
        <v>0</v>
      </c>
      <c r="BL671" s="19" t="s">
        <v>313</v>
      </c>
      <c r="BM671" s="219" t="s">
        <v>1053</v>
      </c>
    </row>
    <row r="672" spans="1:47" s="2" customFormat="1" ht="12">
      <c r="A672" s="40"/>
      <c r="B672" s="41"/>
      <c r="C672" s="42"/>
      <c r="D672" s="221" t="s">
        <v>224</v>
      </c>
      <c r="E672" s="42"/>
      <c r="F672" s="222" t="s">
        <v>1054</v>
      </c>
      <c r="G672" s="42"/>
      <c r="H672" s="42"/>
      <c r="I672" s="223"/>
      <c r="J672" s="42"/>
      <c r="K672" s="42"/>
      <c r="L672" s="46"/>
      <c r="M672" s="224"/>
      <c r="N672" s="225"/>
      <c r="O672" s="86"/>
      <c r="P672" s="86"/>
      <c r="Q672" s="86"/>
      <c r="R672" s="86"/>
      <c r="S672" s="86"/>
      <c r="T672" s="87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T672" s="19" t="s">
        <v>224</v>
      </c>
      <c r="AU672" s="19" t="s">
        <v>84</v>
      </c>
    </row>
    <row r="673" spans="1:65" s="2" customFormat="1" ht="49.05" customHeight="1">
      <c r="A673" s="40"/>
      <c r="B673" s="41"/>
      <c r="C673" s="208" t="s">
        <v>1055</v>
      </c>
      <c r="D673" s="208" t="s">
        <v>217</v>
      </c>
      <c r="E673" s="209" t="s">
        <v>1056</v>
      </c>
      <c r="F673" s="210" t="s">
        <v>1057</v>
      </c>
      <c r="G673" s="211" t="s">
        <v>234</v>
      </c>
      <c r="H673" s="212">
        <v>0.326</v>
      </c>
      <c r="I673" s="213"/>
      <c r="J673" s="214">
        <f>ROUND(I673*H673,2)</f>
        <v>0</v>
      </c>
      <c r="K673" s="210" t="s">
        <v>221</v>
      </c>
      <c r="L673" s="46"/>
      <c r="M673" s="215" t="s">
        <v>28</v>
      </c>
      <c r="N673" s="216" t="s">
        <v>45</v>
      </c>
      <c r="O673" s="86"/>
      <c r="P673" s="217">
        <f>O673*H673</f>
        <v>0</v>
      </c>
      <c r="Q673" s="217">
        <v>0</v>
      </c>
      <c r="R673" s="217">
        <f>Q673*H673</f>
        <v>0</v>
      </c>
      <c r="S673" s="217">
        <v>0</v>
      </c>
      <c r="T673" s="218">
        <f>S673*H673</f>
        <v>0</v>
      </c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R673" s="219" t="s">
        <v>313</v>
      </c>
      <c r="AT673" s="219" t="s">
        <v>217</v>
      </c>
      <c r="AU673" s="219" t="s">
        <v>84</v>
      </c>
      <c r="AY673" s="19" t="s">
        <v>215</v>
      </c>
      <c r="BE673" s="220">
        <f>IF(N673="základní",J673,0)</f>
        <v>0</v>
      </c>
      <c r="BF673" s="220">
        <f>IF(N673="snížená",J673,0)</f>
        <v>0</v>
      </c>
      <c r="BG673" s="220">
        <f>IF(N673="zákl. přenesená",J673,0)</f>
        <v>0</v>
      </c>
      <c r="BH673" s="220">
        <f>IF(N673="sníž. přenesená",J673,0)</f>
        <v>0</v>
      </c>
      <c r="BI673" s="220">
        <f>IF(N673="nulová",J673,0)</f>
        <v>0</v>
      </c>
      <c r="BJ673" s="19" t="s">
        <v>82</v>
      </c>
      <c r="BK673" s="220">
        <f>ROUND(I673*H673,2)</f>
        <v>0</v>
      </c>
      <c r="BL673" s="19" t="s">
        <v>313</v>
      </c>
      <c r="BM673" s="219" t="s">
        <v>1058</v>
      </c>
    </row>
    <row r="674" spans="1:47" s="2" customFormat="1" ht="12">
      <c r="A674" s="40"/>
      <c r="B674" s="41"/>
      <c r="C674" s="42"/>
      <c r="D674" s="221" t="s">
        <v>224</v>
      </c>
      <c r="E674" s="42"/>
      <c r="F674" s="222" t="s">
        <v>1059</v>
      </c>
      <c r="G674" s="42"/>
      <c r="H674" s="42"/>
      <c r="I674" s="223"/>
      <c r="J674" s="42"/>
      <c r="K674" s="42"/>
      <c r="L674" s="46"/>
      <c r="M674" s="224"/>
      <c r="N674" s="225"/>
      <c r="O674" s="86"/>
      <c r="P674" s="86"/>
      <c r="Q674" s="86"/>
      <c r="R674" s="86"/>
      <c r="S674" s="86"/>
      <c r="T674" s="87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T674" s="19" t="s">
        <v>224</v>
      </c>
      <c r="AU674" s="19" t="s">
        <v>84</v>
      </c>
    </row>
    <row r="675" spans="1:63" s="12" customFormat="1" ht="22.8" customHeight="1">
      <c r="A675" s="12"/>
      <c r="B675" s="192"/>
      <c r="C675" s="193"/>
      <c r="D675" s="194" t="s">
        <v>73</v>
      </c>
      <c r="E675" s="206" t="s">
        <v>1060</v>
      </c>
      <c r="F675" s="206" t="s">
        <v>1061</v>
      </c>
      <c r="G675" s="193"/>
      <c r="H675" s="193"/>
      <c r="I675" s="196"/>
      <c r="J675" s="207">
        <f>BK675</f>
        <v>0</v>
      </c>
      <c r="K675" s="193"/>
      <c r="L675" s="198"/>
      <c r="M675" s="199"/>
      <c r="N675" s="200"/>
      <c r="O675" s="200"/>
      <c r="P675" s="201">
        <f>SUM(P676:P713)</f>
        <v>0</v>
      </c>
      <c r="Q675" s="200"/>
      <c r="R675" s="201">
        <f>SUM(R676:R713)</f>
        <v>0.55332</v>
      </c>
      <c r="S675" s="200"/>
      <c r="T675" s="202">
        <f>SUM(T676:T713)</f>
        <v>0.050179999999999995</v>
      </c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R675" s="203" t="s">
        <v>84</v>
      </c>
      <c r="AT675" s="204" t="s">
        <v>73</v>
      </c>
      <c r="AU675" s="204" t="s">
        <v>82</v>
      </c>
      <c r="AY675" s="203" t="s">
        <v>215</v>
      </c>
      <c r="BK675" s="205">
        <f>SUM(BK676:BK713)</f>
        <v>0</v>
      </c>
    </row>
    <row r="676" spans="1:65" s="2" customFormat="1" ht="33" customHeight="1">
      <c r="A676" s="40"/>
      <c r="B676" s="41"/>
      <c r="C676" s="208" t="s">
        <v>1062</v>
      </c>
      <c r="D676" s="208" t="s">
        <v>217</v>
      </c>
      <c r="E676" s="209" t="s">
        <v>1063</v>
      </c>
      <c r="F676" s="210" t="s">
        <v>1064</v>
      </c>
      <c r="G676" s="211" t="s">
        <v>384</v>
      </c>
      <c r="H676" s="212">
        <v>0.56</v>
      </c>
      <c r="I676" s="213"/>
      <c r="J676" s="214">
        <f>ROUND(I676*H676,2)</f>
        <v>0</v>
      </c>
      <c r="K676" s="210" t="s">
        <v>221</v>
      </c>
      <c r="L676" s="46"/>
      <c r="M676" s="215" t="s">
        <v>28</v>
      </c>
      <c r="N676" s="216" t="s">
        <v>45</v>
      </c>
      <c r="O676" s="86"/>
      <c r="P676" s="217">
        <f>O676*H676</f>
        <v>0</v>
      </c>
      <c r="Q676" s="217">
        <v>0</v>
      </c>
      <c r="R676" s="217">
        <f>Q676*H676</f>
        <v>0</v>
      </c>
      <c r="S676" s="217">
        <v>0.003</v>
      </c>
      <c r="T676" s="218">
        <f>S676*H676</f>
        <v>0.0016800000000000003</v>
      </c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R676" s="219" t="s">
        <v>313</v>
      </c>
      <c r="AT676" s="219" t="s">
        <v>217</v>
      </c>
      <c r="AU676" s="219" t="s">
        <v>84</v>
      </c>
      <c r="AY676" s="19" t="s">
        <v>215</v>
      </c>
      <c r="BE676" s="220">
        <f>IF(N676="základní",J676,0)</f>
        <v>0</v>
      </c>
      <c r="BF676" s="220">
        <f>IF(N676="snížená",J676,0)</f>
        <v>0</v>
      </c>
      <c r="BG676" s="220">
        <f>IF(N676="zákl. přenesená",J676,0)</f>
        <v>0</v>
      </c>
      <c r="BH676" s="220">
        <f>IF(N676="sníž. přenesená",J676,0)</f>
        <v>0</v>
      </c>
      <c r="BI676" s="220">
        <f>IF(N676="nulová",J676,0)</f>
        <v>0</v>
      </c>
      <c r="BJ676" s="19" t="s">
        <v>82</v>
      </c>
      <c r="BK676" s="220">
        <f>ROUND(I676*H676,2)</f>
        <v>0</v>
      </c>
      <c r="BL676" s="19" t="s">
        <v>313</v>
      </c>
      <c r="BM676" s="219" t="s">
        <v>1065</v>
      </c>
    </row>
    <row r="677" spans="1:47" s="2" customFormat="1" ht="12">
      <c r="A677" s="40"/>
      <c r="B677" s="41"/>
      <c r="C677" s="42"/>
      <c r="D677" s="221" t="s">
        <v>224</v>
      </c>
      <c r="E677" s="42"/>
      <c r="F677" s="222" t="s">
        <v>1066</v>
      </c>
      <c r="G677" s="42"/>
      <c r="H677" s="42"/>
      <c r="I677" s="223"/>
      <c r="J677" s="42"/>
      <c r="K677" s="42"/>
      <c r="L677" s="46"/>
      <c r="M677" s="224"/>
      <c r="N677" s="225"/>
      <c r="O677" s="86"/>
      <c r="P677" s="86"/>
      <c r="Q677" s="86"/>
      <c r="R677" s="86"/>
      <c r="S677" s="86"/>
      <c r="T677" s="87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T677" s="19" t="s">
        <v>224</v>
      </c>
      <c r="AU677" s="19" t="s">
        <v>84</v>
      </c>
    </row>
    <row r="678" spans="1:51" s="13" customFormat="1" ht="12">
      <c r="A678" s="13"/>
      <c r="B678" s="226"/>
      <c r="C678" s="227"/>
      <c r="D678" s="228" t="s">
        <v>226</v>
      </c>
      <c r="E678" s="229" t="s">
        <v>28</v>
      </c>
      <c r="F678" s="230" t="s">
        <v>255</v>
      </c>
      <c r="G678" s="227"/>
      <c r="H678" s="229" t="s">
        <v>28</v>
      </c>
      <c r="I678" s="231"/>
      <c r="J678" s="227"/>
      <c r="K678" s="227"/>
      <c r="L678" s="232"/>
      <c r="M678" s="233"/>
      <c r="N678" s="234"/>
      <c r="O678" s="234"/>
      <c r="P678" s="234"/>
      <c r="Q678" s="234"/>
      <c r="R678" s="234"/>
      <c r="S678" s="234"/>
      <c r="T678" s="235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36" t="s">
        <v>226</v>
      </c>
      <c r="AU678" s="236" t="s">
        <v>84</v>
      </c>
      <c r="AV678" s="13" t="s">
        <v>82</v>
      </c>
      <c r="AW678" s="13" t="s">
        <v>35</v>
      </c>
      <c r="AX678" s="13" t="s">
        <v>74</v>
      </c>
      <c r="AY678" s="236" t="s">
        <v>215</v>
      </c>
    </row>
    <row r="679" spans="1:51" s="14" customFormat="1" ht="12">
      <c r="A679" s="14"/>
      <c r="B679" s="237"/>
      <c r="C679" s="238"/>
      <c r="D679" s="228" t="s">
        <v>226</v>
      </c>
      <c r="E679" s="239" t="s">
        <v>28</v>
      </c>
      <c r="F679" s="240" t="s">
        <v>1067</v>
      </c>
      <c r="G679" s="238"/>
      <c r="H679" s="241">
        <v>0.56</v>
      </c>
      <c r="I679" s="242"/>
      <c r="J679" s="238"/>
      <c r="K679" s="238"/>
      <c r="L679" s="243"/>
      <c r="M679" s="244"/>
      <c r="N679" s="245"/>
      <c r="O679" s="245"/>
      <c r="P679" s="245"/>
      <c r="Q679" s="245"/>
      <c r="R679" s="245"/>
      <c r="S679" s="245"/>
      <c r="T679" s="246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47" t="s">
        <v>226</v>
      </c>
      <c r="AU679" s="247" t="s">
        <v>84</v>
      </c>
      <c r="AV679" s="14" t="s">
        <v>84</v>
      </c>
      <c r="AW679" s="14" t="s">
        <v>35</v>
      </c>
      <c r="AX679" s="14" t="s">
        <v>82</v>
      </c>
      <c r="AY679" s="247" t="s">
        <v>215</v>
      </c>
    </row>
    <row r="680" spans="1:65" s="2" customFormat="1" ht="37.8" customHeight="1">
      <c r="A680" s="40"/>
      <c r="B680" s="41"/>
      <c r="C680" s="208" t="s">
        <v>1068</v>
      </c>
      <c r="D680" s="208" t="s">
        <v>217</v>
      </c>
      <c r="E680" s="209" t="s">
        <v>1069</v>
      </c>
      <c r="F680" s="210" t="s">
        <v>1070</v>
      </c>
      <c r="G680" s="211" t="s">
        <v>384</v>
      </c>
      <c r="H680" s="212">
        <v>9.7</v>
      </c>
      <c r="I680" s="213"/>
      <c r="J680" s="214">
        <f>ROUND(I680*H680,2)</f>
        <v>0</v>
      </c>
      <c r="K680" s="210" t="s">
        <v>221</v>
      </c>
      <c r="L680" s="46"/>
      <c r="M680" s="215" t="s">
        <v>28</v>
      </c>
      <c r="N680" s="216" t="s">
        <v>45</v>
      </c>
      <c r="O680" s="86"/>
      <c r="P680" s="217">
        <f>O680*H680</f>
        <v>0</v>
      </c>
      <c r="Q680" s="217">
        <v>0</v>
      </c>
      <c r="R680" s="217">
        <f>Q680*H680</f>
        <v>0</v>
      </c>
      <c r="S680" s="217">
        <v>0.005</v>
      </c>
      <c r="T680" s="218">
        <f>S680*H680</f>
        <v>0.048499999999999995</v>
      </c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R680" s="219" t="s">
        <v>313</v>
      </c>
      <c r="AT680" s="219" t="s">
        <v>217</v>
      </c>
      <c r="AU680" s="219" t="s">
        <v>84</v>
      </c>
      <c r="AY680" s="19" t="s">
        <v>215</v>
      </c>
      <c r="BE680" s="220">
        <f>IF(N680="základní",J680,0)</f>
        <v>0</v>
      </c>
      <c r="BF680" s="220">
        <f>IF(N680="snížená",J680,0)</f>
        <v>0</v>
      </c>
      <c r="BG680" s="220">
        <f>IF(N680="zákl. přenesená",J680,0)</f>
        <v>0</v>
      </c>
      <c r="BH680" s="220">
        <f>IF(N680="sníž. přenesená",J680,0)</f>
        <v>0</v>
      </c>
      <c r="BI680" s="220">
        <f>IF(N680="nulová",J680,0)</f>
        <v>0</v>
      </c>
      <c r="BJ680" s="19" t="s">
        <v>82</v>
      </c>
      <c r="BK680" s="220">
        <f>ROUND(I680*H680,2)</f>
        <v>0</v>
      </c>
      <c r="BL680" s="19" t="s">
        <v>313</v>
      </c>
      <c r="BM680" s="219" t="s">
        <v>1071</v>
      </c>
    </row>
    <row r="681" spans="1:47" s="2" customFormat="1" ht="12">
      <c r="A681" s="40"/>
      <c r="B681" s="41"/>
      <c r="C681" s="42"/>
      <c r="D681" s="221" t="s">
        <v>224</v>
      </c>
      <c r="E681" s="42"/>
      <c r="F681" s="222" t="s">
        <v>1072</v>
      </c>
      <c r="G681" s="42"/>
      <c r="H681" s="42"/>
      <c r="I681" s="223"/>
      <c r="J681" s="42"/>
      <c r="K681" s="42"/>
      <c r="L681" s="46"/>
      <c r="M681" s="224"/>
      <c r="N681" s="225"/>
      <c r="O681" s="86"/>
      <c r="P681" s="86"/>
      <c r="Q681" s="86"/>
      <c r="R681" s="86"/>
      <c r="S681" s="86"/>
      <c r="T681" s="87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T681" s="19" t="s">
        <v>224</v>
      </c>
      <c r="AU681" s="19" t="s">
        <v>84</v>
      </c>
    </row>
    <row r="682" spans="1:51" s="13" customFormat="1" ht="12">
      <c r="A682" s="13"/>
      <c r="B682" s="226"/>
      <c r="C682" s="227"/>
      <c r="D682" s="228" t="s">
        <v>226</v>
      </c>
      <c r="E682" s="229" t="s">
        <v>28</v>
      </c>
      <c r="F682" s="230" t="s">
        <v>255</v>
      </c>
      <c r="G682" s="227"/>
      <c r="H682" s="229" t="s">
        <v>28</v>
      </c>
      <c r="I682" s="231"/>
      <c r="J682" s="227"/>
      <c r="K682" s="227"/>
      <c r="L682" s="232"/>
      <c r="M682" s="233"/>
      <c r="N682" s="234"/>
      <c r="O682" s="234"/>
      <c r="P682" s="234"/>
      <c r="Q682" s="234"/>
      <c r="R682" s="234"/>
      <c r="S682" s="234"/>
      <c r="T682" s="235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36" t="s">
        <v>226</v>
      </c>
      <c r="AU682" s="236" t="s">
        <v>84</v>
      </c>
      <c r="AV682" s="13" t="s">
        <v>82</v>
      </c>
      <c r="AW682" s="13" t="s">
        <v>35</v>
      </c>
      <c r="AX682" s="13" t="s">
        <v>74</v>
      </c>
      <c r="AY682" s="236" t="s">
        <v>215</v>
      </c>
    </row>
    <row r="683" spans="1:51" s="14" customFormat="1" ht="12">
      <c r="A683" s="14"/>
      <c r="B683" s="237"/>
      <c r="C683" s="238"/>
      <c r="D683" s="228" t="s">
        <v>226</v>
      </c>
      <c r="E683" s="239" t="s">
        <v>28</v>
      </c>
      <c r="F683" s="240" t="s">
        <v>1073</v>
      </c>
      <c r="G683" s="238"/>
      <c r="H683" s="241">
        <v>5.1</v>
      </c>
      <c r="I683" s="242"/>
      <c r="J683" s="238"/>
      <c r="K683" s="238"/>
      <c r="L683" s="243"/>
      <c r="M683" s="244"/>
      <c r="N683" s="245"/>
      <c r="O683" s="245"/>
      <c r="P683" s="245"/>
      <c r="Q683" s="245"/>
      <c r="R683" s="245"/>
      <c r="S683" s="245"/>
      <c r="T683" s="246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47" t="s">
        <v>226</v>
      </c>
      <c r="AU683" s="247" t="s">
        <v>84</v>
      </c>
      <c r="AV683" s="14" t="s">
        <v>84</v>
      </c>
      <c r="AW683" s="14" t="s">
        <v>35</v>
      </c>
      <c r="AX683" s="14" t="s">
        <v>74</v>
      </c>
      <c r="AY683" s="247" t="s">
        <v>215</v>
      </c>
    </row>
    <row r="684" spans="1:51" s="13" customFormat="1" ht="12">
      <c r="A684" s="13"/>
      <c r="B684" s="226"/>
      <c r="C684" s="227"/>
      <c r="D684" s="228" t="s">
        <v>226</v>
      </c>
      <c r="E684" s="229" t="s">
        <v>28</v>
      </c>
      <c r="F684" s="230" t="s">
        <v>497</v>
      </c>
      <c r="G684" s="227"/>
      <c r="H684" s="229" t="s">
        <v>28</v>
      </c>
      <c r="I684" s="231"/>
      <c r="J684" s="227"/>
      <c r="K684" s="227"/>
      <c r="L684" s="232"/>
      <c r="M684" s="233"/>
      <c r="N684" s="234"/>
      <c r="O684" s="234"/>
      <c r="P684" s="234"/>
      <c r="Q684" s="234"/>
      <c r="R684" s="234"/>
      <c r="S684" s="234"/>
      <c r="T684" s="235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36" t="s">
        <v>226</v>
      </c>
      <c r="AU684" s="236" t="s">
        <v>84</v>
      </c>
      <c r="AV684" s="13" t="s">
        <v>82</v>
      </c>
      <c r="AW684" s="13" t="s">
        <v>35</v>
      </c>
      <c r="AX684" s="13" t="s">
        <v>74</v>
      </c>
      <c r="AY684" s="236" t="s">
        <v>215</v>
      </c>
    </row>
    <row r="685" spans="1:51" s="14" customFormat="1" ht="12">
      <c r="A685" s="14"/>
      <c r="B685" s="237"/>
      <c r="C685" s="238"/>
      <c r="D685" s="228" t="s">
        <v>226</v>
      </c>
      <c r="E685" s="239" t="s">
        <v>28</v>
      </c>
      <c r="F685" s="240" t="s">
        <v>912</v>
      </c>
      <c r="G685" s="238"/>
      <c r="H685" s="241">
        <v>4.6</v>
      </c>
      <c r="I685" s="242"/>
      <c r="J685" s="238"/>
      <c r="K685" s="238"/>
      <c r="L685" s="243"/>
      <c r="M685" s="244"/>
      <c r="N685" s="245"/>
      <c r="O685" s="245"/>
      <c r="P685" s="245"/>
      <c r="Q685" s="245"/>
      <c r="R685" s="245"/>
      <c r="S685" s="245"/>
      <c r="T685" s="246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47" t="s">
        <v>226</v>
      </c>
      <c r="AU685" s="247" t="s">
        <v>84</v>
      </c>
      <c r="AV685" s="14" t="s">
        <v>84</v>
      </c>
      <c r="AW685" s="14" t="s">
        <v>35</v>
      </c>
      <c r="AX685" s="14" t="s">
        <v>74</v>
      </c>
      <c r="AY685" s="247" t="s">
        <v>215</v>
      </c>
    </row>
    <row r="686" spans="1:51" s="15" customFormat="1" ht="12">
      <c r="A686" s="15"/>
      <c r="B686" s="248"/>
      <c r="C686" s="249"/>
      <c r="D686" s="228" t="s">
        <v>226</v>
      </c>
      <c r="E686" s="250" t="s">
        <v>28</v>
      </c>
      <c r="F686" s="251" t="s">
        <v>230</v>
      </c>
      <c r="G686" s="249"/>
      <c r="H686" s="252">
        <v>9.7</v>
      </c>
      <c r="I686" s="253"/>
      <c r="J686" s="249"/>
      <c r="K686" s="249"/>
      <c r="L686" s="254"/>
      <c r="M686" s="255"/>
      <c r="N686" s="256"/>
      <c r="O686" s="256"/>
      <c r="P686" s="256"/>
      <c r="Q686" s="256"/>
      <c r="R686" s="256"/>
      <c r="S686" s="256"/>
      <c r="T686" s="257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T686" s="258" t="s">
        <v>226</v>
      </c>
      <c r="AU686" s="258" t="s">
        <v>84</v>
      </c>
      <c r="AV686" s="15" t="s">
        <v>222</v>
      </c>
      <c r="AW686" s="15" t="s">
        <v>35</v>
      </c>
      <c r="AX686" s="15" t="s">
        <v>82</v>
      </c>
      <c r="AY686" s="258" t="s">
        <v>215</v>
      </c>
    </row>
    <row r="687" spans="1:65" s="2" customFormat="1" ht="44.25" customHeight="1">
      <c r="A687" s="40"/>
      <c r="B687" s="41"/>
      <c r="C687" s="208" t="s">
        <v>1074</v>
      </c>
      <c r="D687" s="208" t="s">
        <v>217</v>
      </c>
      <c r="E687" s="209" t="s">
        <v>1075</v>
      </c>
      <c r="F687" s="210" t="s">
        <v>1076</v>
      </c>
      <c r="G687" s="211" t="s">
        <v>384</v>
      </c>
      <c r="H687" s="212">
        <v>2</v>
      </c>
      <c r="I687" s="213"/>
      <c r="J687" s="214">
        <f>ROUND(I687*H687,2)</f>
        <v>0</v>
      </c>
      <c r="K687" s="210" t="s">
        <v>221</v>
      </c>
      <c r="L687" s="46"/>
      <c r="M687" s="215" t="s">
        <v>28</v>
      </c>
      <c r="N687" s="216" t="s">
        <v>45</v>
      </c>
      <c r="O687" s="86"/>
      <c r="P687" s="217">
        <f>O687*H687</f>
        <v>0</v>
      </c>
      <c r="Q687" s="217">
        <v>0</v>
      </c>
      <c r="R687" s="217">
        <f>Q687*H687</f>
        <v>0</v>
      </c>
      <c r="S687" s="217">
        <v>0</v>
      </c>
      <c r="T687" s="218">
        <f>S687*H687</f>
        <v>0</v>
      </c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R687" s="219" t="s">
        <v>313</v>
      </c>
      <c r="AT687" s="219" t="s">
        <v>217</v>
      </c>
      <c r="AU687" s="219" t="s">
        <v>84</v>
      </c>
      <c r="AY687" s="19" t="s">
        <v>215</v>
      </c>
      <c r="BE687" s="220">
        <f>IF(N687="základní",J687,0)</f>
        <v>0</v>
      </c>
      <c r="BF687" s="220">
        <f>IF(N687="snížená",J687,0)</f>
        <v>0</v>
      </c>
      <c r="BG687" s="220">
        <f>IF(N687="zákl. přenesená",J687,0)</f>
        <v>0</v>
      </c>
      <c r="BH687" s="220">
        <f>IF(N687="sníž. přenesená",J687,0)</f>
        <v>0</v>
      </c>
      <c r="BI687" s="220">
        <f>IF(N687="nulová",J687,0)</f>
        <v>0</v>
      </c>
      <c r="BJ687" s="19" t="s">
        <v>82</v>
      </c>
      <c r="BK687" s="220">
        <f>ROUND(I687*H687,2)</f>
        <v>0</v>
      </c>
      <c r="BL687" s="19" t="s">
        <v>313</v>
      </c>
      <c r="BM687" s="219" t="s">
        <v>1077</v>
      </c>
    </row>
    <row r="688" spans="1:47" s="2" customFormat="1" ht="12">
      <c r="A688" s="40"/>
      <c r="B688" s="41"/>
      <c r="C688" s="42"/>
      <c r="D688" s="221" t="s">
        <v>224</v>
      </c>
      <c r="E688" s="42"/>
      <c r="F688" s="222" t="s">
        <v>1078</v>
      </c>
      <c r="G688" s="42"/>
      <c r="H688" s="42"/>
      <c r="I688" s="223"/>
      <c r="J688" s="42"/>
      <c r="K688" s="42"/>
      <c r="L688" s="46"/>
      <c r="M688" s="224"/>
      <c r="N688" s="225"/>
      <c r="O688" s="86"/>
      <c r="P688" s="86"/>
      <c r="Q688" s="86"/>
      <c r="R688" s="86"/>
      <c r="S688" s="86"/>
      <c r="T688" s="87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T688" s="19" t="s">
        <v>224</v>
      </c>
      <c r="AU688" s="19" t="s">
        <v>84</v>
      </c>
    </row>
    <row r="689" spans="1:51" s="13" customFormat="1" ht="12">
      <c r="A689" s="13"/>
      <c r="B689" s="226"/>
      <c r="C689" s="227"/>
      <c r="D689" s="228" t="s">
        <v>226</v>
      </c>
      <c r="E689" s="229" t="s">
        <v>28</v>
      </c>
      <c r="F689" s="230" t="s">
        <v>279</v>
      </c>
      <c r="G689" s="227"/>
      <c r="H689" s="229" t="s">
        <v>28</v>
      </c>
      <c r="I689" s="231"/>
      <c r="J689" s="227"/>
      <c r="K689" s="227"/>
      <c r="L689" s="232"/>
      <c r="M689" s="233"/>
      <c r="N689" s="234"/>
      <c r="O689" s="234"/>
      <c r="P689" s="234"/>
      <c r="Q689" s="234"/>
      <c r="R689" s="234"/>
      <c r="S689" s="234"/>
      <c r="T689" s="235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36" t="s">
        <v>226</v>
      </c>
      <c r="AU689" s="236" t="s">
        <v>84</v>
      </c>
      <c r="AV689" s="13" t="s">
        <v>82</v>
      </c>
      <c r="AW689" s="13" t="s">
        <v>35</v>
      </c>
      <c r="AX689" s="13" t="s">
        <v>74</v>
      </c>
      <c r="AY689" s="236" t="s">
        <v>215</v>
      </c>
    </row>
    <row r="690" spans="1:51" s="14" customFormat="1" ht="12">
      <c r="A690" s="14"/>
      <c r="B690" s="237"/>
      <c r="C690" s="238"/>
      <c r="D690" s="228" t="s">
        <v>226</v>
      </c>
      <c r="E690" s="239" t="s">
        <v>28</v>
      </c>
      <c r="F690" s="240" t="s">
        <v>84</v>
      </c>
      <c r="G690" s="238"/>
      <c r="H690" s="241">
        <v>2</v>
      </c>
      <c r="I690" s="242"/>
      <c r="J690" s="238"/>
      <c r="K690" s="238"/>
      <c r="L690" s="243"/>
      <c r="M690" s="244"/>
      <c r="N690" s="245"/>
      <c r="O690" s="245"/>
      <c r="P690" s="245"/>
      <c r="Q690" s="245"/>
      <c r="R690" s="245"/>
      <c r="S690" s="245"/>
      <c r="T690" s="246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47" t="s">
        <v>226</v>
      </c>
      <c r="AU690" s="247" t="s">
        <v>84</v>
      </c>
      <c r="AV690" s="14" t="s">
        <v>84</v>
      </c>
      <c r="AW690" s="14" t="s">
        <v>35</v>
      </c>
      <c r="AX690" s="14" t="s">
        <v>82</v>
      </c>
      <c r="AY690" s="247" t="s">
        <v>215</v>
      </c>
    </row>
    <row r="691" spans="1:65" s="2" customFormat="1" ht="44.25" customHeight="1">
      <c r="A691" s="40"/>
      <c r="B691" s="41"/>
      <c r="C691" s="208" t="s">
        <v>1079</v>
      </c>
      <c r="D691" s="208" t="s">
        <v>217</v>
      </c>
      <c r="E691" s="209" t="s">
        <v>1080</v>
      </c>
      <c r="F691" s="210" t="s">
        <v>1081</v>
      </c>
      <c r="G691" s="211" t="s">
        <v>384</v>
      </c>
      <c r="H691" s="212">
        <v>3</v>
      </c>
      <c r="I691" s="213"/>
      <c r="J691" s="214">
        <f>ROUND(I691*H691,2)</f>
        <v>0</v>
      </c>
      <c r="K691" s="210" t="s">
        <v>221</v>
      </c>
      <c r="L691" s="46"/>
      <c r="M691" s="215" t="s">
        <v>28</v>
      </c>
      <c r="N691" s="216" t="s">
        <v>45</v>
      </c>
      <c r="O691" s="86"/>
      <c r="P691" s="217">
        <f>O691*H691</f>
        <v>0</v>
      </c>
      <c r="Q691" s="217">
        <v>0</v>
      </c>
      <c r="R691" s="217">
        <f>Q691*H691</f>
        <v>0</v>
      </c>
      <c r="S691" s="217">
        <v>0</v>
      </c>
      <c r="T691" s="218">
        <f>S691*H691</f>
        <v>0</v>
      </c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R691" s="219" t="s">
        <v>313</v>
      </c>
      <c r="AT691" s="219" t="s">
        <v>217</v>
      </c>
      <c r="AU691" s="219" t="s">
        <v>84</v>
      </c>
      <c r="AY691" s="19" t="s">
        <v>215</v>
      </c>
      <c r="BE691" s="220">
        <f>IF(N691="základní",J691,0)</f>
        <v>0</v>
      </c>
      <c r="BF691" s="220">
        <f>IF(N691="snížená",J691,0)</f>
        <v>0</v>
      </c>
      <c r="BG691" s="220">
        <f>IF(N691="zákl. přenesená",J691,0)</f>
        <v>0</v>
      </c>
      <c r="BH691" s="220">
        <f>IF(N691="sníž. přenesená",J691,0)</f>
        <v>0</v>
      </c>
      <c r="BI691" s="220">
        <f>IF(N691="nulová",J691,0)</f>
        <v>0</v>
      </c>
      <c r="BJ691" s="19" t="s">
        <v>82</v>
      </c>
      <c r="BK691" s="220">
        <f>ROUND(I691*H691,2)</f>
        <v>0</v>
      </c>
      <c r="BL691" s="19" t="s">
        <v>313</v>
      </c>
      <c r="BM691" s="219" t="s">
        <v>1082</v>
      </c>
    </row>
    <row r="692" spans="1:47" s="2" customFormat="1" ht="12">
      <c r="A692" s="40"/>
      <c r="B692" s="41"/>
      <c r="C692" s="42"/>
      <c r="D692" s="221" t="s">
        <v>224</v>
      </c>
      <c r="E692" s="42"/>
      <c r="F692" s="222" t="s">
        <v>1083</v>
      </c>
      <c r="G692" s="42"/>
      <c r="H692" s="42"/>
      <c r="I692" s="223"/>
      <c r="J692" s="42"/>
      <c r="K692" s="42"/>
      <c r="L692" s="46"/>
      <c r="M692" s="224"/>
      <c r="N692" s="225"/>
      <c r="O692" s="86"/>
      <c r="P692" s="86"/>
      <c r="Q692" s="86"/>
      <c r="R692" s="86"/>
      <c r="S692" s="86"/>
      <c r="T692" s="87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T692" s="19" t="s">
        <v>224</v>
      </c>
      <c r="AU692" s="19" t="s">
        <v>84</v>
      </c>
    </row>
    <row r="693" spans="1:51" s="13" customFormat="1" ht="12">
      <c r="A693" s="13"/>
      <c r="B693" s="226"/>
      <c r="C693" s="227"/>
      <c r="D693" s="228" t="s">
        <v>226</v>
      </c>
      <c r="E693" s="229" t="s">
        <v>28</v>
      </c>
      <c r="F693" s="230" t="s">
        <v>279</v>
      </c>
      <c r="G693" s="227"/>
      <c r="H693" s="229" t="s">
        <v>28</v>
      </c>
      <c r="I693" s="231"/>
      <c r="J693" s="227"/>
      <c r="K693" s="227"/>
      <c r="L693" s="232"/>
      <c r="M693" s="233"/>
      <c r="N693" s="234"/>
      <c r="O693" s="234"/>
      <c r="P693" s="234"/>
      <c r="Q693" s="234"/>
      <c r="R693" s="234"/>
      <c r="S693" s="234"/>
      <c r="T693" s="235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36" t="s">
        <v>226</v>
      </c>
      <c r="AU693" s="236" t="s">
        <v>84</v>
      </c>
      <c r="AV693" s="13" t="s">
        <v>82</v>
      </c>
      <c r="AW693" s="13" t="s">
        <v>35</v>
      </c>
      <c r="AX693" s="13" t="s">
        <v>74</v>
      </c>
      <c r="AY693" s="236" t="s">
        <v>215</v>
      </c>
    </row>
    <row r="694" spans="1:51" s="14" customFormat="1" ht="12">
      <c r="A694" s="14"/>
      <c r="B694" s="237"/>
      <c r="C694" s="238"/>
      <c r="D694" s="228" t="s">
        <v>226</v>
      </c>
      <c r="E694" s="239" t="s">
        <v>28</v>
      </c>
      <c r="F694" s="240" t="s">
        <v>240</v>
      </c>
      <c r="G694" s="238"/>
      <c r="H694" s="241">
        <v>3</v>
      </c>
      <c r="I694" s="242"/>
      <c r="J694" s="238"/>
      <c r="K694" s="238"/>
      <c r="L694" s="243"/>
      <c r="M694" s="244"/>
      <c r="N694" s="245"/>
      <c r="O694" s="245"/>
      <c r="P694" s="245"/>
      <c r="Q694" s="245"/>
      <c r="R694" s="245"/>
      <c r="S694" s="245"/>
      <c r="T694" s="246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47" t="s">
        <v>226</v>
      </c>
      <c r="AU694" s="247" t="s">
        <v>84</v>
      </c>
      <c r="AV694" s="14" t="s">
        <v>84</v>
      </c>
      <c r="AW694" s="14" t="s">
        <v>35</v>
      </c>
      <c r="AX694" s="14" t="s">
        <v>82</v>
      </c>
      <c r="AY694" s="247" t="s">
        <v>215</v>
      </c>
    </row>
    <row r="695" spans="1:65" s="2" customFormat="1" ht="21.75" customHeight="1">
      <c r="A695" s="40"/>
      <c r="B695" s="41"/>
      <c r="C695" s="259" t="s">
        <v>1084</v>
      </c>
      <c r="D695" s="259" t="s">
        <v>231</v>
      </c>
      <c r="E695" s="260" t="s">
        <v>1085</v>
      </c>
      <c r="F695" s="261" t="s">
        <v>1086</v>
      </c>
      <c r="G695" s="262" t="s">
        <v>276</v>
      </c>
      <c r="H695" s="263">
        <v>7.4</v>
      </c>
      <c r="I695" s="264"/>
      <c r="J695" s="265">
        <f>ROUND(I695*H695,2)</f>
        <v>0</v>
      </c>
      <c r="K695" s="261" t="s">
        <v>221</v>
      </c>
      <c r="L695" s="266"/>
      <c r="M695" s="267" t="s">
        <v>28</v>
      </c>
      <c r="N695" s="268" t="s">
        <v>45</v>
      </c>
      <c r="O695" s="86"/>
      <c r="P695" s="217">
        <f>O695*H695</f>
        <v>0</v>
      </c>
      <c r="Q695" s="217">
        <v>0.0018</v>
      </c>
      <c r="R695" s="217">
        <f>Q695*H695</f>
        <v>0.01332</v>
      </c>
      <c r="S695" s="217">
        <v>0</v>
      </c>
      <c r="T695" s="218">
        <f>S695*H695</f>
        <v>0</v>
      </c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R695" s="219" t="s">
        <v>411</v>
      </c>
      <c r="AT695" s="219" t="s">
        <v>231</v>
      </c>
      <c r="AU695" s="219" t="s">
        <v>84</v>
      </c>
      <c r="AY695" s="19" t="s">
        <v>215</v>
      </c>
      <c r="BE695" s="220">
        <f>IF(N695="základní",J695,0)</f>
        <v>0</v>
      </c>
      <c r="BF695" s="220">
        <f>IF(N695="snížená",J695,0)</f>
        <v>0</v>
      </c>
      <c r="BG695" s="220">
        <f>IF(N695="zákl. přenesená",J695,0)</f>
        <v>0</v>
      </c>
      <c r="BH695" s="220">
        <f>IF(N695="sníž. přenesená",J695,0)</f>
        <v>0</v>
      </c>
      <c r="BI695" s="220">
        <f>IF(N695="nulová",J695,0)</f>
        <v>0</v>
      </c>
      <c r="BJ695" s="19" t="s">
        <v>82</v>
      </c>
      <c r="BK695" s="220">
        <f>ROUND(I695*H695,2)</f>
        <v>0</v>
      </c>
      <c r="BL695" s="19" t="s">
        <v>313</v>
      </c>
      <c r="BM695" s="219" t="s">
        <v>1087</v>
      </c>
    </row>
    <row r="696" spans="1:51" s="13" customFormat="1" ht="12">
      <c r="A696" s="13"/>
      <c r="B696" s="226"/>
      <c r="C696" s="227"/>
      <c r="D696" s="228" t="s">
        <v>226</v>
      </c>
      <c r="E696" s="229" t="s">
        <v>28</v>
      </c>
      <c r="F696" s="230" t="s">
        <v>279</v>
      </c>
      <c r="G696" s="227"/>
      <c r="H696" s="229" t="s">
        <v>28</v>
      </c>
      <c r="I696" s="231"/>
      <c r="J696" s="227"/>
      <c r="K696" s="227"/>
      <c r="L696" s="232"/>
      <c r="M696" s="233"/>
      <c r="N696" s="234"/>
      <c r="O696" s="234"/>
      <c r="P696" s="234"/>
      <c r="Q696" s="234"/>
      <c r="R696" s="234"/>
      <c r="S696" s="234"/>
      <c r="T696" s="235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36" t="s">
        <v>226</v>
      </c>
      <c r="AU696" s="236" t="s">
        <v>84</v>
      </c>
      <c r="AV696" s="13" t="s">
        <v>82</v>
      </c>
      <c r="AW696" s="13" t="s">
        <v>35</v>
      </c>
      <c r="AX696" s="13" t="s">
        <v>74</v>
      </c>
      <c r="AY696" s="236" t="s">
        <v>215</v>
      </c>
    </row>
    <row r="697" spans="1:51" s="14" customFormat="1" ht="12">
      <c r="A697" s="14"/>
      <c r="B697" s="237"/>
      <c r="C697" s="238"/>
      <c r="D697" s="228" t="s">
        <v>226</v>
      </c>
      <c r="E697" s="239" t="s">
        <v>28</v>
      </c>
      <c r="F697" s="240" t="s">
        <v>1088</v>
      </c>
      <c r="G697" s="238"/>
      <c r="H697" s="241">
        <v>7.4</v>
      </c>
      <c r="I697" s="242"/>
      <c r="J697" s="238"/>
      <c r="K697" s="238"/>
      <c r="L697" s="243"/>
      <c r="M697" s="244"/>
      <c r="N697" s="245"/>
      <c r="O697" s="245"/>
      <c r="P697" s="245"/>
      <c r="Q697" s="245"/>
      <c r="R697" s="245"/>
      <c r="S697" s="245"/>
      <c r="T697" s="246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47" t="s">
        <v>226</v>
      </c>
      <c r="AU697" s="247" t="s">
        <v>84</v>
      </c>
      <c r="AV697" s="14" t="s">
        <v>84</v>
      </c>
      <c r="AW697" s="14" t="s">
        <v>35</v>
      </c>
      <c r="AX697" s="14" t="s">
        <v>82</v>
      </c>
      <c r="AY697" s="247" t="s">
        <v>215</v>
      </c>
    </row>
    <row r="698" spans="1:65" s="2" customFormat="1" ht="16.5" customHeight="1">
      <c r="A698" s="40"/>
      <c r="B698" s="41"/>
      <c r="C698" s="259" t="s">
        <v>1089</v>
      </c>
      <c r="D698" s="259" t="s">
        <v>231</v>
      </c>
      <c r="E698" s="260" t="s">
        <v>1090</v>
      </c>
      <c r="F698" s="261" t="s">
        <v>1091</v>
      </c>
      <c r="G698" s="262" t="s">
        <v>1092</v>
      </c>
      <c r="H698" s="263">
        <v>5</v>
      </c>
      <c r="I698" s="264"/>
      <c r="J698" s="265">
        <f>ROUND(I698*H698,2)</f>
        <v>0</v>
      </c>
      <c r="K698" s="261" t="s">
        <v>221</v>
      </c>
      <c r="L698" s="266"/>
      <c r="M698" s="267" t="s">
        <v>28</v>
      </c>
      <c r="N698" s="268" t="s">
        <v>45</v>
      </c>
      <c r="O698" s="86"/>
      <c r="P698" s="217">
        <f>O698*H698</f>
        <v>0</v>
      </c>
      <c r="Q698" s="217">
        <v>0.0002</v>
      </c>
      <c r="R698" s="217">
        <f>Q698*H698</f>
        <v>0.001</v>
      </c>
      <c r="S698" s="217">
        <v>0</v>
      </c>
      <c r="T698" s="218">
        <f>S698*H698</f>
        <v>0</v>
      </c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R698" s="219" t="s">
        <v>411</v>
      </c>
      <c r="AT698" s="219" t="s">
        <v>231</v>
      </c>
      <c r="AU698" s="219" t="s">
        <v>84</v>
      </c>
      <c r="AY698" s="19" t="s">
        <v>215</v>
      </c>
      <c r="BE698" s="220">
        <f>IF(N698="základní",J698,0)</f>
        <v>0</v>
      </c>
      <c r="BF698" s="220">
        <f>IF(N698="snížená",J698,0)</f>
        <v>0</v>
      </c>
      <c r="BG698" s="220">
        <f>IF(N698="zákl. přenesená",J698,0)</f>
        <v>0</v>
      </c>
      <c r="BH698" s="220">
        <f>IF(N698="sníž. přenesená",J698,0)</f>
        <v>0</v>
      </c>
      <c r="BI698" s="220">
        <f>IF(N698="nulová",J698,0)</f>
        <v>0</v>
      </c>
      <c r="BJ698" s="19" t="s">
        <v>82</v>
      </c>
      <c r="BK698" s="220">
        <f>ROUND(I698*H698,2)</f>
        <v>0</v>
      </c>
      <c r="BL698" s="19" t="s">
        <v>313</v>
      </c>
      <c r="BM698" s="219" t="s">
        <v>1093</v>
      </c>
    </row>
    <row r="699" spans="1:51" s="13" customFormat="1" ht="12">
      <c r="A699" s="13"/>
      <c r="B699" s="226"/>
      <c r="C699" s="227"/>
      <c r="D699" s="228" t="s">
        <v>226</v>
      </c>
      <c r="E699" s="229" t="s">
        <v>28</v>
      </c>
      <c r="F699" s="230" t="s">
        <v>279</v>
      </c>
      <c r="G699" s="227"/>
      <c r="H699" s="229" t="s">
        <v>28</v>
      </c>
      <c r="I699" s="231"/>
      <c r="J699" s="227"/>
      <c r="K699" s="227"/>
      <c r="L699" s="232"/>
      <c r="M699" s="233"/>
      <c r="N699" s="234"/>
      <c r="O699" s="234"/>
      <c r="P699" s="234"/>
      <c r="Q699" s="234"/>
      <c r="R699" s="234"/>
      <c r="S699" s="234"/>
      <c r="T699" s="235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36" t="s">
        <v>226</v>
      </c>
      <c r="AU699" s="236" t="s">
        <v>84</v>
      </c>
      <c r="AV699" s="13" t="s">
        <v>82</v>
      </c>
      <c r="AW699" s="13" t="s">
        <v>35</v>
      </c>
      <c r="AX699" s="13" t="s">
        <v>74</v>
      </c>
      <c r="AY699" s="236" t="s">
        <v>215</v>
      </c>
    </row>
    <row r="700" spans="1:51" s="14" customFormat="1" ht="12">
      <c r="A700" s="14"/>
      <c r="B700" s="237"/>
      <c r="C700" s="238"/>
      <c r="D700" s="228" t="s">
        <v>226</v>
      </c>
      <c r="E700" s="239" t="s">
        <v>28</v>
      </c>
      <c r="F700" s="240" t="s">
        <v>1094</v>
      </c>
      <c r="G700" s="238"/>
      <c r="H700" s="241">
        <v>5</v>
      </c>
      <c r="I700" s="242"/>
      <c r="J700" s="238"/>
      <c r="K700" s="238"/>
      <c r="L700" s="243"/>
      <c r="M700" s="244"/>
      <c r="N700" s="245"/>
      <c r="O700" s="245"/>
      <c r="P700" s="245"/>
      <c r="Q700" s="245"/>
      <c r="R700" s="245"/>
      <c r="S700" s="245"/>
      <c r="T700" s="246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47" t="s">
        <v>226</v>
      </c>
      <c r="AU700" s="247" t="s">
        <v>84</v>
      </c>
      <c r="AV700" s="14" t="s">
        <v>84</v>
      </c>
      <c r="AW700" s="14" t="s">
        <v>35</v>
      </c>
      <c r="AX700" s="14" t="s">
        <v>82</v>
      </c>
      <c r="AY700" s="247" t="s">
        <v>215</v>
      </c>
    </row>
    <row r="701" spans="1:65" s="2" customFormat="1" ht="24.15" customHeight="1">
      <c r="A701" s="40"/>
      <c r="B701" s="41"/>
      <c r="C701" s="208" t="s">
        <v>1095</v>
      </c>
      <c r="D701" s="208" t="s">
        <v>217</v>
      </c>
      <c r="E701" s="209" t="s">
        <v>726</v>
      </c>
      <c r="F701" s="210" t="s">
        <v>1096</v>
      </c>
      <c r="G701" s="211" t="s">
        <v>582</v>
      </c>
      <c r="H701" s="212">
        <v>3</v>
      </c>
      <c r="I701" s="213"/>
      <c r="J701" s="214">
        <f>ROUND(I701*H701,2)</f>
        <v>0</v>
      </c>
      <c r="K701" s="210" t="s">
        <v>28</v>
      </c>
      <c r="L701" s="46"/>
      <c r="M701" s="215" t="s">
        <v>28</v>
      </c>
      <c r="N701" s="216" t="s">
        <v>45</v>
      </c>
      <c r="O701" s="86"/>
      <c r="P701" s="217">
        <f>O701*H701</f>
        <v>0</v>
      </c>
      <c r="Q701" s="217">
        <v>0.125</v>
      </c>
      <c r="R701" s="217">
        <f>Q701*H701</f>
        <v>0.375</v>
      </c>
      <c r="S701" s="217">
        <v>0</v>
      </c>
      <c r="T701" s="218">
        <f>S701*H701</f>
        <v>0</v>
      </c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R701" s="219" t="s">
        <v>313</v>
      </c>
      <c r="AT701" s="219" t="s">
        <v>217</v>
      </c>
      <c r="AU701" s="219" t="s">
        <v>84</v>
      </c>
      <c r="AY701" s="19" t="s">
        <v>215</v>
      </c>
      <c r="BE701" s="220">
        <f>IF(N701="základní",J701,0)</f>
        <v>0</v>
      </c>
      <c r="BF701" s="220">
        <f>IF(N701="snížená",J701,0)</f>
        <v>0</v>
      </c>
      <c r="BG701" s="220">
        <f>IF(N701="zákl. přenesená",J701,0)</f>
        <v>0</v>
      </c>
      <c r="BH701" s="220">
        <f>IF(N701="sníž. přenesená",J701,0)</f>
        <v>0</v>
      </c>
      <c r="BI701" s="220">
        <f>IF(N701="nulová",J701,0)</f>
        <v>0</v>
      </c>
      <c r="BJ701" s="19" t="s">
        <v>82</v>
      </c>
      <c r="BK701" s="220">
        <f>ROUND(I701*H701,2)</f>
        <v>0</v>
      </c>
      <c r="BL701" s="19" t="s">
        <v>313</v>
      </c>
      <c r="BM701" s="219" t="s">
        <v>1097</v>
      </c>
    </row>
    <row r="702" spans="1:51" s="13" customFormat="1" ht="12">
      <c r="A702" s="13"/>
      <c r="B702" s="226"/>
      <c r="C702" s="227"/>
      <c r="D702" s="228" t="s">
        <v>226</v>
      </c>
      <c r="E702" s="229" t="s">
        <v>28</v>
      </c>
      <c r="F702" s="230" t="s">
        <v>279</v>
      </c>
      <c r="G702" s="227"/>
      <c r="H702" s="229" t="s">
        <v>28</v>
      </c>
      <c r="I702" s="231"/>
      <c r="J702" s="227"/>
      <c r="K702" s="227"/>
      <c r="L702" s="232"/>
      <c r="M702" s="233"/>
      <c r="N702" s="234"/>
      <c r="O702" s="234"/>
      <c r="P702" s="234"/>
      <c r="Q702" s="234"/>
      <c r="R702" s="234"/>
      <c r="S702" s="234"/>
      <c r="T702" s="235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36" t="s">
        <v>226</v>
      </c>
      <c r="AU702" s="236" t="s">
        <v>84</v>
      </c>
      <c r="AV702" s="13" t="s">
        <v>82</v>
      </c>
      <c r="AW702" s="13" t="s">
        <v>35</v>
      </c>
      <c r="AX702" s="13" t="s">
        <v>74</v>
      </c>
      <c r="AY702" s="236" t="s">
        <v>215</v>
      </c>
    </row>
    <row r="703" spans="1:51" s="14" customFormat="1" ht="12">
      <c r="A703" s="14"/>
      <c r="B703" s="237"/>
      <c r="C703" s="238"/>
      <c r="D703" s="228" t="s">
        <v>226</v>
      </c>
      <c r="E703" s="239" t="s">
        <v>28</v>
      </c>
      <c r="F703" s="240" t="s">
        <v>240</v>
      </c>
      <c r="G703" s="238"/>
      <c r="H703" s="241">
        <v>3</v>
      </c>
      <c r="I703" s="242"/>
      <c r="J703" s="238"/>
      <c r="K703" s="238"/>
      <c r="L703" s="243"/>
      <c r="M703" s="244"/>
      <c r="N703" s="245"/>
      <c r="O703" s="245"/>
      <c r="P703" s="245"/>
      <c r="Q703" s="245"/>
      <c r="R703" s="245"/>
      <c r="S703" s="245"/>
      <c r="T703" s="246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47" t="s">
        <v>226</v>
      </c>
      <c r="AU703" s="247" t="s">
        <v>84</v>
      </c>
      <c r="AV703" s="14" t="s">
        <v>84</v>
      </c>
      <c r="AW703" s="14" t="s">
        <v>35</v>
      </c>
      <c r="AX703" s="14" t="s">
        <v>82</v>
      </c>
      <c r="AY703" s="247" t="s">
        <v>215</v>
      </c>
    </row>
    <row r="704" spans="1:65" s="2" customFormat="1" ht="24.15" customHeight="1">
      <c r="A704" s="40"/>
      <c r="B704" s="41"/>
      <c r="C704" s="208" t="s">
        <v>1098</v>
      </c>
      <c r="D704" s="208" t="s">
        <v>217</v>
      </c>
      <c r="E704" s="209" t="s">
        <v>1099</v>
      </c>
      <c r="F704" s="210" t="s">
        <v>1100</v>
      </c>
      <c r="G704" s="211" t="s">
        <v>582</v>
      </c>
      <c r="H704" s="212">
        <v>2</v>
      </c>
      <c r="I704" s="213"/>
      <c r="J704" s="214">
        <f>ROUND(I704*H704,2)</f>
        <v>0</v>
      </c>
      <c r="K704" s="210" t="s">
        <v>28</v>
      </c>
      <c r="L704" s="46"/>
      <c r="M704" s="215" t="s">
        <v>28</v>
      </c>
      <c r="N704" s="216" t="s">
        <v>45</v>
      </c>
      <c r="O704" s="86"/>
      <c r="P704" s="217">
        <f>O704*H704</f>
        <v>0</v>
      </c>
      <c r="Q704" s="217">
        <v>0.041</v>
      </c>
      <c r="R704" s="217">
        <f>Q704*H704</f>
        <v>0.082</v>
      </c>
      <c r="S704" s="217">
        <v>0</v>
      </c>
      <c r="T704" s="218">
        <f>S704*H704</f>
        <v>0</v>
      </c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R704" s="219" t="s">
        <v>313</v>
      </c>
      <c r="AT704" s="219" t="s">
        <v>217</v>
      </c>
      <c r="AU704" s="219" t="s">
        <v>84</v>
      </c>
      <c r="AY704" s="19" t="s">
        <v>215</v>
      </c>
      <c r="BE704" s="220">
        <f>IF(N704="základní",J704,0)</f>
        <v>0</v>
      </c>
      <c r="BF704" s="220">
        <f>IF(N704="snížená",J704,0)</f>
        <v>0</v>
      </c>
      <c r="BG704" s="220">
        <f>IF(N704="zákl. přenesená",J704,0)</f>
        <v>0</v>
      </c>
      <c r="BH704" s="220">
        <f>IF(N704="sníž. přenesená",J704,0)</f>
        <v>0</v>
      </c>
      <c r="BI704" s="220">
        <f>IF(N704="nulová",J704,0)</f>
        <v>0</v>
      </c>
      <c r="BJ704" s="19" t="s">
        <v>82</v>
      </c>
      <c r="BK704" s="220">
        <f>ROUND(I704*H704,2)</f>
        <v>0</v>
      </c>
      <c r="BL704" s="19" t="s">
        <v>313</v>
      </c>
      <c r="BM704" s="219" t="s">
        <v>1101</v>
      </c>
    </row>
    <row r="705" spans="1:51" s="13" customFormat="1" ht="12">
      <c r="A705" s="13"/>
      <c r="B705" s="226"/>
      <c r="C705" s="227"/>
      <c r="D705" s="228" t="s">
        <v>226</v>
      </c>
      <c r="E705" s="229" t="s">
        <v>28</v>
      </c>
      <c r="F705" s="230" t="s">
        <v>279</v>
      </c>
      <c r="G705" s="227"/>
      <c r="H705" s="229" t="s">
        <v>28</v>
      </c>
      <c r="I705" s="231"/>
      <c r="J705" s="227"/>
      <c r="K705" s="227"/>
      <c r="L705" s="232"/>
      <c r="M705" s="233"/>
      <c r="N705" s="234"/>
      <c r="O705" s="234"/>
      <c r="P705" s="234"/>
      <c r="Q705" s="234"/>
      <c r="R705" s="234"/>
      <c r="S705" s="234"/>
      <c r="T705" s="235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36" t="s">
        <v>226</v>
      </c>
      <c r="AU705" s="236" t="s">
        <v>84</v>
      </c>
      <c r="AV705" s="13" t="s">
        <v>82</v>
      </c>
      <c r="AW705" s="13" t="s">
        <v>35</v>
      </c>
      <c r="AX705" s="13" t="s">
        <v>74</v>
      </c>
      <c r="AY705" s="236" t="s">
        <v>215</v>
      </c>
    </row>
    <row r="706" spans="1:51" s="14" customFormat="1" ht="12">
      <c r="A706" s="14"/>
      <c r="B706" s="237"/>
      <c r="C706" s="238"/>
      <c r="D706" s="228" t="s">
        <v>226</v>
      </c>
      <c r="E706" s="239" t="s">
        <v>28</v>
      </c>
      <c r="F706" s="240" t="s">
        <v>84</v>
      </c>
      <c r="G706" s="238"/>
      <c r="H706" s="241">
        <v>2</v>
      </c>
      <c r="I706" s="242"/>
      <c r="J706" s="238"/>
      <c r="K706" s="238"/>
      <c r="L706" s="243"/>
      <c r="M706" s="244"/>
      <c r="N706" s="245"/>
      <c r="O706" s="245"/>
      <c r="P706" s="245"/>
      <c r="Q706" s="245"/>
      <c r="R706" s="245"/>
      <c r="S706" s="245"/>
      <c r="T706" s="246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47" t="s">
        <v>226</v>
      </c>
      <c r="AU706" s="247" t="s">
        <v>84</v>
      </c>
      <c r="AV706" s="14" t="s">
        <v>84</v>
      </c>
      <c r="AW706" s="14" t="s">
        <v>35</v>
      </c>
      <c r="AX706" s="14" t="s">
        <v>82</v>
      </c>
      <c r="AY706" s="247" t="s">
        <v>215</v>
      </c>
    </row>
    <row r="707" spans="1:65" s="2" customFormat="1" ht="24.15" customHeight="1">
      <c r="A707" s="40"/>
      <c r="B707" s="41"/>
      <c r="C707" s="208" t="s">
        <v>1102</v>
      </c>
      <c r="D707" s="208" t="s">
        <v>217</v>
      </c>
      <c r="E707" s="209" t="s">
        <v>1103</v>
      </c>
      <c r="F707" s="210" t="s">
        <v>1104</v>
      </c>
      <c r="G707" s="211" t="s">
        <v>582</v>
      </c>
      <c r="H707" s="212">
        <v>2</v>
      </c>
      <c r="I707" s="213"/>
      <c r="J707" s="214">
        <f>ROUND(I707*H707,2)</f>
        <v>0</v>
      </c>
      <c r="K707" s="210" t="s">
        <v>28</v>
      </c>
      <c r="L707" s="46"/>
      <c r="M707" s="215" t="s">
        <v>28</v>
      </c>
      <c r="N707" s="216" t="s">
        <v>45</v>
      </c>
      <c r="O707" s="86"/>
      <c r="P707" s="217">
        <f>O707*H707</f>
        <v>0</v>
      </c>
      <c r="Q707" s="217">
        <v>0.041</v>
      </c>
      <c r="R707" s="217">
        <f>Q707*H707</f>
        <v>0.082</v>
      </c>
      <c r="S707" s="217">
        <v>0</v>
      </c>
      <c r="T707" s="218">
        <f>S707*H707</f>
        <v>0</v>
      </c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R707" s="219" t="s">
        <v>313</v>
      </c>
      <c r="AT707" s="219" t="s">
        <v>217</v>
      </c>
      <c r="AU707" s="219" t="s">
        <v>84</v>
      </c>
      <c r="AY707" s="19" t="s">
        <v>215</v>
      </c>
      <c r="BE707" s="220">
        <f>IF(N707="základní",J707,0)</f>
        <v>0</v>
      </c>
      <c r="BF707" s="220">
        <f>IF(N707="snížená",J707,0)</f>
        <v>0</v>
      </c>
      <c r="BG707" s="220">
        <f>IF(N707="zákl. přenesená",J707,0)</f>
        <v>0</v>
      </c>
      <c r="BH707" s="220">
        <f>IF(N707="sníž. přenesená",J707,0)</f>
        <v>0</v>
      </c>
      <c r="BI707" s="220">
        <f>IF(N707="nulová",J707,0)</f>
        <v>0</v>
      </c>
      <c r="BJ707" s="19" t="s">
        <v>82</v>
      </c>
      <c r="BK707" s="220">
        <f>ROUND(I707*H707,2)</f>
        <v>0</v>
      </c>
      <c r="BL707" s="19" t="s">
        <v>313</v>
      </c>
      <c r="BM707" s="219" t="s">
        <v>1105</v>
      </c>
    </row>
    <row r="708" spans="1:51" s="13" customFormat="1" ht="12">
      <c r="A708" s="13"/>
      <c r="B708" s="226"/>
      <c r="C708" s="227"/>
      <c r="D708" s="228" t="s">
        <v>226</v>
      </c>
      <c r="E708" s="229" t="s">
        <v>28</v>
      </c>
      <c r="F708" s="230" t="s">
        <v>279</v>
      </c>
      <c r="G708" s="227"/>
      <c r="H708" s="229" t="s">
        <v>28</v>
      </c>
      <c r="I708" s="231"/>
      <c r="J708" s="227"/>
      <c r="K708" s="227"/>
      <c r="L708" s="232"/>
      <c r="M708" s="233"/>
      <c r="N708" s="234"/>
      <c r="O708" s="234"/>
      <c r="P708" s="234"/>
      <c r="Q708" s="234"/>
      <c r="R708" s="234"/>
      <c r="S708" s="234"/>
      <c r="T708" s="235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36" t="s">
        <v>226</v>
      </c>
      <c r="AU708" s="236" t="s">
        <v>84</v>
      </c>
      <c r="AV708" s="13" t="s">
        <v>82</v>
      </c>
      <c r="AW708" s="13" t="s">
        <v>35</v>
      </c>
      <c r="AX708" s="13" t="s">
        <v>74</v>
      </c>
      <c r="AY708" s="236" t="s">
        <v>215</v>
      </c>
    </row>
    <row r="709" spans="1:51" s="14" customFormat="1" ht="12">
      <c r="A709" s="14"/>
      <c r="B709" s="237"/>
      <c r="C709" s="238"/>
      <c r="D709" s="228" t="s">
        <v>226</v>
      </c>
      <c r="E709" s="239" t="s">
        <v>28</v>
      </c>
      <c r="F709" s="240" t="s">
        <v>84</v>
      </c>
      <c r="G709" s="238"/>
      <c r="H709" s="241">
        <v>2</v>
      </c>
      <c r="I709" s="242"/>
      <c r="J709" s="238"/>
      <c r="K709" s="238"/>
      <c r="L709" s="243"/>
      <c r="M709" s="244"/>
      <c r="N709" s="245"/>
      <c r="O709" s="245"/>
      <c r="P709" s="245"/>
      <c r="Q709" s="245"/>
      <c r="R709" s="245"/>
      <c r="S709" s="245"/>
      <c r="T709" s="246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47" t="s">
        <v>226</v>
      </c>
      <c r="AU709" s="247" t="s">
        <v>84</v>
      </c>
      <c r="AV709" s="14" t="s">
        <v>84</v>
      </c>
      <c r="AW709" s="14" t="s">
        <v>35</v>
      </c>
      <c r="AX709" s="14" t="s">
        <v>82</v>
      </c>
      <c r="AY709" s="247" t="s">
        <v>215</v>
      </c>
    </row>
    <row r="710" spans="1:65" s="2" customFormat="1" ht="49.05" customHeight="1">
      <c r="A710" s="40"/>
      <c r="B710" s="41"/>
      <c r="C710" s="208" t="s">
        <v>1106</v>
      </c>
      <c r="D710" s="208" t="s">
        <v>217</v>
      </c>
      <c r="E710" s="209" t="s">
        <v>1107</v>
      </c>
      <c r="F710" s="210" t="s">
        <v>1108</v>
      </c>
      <c r="G710" s="211" t="s">
        <v>234</v>
      </c>
      <c r="H710" s="212">
        <v>0.553</v>
      </c>
      <c r="I710" s="213"/>
      <c r="J710" s="214">
        <f>ROUND(I710*H710,2)</f>
        <v>0</v>
      </c>
      <c r="K710" s="210" t="s">
        <v>221</v>
      </c>
      <c r="L710" s="46"/>
      <c r="M710" s="215" t="s">
        <v>28</v>
      </c>
      <c r="N710" s="216" t="s">
        <v>45</v>
      </c>
      <c r="O710" s="86"/>
      <c r="P710" s="217">
        <f>O710*H710</f>
        <v>0</v>
      </c>
      <c r="Q710" s="217">
        <v>0</v>
      </c>
      <c r="R710" s="217">
        <f>Q710*H710</f>
        <v>0</v>
      </c>
      <c r="S710" s="217">
        <v>0</v>
      </c>
      <c r="T710" s="218">
        <f>S710*H710</f>
        <v>0</v>
      </c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R710" s="219" t="s">
        <v>313</v>
      </c>
      <c r="AT710" s="219" t="s">
        <v>217</v>
      </c>
      <c r="AU710" s="219" t="s">
        <v>84</v>
      </c>
      <c r="AY710" s="19" t="s">
        <v>215</v>
      </c>
      <c r="BE710" s="220">
        <f>IF(N710="základní",J710,0)</f>
        <v>0</v>
      </c>
      <c r="BF710" s="220">
        <f>IF(N710="snížená",J710,0)</f>
        <v>0</v>
      </c>
      <c r="BG710" s="220">
        <f>IF(N710="zákl. přenesená",J710,0)</f>
        <v>0</v>
      </c>
      <c r="BH710" s="220">
        <f>IF(N710="sníž. přenesená",J710,0)</f>
        <v>0</v>
      </c>
      <c r="BI710" s="220">
        <f>IF(N710="nulová",J710,0)</f>
        <v>0</v>
      </c>
      <c r="BJ710" s="19" t="s">
        <v>82</v>
      </c>
      <c r="BK710" s="220">
        <f>ROUND(I710*H710,2)</f>
        <v>0</v>
      </c>
      <c r="BL710" s="19" t="s">
        <v>313</v>
      </c>
      <c r="BM710" s="219" t="s">
        <v>1109</v>
      </c>
    </row>
    <row r="711" spans="1:47" s="2" customFormat="1" ht="12">
      <c r="A711" s="40"/>
      <c r="B711" s="41"/>
      <c r="C711" s="42"/>
      <c r="D711" s="221" t="s">
        <v>224</v>
      </c>
      <c r="E711" s="42"/>
      <c r="F711" s="222" t="s">
        <v>1110</v>
      </c>
      <c r="G711" s="42"/>
      <c r="H711" s="42"/>
      <c r="I711" s="223"/>
      <c r="J711" s="42"/>
      <c r="K711" s="42"/>
      <c r="L711" s="46"/>
      <c r="M711" s="224"/>
      <c r="N711" s="225"/>
      <c r="O711" s="86"/>
      <c r="P711" s="86"/>
      <c r="Q711" s="86"/>
      <c r="R711" s="86"/>
      <c r="S711" s="86"/>
      <c r="T711" s="87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T711" s="19" t="s">
        <v>224</v>
      </c>
      <c r="AU711" s="19" t="s">
        <v>84</v>
      </c>
    </row>
    <row r="712" spans="1:65" s="2" customFormat="1" ht="49.05" customHeight="1">
      <c r="A712" s="40"/>
      <c r="B712" s="41"/>
      <c r="C712" s="208" t="s">
        <v>1111</v>
      </c>
      <c r="D712" s="208" t="s">
        <v>217</v>
      </c>
      <c r="E712" s="209" t="s">
        <v>1112</v>
      </c>
      <c r="F712" s="210" t="s">
        <v>1113</v>
      </c>
      <c r="G712" s="211" t="s">
        <v>234</v>
      </c>
      <c r="H712" s="212">
        <v>0.553</v>
      </c>
      <c r="I712" s="213"/>
      <c r="J712" s="214">
        <f>ROUND(I712*H712,2)</f>
        <v>0</v>
      </c>
      <c r="K712" s="210" t="s">
        <v>221</v>
      </c>
      <c r="L712" s="46"/>
      <c r="M712" s="215" t="s">
        <v>28</v>
      </c>
      <c r="N712" s="216" t="s">
        <v>45</v>
      </c>
      <c r="O712" s="86"/>
      <c r="P712" s="217">
        <f>O712*H712</f>
        <v>0</v>
      </c>
      <c r="Q712" s="217">
        <v>0</v>
      </c>
      <c r="R712" s="217">
        <f>Q712*H712</f>
        <v>0</v>
      </c>
      <c r="S712" s="217">
        <v>0</v>
      </c>
      <c r="T712" s="218">
        <f>S712*H712</f>
        <v>0</v>
      </c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R712" s="219" t="s">
        <v>313</v>
      </c>
      <c r="AT712" s="219" t="s">
        <v>217</v>
      </c>
      <c r="AU712" s="219" t="s">
        <v>84</v>
      </c>
      <c r="AY712" s="19" t="s">
        <v>215</v>
      </c>
      <c r="BE712" s="220">
        <f>IF(N712="základní",J712,0)</f>
        <v>0</v>
      </c>
      <c r="BF712" s="220">
        <f>IF(N712="snížená",J712,0)</f>
        <v>0</v>
      </c>
      <c r="BG712" s="220">
        <f>IF(N712="zákl. přenesená",J712,0)</f>
        <v>0</v>
      </c>
      <c r="BH712" s="220">
        <f>IF(N712="sníž. přenesená",J712,0)</f>
        <v>0</v>
      </c>
      <c r="BI712" s="220">
        <f>IF(N712="nulová",J712,0)</f>
        <v>0</v>
      </c>
      <c r="BJ712" s="19" t="s">
        <v>82</v>
      </c>
      <c r="BK712" s="220">
        <f>ROUND(I712*H712,2)</f>
        <v>0</v>
      </c>
      <c r="BL712" s="19" t="s">
        <v>313</v>
      </c>
      <c r="BM712" s="219" t="s">
        <v>1114</v>
      </c>
    </row>
    <row r="713" spans="1:47" s="2" customFormat="1" ht="12">
      <c r="A713" s="40"/>
      <c r="B713" s="41"/>
      <c r="C713" s="42"/>
      <c r="D713" s="221" t="s">
        <v>224</v>
      </c>
      <c r="E713" s="42"/>
      <c r="F713" s="222" t="s">
        <v>1115</v>
      </c>
      <c r="G713" s="42"/>
      <c r="H713" s="42"/>
      <c r="I713" s="223"/>
      <c r="J713" s="42"/>
      <c r="K713" s="42"/>
      <c r="L713" s="46"/>
      <c r="M713" s="224"/>
      <c r="N713" s="225"/>
      <c r="O713" s="86"/>
      <c r="P713" s="86"/>
      <c r="Q713" s="86"/>
      <c r="R713" s="86"/>
      <c r="S713" s="86"/>
      <c r="T713" s="87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T713" s="19" t="s">
        <v>224</v>
      </c>
      <c r="AU713" s="19" t="s">
        <v>84</v>
      </c>
    </row>
    <row r="714" spans="1:63" s="12" customFormat="1" ht="22.8" customHeight="1">
      <c r="A714" s="12"/>
      <c r="B714" s="192"/>
      <c r="C714" s="193"/>
      <c r="D714" s="194" t="s">
        <v>73</v>
      </c>
      <c r="E714" s="206" t="s">
        <v>1116</v>
      </c>
      <c r="F714" s="206" t="s">
        <v>1117</v>
      </c>
      <c r="G714" s="193"/>
      <c r="H714" s="193"/>
      <c r="I714" s="196"/>
      <c r="J714" s="207">
        <f>BK714</f>
        <v>0</v>
      </c>
      <c r="K714" s="193"/>
      <c r="L714" s="198"/>
      <c r="M714" s="199"/>
      <c r="N714" s="200"/>
      <c r="O714" s="200"/>
      <c r="P714" s="201">
        <f>SUM(P715:P741)</f>
        <v>0</v>
      </c>
      <c r="Q714" s="200"/>
      <c r="R714" s="201">
        <f>SUM(R715:R741)</f>
        <v>0.16219999999999998</v>
      </c>
      <c r="S714" s="200"/>
      <c r="T714" s="202">
        <f>SUM(T715:T741)</f>
        <v>0.06</v>
      </c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R714" s="203" t="s">
        <v>84</v>
      </c>
      <c r="AT714" s="204" t="s">
        <v>73</v>
      </c>
      <c r="AU714" s="204" t="s">
        <v>82</v>
      </c>
      <c r="AY714" s="203" t="s">
        <v>215</v>
      </c>
      <c r="BK714" s="205">
        <f>SUM(BK715:BK741)</f>
        <v>0</v>
      </c>
    </row>
    <row r="715" spans="1:65" s="2" customFormat="1" ht="21.75" customHeight="1">
      <c r="A715" s="40"/>
      <c r="B715" s="41"/>
      <c r="C715" s="208" t="s">
        <v>1118</v>
      </c>
      <c r="D715" s="208" t="s">
        <v>217</v>
      </c>
      <c r="E715" s="209" t="s">
        <v>1119</v>
      </c>
      <c r="F715" s="210" t="s">
        <v>1120</v>
      </c>
      <c r="G715" s="211" t="s">
        <v>243</v>
      </c>
      <c r="H715" s="212">
        <v>4</v>
      </c>
      <c r="I715" s="213"/>
      <c r="J715" s="214">
        <f>ROUND(I715*H715,2)</f>
        <v>0</v>
      </c>
      <c r="K715" s="210" t="s">
        <v>221</v>
      </c>
      <c r="L715" s="46"/>
      <c r="M715" s="215" t="s">
        <v>28</v>
      </c>
      <c r="N715" s="216" t="s">
        <v>45</v>
      </c>
      <c r="O715" s="86"/>
      <c r="P715" s="217">
        <f>O715*H715</f>
        <v>0</v>
      </c>
      <c r="Q715" s="217">
        <v>0</v>
      </c>
      <c r="R715" s="217">
        <f>Q715*H715</f>
        <v>0</v>
      </c>
      <c r="S715" s="217">
        <v>0.015</v>
      </c>
      <c r="T715" s="218">
        <f>S715*H715</f>
        <v>0.06</v>
      </c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R715" s="219" t="s">
        <v>313</v>
      </c>
      <c r="AT715" s="219" t="s">
        <v>217</v>
      </c>
      <c r="AU715" s="219" t="s">
        <v>84</v>
      </c>
      <c r="AY715" s="19" t="s">
        <v>215</v>
      </c>
      <c r="BE715" s="220">
        <f>IF(N715="základní",J715,0)</f>
        <v>0</v>
      </c>
      <c r="BF715" s="220">
        <f>IF(N715="snížená",J715,0)</f>
        <v>0</v>
      </c>
      <c r="BG715" s="220">
        <f>IF(N715="zákl. přenesená",J715,0)</f>
        <v>0</v>
      </c>
      <c r="BH715" s="220">
        <f>IF(N715="sníž. přenesená",J715,0)</f>
        <v>0</v>
      </c>
      <c r="BI715" s="220">
        <f>IF(N715="nulová",J715,0)</f>
        <v>0</v>
      </c>
      <c r="BJ715" s="19" t="s">
        <v>82</v>
      </c>
      <c r="BK715" s="220">
        <f>ROUND(I715*H715,2)</f>
        <v>0</v>
      </c>
      <c r="BL715" s="19" t="s">
        <v>313</v>
      </c>
      <c r="BM715" s="219" t="s">
        <v>1121</v>
      </c>
    </row>
    <row r="716" spans="1:47" s="2" customFormat="1" ht="12">
      <c r="A716" s="40"/>
      <c r="B716" s="41"/>
      <c r="C716" s="42"/>
      <c r="D716" s="221" t="s">
        <v>224</v>
      </c>
      <c r="E716" s="42"/>
      <c r="F716" s="222" t="s">
        <v>1122</v>
      </c>
      <c r="G716" s="42"/>
      <c r="H716" s="42"/>
      <c r="I716" s="223"/>
      <c r="J716" s="42"/>
      <c r="K716" s="42"/>
      <c r="L716" s="46"/>
      <c r="M716" s="224"/>
      <c r="N716" s="225"/>
      <c r="O716" s="86"/>
      <c r="P716" s="86"/>
      <c r="Q716" s="86"/>
      <c r="R716" s="86"/>
      <c r="S716" s="86"/>
      <c r="T716" s="87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T716" s="19" t="s">
        <v>224</v>
      </c>
      <c r="AU716" s="19" t="s">
        <v>84</v>
      </c>
    </row>
    <row r="717" spans="1:51" s="13" customFormat="1" ht="12">
      <c r="A717" s="13"/>
      <c r="B717" s="226"/>
      <c r="C717" s="227"/>
      <c r="D717" s="228" t="s">
        <v>226</v>
      </c>
      <c r="E717" s="229" t="s">
        <v>28</v>
      </c>
      <c r="F717" s="230" t="s">
        <v>904</v>
      </c>
      <c r="G717" s="227"/>
      <c r="H717" s="229" t="s">
        <v>28</v>
      </c>
      <c r="I717" s="231"/>
      <c r="J717" s="227"/>
      <c r="K717" s="227"/>
      <c r="L717" s="232"/>
      <c r="M717" s="233"/>
      <c r="N717" s="234"/>
      <c r="O717" s="234"/>
      <c r="P717" s="234"/>
      <c r="Q717" s="234"/>
      <c r="R717" s="234"/>
      <c r="S717" s="234"/>
      <c r="T717" s="235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36" t="s">
        <v>226</v>
      </c>
      <c r="AU717" s="236" t="s">
        <v>84</v>
      </c>
      <c r="AV717" s="13" t="s">
        <v>82</v>
      </c>
      <c r="AW717" s="13" t="s">
        <v>35</v>
      </c>
      <c r="AX717" s="13" t="s">
        <v>74</v>
      </c>
      <c r="AY717" s="236" t="s">
        <v>215</v>
      </c>
    </row>
    <row r="718" spans="1:51" s="14" customFormat="1" ht="12">
      <c r="A718" s="14"/>
      <c r="B718" s="237"/>
      <c r="C718" s="238"/>
      <c r="D718" s="228" t="s">
        <v>226</v>
      </c>
      <c r="E718" s="239" t="s">
        <v>28</v>
      </c>
      <c r="F718" s="240" t="s">
        <v>222</v>
      </c>
      <c r="G718" s="238"/>
      <c r="H718" s="241">
        <v>4</v>
      </c>
      <c r="I718" s="242"/>
      <c r="J718" s="238"/>
      <c r="K718" s="238"/>
      <c r="L718" s="243"/>
      <c r="M718" s="244"/>
      <c r="N718" s="245"/>
      <c r="O718" s="245"/>
      <c r="P718" s="245"/>
      <c r="Q718" s="245"/>
      <c r="R718" s="245"/>
      <c r="S718" s="245"/>
      <c r="T718" s="246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47" t="s">
        <v>226</v>
      </c>
      <c r="AU718" s="247" t="s">
        <v>84</v>
      </c>
      <c r="AV718" s="14" t="s">
        <v>84</v>
      </c>
      <c r="AW718" s="14" t="s">
        <v>35</v>
      </c>
      <c r="AX718" s="14" t="s">
        <v>82</v>
      </c>
      <c r="AY718" s="247" t="s">
        <v>215</v>
      </c>
    </row>
    <row r="719" spans="1:65" s="2" customFormat="1" ht="16.5" customHeight="1">
      <c r="A719" s="40"/>
      <c r="B719" s="41"/>
      <c r="C719" s="208" t="s">
        <v>1123</v>
      </c>
      <c r="D719" s="208" t="s">
        <v>217</v>
      </c>
      <c r="E719" s="209" t="s">
        <v>1124</v>
      </c>
      <c r="F719" s="210" t="s">
        <v>1125</v>
      </c>
      <c r="G719" s="211" t="s">
        <v>384</v>
      </c>
      <c r="H719" s="212">
        <v>4</v>
      </c>
      <c r="I719" s="213"/>
      <c r="J719" s="214">
        <f>ROUND(I719*H719,2)</f>
        <v>0</v>
      </c>
      <c r="K719" s="210" t="s">
        <v>221</v>
      </c>
      <c r="L719" s="46"/>
      <c r="M719" s="215" t="s">
        <v>28</v>
      </c>
      <c r="N719" s="216" t="s">
        <v>45</v>
      </c>
      <c r="O719" s="86"/>
      <c r="P719" s="217">
        <f>O719*H719</f>
        <v>0</v>
      </c>
      <c r="Q719" s="217">
        <v>0</v>
      </c>
      <c r="R719" s="217">
        <f>Q719*H719</f>
        <v>0</v>
      </c>
      <c r="S719" s="217">
        <v>0</v>
      </c>
      <c r="T719" s="218">
        <f>S719*H719</f>
        <v>0</v>
      </c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R719" s="219" t="s">
        <v>313</v>
      </c>
      <c r="AT719" s="219" t="s">
        <v>217</v>
      </c>
      <c r="AU719" s="219" t="s">
        <v>84</v>
      </c>
      <c r="AY719" s="19" t="s">
        <v>215</v>
      </c>
      <c r="BE719" s="220">
        <f>IF(N719="základní",J719,0)</f>
        <v>0</v>
      </c>
      <c r="BF719" s="220">
        <f>IF(N719="snížená",J719,0)</f>
        <v>0</v>
      </c>
      <c r="BG719" s="220">
        <f>IF(N719="zákl. přenesená",J719,0)</f>
        <v>0</v>
      </c>
      <c r="BH719" s="220">
        <f>IF(N719="sníž. přenesená",J719,0)</f>
        <v>0</v>
      </c>
      <c r="BI719" s="220">
        <f>IF(N719="nulová",J719,0)</f>
        <v>0</v>
      </c>
      <c r="BJ719" s="19" t="s">
        <v>82</v>
      </c>
      <c r="BK719" s="220">
        <f>ROUND(I719*H719,2)</f>
        <v>0</v>
      </c>
      <c r="BL719" s="19" t="s">
        <v>313</v>
      </c>
      <c r="BM719" s="219" t="s">
        <v>1126</v>
      </c>
    </row>
    <row r="720" spans="1:47" s="2" customFormat="1" ht="12">
      <c r="A720" s="40"/>
      <c r="B720" s="41"/>
      <c r="C720" s="42"/>
      <c r="D720" s="221" t="s">
        <v>224</v>
      </c>
      <c r="E720" s="42"/>
      <c r="F720" s="222" t="s">
        <v>1127</v>
      </c>
      <c r="G720" s="42"/>
      <c r="H720" s="42"/>
      <c r="I720" s="223"/>
      <c r="J720" s="42"/>
      <c r="K720" s="42"/>
      <c r="L720" s="46"/>
      <c r="M720" s="224"/>
      <c r="N720" s="225"/>
      <c r="O720" s="86"/>
      <c r="P720" s="86"/>
      <c r="Q720" s="86"/>
      <c r="R720" s="86"/>
      <c r="S720" s="86"/>
      <c r="T720" s="87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T720" s="19" t="s">
        <v>224</v>
      </c>
      <c r="AU720" s="19" t="s">
        <v>84</v>
      </c>
    </row>
    <row r="721" spans="1:51" s="13" customFormat="1" ht="12">
      <c r="A721" s="13"/>
      <c r="B721" s="226"/>
      <c r="C721" s="227"/>
      <c r="D721" s="228" t="s">
        <v>226</v>
      </c>
      <c r="E721" s="229" t="s">
        <v>28</v>
      </c>
      <c r="F721" s="230" t="s">
        <v>734</v>
      </c>
      <c r="G721" s="227"/>
      <c r="H721" s="229" t="s">
        <v>28</v>
      </c>
      <c r="I721" s="231"/>
      <c r="J721" s="227"/>
      <c r="K721" s="227"/>
      <c r="L721" s="232"/>
      <c r="M721" s="233"/>
      <c r="N721" s="234"/>
      <c r="O721" s="234"/>
      <c r="P721" s="234"/>
      <c r="Q721" s="234"/>
      <c r="R721" s="234"/>
      <c r="S721" s="234"/>
      <c r="T721" s="235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36" t="s">
        <v>226</v>
      </c>
      <c r="AU721" s="236" t="s">
        <v>84</v>
      </c>
      <c r="AV721" s="13" t="s">
        <v>82</v>
      </c>
      <c r="AW721" s="13" t="s">
        <v>35</v>
      </c>
      <c r="AX721" s="13" t="s">
        <v>74</v>
      </c>
      <c r="AY721" s="236" t="s">
        <v>215</v>
      </c>
    </row>
    <row r="722" spans="1:51" s="14" customFormat="1" ht="12">
      <c r="A722" s="14"/>
      <c r="B722" s="237"/>
      <c r="C722" s="238"/>
      <c r="D722" s="228" t="s">
        <v>226</v>
      </c>
      <c r="E722" s="239" t="s">
        <v>28</v>
      </c>
      <c r="F722" s="240" t="s">
        <v>222</v>
      </c>
      <c r="G722" s="238"/>
      <c r="H722" s="241">
        <v>4</v>
      </c>
      <c r="I722" s="242"/>
      <c r="J722" s="238"/>
      <c r="K722" s="238"/>
      <c r="L722" s="243"/>
      <c r="M722" s="244"/>
      <c r="N722" s="245"/>
      <c r="O722" s="245"/>
      <c r="P722" s="245"/>
      <c r="Q722" s="245"/>
      <c r="R722" s="245"/>
      <c r="S722" s="245"/>
      <c r="T722" s="246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47" t="s">
        <v>226</v>
      </c>
      <c r="AU722" s="247" t="s">
        <v>84</v>
      </c>
      <c r="AV722" s="14" t="s">
        <v>84</v>
      </c>
      <c r="AW722" s="14" t="s">
        <v>35</v>
      </c>
      <c r="AX722" s="14" t="s">
        <v>82</v>
      </c>
      <c r="AY722" s="247" t="s">
        <v>215</v>
      </c>
    </row>
    <row r="723" spans="1:65" s="2" customFormat="1" ht="33" customHeight="1">
      <c r="A723" s="40"/>
      <c r="B723" s="41"/>
      <c r="C723" s="259" t="s">
        <v>1128</v>
      </c>
      <c r="D723" s="259" t="s">
        <v>231</v>
      </c>
      <c r="E723" s="260" t="s">
        <v>1129</v>
      </c>
      <c r="F723" s="261" t="s">
        <v>1130</v>
      </c>
      <c r="G723" s="262" t="s">
        <v>384</v>
      </c>
      <c r="H723" s="263">
        <v>4</v>
      </c>
      <c r="I723" s="264"/>
      <c r="J723" s="265">
        <f>ROUND(I723*H723,2)</f>
        <v>0</v>
      </c>
      <c r="K723" s="261" t="s">
        <v>28</v>
      </c>
      <c r="L723" s="266"/>
      <c r="M723" s="267" t="s">
        <v>28</v>
      </c>
      <c r="N723" s="268" t="s">
        <v>45</v>
      </c>
      <c r="O723" s="86"/>
      <c r="P723" s="217">
        <f>O723*H723</f>
        <v>0</v>
      </c>
      <c r="Q723" s="217">
        <v>0.0394</v>
      </c>
      <c r="R723" s="217">
        <f>Q723*H723</f>
        <v>0.1576</v>
      </c>
      <c r="S723" s="217">
        <v>0</v>
      </c>
      <c r="T723" s="218">
        <f>S723*H723</f>
        <v>0</v>
      </c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R723" s="219" t="s">
        <v>411</v>
      </c>
      <c r="AT723" s="219" t="s">
        <v>231</v>
      </c>
      <c r="AU723" s="219" t="s">
        <v>84</v>
      </c>
      <c r="AY723" s="19" t="s">
        <v>215</v>
      </c>
      <c r="BE723" s="220">
        <f>IF(N723="základní",J723,0)</f>
        <v>0</v>
      </c>
      <c r="BF723" s="220">
        <f>IF(N723="snížená",J723,0)</f>
        <v>0</v>
      </c>
      <c r="BG723" s="220">
        <f>IF(N723="zákl. přenesená",J723,0)</f>
        <v>0</v>
      </c>
      <c r="BH723" s="220">
        <f>IF(N723="sníž. přenesená",J723,0)</f>
        <v>0</v>
      </c>
      <c r="BI723" s="220">
        <f>IF(N723="nulová",J723,0)</f>
        <v>0</v>
      </c>
      <c r="BJ723" s="19" t="s">
        <v>82</v>
      </c>
      <c r="BK723" s="220">
        <f>ROUND(I723*H723,2)</f>
        <v>0</v>
      </c>
      <c r="BL723" s="19" t="s">
        <v>313</v>
      </c>
      <c r="BM723" s="219" t="s">
        <v>1131</v>
      </c>
    </row>
    <row r="724" spans="1:51" s="13" customFormat="1" ht="12">
      <c r="A724" s="13"/>
      <c r="B724" s="226"/>
      <c r="C724" s="227"/>
      <c r="D724" s="228" t="s">
        <v>226</v>
      </c>
      <c r="E724" s="229" t="s">
        <v>28</v>
      </c>
      <c r="F724" s="230" t="s">
        <v>734</v>
      </c>
      <c r="G724" s="227"/>
      <c r="H724" s="229" t="s">
        <v>28</v>
      </c>
      <c r="I724" s="231"/>
      <c r="J724" s="227"/>
      <c r="K724" s="227"/>
      <c r="L724" s="232"/>
      <c r="M724" s="233"/>
      <c r="N724" s="234"/>
      <c r="O724" s="234"/>
      <c r="P724" s="234"/>
      <c r="Q724" s="234"/>
      <c r="R724" s="234"/>
      <c r="S724" s="234"/>
      <c r="T724" s="235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36" t="s">
        <v>226</v>
      </c>
      <c r="AU724" s="236" t="s">
        <v>84</v>
      </c>
      <c r="AV724" s="13" t="s">
        <v>82</v>
      </c>
      <c r="AW724" s="13" t="s">
        <v>35</v>
      </c>
      <c r="AX724" s="13" t="s">
        <v>74</v>
      </c>
      <c r="AY724" s="236" t="s">
        <v>215</v>
      </c>
    </row>
    <row r="725" spans="1:51" s="14" customFormat="1" ht="12">
      <c r="A725" s="14"/>
      <c r="B725" s="237"/>
      <c r="C725" s="238"/>
      <c r="D725" s="228" t="s">
        <v>226</v>
      </c>
      <c r="E725" s="239" t="s">
        <v>28</v>
      </c>
      <c r="F725" s="240" t="s">
        <v>222</v>
      </c>
      <c r="G725" s="238"/>
      <c r="H725" s="241">
        <v>4</v>
      </c>
      <c r="I725" s="242"/>
      <c r="J725" s="238"/>
      <c r="K725" s="238"/>
      <c r="L725" s="243"/>
      <c r="M725" s="244"/>
      <c r="N725" s="245"/>
      <c r="O725" s="245"/>
      <c r="P725" s="245"/>
      <c r="Q725" s="245"/>
      <c r="R725" s="245"/>
      <c r="S725" s="245"/>
      <c r="T725" s="246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47" t="s">
        <v>226</v>
      </c>
      <c r="AU725" s="247" t="s">
        <v>84</v>
      </c>
      <c r="AV725" s="14" t="s">
        <v>84</v>
      </c>
      <c r="AW725" s="14" t="s">
        <v>35</v>
      </c>
      <c r="AX725" s="14" t="s">
        <v>82</v>
      </c>
      <c r="AY725" s="247" t="s">
        <v>215</v>
      </c>
    </row>
    <row r="726" spans="1:65" s="2" customFormat="1" ht="44.25" customHeight="1">
      <c r="A726" s="40"/>
      <c r="B726" s="41"/>
      <c r="C726" s="208" t="s">
        <v>1132</v>
      </c>
      <c r="D726" s="208" t="s">
        <v>217</v>
      </c>
      <c r="E726" s="209" t="s">
        <v>1133</v>
      </c>
      <c r="F726" s="210" t="s">
        <v>1134</v>
      </c>
      <c r="G726" s="211" t="s">
        <v>384</v>
      </c>
      <c r="H726" s="212">
        <v>1</v>
      </c>
      <c r="I726" s="213"/>
      <c r="J726" s="214">
        <f>ROUND(I726*H726,2)</f>
        <v>0</v>
      </c>
      <c r="K726" s="210" t="s">
        <v>221</v>
      </c>
      <c r="L726" s="46"/>
      <c r="M726" s="215" t="s">
        <v>28</v>
      </c>
      <c r="N726" s="216" t="s">
        <v>45</v>
      </c>
      <c r="O726" s="86"/>
      <c r="P726" s="217">
        <f>O726*H726</f>
        <v>0</v>
      </c>
      <c r="Q726" s="217">
        <v>0</v>
      </c>
      <c r="R726" s="217">
        <f>Q726*H726</f>
        <v>0</v>
      </c>
      <c r="S726" s="217">
        <v>0</v>
      </c>
      <c r="T726" s="218">
        <f>S726*H726</f>
        <v>0</v>
      </c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R726" s="219" t="s">
        <v>313</v>
      </c>
      <c r="AT726" s="219" t="s">
        <v>217</v>
      </c>
      <c r="AU726" s="219" t="s">
        <v>84</v>
      </c>
      <c r="AY726" s="19" t="s">
        <v>215</v>
      </c>
      <c r="BE726" s="220">
        <f>IF(N726="základní",J726,0)</f>
        <v>0</v>
      </c>
      <c r="BF726" s="220">
        <f>IF(N726="snížená",J726,0)</f>
        <v>0</v>
      </c>
      <c r="BG726" s="220">
        <f>IF(N726="zákl. přenesená",J726,0)</f>
        <v>0</v>
      </c>
      <c r="BH726" s="220">
        <f>IF(N726="sníž. přenesená",J726,0)</f>
        <v>0</v>
      </c>
      <c r="BI726" s="220">
        <f>IF(N726="nulová",J726,0)</f>
        <v>0</v>
      </c>
      <c r="BJ726" s="19" t="s">
        <v>82</v>
      </c>
      <c r="BK726" s="220">
        <f>ROUND(I726*H726,2)</f>
        <v>0</v>
      </c>
      <c r="BL726" s="19" t="s">
        <v>313</v>
      </c>
      <c r="BM726" s="219" t="s">
        <v>1135</v>
      </c>
    </row>
    <row r="727" spans="1:47" s="2" customFormat="1" ht="12">
      <c r="A727" s="40"/>
      <c r="B727" s="41"/>
      <c r="C727" s="42"/>
      <c r="D727" s="221" t="s">
        <v>224</v>
      </c>
      <c r="E727" s="42"/>
      <c r="F727" s="222" t="s">
        <v>1136</v>
      </c>
      <c r="G727" s="42"/>
      <c r="H727" s="42"/>
      <c r="I727" s="223"/>
      <c r="J727" s="42"/>
      <c r="K727" s="42"/>
      <c r="L727" s="46"/>
      <c r="M727" s="224"/>
      <c r="N727" s="225"/>
      <c r="O727" s="86"/>
      <c r="P727" s="86"/>
      <c r="Q727" s="86"/>
      <c r="R727" s="86"/>
      <c r="S727" s="86"/>
      <c r="T727" s="87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T727" s="19" t="s">
        <v>224</v>
      </c>
      <c r="AU727" s="19" t="s">
        <v>84</v>
      </c>
    </row>
    <row r="728" spans="1:51" s="13" customFormat="1" ht="12">
      <c r="A728" s="13"/>
      <c r="B728" s="226"/>
      <c r="C728" s="227"/>
      <c r="D728" s="228" t="s">
        <v>226</v>
      </c>
      <c r="E728" s="229" t="s">
        <v>28</v>
      </c>
      <c r="F728" s="230" t="s">
        <v>255</v>
      </c>
      <c r="G728" s="227"/>
      <c r="H728" s="229" t="s">
        <v>28</v>
      </c>
      <c r="I728" s="231"/>
      <c r="J728" s="227"/>
      <c r="K728" s="227"/>
      <c r="L728" s="232"/>
      <c r="M728" s="233"/>
      <c r="N728" s="234"/>
      <c r="O728" s="234"/>
      <c r="P728" s="234"/>
      <c r="Q728" s="234"/>
      <c r="R728" s="234"/>
      <c r="S728" s="234"/>
      <c r="T728" s="235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36" t="s">
        <v>226</v>
      </c>
      <c r="AU728" s="236" t="s">
        <v>84</v>
      </c>
      <c r="AV728" s="13" t="s">
        <v>82</v>
      </c>
      <c r="AW728" s="13" t="s">
        <v>35</v>
      </c>
      <c r="AX728" s="13" t="s">
        <v>74</v>
      </c>
      <c r="AY728" s="236" t="s">
        <v>215</v>
      </c>
    </row>
    <row r="729" spans="1:51" s="14" customFormat="1" ht="12">
      <c r="A729" s="14"/>
      <c r="B729" s="237"/>
      <c r="C729" s="238"/>
      <c r="D729" s="228" t="s">
        <v>226</v>
      </c>
      <c r="E729" s="239" t="s">
        <v>28</v>
      </c>
      <c r="F729" s="240" t="s">
        <v>82</v>
      </c>
      <c r="G729" s="238"/>
      <c r="H729" s="241">
        <v>1</v>
      </c>
      <c r="I729" s="242"/>
      <c r="J729" s="238"/>
      <c r="K729" s="238"/>
      <c r="L729" s="243"/>
      <c r="M729" s="244"/>
      <c r="N729" s="245"/>
      <c r="O729" s="245"/>
      <c r="P729" s="245"/>
      <c r="Q729" s="245"/>
      <c r="R729" s="245"/>
      <c r="S729" s="245"/>
      <c r="T729" s="246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47" t="s">
        <v>226</v>
      </c>
      <c r="AU729" s="247" t="s">
        <v>84</v>
      </c>
      <c r="AV729" s="14" t="s">
        <v>84</v>
      </c>
      <c r="AW729" s="14" t="s">
        <v>35</v>
      </c>
      <c r="AX729" s="14" t="s">
        <v>82</v>
      </c>
      <c r="AY729" s="247" t="s">
        <v>215</v>
      </c>
    </row>
    <row r="730" spans="1:65" s="2" customFormat="1" ht="44.25" customHeight="1">
      <c r="A730" s="40"/>
      <c r="B730" s="41"/>
      <c r="C730" s="208" t="s">
        <v>1137</v>
      </c>
      <c r="D730" s="208" t="s">
        <v>217</v>
      </c>
      <c r="E730" s="209" t="s">
        <v>1138</v>
      </c>
      <c r="F730" s="210" t="s">
        <v>1139</v>
      </c>
      <c r="G730" s="211" t="s">
        <v>384</v>
      </c>
      <c r="H730" s="212">
        <v>1</v>
      </c>
      <c r="I730" s="213"/>
      <c r="J730" s="214">
        <f>ROUND(I730*H730,2)</f>
        <v>0</v>
      </c>
      <c r="K730" s="210" t="s">
        <v>221</v>
      </c>
      <c r="L730" s="46"/>
      <c r="M730" s="215" t="s">
        <v>28</v>
      </c>
      <c r="N730" s="216" t="s">
        <v>45</v>
      </c>
      <c r="O730" s="86"/>
      <c r="P730" s="217">
        <f>O730*H730</f>
        <v>0</v>
      </c>
      <c r="Q730" s="217">
        <v>0</v>
      </c>
      <c r="R730" s="217">
        <f>Q730*H730</f>
        <v>0</v>
      </c>
      <c r="S730" s="217">
        <v>0</v>
      </c>
      <c r="T730" s="218">
        <f>S730*H730</f>
        <v>0</v>
      </c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R730" s="219" t="s">
        <v>313</v>
      </c>
      <c r="AT730" s="219" t="s">
        <v>217</v>
      </c>
      <c r="AU730" s="219" t="s">
        <v>84</v>
      </c>
      <c r="AY730" s="19" t="s">
        <v>215</v>
      </c>
      <c r="BE730" s="220">
        <f>IF(N730="základní",J730,0)</f>
        <v>0</v>
      </c>
      <c r="BF730" s="220">
        <f>IF(N730="snížená",J730,0)</f>
        <v>0</v>
      </c>
      <c r="BG730" s="220">
        <f>IF(N730="zákl. přenesená",J730,0)</f>
        <v>0</v>
      </c>
      <c r="BH730" s="220">
        <f>IF(N730="sníž. přenesená",J730,0)</f>
        <v>0</v>
      </c>
      <c r="BI730" s="220">
        <f>IF(N730="nulová",J730,0)</f>
        <v>0</v>
      </c>
      <c r="BJ730" s="19" t="s">
        <v>82</v>
      </c>
      <c r="BK730" s="220">
        <f>ROUND(I730*H730,2)</f>
        <v>0</v>
      </c>
      <c r="BL730" s="19" t="s">
        <v>313</v>
      </c>
      <c r="BM730" s="219" t="s">
        <v>1140</v>
      </c>
    </row>
    <row r="731" spans="1:47" s="2" customFormat="1" ht="12">
      <c r="A731" s="40"/>
      <c r="B731" s="41"/>
      <c r="C731" s="42"/>
      <c r="D731" s="221" t="s">
        <v>224</v>
      </c>
      <c r="E731" s="42"/>
      <c r="F731" s="222" t="s">
        <v>1141</v>
      </c>
      <c r="G731" s="42"/>
      <c r="H731" s="42"/>
      <c r="I731" s="223"/>
      <c r="J731" s="42"/>
      <c r="K731" s="42"/>
      <c r="L731" s="46"/>
      <c r="M731" s="224"/>
      <c r="N731" s="225"/>
      <c r="O731" s="86"/>
      <c r="P731" s="86"/>
      <c r="Q731" s="86"/>
      <c r="R731" s="86"/>
      <c r="S731" s="86"/>
      <c r="T731" s="87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T731" s="19" t="s">
        <v>224</v>
      </c>
      <c r="AU731" s="19" t="s">
        <v>84</v>
      </c>
    </row>
    <row r="732" spans="1:51" s="13" customFormat="1" ht="12">
      <c r="A732" s="13"/>
      <c r="B732" s="226"/>
      <c r="C732" s="227"/>
      <c r="D732" s="228" t="s">
        <v>226</v>
      </c>
      <c r="E732" s="229" t="s">
        <v>28</v>
      </c>
      <c r="F732" s="230" t="s">
        <v>255</v>
      </c>
      <c r="G732" s="227"/>
      <c r="H732" s="229" t="s">
        <v>28</v>
      </c>
      <c r="I732" s="231"/>
      <c r="J732" s="227"/>
      <c r="K732" s="227"/>
      <c r="L732" s="232"/>
      <c r="M732" s="233"/>
      <c r="N732" s="234"/>
      <c r="O732" s="234"/>
      <c r="P732" s="234"/>
      <c r="Q732" s="234"/>
      <c r="R732" s="234"/>
      <c r="S732" s="234"/>
      <c r="T732" s="235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36" t="s">
        <v>226</v>
      </c>
      <c r="AU732" s="236" t="s">
        <v>84</v>
      </c>
      <c r="AV732" s="13" t="s">
        <v>82</v>
      </c>
      <c r="AW732" s="13" t="s">
        <v>35</v>
      </c>
      <c r="AX732" s="13" t="s">
        <v>74</v>
      </c>
      <c r="AY732" s="236" t="s">
        <v>215</v>
      </c>
    </row>
    <row r="733" spans="1:51" s="14" customFormat="1" ht="12">
      <c r="A733" s="14"/>
      <c r="B733" s="237"/>
      <c r="C733" s="238"/>
      <c r="D733" s="228" t="s">
        <v>226</v>
      </c>
      <c r="E733" s="239" t="s">
        <v>28</v>
      </c>
      <c r="F733" s="240" t="s">
        <v>82</v>
      </c>
      <c r="G733" s="238"/>
      <c r="H733" s="241">
        <v>1</v>
      </c>
      <c r="I733" s="242"/>
      <c r="J733" s="238"/>
      <c r="K733" s="238"/>
      <c r="L733" s="243"/>
      <c r="M733" s="244"/>
      <c r="N733" s="245"/>
      <c r="O733" s="245"/>
      <c r="P733" s="245"/>
      <c r="Q733" s="245"/>
      <c r="R733" s="245"/>
      <c r="S733" s="245"/>
      <c r="T733" s="246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47" t="s">
        <v>226</v>
      </c>
      <c r="AU733" s="247" t="s">
        <v>84</v>
      </c>
      <c r="AV733" s="14" t="s">
        <v>84</v>
      </c>
      <c r="AW733" s="14" t="s">
        <v>35</v>
      </c>
      <c r="AX733" s="14" t="s">
        <v>82</v>
      </c>
      <c r="AY733" s="247" t="s">
        <v>215</v>
      </c>
    </row>
    <row r="734" spans="1:65" s="2" customFormat="1" ht="24.15" customHeight="1">
      <c r="A734" s="40"/>
      <c r="B734" s="41"/>
      <c r="C734" s="208" t="s">
        <v>1142</v>
      </c>
      <c r="D734" s="208" t="s">
        <v>217</v>
      </c>
      <c r="E734" s="209" t="s">
        <v>1143</v>
      </c>
      <c r="F734" s="210" t="s">
        <v>1144</v>
      </c>
      <c r="G734" s="211" t="s">
        <v>384</v>
      </c>
      <c r="H734" s="212">
        <v>10</v>
      </c>
      <c r="I734" s="213"/>
      <c r="J734" s="214">
        <f>ROUND(I734*H734,2)</f>
        <v>0</v>
      </c>
      <c r="K734" s="210" t="s">
        <v>28</v>
      </c>
      <c r="L734" s="46"/>
      <c r="M734" s="215" t="s">
        <v>28</v>
      </c>
      <c r="N734" s="216" t="s">
        <v>45</v>
      </c>
      <c r="O734" s="86"/>
      <c r="P734" s="217">
        <f>O734*H734</f>
        <v>0</v>
      </c>
      <c r="Q734" s="217">
        <v>0</v>
      </c>
      <c r="R734" s="217">
        <f>Q734*H734</f>
        <v>0</v>
      </c>
      <c r="S734" s="217">
        <v>0</v>
      </c>
      <c r="T734" s="218">
        <f>S734*H734</f>
        <v>0</v>
      </c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R734" s="219" t="s">
        <v>313</v>
      </c>
      <c r="AT734" s="219" t="s">
        <v>217</v>
      </c>
      <c r="AU734" s="219" t="s">
        <v>84</v>
      </c>
      <c r="AY734" s="19" t="s">
        <v>215</v>
      </c>
      <c r="BE734" s="220">
        <f>IF(N734="základní",J734,0)</f>
        <v>0</v>
      </c>
      <c r="BF734" s="220">
        <f>IF(N734="snížená",J734,0)</f>
        <v>0</v>
      </c>
      <c r="BG734" s="220">
        <f>IF(N734="zákl. přenesená",J734,0)</f>
        <v>0</v>
      </c>
      <c r="BH734" s="220">
        <f>IF(N734="sníž. přenesená",J734,0)</f>
        <v>0</v>
      </c>
      <c r="BI734" s="220">
        <f>IF(N734="nulová",J734,0)</f>
        <v>0</v>
      </c>
      <c r="BJ734" s="19" t="s">
        <v>82</v>
      </c>
      <c r="BK734" s="220">
        <f>ROUND(I734*H734,2)</f>
        <v>0</v>
      </c>
      <c r="BL734" s="19" t="s">
        <v>313</v>
      </c>
      <c r="BM734" s="219" t="s">
        <v>1145</v>
      </c>
    </row>
    <row r="735" spans="1:51" s="13" customFormat="1" ht="12">
      <c r="A735" s="13"/>
      <c r="B735" s="226"/>
      <c r="C735" s="227"/>
      <c r="D735" s="228" t="s">
        <v>226</v>
      </c>
      <c r="E735" s="229" t="s">
        <v>28</v>
      </c>
      <c r="F735" s="230" t="s">
        <v>227</v>
      </c>
      <c r="G735" s="227"/>
      <c r="H735" s="229" t="s">
        <v>28</v>
      </c>
      <c r="I735" s="231"/>
      <c r="J735" s="227"/>
      <c r="K735" s="227"/>
      <c r="L735" s="232"/>
      <c r="M735" s="233"/>
      <c r="N735" s="234"/>
      <c r="O735" s="234"/>
      <c r="P735" s="234"/>
      <c r="Q735" s="234"/>
      <c r="R735" s="234"/>
      <c r="S735" s="234"/>
      <c r="T735" s="235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36" t="s">
        <v>226</v>
      </c>
      <c r="AU735" s="236" t="s">
        <v>84</v>
      </c>
      <c r="AV735" s="13" t="s">
        <v>82</v>
      </c>
      <c r="AW735" s="13" t="s">
        <v>35</v>
      </c>
      <c r="AX735" s="13" t="s">
        <v>74</v>
      </c>
      <c r="AY735" s="236" t="s">
        <v>215</v>
      </c>
    </row>
    <row r="736" spans="1:51" s="14" customFormat="1" ht="12">
      <c r="A736" s="14"/>
      <c r="B736" s="237"/>
      <c r="C736" s="238"/>
      <c r="D736" s="228" t="s">
        <v>226</v>
      </c>
      <c r="E736" s="239" t="s">
        <v>28</v>
      </c>
      <c r="F736" s="240" t="s">
        <v>1146</v>
      </c>
      <c r="G736" s="238"/>
      <c r="H736" s="241">
        <v>10</v>
      </c>
      <c r="I736" s="242"/>
      <c r="J736" s="238"/>
      <c r="K736" s="238"/>
      <c r="L736" s="243"/>
      <c r="M736" s="244"/>
      <c r="N736" s="245"/>
      <c r="O736" s="245"/>
      <c r="P736" s="245"/>
      <c r="Q736" s="245"/>
      <c r="R736" s="245"/>
      <c r="S736" s="245"/>
      <c r="T736" s="246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47" t="s">
        <v>226</v>
      </c>
      <c r="AU736" s="247" t="s">
        <v>84</v>
      </c>
      <c r="AV736" s="14" t="s">
        <v>84</v>
      </c>
      <c r="AW736" s="14" t="s">
        <v>35</v>
      </c>
      <c r="AX736" s="14" t="s">
        <v>82</v>
      </c>
      <c r="AY736" s="247" t="s">
        <v>215</v>
      </c>
    </row>
    <row r="737" spans="1:65" s="2" customFormat="1" ht="16.5" customHeight="1">
      <c r="A737" s="40"/>
      <c r="B737" s="41"/>
      <c r="C737" s="259" t="s">
        <v>1147</v>
      </c>
      <c r="D737" s="259" t="s">
        <v>231</v>
      </c>
      <c r="E737" s="260" t="s">
        <v>1148</v>
      </c>
      <c r="F737" s="261" t="s">
        <v>1149</v>
      </c>
      <c r="G737" s="262" t="s">
        <v>384</v>
      </c>
      <c r="H737" s="263">
        <v>10</v>
      </c>
      <c r="I737" s="264"/>
      <c r="J737" s="265">
        <f>ROUND(I737*H737,2)</f>
        <v>0</v>
      </c>
      <c r="K737" s="261" t="s">
        <v>28</v>
      </c>
      <c r="L737" s="266"/>
      <c r="M737" s="267" t="s">
        <v>28</v>
      </c>
      <c r="N737" s="268" t="s">
        <v>45</v>
      </c>
      <c r="O737" s="86"/>
      <c r="P737" s="217">
        <f>O737*H737</f>
        <v>0</v>
      </c>
      <c r="Q737" s="217">
        <v>0.00046</v>
      </c>
      <c r="R737" s="217">
        <f>Q737*H737</f>
        <v>0.0046</v>
      </c>
      <c r="S737" s="217">
        <v>0</v>
      </c>
      <c r="T737" s="218">
        <f>S737*H737</f>
        <v>0</v>
      </c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R737" s="219" t="s">
        <v>411</v>
      </c>
      <c r="AT737" s="219" t="s">
        <v>231</v>
      </c>
      <c r="AU737" s="219" t="s">
        <v>84</v>
      </c>
      <c r="AY737" s="19" t="s">
        <v>215</v>
      </c>
      <c r="BE737" s="220">
        <f>IF(N737="základní",J737,0)</f>
        <v>0</v>
      </c>
      <c r="BF737" s="220">
        <f>IF(N737="snížená",J737,0)</f>
        <v>0</v>
      </c>
      <c r="BG737" s="220">
        <f>IF(N737="zákl. přenesená",J737,0)</f>
        <v>0</v>
      </c>
      <c r="BH737" s="220">
        <f>IF(N737="sníž. přenesená",J737,0)</f>
        <v>0</v>
      </c>
      <c r="BI737" s="220">
        <f>IF(N737="nulová",J737,0)</f>
        <v>0</v>
      </c>
      <c r="BJ737" s="19" t="s">
        <v>82</v>
      </c>
      <c r="BK737" s="220">
        <f>ROUND(I737*H737,2)</f>
        <v>0</v>
      </c>
      <c r="BL737" s="19" t="s">
        <v>313</v>
      </c>
      <c r="BM737" s="219" t="s">
        <v>1150</v>
      </c>
    </row>
    <row r="738" spans="1:51" s="13" customFormat="1" ht="12">
      <c r="A738" s="13"/>
      <c r="B738" s="226"/>
      <c r="C738" s="227"/>
      <c r="D738" s="228" t="s">
        <v>226</v>
      </c>
      <c r="E738" s="229" t="s">
        <v>28</v>
      </c>
      <c r="F738" s="230" t="s">
        <v>227</v>
      </c>
      <c r="G738" s="227"/>
      <c r="H738" s="229" t="s">
        <v>28</v>
      </c>
      <c r="I738" s="231"/>
      <c r="J738" s="227"/>
      <c r="K738" s="227"/>
      <c r="L738" s="232"/>
      <c r="M738" s="233"/>
      <c r="N738" s="234"/>
      <c r="O738" s="234"/>
      <c r="P738" s="234"/>
      <c r="Q738" s="234"/>
      <c r="R738" s="234"/>
      <c r="S738" s="234"/>
      <c r="T738" s="235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36" t="s">
        <v>226</v>
      </c>
      <c r="AU738" s="236" t="s">
        <v>84</v>
      </c>
      <c r="AV738" s="13" t="s">
        <v>82</v>
      </c>
      <c r="AW738" s="13" t="s">
        <v>35</v>
      </c>
      <c r="AX738" s="13" t="s">
        <v>74</v>
      </c>
      <c r="AY738" s="236" t="s">
        <v>215</v>
      </c>
    </row>
    <row r="739" spans="1:51" s="14" customFormat="1" ht="12">
      <c r="A739" s="14"/>
      <c r="B739" s="237"/>
      <c r="C739" s="238"/>
      <c r="D739" s="228" t="s">
        <v>226</v>
      </c>
      <c r="E739" s="239" t="s">
        <v>28</v>
      </c>
      <c r="F739" s="240" t="s">
        <v>1146</v>
      </c>
      <c r="G739" s="238"/>
      <c r="H739" s="241">
        <v>10</v>
      </c>
      <c r="I739" s="242"/>
      <c r="J739" s="238"/>
      <c r="K739" s="238"/>
      <c r="L739" s="243"/>
      <c r="M739" s="244"/>
      <c r="N739" s="245"/>
      <c r="O739" s="245"/>
      <c r="P739" s="245"/>
      <c r="Q739" s="245"/>
      <c r="R739" s="245"/>
      <c r="S739" s="245"/>
      <c r="T739" s="246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47" t="s">
        <v>226</v>
      </c>
      <c r="AU739" s="247" t="s">
        <v>84</v>
      </c>
      <c r="AV739" s="14" t="s">
        <v>84</v>
      </c>
      <c r="AW739" s="14" t="s">
        <v>35</v>
      </c>
      <c r="AX739" s="14" t="s">
        <v>82</v>
      </c>
      <c r="AY739" s="247" t="s">
        <v>215</v>
      </c>
    </row>
    <row r="740" spans="1:65" s="2" customFormat="1" ht="49.05" customHeight="1">
      <c r="A740" s="40"/>
      <c r="B740" s="41"/>
      <c r="C740" s="208" t="s">
        <v>1151</v>
      </c>
      <c r="D740" s="208" t="s">
        <v>217</v>
      </c>
      <c r="E740" s="209" t="s">
        <v>1152</v>
      </c>
      <c r="F740" s="210" t="s">
        <v>1153</v>
      </c>
      <c r="G740" s="211" t="s">
        <v>234</v>
      </c>
      <c r="H740" s="212">
        <v>0.162</v>
      </c>
      <c r="I740" s="213"/>
      <c r="J740" s="214">
        <f>ROUND(I740*H740,2)</f>
        <v>0</v>
      </c>
      <c r="K740" s="210" t="s">
        <v>221</v>
      </c>
      <c r="L740" s="46"/>
      <c r="M740" s="215" t="s">
        <v>28</v>
      </c>
      <c r="N740" s="216" t="s">
        <v>45</v>
      </c>
      <c r="O740" s="86"/>
      <c r="P740" s="217">
        <f>O740*H740</f>
        <v>0</v>
      </c>
      <c r="Q740" s="217">
        <v>0</v>
      </c>
      <c r="R740" s="217">
        <f>Q740*H740</f>
        <v>0</v>
      </c>
      <c r="S740" s="217">
        <v>0</v>
      </c>
      <c r="T740" s="218">
        <f>S740*H740</f>
        <v>0</v>
      </c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R740" s="219" t="s">
        <v>313</v>
      </c>
      <c r="AT740" s="219" t="s">
        <v>217</v>
      </c>
      <c r="AU740" s="219" t="s">
        <v>84</v>
      </c>
      <c r="AY740" s="19" t="s">
        <v>215</v>
      </c>
      <c r="BE740" s="220">
        <f>IF(N740="základní",J740,0)</f>
        <v>0</v>
      </c>
      <c r="BF740" s="220">
        <f>IF(N740="snížená",J740,0)</f>
        <v>0</v>
      </c>
      <c r="BG740" s="220">
        <f>IF(N740="zákl. přenesená",J740,0)</f>
        <v>0</v>
      </c>
      <c r="BH740" s="220">
        <f>IF(N740="sníž. přenesená",J740,0)</f>
        <v>0</v>
      </c>
      <c r="BI740" s="220">
        <f>IF(N740="nulová",J740,0)</f>
        <v>0</v>
      </c>
      <c r="BJ740" s="19" t="s">
        <v>82</v>
      </c>
      <c r="BK740" s="220">
        <f>ROUND(I740*H740,2)</f>
        <v>0</v>
      </c>
      <c r="BL740" s="19" t="s">
        <v>313</v>
      </c>
      <c r="BM740" s="219" t="s">
        <v>1154</v>
      </c>
    </row>
    <row r="741" spans="1:47" s="2" customFormat="1" ht="12">
      <c r="A741" s="40"/>
      <c r="B741" s="41"/>
      <c r="C741" s="42"/>
      <c r="D741" s="221" t="s">
        <v>224</v>
      </c>
      <c r="E741" s="42"/>
      <c r="F741" s="222" t="s">
        <v>1155</v>
      </c>
      <c r="G741" s="42"/>
      <c r="H741" s="42"/>
      <c r="I741" s="223"/>
      <c r="J741" s="42"/>
      <c r="K741" s="42"/>
      <c r="L741" s="46"/>
      <c r="M741" s="224"/>
      <c r="N741" s="225"/>
      <c r="O741" s="86"/>
      <c r="P741" s="86"/>
      <c r="Q741" s="86"/>
      <c r="R741" s="86"/>
      <c r="S741" s="86"/>
      <c r="T741" s="87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T741" s="19" t="s">
        <v>224</v>
      </c>
      <c r="AU741" s="19" t="s">
        <v>84</v>
      </c>
    </row>
    <row r="742" spans="1:63" s="12" customFormat="1" ht="22.8" customHeight="1">
      <c r="A742" s="12"/>
      <c r="B742" s="192"/>
      <c r="C742" s="193"/>
      <c r="D742" s="194" t="s">
        <v>73</v>
      </c>
      <c r="E742" s="206" t="s">
        <v>1156</v>
      </c>
      <c r="F742" s="206" t="s">
        <v>1157</v>
      </c>
      <c r="G742" s="193"/>
      <c r="H742" s="193"/>
      <c r="I742" s="196"/>
      <c r="J742" s="207">
        <f>BK742</f>
        <v>0</v>
      </c>
      <c r="K742" s="193"/>
      <c r="L742" s="198"/>
      <c r="M742" s="199"/>
      <c r="N742" s="200"/>
      <c r="O742" s="200"/>
      <c r="P742" s="201">
        <f>SUM(P743:P827)</f>
        <v>0</v>
      </c>
      <c r="Q742" s="200"/>
      <c r="R742" s="201">
        <f>SUM(R743:R827)</f>
        <v>0.66875864</v>
      </c>
      <c r="S742" s="200"/>
      <c r="T742" s="202">
        <f>SUM(T743:T827)</f>
        <v>0</v>
      </c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R742" s="203" t="s">
        <v>84</v>
      </c>
      <c r="AT742" s="204" t="s">
        <v>73</v>
      </c>
      <c r="AU742" s="204" t="s">
        <v>82</v>
      </c>
      <c r="AY742" s="203" t="s">
        <v>215</v>
      </c>
      <c r="BK742" s="205">
        <f>SUM(BK743:BK827)</f>
        <v>0</v>
      </c>
    </row>
    <row r="743" spans="1:65" s="2" customFormat="1" ht="24.15" customHeight="1">
      <c r="A743" s="40"/>
      <c r="B743" s="41"/>
      <c r="C743" s="208" t="s">
        <v>1158</v>
      </c>
      <c r="D743" s="208" t="s">
        <v>217</v>
      </c>
      <c r="E743" s="209" t="s">
        <v>1159</v>
      </c>
      <c r="F743" s="210" t="s">
        <v>1160</v>
      </c>
      <c r="G743" s="211" t="s">
        <v>243</v>
      </c>
      <c r="H743" s="212">
        <v>5.6</v>
      </c>
      <c r="I743" s="213"/>
      <c r="J743" s="214">
        <f>ROUND(I743*H743,2)</f>
        <v>0</v>
      </c>
      <c r="K743" s="210" t="s">
        <v>221</v>
      </c>
      <c r="L743" s="46"/>
      <c r="M743" s="215" t="s">
        <v>28</v>
      </c>
      <c r="N743" s="216" t="s">
        <v>45</v>
      </c>
      <c r="O743" s="86"/>
      <c r="P743" s="217">
        <f>O743*H743</f>
        <v>0</v>
      </c>
      <c r="Q743" s="217">
        <v>0.00021</v>
      </c>
      <c r="R743" s="217">
        <f>Q743*H743</f>
        <v>0.001176</v>
      </c>
      <c r="S743" s="217">
        <v>0</v>
      </c>
      <c r="T743" s="218">
        <f>S743*H743</f>
        <v>0</v>
      </c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R743" s="219" t="s">
        <v>313</v>
      </c>
      <c r="AT743" s="219" t="s">
        <v>217</v>
      </c>
      <c r="AU743" s="219" t="s">
        <v>84</v>
      </c>
      <c r="AY743" s="19" t="s">
        <v>215</v>
      </c>
      <c r="BE743" s="220">
        <f>IF(N743="základní",J743,0)</f>
        <v>0</v>
      </c>
      <c r="BF743" s="220">
        <f>IF(N743="snížená",J743,0)</f>
        <v>0</v>
      </c>
      <c r="BG743" s="220">
        <f>IF(N743="zákl. přenesená",J743,0)</f>
        <v>0</v>
      </c>
      <c r="BH743" s="220">
        <f>IF(N743="sníž. přenesená",J743,0)</f>
        <v>0</v>
      </c>
      <c r="BI743" s="220">
        <f>IF(N743="nulová",J743,0)</f>
        <v>0</v>
      </c>
      <c r="BJ743" s="19" t="s">
        <v>82</v>
      </c>
      <c r="BK743" s="220">
        <f>ROUND(I743*H743,2)</f>
        <v>0</v>
      </c>
      <c r="BL743" s="19" t="s">
        <v>313</v>
      </c>
      <c r="BM743" s="219" t="s">
        <v>1161</v>
      </c>
    </row>
    <row r="744" spans="1:47" s="2" customFormat="1" ht="12">
      <c r="A744" s="40"/>
      <c r="B744" s="41"/>
      <c r="C744" s="42"/>
      <c r="D744" s="221" t="s">
        <v>224</v>
      </c>
      <c r="E744" s="42"/>
      <c r="F744" s="222" t="s">
        <v>1162</v>
      </c>
      <c r="G744" s="42"/>
      <c r="H744" s="42"/>
      <c r="I744" s="223"/>
      <c r="J744" s="42"/>
      <c r="K744" s="42"/>
      <c r="L744" s="46"/>
      <c r="M744" s="224"/>
      <c r="N744" s="225"/>
      <c r="O744" s="86"/>
      <c r="P744" s="86"/>
      <c r="Q744" s="86"/>
      <c r="R744" s="86"/>
      <c r="S744" s="86"/>
      <c r="T744" s="87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T744" s="19" t="s">
        <v>224</v>
      </c>
      <c r="AU744" s="19" t="s">
        <v>84</v>
      </c>
    </row>
    <row r="745" spans="1:51" s="13" customFormat="1" ht="12">
      <c r="A745" s="13"/>
      <c r="B745" s="226"/>
      <c r="C745" s="227"/>
      <c r="D745" s="228" t="s">
        <v>226</v>
      </c>
      <c r="E745" s="229" t="s">
        <v>28</v>
      </c>
      <c r="F745" s="230" t="s">
        <v>227</v>
      </c>
      <c r="G745" s="227"/>
      <c r="H745" s="229" t="s">
        <v>28</v>
      </c>
      <c r="I745" s="231"/>
      <c r="J745" s="227"/>
      <c r="K745" s="227"/>
      <c r="L745" s="232"/>
      <c r="M745" s="233"/>
      <c r="N745" s="234"/>
      <c r="O745" s="234"/>
      <c r="P745" s="234"/>
      <c r="Q745" s="234"/>
      <c r="R745" s="234"/>
      <c r="S745" s="234"/>
      <c r="T745" s="235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36" t="s">
        <v>226</v>
      </c>
      <c r="AU745" s="236" t="s">
        <v>84</v>
      </c>
      <c r="AV745" s="13" t="s">
        <v>82</v>
      </c>
      <c r="AW745" s="13" t="s">
        <v>35</v>
      </c>
      <c r="AX745" s="13" t="s">
        <v>74</v>
      </c>
      <c r="AY745" s="236" t="s">
        <v>215</v>
      </c>
    </row>
    <row r="746" spans="1:51" s="14" customFormat="1" ht="12">
      <c r="A746" s="14"/>
      <c r="B746" s="237"/>
      <c r="C746" s="238"/>
      <c r="D746" s="228" t="s">
        <v>226</v>
      </c>
      <c r="E746" s="239" t="s">
        <v>28</v>
      </c>
      <c r="F746" s="240" t="s">
        <v>1163</v>
      </c>
      <c r="G746" s="238"/>
      <c r="H746" s="241">
        <v>5.6</v>
      </c>
      <c r="I746" s="242"/>
      <c r="J746" s="238"/>
      <c r="K746" s="238"/>
      <c r="L746" s="243"/>
      <c r="M746" s="244"/>
      <c r="N746" s="245"/>
      <c r="O746" s="245"/>
      <c r="P746" s="245"/>
      <c r="Q746" s="245"/>
      <c r="R746" s="245"/>
      <c r="S746" s="245"/>
      <c r="T746" s="246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47" t="s">
        <v>226</v>
      </c>
      <c r="AU746" s="247" t="s">
        <v>84</v>
      </c>
      <c r="AV746" s="14" t="s">
        <v>84</v>
      </c>
      <c r="AW746" s="14" t="s">
        <v>35</v>
      </c>
      <c r="AX746" s="14" t="s">
        <v>82</v>
      </c>
      <c r="AY746" s="247" t="s">
        <v>215</v>
      </c>
    </row>
    <row r="747" spans="1:65" s="2" customFormat="1" ht="24.15" customHeight="1">
      <c r="A747" s="40"/>
      <c r="B747" s="41"/>
      <c r="C747" s="208" t="s">
        <v>1164</v>
      </c>
      <c r="D747" s="208" t="s">
        <v>217</v>
      </c>
      <c r="E747" s="209" t="s">
        <v>1165</v>
      </c>
      <c r="F747" s="210" t="s">
        <v>1166</v>
      </c>
      <c r="G747" s="211" t="s">
        <v>243</v>
      </c>
      <c r="H747" s="212">
        <v>600.62</v>
      </c>
      <c r="I747" s="213"/>
      <c r="J747" s="214">
        <f>ROUND(I747*H747,2)</f>
        <v>0</v>
      </c>
      <c r="K747" s="210" t="s">
        <v>221</v>
      </c>
      <c r="L747" s="46"/>
      <c r="M747" s="215" t="s">
        <v>28</v>
      </c>
      <c r="N747" s="216" t="s">
        <v>45</v>
      </c>
      <c r="O747" s="86"/>
      <c r="P747" s="217">
        <f>O747*H747</f>
        <v>0</v>
      </c>
      <c r="Q747" s="217">
        <v>2E-05</v>
      </c>
      <c r="R747" s="217">
        <f>Q747*H747</f>
        <v>0.012012400000000001</v>
      </c>
      <c r="S747" s="217">
        <v>0</v>
      </c>
      <c r="T747" s="218">
        <f>S747*H747</f>
        <v>0</v>
      </c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R747" s="219" t="s">
        <v>313</v>
      </c>
      <c r="AT747" s="219" t="s">
        <v>217</v>
      </c>
      <c r="AU747" s="219" t="s">
        <v>84</v>
      </c>
      <c r="AY747" s="19" t="s">
        <v>215</v>
      </c>
      <c r="BE747" s="220">
        <f>IF(N747="základní",J747,0)</f>
        <v>0</v>
      </c>
      <c r="BF747" s="220">
        <f>IF(N747="snížená",J747,0)</f>
        <v>0</v>
      </c>
      <c r="BG747" s="220">
        <f>IF(N747="zákl. přenesená",J747,0)</f>
        <v>0</v>
      </c>
      <c r="BH747" s="220">
        <f>IF(N747="sníž. přenesená",J747,0)</f>
        <v>0</v>
      </c>
      <c r="BI747" s="220">
        <f>IF(N747="nulová",J747,0)</f>
        <v>0</v>
      </c>
      <c r="BJ747" s="19" t="s">
        <v>82</v>
      </c>
      <c r="BK747" s="220">
        <f>ROUND(I747*H747,2)</f>
        <v>0</v>
      </c>
      <c r="BL747" s="19" t="s">
        <v>313</v>
      </c>
      <c r="BM747" s="219" t="s">
        <v>1167</v>
      </c>
    </row>
    <row r="748" spans="1:47" s="2" customFormat="1" ht="12">
      <c r="A748" s="40"/>
      <c r="B748" s="41"/>
      <c r="C748" s="42"/>
      <c r="D748" s="221" t="s">
        <v>224</v>
      </c>
      <c r="E748" s="42"/>
      <c r="F748" s="222" t="s">
        <v>1168</v>
      </c>
      <c r="G748" s="42"/>
      <c r="H748" s="42"/>
      <c r="I748" s="223"/>
      <c r="J748" s="42"/>
      <c r="K748" s="42"/>
      <c r="L748" s="46"/>
      <c r="M748" s="224"/>
      <c r="N748" s="225"/>
      <c r="O748" s="86"/>
      <c r="P748" s="86"/>
      <c r="Q748" s="86"/>
      <c r="R748" s="86"/>
      <c r="S748" s="86"/>
      <c r="T748" s="87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T748" s="19" t="s">
        <v>224</v>
      </c>
      <c r="AU748" s="19" t="s">
        <v>84</v>
      </c>
    </row>
    <row r="749" spans="1:51" s="13" customFormat="1" ht="12">
      <c r="A749" s="13"/>
      <c r="B749" s="226"/>
      <c r="C749" s="227"/>
      <c r="D749" s="228" t="s">
        <v>226</v>
      </c>
      <c r="E749" s="229" t="s">
        <v>28</v>
      </c>
      <c r="F749" s="230" t="s">
        <v>227</v>
      </c>
      <c r="G749" s="227"/>
      <c r="H749" s="229" t="s">
        <v>28</v>
      </c>
      <c r="I749" s="231"/>
      <c r="J749" s="227"/>
      <c r="K749" s="227"/>
      <c r="L749" s="232"/>
      <c r="M749" s="233"/>
      <c r="N749" s="234"/>
      <c r="O749" s="234"/>
      <c r="P749" s="234"/>
      <c r="Q749" s="234"/>
      <c r="R749" s="234"/>
      <c r="S749" s="234"/>
      <c r="T749" s="235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36" t="s">
        <v>226</v>
      </c>
      <c r="AU749" s="236" t="s">
        <v>84</v>
      </c>
      <c r="AV749" s="13" t="s">
        <v>82</v>
      </c>
      <c r="AW749" s="13" t="s">
        <v>35</v>
      </c>
      <c r="AX749" s="13" t="s">
        <v>74</v>
      </c>
      <c r="AY749" s="236" t="s">
        <v>215</v>
      </c>
    </row>
    <row r="750" spans="1:51" s="14" customFormat="1" ht="12">
      <c r="A750" s="14"/>
      <c r="B750" s="237"/>
      <c r="C750" s="238"/>
      <c r="D750" s="228" t="s">
        <v>226</v>
      </c>
      <c r="E750" s="239" t="s">
        <v>28</v>
      </c>
      <c r="F750" s="240" t="s">
        <v>1169</v>
      </c>
      <c r="G750" s="238"/>
      <c r="H750" s="241">
        <v>28.511</v>
      </c>
      <c r="I750" s="242"/>
      <c r="J750" s="238"/>
      <c r="K750" s="238"/>
      <c r="L750" s="243"/>
      <c r="M750" s="244"/>
      <c r="N750" s="245"/>
      <c r="O750" s="245"/>
      <c r="P750" s="245"/>
      <c r="Q750" s="245"/>
      <c r="R750" s="245"/>
      <c r="S750" s="245"/>
      <c r="T750" s="246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47" t="s">
        <v>226</v>
      </c>
      <c r="AU750" s="247" t="s">
        <v>84</v>
      </c>
      <c r="AV750" s="14" t="s">
        <v>84</v>
      </c>
      <c r="AW750" s="14" t="s">
        <v>35</v>
      </c>
      <c r="AX750" s="14" t="s">
        <v>74</v>
      </c>
      <c r="AY750" s="247" t="s">
        <v>215</v>
      </c>
    </row>
    <row r="751" spans="1:51" s="14" customFormat="1" ht="12">
      <c r="A751" s="14"/>
      <c r="B751" s="237"/>
      <c r="C751" s="238"/>
      <c r="D751" s="228" t="s">
        <v>226</v>
      </c>
      <c r="E751" s="239" t="s">
        <v>28</v>
      </c>
      <c r="F751" s="240" t="s">
        <v>1170</v>
      </c>
      <c r="G751" s="238"/>
      <c r="H751" s="241">
        <v>36.884</v>
      </c>
      <c r="I751" s="242"/>
      <c r="J751" s="238"/>
      <c r="K751" s="238"/>
      <c r="L751" s="243"/>
      <c r="M751" s="244"/>
      <c r="N751" s="245"/>
      <c r="O751" s="245"/>
      <c r="P751" s="245"/>
      <c r="Q751" s="245"/>
      <c r="R751" s="245"/>
      <c r="S751" s="245"/>
      <c r="T751" s="246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47" t="s">
        <v>226</v>
      </c>
      <c r="AU751" s="247" t="s">
        <v>84</v>
      </c>
      <c r="AV751" s="14" t="s">
        <v>84</v>
      </c>
      <c r="AW751" s="14" t="s">
        <v>35</v>
      </c>
      <c r="AX751" s="14" t="s">
        <v>74</v>
      </c>
      <c r="AY751" s="247" t="s">
        <v>215</v>
      </c>
    </row>
    <row r="752" spans="1:51" s="14" customFormat="1" ht="12">
      <c r="A752" s="14"/>
      <c r="B752" s="237"/>
      <c r="C752" s="238"/>
      <c r="D752" s="228" t="s">
        <v>226</v>
      </c>
      <c r="E752" s="239" t="s">
        <v>28</v>
      </c>
      <c r="F752" s="240" t="s">
        <v>1171</v>
      </c>
      <c r="G752" s="238"/>
      <c r="H752" s="241">
        <v>59.756</v>
      </c>
      <c r="I752" s="242"/>
      <c r="J752" s="238"/>
      <c r="K752" s="238"/>
      <c r="L752" s="243"/>
      <c r="M752" s="244"/>
      <c r="N752" s="245"/>
      <c r="O752" s="245"/>
      <c r="P752" s="245"/>
      <c r="Q752" s="245"/>
      <c r="R752" s="245"/>
      <c r="S752" s="245"/>
      <c r="T752" s="246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47" t="s">
        <v>226</v>
      </c>
      <c r="AU752" s="247" t="s">
        <v>84</v>
      </c>
      <c r="AV752" s="14" t="s">
        <v>84</v>
      </c>
      <c r="AW752" s="14" t="s">
        <v>35</v>
      </c>
      <c r="AX752" s="14" t="s">
        <v>74</v>
      </c>
      <c r="AY752" s="247" t="s">
        <v>215</v>
      </c>
    </row>
    <row r="753" spans="1:51" s="13" customFormat="1" ht="12">
      <c r="A753" s="13"/>
      <c r="B753" s="226"/>
      <c r="C753" s="227"/>
      <c r="D753" s="228" t="s">
        <v>226</v>
      </c>
      <c r="E753" s="229" t="s">
        <v>28</v>
      </c>
      <c r="F753" s="230" t="s">
        <v>734</v>
      </c>
      <c r="G753" s="227"/>
      <c r="H753" s="229" t="s">
        <v>28</v>
      </c>
      <c r="I753" s="231"/>
      <c r="J753" s="227"/>
      <c r="K753" s="227"/>
      <c r="L753" s="232"/>
      <c r="M753" s="233"/>
      <c r="N753" s="234"/>
      <c r="O753" s="234"/>
      <c r="P753" s="234"/>
      <c r="Q753" s="234"/>
      <c r="R753" s="234"/>
      <c r="S753" s="234"/>
      <c r="T753" s="235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36" t="s">
        <v>226</v>
      </c>
      <c r="AU753" s="236" t="s">
        <v>84</v>
      </c>
      <c r="AV753" s="13" t="s">
        <v>82</v>
      </c>
      <c r="AW753" s="13" t="s">
        <v>35</v>
      </c>
      <c r="AX753" s="13" t="s">
        <v>74</v>
      </c>
      <c r="AY753" s="236" t="s">
        <v>215</v>
      </c>
    </row>
    <row r="754" spans="1:51" s="14" customFormat="1" ht="12">
      <c r="A754" s="14"/>
      <c r="B754" s="237"/>
      <c r="C754" s="238"/>
      <c r="D754" s="228" t="s">
        <v>226</v>
      </c>
      <c r="E754" s="239" t="s">
        <v>28</v>
      </c>
      <c r="F754" s="240" t="s">
        <v>1172</v>
      </c>
      <c r="G754" s="238"/>
      <c r="H754" s="241">
        <v>19.368</v>
      </c>
      <c r="I754" s="242"/>
      <c r="J754" s="238"/>
      <c r="K754" s="238"/>
      <c r="L754" s="243"/>
      <c r="M754" s="244"/>
      <c r="N754" s="245"/>
      <c r="O754" s="245"/>
      <c r="P754" s="245"/>
      <c r="Q754" s="245"/>
      <c r="R754" s="245"/>
      <c r="S754" s="245"/>
      <c r="T754" s="246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47" t="s">
        <v>226</v>
      </c>
      <c r="AU754" s="247" t="s">
        <v>84</v>
      </c>
      <c r="AV754" s="14" t="s">
        <v>84</v>
      </c>
      <c r="AW754" s="14" t="s">
        <v>35</v>
      </c>
      <c r="AX754" s="14" t="s">
        <v>74</v>
      </c>
      <c r="AY754" s="247" t="s">
        <v>215</v>
      </c>
    </row>
    <row r="755" spans="1:51" s="14" customFormat="1" ht="12">
      <c r="A755" s="14"/>
      <c r="B755" s="237"/>
      <c r="C755" s="238"/>
      <c r="D755" s="228" t="s">
        <v>226</v>
      </c>
      <c r="E755" s="239" t="s">
        <v>28</v>
      </c>
      <c r="F755" s="240" t="s">
        <v>1173</v>
      </c>
      <c r="G755" s="238"/>
      <c r="H755" s="241">
        <v>37.13</v>
      </c>
      <c r="I755" s="242"/>
      <c r="J755" s="238"/>
      <c r="K755" s="238"/>
      <c r="L755" s="243"/>
      <c r="M755" s="244"/>
      <c r="N755" s="245"/>
      <c r="O755" s="245"/>
      <c r="P755" s="245"/>
      <c r="Q755" s="245"/>
      <c r="R755" s="245"/>
      <c r="S755" s="245"/>
      <c r="T755" s="246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47" t="s">
        <v>226</v>
      </c>
      <c r="AU755" s="247" t="s">
        <v>84</v>
      </c>
      <c r="AV755" s="14" t="s">
        <v>84</v>
      </c>
      <c r="AW755" s="14" t="s">
        <v>35</v>
      </c>
      <c r="AX755" s="14" t="s">
        <v>74</v>
      </c>
      <c r="AY755" s="247" t="s">
        <v>215</v>
      </c>
    </row>
    <row r="756" spans="1:51" s="14" customFormat="1" ht="12">
      <c r="A756" s="14"/>
      <c r="B756" s="237"/>
      <c r="C756" s="238"/>
      <c r="D756" s="228" t="s">
        <v>226</v>
      </c>
      <c r="E756" s="239" t="s">
        <v>28</v>
      </c>
      <c r="F756" s="240" t="s">
        <v>1174</v>
      </c>
      <c r="G756" s="238"/>
      <c r="H756" s="241">
        <v>181.339</v>
      </c>
      <c r="I756" s="242"/>
      <c r="J756" s="238"/>
      <c r="K756" s="238"/>
      <c r="L756" s="243"/>
      <c r="M756" s="244"/>
      <c r="N756" s="245"/>
      <c r="O756" s="245"/>
      <c r="P756" s="245"/>
      <c r="Q756" s="245"/>
      <c r="R756" s="245"/>
      <c r="S756" s="245"/>
      <c r="T756" s="246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47" t="s">
        <v>226</v>
      </c>
      <c r="AU756" s="247" t="s">
        <v>84</v>
      </c>
      <c r="AV756" s="14" t="s">
        <v>84</v>
      </c>
      <c r="AW756" s="14" t="s">
        <v>35</v>
      </c>
      <c r="AX756" s="14" t="s">
        <v>74</v>
      </c>
      <c r="AY756" s="247" t="s">
        <v>215</v>
      </c>
    </row>
    <row r="757" spans="1:51" s="14" customFormat="1" ht="12">
      <c r="A757" s="14"/>
      <c r="B757" s="237"/>
      <c r="C757" s="238"/>
      <c r="D757" s="228" t="s">
        <v>226</v>
      </c>
      <c r="E757" s="239" t="s">
        <v>28</v>
      </c>
      <c r="F757" s="240" t="s">
        <v>1175</v>
      </c>
      <c r="G757" s="238"/>
      <c r="H757" s="241">
        <v>130</v>
      </c>
      <c r="I757" s="242"/>
      <c r="J757" s="238"/>
      <c r="K757" s="238"/>
      <c r="L757" s="243"/>
      <c r="M757" s="244"/>
      <c r="N757" s="245"/>
      <c r="O757" s="245"/>
      <c r="P757" s="245"/>
      <c r="Q757" s="245"/>
      <c r="R757" s="245"/>
      <c r="S757" s="245"/>
      <c r="T757" s="246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47" t="s">
        <v>226</v>
      </c>
      <c r="AU757" s="247" t="s">
        <v>84</v>
      </c>
      <c r="AV757" s="14" t="s">
        <v>84</v>
      </c>
      <c r="AW757" s="14" t="s">
        <v>35</v>
      </c>
      <c r="AX757" s="14" t="s">
        <v>74</v>
      </c>
      <c r="AY757" s="247" t="s">
        <v>215</v>
      </c>
    </row>
    <row r="758" spans="1:51" s="14" customFormat="1" ht="12">
      <c r="A758" s="14"/>
      <c r="B758" s="237"/>
      <c r="C758" s="238"/>
      <c r="D758" s="228" t="s">
        <v>226</v>
      </c>
      <c r="E758" s="239" t="s">
        <v>28</v>
      </c>
      <c r="F758" s="240" t="s">
        <v>1176</v>
      </c>
      <c r="G758" s="238"/>
      <c r="H758" s="241">
        <v>63.504</v>
      </c>
      <c r="I758" s="242"/>
      <c r="J758" s="238"/>
      <c r="K758" s="238"/>
      <c r="L758" s="243"/>
      <c r="M758" s="244"/>
      <c r="N758" s="245"/>
      <c r="O758" s="245"/>
      <c r="P758" s="245"/>
      <c r="Q758" s="245"/>
      <c r="R758" s="245"/>
      <c r="S758" s="245"/>
      <c r="T758" s="246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47" t="s">
        <v>226</v>
      </c>
      <c r="AU758" s="247" t="s">
        <v>84</v>
      </c>
      <c r="AV758" s="14" t="s">
        <v>84</v>
      </c>
      <c r="AW758" s="14" t="s">
        <v>35</v>
      </c>
      <c r="AX758" s="14" t="s">
        <v>74</v>
      </c>
      <c r="AY758" s="247" t="s">
        <v>215</v>
      </c>
    </row>
    <row r="759" spans="1:51" s="14" customFormat="1" ht="12">
      <c r="A759" s="14"/>
      <c r="B759" s="237"/>
      <c r="C759" s="238"/>
      <c r="D759" s="228" t="s">
        <v>226</v>
      </c>
      <c r="E759" s="239" t="s">
        <v>28</v>
      </c>
      <c r="F759" s="240" t="s">
        <v>1177</v>
      </c>
      <c r="G759" s="238"/>
      <c r="H759" s="241">
        <v>22.848</v>
      </c>
      <c r="I759" s="242"/>
      <c r="J759" s="238"/>
      <c r="K759" s="238"/>
      <c r="L759" s="243"/>
      <c r="M759" s="244"/>
      <c r="N759" s="245"/>
      <c r="O759" s="245"/>
      <c r="P759" s="245"/>
      <c r="Q759" s="245"/>
      <c r="R759" s="245"/>
      <c r="S759" s="245"/>
      <c r="T759" s="246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47" t="s">
        <v>226</v>
      </c>
      <c r="AU759" s="247" t="s">
        <v>84</v>
      </c>
      <c r="AV759" s="14" t="s">
        <v>84</v>
      </c>
      <c r="AW759" s="14" t="s">
        <v>35</v>
      </c>
      <c r="AX759" s="14" t="s">
        <v>74</v>
      </c>
      <c r="AY759" s="247" t="s">
        <v>215</v>
      </c>
    </row>
    <row r="760" spans="1:51" s="14" customFormat="1" ht="12">
      <c r="A760" s="14"/>
      <c r="B760" s="237"/>
      <c r="C760" s="238"/>
      <c r="D760" s="228" t="s">
        <v>226</v>
      </c>
      <c r="E760" s="239" t="s">
        <v>28</v>
      </c>
      <c r="F760" s="240" t="s">
        <v>1178</v>
      </c>
      <c r="G760" s="238"/>
      <c r="H760" s="241">
        <v>21.28</v>
      </c>
      <c r="I760" s="242"/>
      <c r="J760" s="238"/>
      <c r="K760" s="238"/>
      <c r="L760" s="243"/>
      <c r="M760" s="244"/>
      <c r="N760" s="245"/>
      <c r="O760" s="245"/>
      <c r="P760" s="245"/>
      <c r="Q760" s="245"/>
      <c r="R760" s="245"/>
      <c r="S760" s="245"/>
      <c r="T760" s="246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47" t="s">
        <v>226</v>
      </c>
      <c r="AU760" s="247" t="s">
        <v>84</v>
      </c>
      <c r="AV760" s="14" t="s">
        <v>84</v>
      </c>
      <c r="AW760" s="14" t="s">
        <v>35</v>
      </c>
      <c r="AX760" s="14" t="s">
        <v>74</v>
      </c>
      <c r="AY760" s="247" t="s">
        <v>215</v>
      </c>
    </row>
    <row r="761" spans="1:51" s="15" customFormat="1" ht="12">
      <c r="A761" s="15"/>
      <c r="B761" s="248"/>
      <c r="C761" s="249"/>
      <c r="D761" s="228" t="s">
        <v>226</v>
      </c>
      <c r="E761" s="250" t="s">
        <v>145</v>
      </c>
      <c r="F761" s="251" t="s">
        <v>230</v>
      </c>
      <c r="G761" s="249"/>
      <c r="H761" s="252">
        <v>600.62</v>
      </c>
      <c r="I761" s="253"/>
      <c r="J761" s="249"/>
      <c r="K761" s="249"/>
      <c r="L761" s="254"/>
      <c r="M761" s="255"/>
      <c r="N761" s="256"/>
      <c r="O761" s="256"/>
      <c r="P761" s="256"/>
      <c r="Q761" s="256"/>
      <c r="R761" s="256"/>
      <c r="S761" s="256"/>
      <c r="T761" s="257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T761" s="258" t="s">
        <v>226</v>
      </c>
      <c r="AU761" s="258" t="s">
        <v>84</v>
      </c>
      <c r="AV761" s="15" t="s">
        <v>222</v>
      </c>
      <c r="AW761" s="15" t="s">
        <v>35</v>
      </c>
      <c r="AX761" s="15" t="s">
        <v>82</v>
      </c>
      <c r="AY761" s="258" t="s">
        <v>215</v>
      </c>
    </row>
    <row r="762" spans="1:65" s="2" customFormat="1" ht="24.15" customHeight="1">
      <c r="A762" s="40"/>
      <c r="B762" s="41"/>
      <c r="C762" s="208" t="s">
        <v>1179</v>
      </c>
      <c r="D762" s="208" t="s">
        <v>217</v>
      </c>
      <c r="E762" s="209" t="s">
        <v>1180</v>
      </c>
      <c r="F762" s="210" t="s">
        <v>1181</v>
      </c>
      <c r="G762" s="211" t="s">
        <v>243</v>
      </c>
      <c r="H762" s="212">
        <v>600.62</v>
      </c>
      <c r="I762" s="213"/>
      <c r="J762" s="214">
        <f>ROUND(I762*H762,2)</f>
        <v>0</v>
      </c>
      <c r="K762" s="210" t="s">
        <v>221</v>
      </c>
      <c r="L762" s="46"/>
      <c r="M762" s="215" t="s">
        <v>28</v>
      </c>
      <c r="N762" s="216" t="s">
        <v>45</v>
      </c>
      <c r="O762" s="86"/>
      <c r="P762" s="217">
        <f>O762*H762</f>
        <v>0</v>
      </c>
      <c r="Q762" s="217">
        <v>0</v>
      </c>
      <c r="R762" s="217">
        <f>Q762*H762</f>
        <v>0</v>
      </c>
      <c r="S762" s="217">
        <v>0</v>
      </c>
      <c r="T762" s="218">
        <f>S762*H762</f>
        <v>0</v>
      </c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R762" s="219" t="s">
        <v>313</v>
      </c>
      <c r="AT762" s="219" t="s">
        <v>217</v>
      </c>
      <c r="AU762" s="219" t="s">
        <v>84</v>
      </c>
      <c r="AY762" s="19" t="s">
        <v>215</v>
      </c>
      <c r="BE762" s="220">
        <f>IF(N762="základní",J762,0)</f>
        <v>0</v>
      </c>
      <c r="BF762" s="220">
        <f>IF(N762="snížená",J762,0)</f>
        <v>0</v>
      </c>
      <c r="BG762" s="220">
        <f>IF(N762="zákl. přenesená",J762,0)</f>
        <v>0</v>
      </c>
      <c r="BH762" s="220">
        <f>IF(N762="sníž. přenesená",J762,0)</f>
        <v>0</v>
      </c>
      <c r="BI762" s="220">
        <f>IF(N762="nulová",J762,0)</f>
        <v>0</v>
      </c>
      <c r="BJ762" s="19" t="s">
        <v>82</v>
      </c>
      <c r="BK762" s="220">
        <f>ROUND(I762*H762,2)</f>
        <v>0</v>
      </c>
      <c r="BL762" s="19" t="s">
        <v>313</v>
      </c>
      <c r="BM762" s="219" t="s">
        <v>1182</v>
      </c>
    </row>
    <row r="763" spans="1:47" s="2" customFormat="1" ht="12">
      <c r="A763" s="40"/>
      <c r="B763" s="41"/>
      <c r="C763" s="42"/>
      <c r="D763" s="221" t="s">
        <v>224</v>
      </c>
      <c r="E763" s="42"/>
      <c r="F763" s="222" t="s">
        <v>1183</v>
      </c>
      <c r="G763" s="42"/>
      <c r="H763" s="42"/>
      <c r="I763" s="223"/>
      <c r="J763" s="42"/>
      <c r="K763" s="42"/>
      <c r="L763" s="46"/>
      <c r="M763" s="224"/>
      <c r="N763" s="225"/>
      <c r="O763" s="86"/>
      <c r="P763" s="86"/>
      <c r="Q763" s="86"/>
      <c r="R763" s="86"/>
      <c r="S763" s="86"/>
      <c r="T763" s="87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T763" s="19" t="s">
        <v>224</v>
      </c>
      <c r="AU763" s="19" t="s">
        <v>84</v>
      </c>
    </row>
    <row r="764" spans="1:51" s="14" customFormat="1" ht="12">
      <c r="A764" s="14"/>
      <c r="B764" s="237"/>
      <c r="C764" s="238"/>
      <c r="D764" s="228" t="s">
        <v>226</v>
      </c>
      <c r="E764" s="239" t="s">
        <v>28</v>
      </c>
      <c r="F764" s="240" t="s">
        <v>145</v>
      </c>
      <c r="G764" s="238"/>
      <c r="H764" s="241">
        <v>600.62</v>
      </c>
      <c r="I764" s="242"/>
      <c r="J764" s="238"/>
      <c r="K764" s="238"/>
      <c r="L764" s="243"/>
      <c r="M764" s="244"/>
      <c r="N764" s="245"/>
      <c r="O764" s="245"/>
      <c r="P764" s="245"/>
      <c r="Q764" s="245"/>
      <c r="R764" s="245"/>
      <c r="S764" s="245"/>
      <c r="T764" s="246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47" t="s">
        <v>226</v>
      </c>
      <c r="AU764" s="247" t="s">
        <v>84</v>
      </c>
      <c r="AV764" s="14" t="s">
        <v>84</v>
      </c>
      <c r="AW764" s="14" t="s">
        <v>35</v>
      </c>
      <c r="AX764" s="14" t="s">
        <v>82</v>
      </c>
      <c r="AY764" s="247" t="s">
        <v>215</v>
      </c>
    </row>
    <row r="765" spans="1:65" s="2" customFormat="1" ht="24.15" customHeight="1">
      <c r="A765" s="40"/>
      <c r="B765" s="41"/>
      <c r="C765" s="208" t="s">
        <v>1184</v>
      </c>
      <c r="D765" s="208" t="s">
        <v>217</v>
      </c>
      <c r="E765" s="209" t="s">
        <v>1185</v>
      </c>
      <c r="F765" s="210" t="s">
        <v>1186</v>
      </c>
      <c r="G765" s="211" t="s">
        <v>243</v>
      </c>
      <c r="H765" s="212">
        <v>982.859</v>
      </c>
      <c r="I765" s="213"/>
      <c r="J765" s="214">
        <f>ROUND(I765*H765,2)</f>
        <v>0</v>
      </c>
      <c r="K765" s="210" t="s">
        <v>221</v>
      </c>
      <c r="L765" s="46"/>
      <c r="M765" s="215" t="s">
        <v>28</v>
      </c>
      <c r="N765" s="216" t="s">
        <v>45</v>
      </c>
      <c r="O765" s="86"/>
      <c r="P765" s="217">
        <f>O765*H765</f>
        <v>0</v>
      </c>
      <c r="Q765" s="217">
        <v>0.00012</v>
      </c>
      <c r="R765" s="217">
        <f>Q765*H765</f>
        <v>0.11794308</v>
      </c>
      <c r="S765" s="217">
        <v>0</v>
      </c>
      <c r="T765" s="218">
        <f>S765*H765</f>
        <v>0</v>
      </c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R765" s="219" t="s">
        <v>313</v>
      </c>
      <c r="AT765" s="219" t="s">
        <v>217</v>
      </c>
      <c r="AU765" s="219" t="s">
        <v>84</v>
      </c>
      <c r="AY765" s="19" t="s">
        <v>215</v>
      </c>
      <c r="BE765" s="220">
        <f>IF(N765="základní",J765,0)</f>
        <v>0</v>
      </c>
      <c r="BF765" s="220">
        <f>IF(N765="snížená",J765,0)</f>
        <v>0</v>
      </c>
      <c r="BG765" s="220">
        <f>IF(N765="zákl. přenesená",J765,0)</f>
        <v>0</v>
      </c>
      <c r="BH765" s="220">
        <f>IF(N765="sníž. přenesená",J765,0)</f>
        <v>0</v>
      </c>
      <c r="BI765" s="220">
        <f>IF(N765="nulová",J765,0)</f>
        <v>0</v>
      </c>
      <c r="BJ765" s="19" t="s">
        <v>82</v>
      </c>
      <c r="BK765" s="220">
        <f>ROUND(I765*H765,2)</f>
        <v>0</v>
      </c>
      <c r="BL765" s="19" t="s">
        <v>313</v>
      </c>
      <c r="BM765" s="219" t="s">
        <v>1187</v>
      </c>
    </row>
    <row r="766" spans="1:47" s="2" customFormat="1" ht="12">
      <c r="A766" s="40"/>
      <c r="B766" s="41"/>
      <c r="C766" s="42"/>
      <c r="D766" s="221" t="s">
        <v>224</v>
      </c>
      <c r="E766" s="42"/>
      <c r="F766" s="222" t="s">
        <v>1188</v>
      </c>
      <c r="G766" s="42"/>
      <c r="H766" s="42"/>
      <c r="I766" s="223"/>
      <c r="J766" s="42"/>
      <c r="K766" s="42"/>
      <c r="L766" s="46"/>
      <c r="M766" s="224"/>
      <c r="N766" s="225"/>
      <c r="O766" s="86"/>
      <c r="P766" s="86"/>
      <c r="Q766" s="86"/>
      <c r="R766" s="86"/>
      <c r="S766" s="86"/>
      <c r="T766" s="87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T766" s="19" t="s">
        <v>224</v>
      </c>
      <c r="AU766" s="19" t="s">
        <v>84</v>
      </c>
    </row>
    <row r="767" spans="1:51" s="14" customFormat="1" ht="12">
      <c r="A767" s="14"/>
      <c r="B767" s="237"/>
      <c r="C767" s="238"/>
      <c r="D767" s="228" t="s">
        <v>226</v>
      </c>
      <c r="E767" s="239" t="s">
        <v>28</v>
      </c>
      <c r="F767" s="240" t="s">
        <v>145</v>
      </c>
      <c r="G767" s="238"/>
      <c r="H767" s="241">
        <v>600.62</v>
      </c>
      <c r="I767" s="242"/>
      <c r="J767" s="238"/>
      <c r="K767" s="238"/>
      <c r="L767" s="243"/>
      <c r="M767" s="244"/>
      <c r="N767" s="245"/>
      <c r="O767" s="245"/>
      <c r="P767" s="245"/>
      <c r="Q767" s="245"/>
      <c r="R767" s="245"/>
      <c r="S767" s="245"/>
      <c r="T767" s="246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47" t="s">
        <v>226</v>
      </c>
      <c r="AU767" s="247" t="s">
        <v>84</v>
      </c>
      <c r="AV767" s="14" t="s">
        <v>84</v>
      </c>
      <c r="AW767" s="14" t="s">
        <v>35</v>
      </c>
      <c r="AX767" s="14" t="s">
        <v>74</v>
      </c>
      <c r="AY767" s="247" t="s">
        <v>215</v>
      </c>
    </row>
    <row r="768" spans="1:51" s="14" customFormat="1" ht="12">
      <c r="A768" s="14"/>
      <c r="B768" s="237"/>
      <c r="C768" s="238"/>
      <c r="D768" s="228" t="s">
        <v>226</v>
      </c>
      <c r="E768" s="239" t="s">
        <v>28</v>
      </c>
      <c r="F768" s="240" t="s">
        <v>1189</v>
      </c>
      <c r="G768" s="238"/>
      <c r="H768" s="241">
        <v>382.239</v>
      </c>
      <c r="I768" s="242"/>
      <c r="J768" s="238"/>
      <c r="K768" s="238"/>
      <c r="L768" s="243"/>
      <c r="M768" s="244"/>
      <c r="N768" s="245"/>
      <c r="O768" s="245"/>
      <c r="P768" s="245"/>
      <c r="Q768" s="245"/>
      <c r="R768" s="245"/>
      <c r="S768" s="245"/>
      <c r="T768" s="246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47" t="s">
        <v>226</v>
      </c>
      <c r="AU768" s="247" t="s">
        <v>84</v>
      </c>
      <c r="AV768" s="14" t="s">
        <v>84</v>
      </c>
      <c r="AW768" s="14" t="s">
        <v>35</v>
      </c>
      <c r="AX768" s="14" t="s">
        <v>74</v>
      </c>
      <c r="AY768" s="247" t="s">
        <v>215</v>
      </c>
    </row>
    <row r="769" spans="1:51" s="15" customFormat="1" ht="12">
      <c r="A769" s="15"/>
      <c r="B769" s="248"/>
      <c r="C769" s="249"/>
      <c r="D769" s="228" t="s">
        <v>226</v>
      </c>
      <c r="E769" s="250" t="s">
        <v>147</v>
      </c>
      <c r="F769" s="251" t="s">
        <v>230</v>
      </c>
      <c r="G769" s="249"/>
      <c r="H769" s="252">
        <v>982.859</v>
      </c>
      <c r="I769" s="253"/>
      <c r="J769" s="249"/>
      <c r="K769" s="249"/>
      <c r="L769" s="254"/>
      <c r="M769" s="255"/>
      <c r="N769" s="256"/>
      <c r="O769" s="256"/>
      <c r="P769" s="256"/>
      <c r="Q769" s="256"/>
      <c r="R769" s="256"/>
      <c r="S769" s="256"/>
      <c r="T769" s="257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T769" s="258" t="s">
        <v>226</v>
      </c>
      <c r="AU769" s="258" t="s">
        <v>84</v>
      </c>
      <c r="AV769" s="15" t="s">
        <v>222</v>
      </c>
      <c r="AW769" s="15" t="s">
        <v>35</v>
      </c>
      <c r="AX769" s="15" t="s">
        <v>82</v>
      </c>
      <c r="AY769" s="258" t="s">
        <v>215</v>
      </c>
    </row>
    <row r="770" spans="1:65" s="2" customFormat="1" ht="24.15" customHeight="1">
      <c r="A770" s="40"/>
      <c r="B770" s="41"/>
      <c r="C770" s="208" t="s">
        <v>1190</v>
      </c>
      <c r="D770" s="208" t="s">
        <v>217</v>
      </c>
      <c r="E770" s="209" t="s">
        <v>1191</v>
      </c>
      <c r="F770" s="210" t="s">
        <v>1192</v>
      </c>
      <c r="G770" s="211" t="s">
        <v>243</v>
      </c>
      <c r="H770" s="212">
        <v>982.859</v>
      </c>
      <c r="I770" s="213"/>
      <c r="J770" s="214">
        <f>ROUND(I770*H770,2)</f>
        <v>0</v>
      </c>
      <c r="K770" s="210" t="s">
        <v>221</v>
      </c>
      <c r="L770" s="46"/>
      <c r="M770" s="215" t="s">
        <v>28</v>
      </c>
      <c r="N770" s="216" t="s">
        <v>45</v>
      </c>
      <c r="O770" s="86"/>
      <c r="P770" s="217">
        <f>O770*H770</f>
        <v>0</v>
      </c>
      <c r="Q770" s="217">
        <v>0.00025</v>
      </c>
      <c r="R770" s="217">
        <f>Q770*H770</f>
        <v>0.24571475</v>
      </c>
      <c r="S770" s="217">
        <v>0</v>
      </c>
      <c r="T770" s="218">
        <f>S770*H770</f>
        <v>0</v>
      </c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R770" s="219" t="s">
        <v>313</v>
      </c>
      <c r="AT770" s="219" t="s">
        <v>217</v>
      </c>
      <c r="AU770" s="219" t="s">
        <v>84</v>
      </c>
      <c r="AY770" s="19" t="s">
        <v>215</v>
      </c>
      <c r="BE770" s="220">
        <f>IF(N770="základní",J770,0)</f>
        <v>0</v>
      </c>
      <c r="BF770" s="220">
        <f>IF(N770="snížená",J770,0)</f>
        <v>0</v>
      </c>
      <c r="BG770" s="220">
        <f>IF(N770="zákl. přenesená",J770,0)</f>
        <v>0</v>
      </c>
      <c r="BH770" s="220">
        <f>IF(N770="sníž. přenesená",J770,0)</f>
        <v>0</v>
      </c>
      <c r="BI770" s="220">
        <f>IF(N770="nulová",J770,0)</f>
        <v>0</v>
      </c>
      <c r="BJ770" s="19" t="s">
        <v>82</v>
      </c>
      <c r="BK770" s="220">
        <f>ROUND(I770*H770,2)</f>
        <v>0</v>
      </c>
      <c r="BL770" s="19" t="s">
        <v>313</v>
      </c>
      <c r="BM770" s="219" t="s">
        <v>1193</v>
      </c>
    </row>
    <row r="771" spans="1:47" s="2" customFormat="1" ht="12">
      <c r="A771" s="40"/>
      <c r="B771" s="41"/>
      <c r="C771" s="42"/>
      <c r="D771" s="221" t="s">
        <v>224</v>
      </c>
      <c r="E771" s="42"/>
      <c r="F771" s="222" t="s">
        <v>1194</v>
      </c>
      <c r="G771" s="42"/>
      <c r="H771" s="42"/>
      <c r="I771" s="223"/>
      <c r="J771" s="42"/>
      <c r="K771" s="42"/>
      <c r="L771" s="46"/>
      <c r="M771" s="224"/>
      <c r="N771" s="225"/>
      <c r="O771" s="86"/>
      <c r="P771" s="86"/>
      <c r="Q771" s="86"/>
      <c r="R771" s="86"/>
      <c r="S771" s="86"/>
      <c r="T771" s="87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T771" s="19" t="s">
        <v>224</v>
      </c>
      <c r="AU771" s="19" t="s">
        <v>84</v>
      </c>
    </row>
    <row r="772" spans="1:51" s="14" customFormat="1" ht="12">
      <c r="A772" s="14"/>
      <c r="B772" s="237"/>
      <c r="C772" s="238"/>
      <c r="D772" s="228" t="s">
        <v>226</v>
      </c>
      <c r="E772" s="239" t="s">
        <v>28</v>
      </c>
      <c r="F772" s="240" t="s">
        <v>147</v>
      </c>
      <c r="G772" s="238"/>
      <c r="H772" s="241">
        <v>982.859</v>
      </c>
      <c r="I772" s="242"/>
      <c r="J772" s="238"/>
      <c r="K772" s="238"/>
      <c r="L772" s="243"/>
      <c r="M772" s="244"/>
      <c r="N772" s="245"/>
      <c r="O772" s="245"/>
      <c r="P772" s="245"/>
      <c r="Q772" s="245"/>
      <c r="R772" s="245"/>
      <c r="S772" s="245"/>
      <c r="T772" s="246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47" t="s">
        <v>226</v>
      </c>
      <c r="AU772" s="247" t="s">
        <v>84</v>
      </c>
      <c r="AV772" s="14" t="s">
        <v>84</v>
      </c>
      <c r="AW772" s="14" t="s">
        <v>35</v>
      </c>
      <c r="AX772" s="14" t="s">
        <v>82</v>
      </c>
      <c r="AY772" s="247" t="s">
        <v>215</v>
      </c>
    </row>
    <row r="773" spans="1:65" s="2" customFormat="1" ht="37.8" customHeight="1">
      <c r="A773" s="40"/>
      <c r="B773" s="41"/>
      <c r="C773" s="208" t="s">
        <v>1195</v>
      </c>
      <c r="D773" s="208" t="s">
        <v>217</v>
      </c>
      <c r="E773" s="209" t="s">
        <v>1196</v>
      </c>
      <c r="F773" s="210" t="s">
        <v>1197</v>
      </c>
      <c r="G773" s="211" t="s">
        <v>243</v>
      </c>
      <c r="H773" s="212">
        <v>166.89</v>
      </c>
      <c r="I773" s="213"/>
      <c r="J773" s="214">
        <f>ROUND(I773*H773,2)</f>
        <v>0</v>
      </c>
      <c r="K773" s="210" t="s">
        <v>221</v>
      </c>
      <c r="L773" s="46"/>
      <c r="M773" s="215" t="s">
        <v>28</v>
      </c>
      <c r="N773" s="216" t="s">
        <v>45</v>
      </c>
      <c r="O773" s="86"/>
      <c r="P773" s="217">
        <f>O773*H773</f>
        <v>0</v>
      </c>
      <c r="Q773" s="217">
        <v>8E-05</v>
      </c>
      <c r="R773" s="217">
        <f>Q773*H773</f>
        <v>0.0133512</v>
      </c>
      <c r="S773" s="217">
        <v>0</v>
      </c>
      <c r="T773" s="218">
        <f>S773*H773</f>
        <v>0</v>
      </c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R773" s="219" t="s">
        <v>313</v>
      </c>
      <c r="AT773" s="219" t="s">
        <v>217</v>
      </c>
      <c r="AU773" s="219" t="s">
        <v>84</v>
      </c>
      <c r="AY773" s="19" t="s">
        <v>215</v>
      </c>
      <c r="BE773" s="220">
        <f>IF(N773="základní",J773,0)</f>
        <v>0</v>
      </c>
      <c r="BF773" s="220">
        <f>IF(N773="snížená",J773,0)</f>
        <v>0</v>
      </c>
      <c r="BG773" s="220">
        <f>IF(N773="zákl. přenesená",J773,0)</f>
        <v>0</v>
      </c>
      <c r="BH773" s="220">
        <f>IF(N773="sníž. přenesená",J773,0)</f>
        <v>0</v>
      </c>
      <c r="BI773" s="220">
        <f>IF(N773="nulová",J773,0)</f>
        <v>0</v>
      </c>
      <c r="BJ773" s="19" t="s">
        <v>82</v>
      </c>
      <c r="BK773" s="220">
        <f>ROUND(I773*H773,2)</f>
        <v>0</v>
      </c>
      <c r="BL773" s="19" t="s">
        <v>313</v>
      </c>
      <c r="BM773" s="219" t="s">
        <v>1198</v>
      </c>
    </row>
    <row r="774" spans="1:47" s="2" customFormat="1" ht="12">
      <c r="A774" s="40"/>
      <c r="B774" s="41"/>
      <c r="C774" s="42"/>
      <c r="D774" s="221" t="s">
        <v>224</v>
      </c>
      <c r="E774" s="42"/>
      <c r="F774" s="222" t="s">
        <v>1199</v>
      </c>
      <c r="G774" s="42"/>
      <c r="H774" s="42"/>
      <c r="I774" s="223"/>
      <c r="J774" s="42"/>
      <c r="K774" s="42"/>
      <c r="L774" s="46"/>
      <c r="M774" s="224"/>
      <c r="N774" s="225"/>
      <c r="O774" s="86"/>
      <c r="P774" s="86"/>
      <c r="Q774" s="86"/>
      <c r="R774" s="86"/>
      <c r="S774" s="86"/>
      <c r="T774" s="87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T774" s="19" t="s">
        <v>224</v>
      </c>
      <c r="AU774" s="19" t="s">
        <v>84</v>
      </c>
    </row>
    <row r="775" spans="1:51" s="14" customFormat="1" ht="12">
      <c r="A775" s="14"/>
      <c r="B775" s="237"/>
      <c r="C775" s="238"/>
      <c r="D775" s="228" t="s">
        <v>226</v>
      </c>
      <c r="E775" s="239" t="s">
        <v>28</v>
      </c>
      <c r="F775" s="240" t="s">
        <v>149</v>
      </c>
      <c r="G775" s="238"/>
      <c r="H775" s="241">
        <v>166.89</v>
      </c>
      <c r="I775" s="242"/>
      <c r="J775" s="238"/>
      <c r="K775" s="238"/>
      <c r="L775" s="243"/>
      <c r="M775" s="244"/>
      <c r="N775" s="245"/>
      <c r="O775" s="245"/>
      <c r="P775" s="245"/>
      <c r="Q775" s="245"/>
      <c r="R775" s="245"/>
      <c r="S775" s="245"/>
      <c r="T775" s="246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47" t="s">
        <v>226</v>
      </c>
      <c r="AU775" s="247" t="s">
        <v>84</v>
      </c>
      <c r="AV775" s="14" t="s">
        <v>84</v>
      </c>
      <c r="AW775" s="14" t="s">
        <v>35</v>
      </c>
      <c r="AX775" s="14" t="s">
        <v>82</v>
      </c>
      <c r="AY775" s="247" t="s">
        <v>215</v>
      </c>
    </row>
    <row r="776" spans="1:65" s="2" customFormat="1" ht="24.15" customHeight="1">
      <c r="A776" s="40"/>
      <c r="B776" s="41"/>
      <c r="C776" s="208" t="s">
        <v>1200</v>
      </c>
      <c r="D776" s="208" t="s">
        <v>217</v>
      </c>
      <c r="E776" s="209" t="s">
        <v>1201</v>
      </c>
      <c r="F776" s="210" t="s">
        <v>1202</v>
      </c>
      <c r="G776" s="211" t="s">
        <v>243</v>
      </c>
      <c r="H776" s="212">
        <v>166.89</v>
      </c>
      <c r="I776" s="213"/>
      <c r="J776" s="214">
        <f>ROUND(I776*H776,2)</f>
        <v>0</v>
      </c>
      <c r="K776" s="210" t="s">
        <v>221</v>
      </c>
      <c r="L776" s="46"/>
      <c r="M776" s="215" t="s">
        <v>28</v>
      </c>
      <c r="N776" s="216" t="s">
        <v>45</v>
      </c>
      <c r="O776" s="86"/>
      <c r="P776" s="217">
        <f>O776*H776</f>
        <v>0</v>
      </c>
      <c r="Q776" s="217">
        <v>0</v>
      </c>
      <c r="R776" s="217">
        <f>Q776*H776</f>
        <v>0</v>
      </c>
      <c r="S776" s="217">
        <v>0</v>
      </c>
      <c r="T776" s="218">
        <f>S776*H776</f>
        <v>0</v>
      </c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R776" s="219" t="s">
        <v>313</v>
      </c>
      <c r="AT776" s="219" t="s">
        <v>217</v>
      </c>
      <c r="AU776" s="219" t="s">
        <v>84</v>
      </c>
      <c r="AY776" s="19" t="s">
        <v>215</v>
      </c>
      <c r="BE776" s="220">
        <f>IF(N776="základní",J776,0)</f>
        <v>0</v>
      </c>
      <c r="BF776" s="220">
        <f>IF(N776="snížená",J776,0)</f>
        <v>0</v>
      </c>
      <c r="BG776" s="220">
        <f>IF(N776="zákl. přenesená",J776,0)</f>
        <v>0</v>
      </c>
      <c r="BH776" s="220">
        <f>IF(N776="sníž. přenesená",J776,0)</f>
        <v>0</v>
      </c>
      <c r="BI776" s="220">
        <f>IF(N776="nulová",J776,0)</f>
        <v>0</v>
      </c>
      <c r="BJ776" s="19" t="s">
        <v>82</v>
      </c>
      <c r="BK776" s="220">
        <f>ROUND(I776*H776,2)</f>
        <v>0</v>
      </c>
      <c r="BL776" s="19" t="s">
        <v>313</v>
      </c>
      <c r="BM776" s="219" t="s">
        <v>1203</v>
      </c>
    </row>
    <row r="777" spans="1:47" s="2" customFormat="1" ht="12">
      <c r="A777" s="40"/>
      <c r="B777" s="41"/>
      <c r="C777" s="42"/>
      <c r="D777" s="221" t="s">
        <v>224</v>
      </c>
      <c r="E777" s="42"/>
      <c r="F777" s="222" t="s">
        <v>1204</v>
      </c>
      <c r="G777" s="42"/>
      <c r="H777" s="42"/>
      <c r="I777" s="223"/>
      <c r="J777" s="42"/>
      <c r="K777" s="42"/>
      <c r="L777" s="46"/>
      <c r="M777" s="224"/>
      <c r="N777" s="225"/>
      <c r="O777" s="86"/>
      <c r="P777" s="86"/>
      <c r="Q777" s="86"/>
      <c r="R777" s="86"/>
      <c r="S777" s="86"/>
      <c r="T777" s="87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T777" s="19" t="s">
        <v>224</v>
      </c>
      <c r="AU777" s="19" t="s">
        <v>84</v>
      </c>
    </row>
    <row r="778" spans="1:51" s="13" customFormat="1" ht="12">
      <c r="A778" s="13"/>
      <c r="B778" s="226"/>
      <c r="C778" s="227"/>
      <c r="D778" s="228" t="s">
        <v>226</v>
      </c>
      <c r="E778" s="229" t="s">
        <v>28</v>
      </c>
      <c r="F778" s="230" t="s">
        <v>227</v>
      </c>
      <c r="G778" s="227"/>
      <c r="H778" s="229" t="s">
        <v>28</v>
      </c>
      <c r="I778" s="231"/>
      <c r="J778" s="227"/>
      <c r="K778" s="227"/>
      <c r="L778" s="232"/>
      <c r="M778" s="233"/>
      <c r="N778" s="234"/>
      <c r="O778" s="234"/>
      <c r="P778" s="234"/>
      <c r="Q778" s="234"/>
      <c r="R778" s="234"/>
      <c r="S778" s="234"/>
      <c r="T778" s="235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36" t="s">
        <v>226</v>
      </c>
      <c r="AU778" s="236" t="s">
        <v>84</v>
      </c>
      <c r="AV778" s="13" t="s">
        <v>82</v>
      </c>
      <c r="AW778" s="13" t="s">
        <v>35</v>
      </c>
      <c r="AX778" s="13" t="s">
        <v>74</v>
      </c>
      <c r="AY778" s="236" t="s">
        <v>215</v>
      </c>
    </row>
    <row r="779" spans="1:51" s="14" customFormat="1" ht="12">
      <c r="A779" s="14"/>
      <c r="B779" s="237"/>
      <c r="C779" s="238"/>
      <c r="D779" s="228" t="s">
        <v>226</v>
      </c>
      <c r="E779" s="239" t="s">
        <v>28</v>
      </c>
      <c r="F779" s="240" t="s">
        <v>1205</v>
      </c>
      <c r="G779" s="238"/>
      <c r="H779" s="241">
        <v>59.28</v>
      </c>
      <c r="I779" s="242"/>
      <c r="J779" s="238"/>
      <c r="K779" s="238"/>
      <c r="L779" s="243"/>
      <c r="M779" s="244"/>
      <c r="N779" s="245"/>
      <c r="O779" s="245"/>
      <c r="P779" s="245"/>
      <c r="Q779" s="245"/>
      <c r="R779" s="245"/>
      <c r="S779" s="245"/>
      <c r="T779" s="246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47" t="s">
        <v>226</v>
      </c>
      <c r="AU779" s="247" t="s">
        <v>84</v>
      </c>
      <c r="AV779" s="14" t="s">
        <v>84</v>
      </c>
      <c r="AW779" s="14" t="s">
        <v>35</v>
      </c>
      <c r="AX779" s="14" t="s">
        <v>74</v>
      </c>
      <c r="AY779" s="247" t="s">
        <v>215</v>
      </c>
    </row>
    <row r="780" spans="1:51" s="14" customFormat="1" ht="12">
      <c r="A780" s="14"/>
      <c r="B780" s="237"/>
      <c r="C780" s="238"/>
      <c r="D780" s="228" t="s">
        <v>226</v>
      </c>
      <c r="E780" s="239" t="s">
        <v>28</v>
      </c>
      <c r="F780" s="240" t="s">
        <v>1206</v>
      </c>
      <c r="G780" s="238"/>
      <c r="H780" s="241">
        <v>54.75</v>
      </c>
      <c r="I780" s="242"/>
      <c r="J780" s="238"/>
      <c r="K780" s="238"/>
      <c r="L780" s="243"/>
      <c r="M780" s="244"/>
      <c r="N780" s="245"/>
      <c r="O780" s="245"/>
      <c r="P780" s="245"/>
      <c r="Q780" s="245"/>
      <c r="R780" s="245"/>
      <c r="S780" s="245"/>
      <c r="T780" s="246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47" t="s">
        <v>226</v>
      </c>
      <c r="AU780" s="247" t="s">
        <v>84</v>
      </c>
      <c r="AV780" s="14" t="s">
        <v>84</v>
      </c>
      <c r="AW780" s="14" t="s">
        <v>35</v>
      </c>
      <c r="AX780" s="14" t="s">
        <v>74</v>
      </c>
      <c r="AY780" s="247" t="s">
        <v>215</v>
      </c>
    </row>
    <row r="781" spans="1:51" s="14" customFormat="1" ht="12">
      <c r="A781" s="14"/>
      <c r="B781" s="237"/>
      <c r="C781" s="238"/>
      <c r="D781" s="228" t="s">
        <v>226</v>
      </c>
      <c r="E781" s="239" t="s">
        <v>28</v>
      </c>
      <c r="F781" s="240" t="s">
        <v>1207</v>
      </c>
      <c r="G781" s="238"/>
      <c r="H781" s="241">
        <v>6.6</v>
      </c>
      <c r="I781" s="242"/>
      <c r="J781" s="238"/>
      <c r="K781" s="238"/>
      <c r="L781" s="243"/>
      <c r="M781" s="244"/>
      <c r="N781" s="245"/>
      <c r="O781" s="245"/>
      <c r="P781" s="245"/>
      <c r="Q781" s="245"/>
      <c r="R781" s="245"/>
      <c r="S781" s="245"/>
      <c r="T781" s="246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47" t="s">
        <v>226</v>
      </c>
      <c r="AU781" s="247" t="s">
        <v>84</v>
      </c>
      <c r="AV781" s="14" t="s">
        <v>84</v>
      </c>
      <c r="AW781" s="14" t="s">
        <v>35</v>
      </c>
      <c r="AX781" s="14" t="s">
        <v>74</v>
      </c>
      <c r="AY781" s="247" t="s">
        <v>215</v>
      </c>
    </row>
    <row r="782" spans="1:51" s="14" customFormat="1" ht="12">
      <c r="A782" s="14"/>
      <c r="B782" s="237"/>
      <c r="C782" s="238"/>
      <c r="D782" s="228" t="s">
        <v>226</v>
      </c>
      <c r="E782" s="239" t="s">
        <v>28</v>
      </c>
      <c r="F782" s="240" t="s">
        <v>1208</v>
      </c>
      <c r="G782" s="238"/>
      <c r="H782" s="241">
        <v>46.26</v>
      </c>
      <c r="I782" s="242"/>
      <c r="J782" s="238"/>
      <c r="K782" s="238"/>
      <c r="L782" s="243"/>
      <c r="M782" s="244"/>
      <c r="N782" s="245"/>
      <c r="O782" s="245"/>
      <c r="P782" s="245"/>
      <c r="Q782" s="245"/>
      <c r="R782" s="245"/>
      <c r="S782" s="245"/>
      <c r="T782" s="246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47" t="s">
        <v>226</v>
      </c>
      <c r="AU782" s="247" t="s">
        <v>84</v>
      </c>
      <c r="AV782" s="14" t="s">
        <v>84</v>
      </c>
      <c r="AW782" s="14" t="s">
        <v>35</v>
      </c>
      <c r="AX782" s="14" t="s">
        <v>74</v>
      </c>
      <c r="AY782" s="247" t="s">
        <v>215</v>
      </c>
    </row>
    <row r="783" spans="1:51" s="15" customFormat="1" ht="12">
      <c r="A783" s="15"/>
      <c r="B783" s="248"/>
      <c r="C783" s="249"/>
      <c r="D783" s="228" t="s">
        <v>226</v>
      </c>
      <c r="E783" s="250" t="s">
        <v>149</v>
      </c>
      <c r="F783" s="251" t="s">
        <v>230</v>
      </c>
      <c r="G783" s="249"/>
      <c r="H783" s="252">
        <v>166.89</v>
      </c>
      <c r="I783" s="253"/>
      <c r="J783" s="249"/>
      <c r="K783" s="249"/>
      <c r="L783" s="254"/>
      <c r="M783" s="255"/>
      <c r="N783" s="256"/>
      <c r="O783" s="256"/>
      <c r="P783" s="256"/>
      <c r="Q783" s="256"/>
      <c r="R783" s="256"/>
      <c r="S783" s="256"/>
      <c r="T783" s="257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T783" s="258" t="s">
        <v>226</v>
      </c>
      <c r="AU783" s="258" t="s">
        <v>84</v>
      </c>
      <c r="AV783" s="15" t="s">
        <v>222</v>
      </c>
      <c r="AW783" s="15" t="s">
        <v>35</v>
      </c>
      <c r="AX783" s="15" t="s">
        <v>82</v>
      </c>
      <c r="AY783" s="258" t="s">
        <v>215</v>
      </c>
    </row>
    <row r="784" spans="1:65" s="2" customFormat="1" ht="24.15" customHeight="1">
      <c r="A784" s="40"/>
      <c r="B784" s="41"/>
      <c r="C784" s="208" t="s">
        <v>1209</v>
      </c>
      <c r="D784" s="208" t="s">
        <v>217</v>
      </c>
      <c r="E784" s="209" t="s">
        <v>1210</v>
      </c>
      <c r="F784" s="210" t="s">
        <v>1211</v>
      </c>
      <c r="G784" s="211" t="s">
        <v>243</v>
      </c>
      <c r="H784" s="212">
        <v>166.89</v>
      </c>
      <c r="I784" s="213"/>
      <c r="J784" s="214">
        <f>ROUND(I784*H784,2)</f>
        <v>0</v>
      </c>
      <c r="K784" s="210" t="s">
        <v>221</v>
      </c>
      <c r="L784" s="46"/>
      <c r="M784" s="215" t="s">
        <v>28</v>
      </c>
      <c r="N784" s="216" t="s">
        <v>45</v>
      </c>
      <c r="O784" s="86"/>
      <c r="P784" s="217">
        <f>O784*H784</f>
        <v>0</v>
      </c>
      <c r="Q784" s="217">
        <v>0.00017</v>
      </c>
      <c r="R784" s="217">
        <f>Q784*H784</f>
        <v>0.0283713</v>
      </c>
      <c r="S784" s="217">
        <v>0</v>
      </c>
      <c r="T784" s="218">
        <f>S784*H784</f>
        <v>0</v>
      </c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R784" s="219" t="s">
        <v>313</v>
      </c>
      <c r="AT784" s="219" t="s">
        <v>217</v>
      </c>
      <c r="AU784" s="219" t="s">
        <v>84</v>
      </c>
      <c r="AY784" s="19" t="s">
        <v>215</v>
      </c>
      <c r="BE784" s="220">
        <f>IF(N784="základní",J784,0)</f>
        <v>0</v>
      </c>
      <c r="BF784" s="220">
        <f>IF(N784="snížená",J784,0)</f>
        <v>0</v>
      </c>
      <c r="BG784" s="220">
        <f>IF(N784="zákl. přenesená",J784,0)</f>
        <v>0</v>
      </c>
      <c r="BH784" s="220">
        <f>IF(N784="sníž. přenesená",J784,0)</f>
        <v>0</v>
      </c>
      <c r="BI784" s="220">
        <f>IF(N784="nulová",J784,0)</f>
        <v>0</v>
      </c>
      <c r="BJ784" s="19" t="s">
        <v>82</v>
      </c>
      <c r="BK784" s="220">
        <f>ROUND(I784*H784,2)</f>
        <v>0</v>
      </c>
      <c r="BL784" s="19" t="s">
        <v>313</v>
      </c>
      <c r="BM784" s="219" t="s">
        <v>1212</v>
      </c>
    </row>
    <row r="785" spans="1:47" s="2" customFormat="1" ht="12">
      <c r="A785" s="40"/>
      <c r="B785" s="41"/>
      <c r="C785" s="42"/>
      <c r="D785" s="221" t="s">
        <v>224</v>
      </c>
      <c r="E785" s="42"/>
      <c r="F785" s="222" t="s">
        <v>1213</v>
      </c>
      <c r="G785" s="42"/>
      <c r="H785" s="42"/>
      <c r="I785" s="223"/>
      <c r="J785" s="42"/>
      <c r="K785" s="42"/>
      <c r="L785" s="46"/>
      <c r="M785" s="224"/>
      <c r="N785" s="225"/>
      <c r="O785" s="86"/>
      <c r="P785" s="86"/>
      <c r="Q785" s="86"/>
      <c r="R785" s="86"/>
      <c r="S785" s="86"/>
      <c r="T785" s="87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T785" s="19" t="s">
        <v>224</v>
      </c>
      <c r="AU785" s="19" t="s">
        <v>84</v>
      </c>
    </row>
    <row r="786" spans="1:51" s="14" customFormat="1" ht="12">
      <c r="A786" s="14"/>
      <c r="B786" s="237"/>
      <c r="C786" s="238"/>
      <c r="D786" s="228" t="s">
        <v>226</v>
      </c>
      <c r="E786" s="239" t="s">
        <v>28</v>
      </c>
      <c r="F786" s="240" t="s">
        <v>149</v>
      </c>
      <c r="G786" s="238"/>
      <c r="H786" s="241">
        <v>166.89</v>
      </c>
      <c r="I786" s="242"/>
      <c r="J786" s="238"/>
      <c r="K786" s="238"/>
      <c r="L786" s="243"/>
      <c r="M786" s="244"/>
      <c r="N786" s="245"/>
      <c r="O786" s="245"/>
      <c r="P786" s="245"/>
      <c r="Q786" s="245"/>
      <c r="R786" s="245"/>
      <c r="S786" s="245"/>
      <c r="T786" s="246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47" t="s">
        <v>226</v>
      </c>
      <c r="AU786" s="247" t="s">
        <v>84</v>
      </c>
      <c r="AV786" s="14" t="s">
        <v>84</v>
      </c>
      <c r="AW786" s="14" t="s">
        <v>35</v>
      </c>
      <c r="AX786" s="14" t="s">
        <v>82</v>
      </c>
      <c r="AY786" s="247" t="s">
        <v>215</v>
      </c>
    </row>
    <row r="787" spans="1:65" s="2" customFormat="1" ht="24.15" customHeight="1">
      <c r="A787" s="40"/>
      <c r="B787" s="41"/>
      <c r="C787" s="208" t="s">
        <v>1214</v>
      </c>
      <c r="D787" s="208" t="s">
        <v>217</v>
      </c>
      <c r="E787" s="209" t="s">
        <v>1215</v>
      </c>
      <c r="F787" s="210" t="s">
        <v>1216</v>
      </c>
      <c r="G787" s="211" t="s">
        <v>243</v>
      </c>
      <c r="H787" s="212">
        <v>166.89</v>
      </c>
      <c r="I787" s="213"/>
      <c r="J787" s="214">
        <f>ROUND(I787*H787,2)</f>
        <v>0</v>
      </c>
      <c r="K787" s="210" t="s">
        <v>221</v>
      </c>
      <c r="L787" s="46"/>
      <c r="M787" s="215" t="s">
        <v>28</v>
      </c>
      <c r="N787" s="216" t="s">
        <v>45</v>
      </c>
      <c r="O787" s="86"/>
      <c r="P787" s="217">
        <f>O787*H787</f>
        <v>0</v>
      </c>
      <c r="Q787" s="217">
        <v>0.00012</v>
      </c>
      <c r="R787" s="217">
        <f>Q787*H787</f>
        <v>0.020026799999999997</v>
      </c>
      <c r="S787" s="217">
        <v>0</v>
      </c>
      <c r="T787" s="218">
        <f>S787*H787</f>
        <v>0</v>
      </c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R787" s="219" t="s">
        <v>313</v>
      </c>
      <c r="AT787" s="219" t="s">
        <v>217</v>
      </c>
      <c r="AU787" s="219" t="s">
        <v>84</v>
      </c>
      <c r="AY787" s="19" t="s">
        <v>215</v>
      </c>
      <c r="BE787" s="220">
        <f>IF(N787="základní",J787,0)</f>
        <v>0</v>
      </c>
      <c r="BF787" s="220">
        <f>IF(N787="snížená",J787,0)</f>
        <v>0</v>
      </c>
      <c r="BG787" s="220">
        <f>IF(N787="zákl. přenesená",J787,0)</f>
        <v>0</v>
      </c>
      <c r="BH787" s="220">
        <f>IF(N787="sníž. přenesená",J787,0)</f>
        <v>0</v>
      </c>
      <c r="BI787" s="220">
        <f>IF(N787="nulová",J787,0)</f>
        <v>0</v>
      </c>
      <c r="BJ787" s="19" t="s">
        <v>82</v>
      </c>
      <c r="BK787" s="220">
        <f>ROUND(I787*H787,2)</f>
        <v>0</v>
      </c>
      <c r="BL787" s="19" t="s">
        <v>313</v>
      </c>
      <c r="BM787" s="219" t="s">
        <v>1217</v>
      </c>
    </row>
    <row r="788" spans="1:47" s="2" customFormat="1" ht="12">
      <c r="A788" s="40"/>
      <c r="B788" s="41"/>
      <c r="C788" s="42"/>
      <c r="D788" s="221" t="s">
        <v>224</v>
      </c>
      <c r="E788" s="42"/>
      <c r="F788" s="222" t="s">
        <v>1218</v>
      </c>
      <c r="G788" s="42"/>
      <c r="H788" s="42"/>
      <c r="I788" s="223"/>
      <c r="J788" s="42"/>
      <c r="K788" s="42"/>
      <c r="L788" s="46"/>
      <c r="M788" s="224"/>
      <c r="N788" s="225"/>
      <c r="O788" s="86"/>
      <c r="P788" s="86"/>
      <c r="Q788" s="86"/>
      <c r="R788" s="86"/>
      <c r="S788" s="86"/>
      <c r="T788" s="87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T788" s="19" t="s">
        <v>224</v>
      </c>
      <c r="AU788" s="19" t="s">
        <v>84</v>
      </c>
    </row>
    <row r="789" spans="1:51" s="14" customFormat="1" ht="12">
      <c r="A789" s="14"/>
      <c r="B789" s="237"/>
      <c r="C789" s="238"/>
      <c r="D789" s="228" t="s">
        <v>226</v>
      </c>
      <c r="E789" s="239" t="s">
        <v>28</v>
      </c>
      <c r="F789" s="240" t="s">
        <v>149</v>
      </c>
      <c r="G789" s="238"/>
      <c r="H789" s="241">
        <v>166.89</v>
      </c>
      <c r="I789" s="242"/>
      <c r="J789" s="238"/>
      <c r="K789" s="238"/>
      <c r="L789" s="243"/>
      <c r="M789" s="244"/>
      <c r="N789" s="245"/>
      <c r="O789" s="245"/>
      <c r="P789" s="245"/>
      <c r="Q789" s="245"/>
      <c r="R789" s="245"/>
      <c r="S789" s="245"/>
      <c r="T789" s="246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47" t="s">
        <v>226</v>
      </c>
      <c r="AU789" s="247" t="s">
        <v>84</v>
      </c>
      <c r="AV789" s="14" t="s">
        <v>84</v>
      </c>
      <c r="AW789" s="14" t="s">
        <v>35</v>
      </c>
      <c r="AX789" s="14" t="s">
        <v>82</v>
      </c>
      <c r="AY789" s="247" t="s">
        <v>215</v>
      </c>
    </row>
    <row r="790" spans="1:65" s="2" customFormat="1" ht="24.15" customHeight="1">
      <c r="A790" s="40"/>
      <c r="B790" s="41"/>
      <c r="C790" s="208" t="s">
        <v>1219</v>
      </c>
      <c r="D790" s="208" t="s">
        <v>217</v>
      </c>
      <c r="E790" s="209" t="s">
        <v>1220</v>
      </c>
      <c r="F790" s="210" t="s">
        <v>1221</v>
      </c>
      <c r="G790" s="211" t="s">
        <v>243</v>
      </c>
      <c r="H790" s="212">
        <v>166.89</v>
      </c>
      <c r="I790" s="213"/>
      <c r="J790" s="214">
        <f>ROUND(I790*H790,2)</f>
        <v>0</v>
      </c>
      <c r="K790" s="210" t="s">
        <v>221</v>
      </c>
      <c r="L790" s="46"/>
      <c r="M790" s="215" t="s">
        <v>28</v>
      </c>
      <c r="N790" s="216" t="s">
        <v>45</v>
      </c>
      <c r="O790" s="86"/>
      <c r="P790" s="217">
        <f>O790*H790</f>
        <v>0</v>
      </c>
      <c r="Q790" s="217">
        <v>0.00012</v>
      </c>
      <c r="R790" s="217">
        <f>Q790*H790</f>
        <v>0.020026799999999997</v>
      </c>
      <c r="S790" s="217">
        <v>0</v>
      </c>
      <c r="T790" s="218">
        <f>S790*H790</f>
        <v>0</v>
      </c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R790" s="219" t="s">
        <v>313</v>
      </c>
      <c r="AT790" s="219" t="s">
        <v>217</v>
      </c>
      <c r="AU790" s="219" t="s">
        <v>84</v>
      </c>
      <c r="AY790" s="19" t="s">
        <v>215</v>
      </c>
      <c r="BE790" s="220">
        <f>IF(N790="základní",J790,0)</f>
        <v>0</v>
      </c>
      <c r="BF790" s="220">
        <f>IF(N790="snížená",J790,0)</f>
        <v>0</v>
      </c>
      <c r="BG790" s="220">
        <f>IF(N790="zákl. přenesená",J790,0)</f>
        <v>0</v>
      </c>
      <c r="BH790" s="220">
        <f>IF(N790="sníž. přenesená",J790,0)</f>
        <v>0</v>
      </c>
      <c r="BI790" s="220">
        <f>IF(N790="nulová",J790,0)</f>
        <v>0</v>
      </c>
      <c r="BJ790" s="19" t="s">
        <v>82</v>
      </c>
      <c r="BK790" s="220">
        <f>ROUND(I790*H790,2)</f>
        <v>0</v>
      </c>
      <c r="BL790" s="19" t="s">
        <v>313</v>
      </c>
      <c r="BM790" s="219" t="s">
        <v>1222</v>
      </c>
    </row>
    <row r="791" spans="1:47" s="2" customFormat="1" ht="12">
      <c r="A791" s="40"/>
      <c r="B791" s="41"/>
      <c r="C791" s="42"/>
      <c r="D791" s="221" t="s">
        <v>224</v>
      </c>
      <c r="E791" s="42"/>
      <c r="F791" s="222" t="s">
        <v>1223</v>
      </c>
      <c r="G791" s="42"/>
      <c r="H791" s="42"/>
      <c r="I791" s="223"/>
      <c r="J791" s="42"/>
      <c r="K791" s="42"/>
      <c r="L791" s="46"/>
      <c r="M791" s="224"/>
      <c r="N791" s="225"/>
      <c r="O791" s="86"/>
      <c r="P791" s="86"/>
      <c r="Q791" s="86"/>
      <c r="R791" s="86"/>
      <c r="S791" s="86"/>
      <c r="T791" s="87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T791" s="19" t="s">
        <v>224</v>
      </c>
      <c r="AU791" s="19" t="s">
        <v>84</v>
      </c>
    </row>
    <row r="792" spans="1:51" s="14" customFormat="1" ht="12">
      <c r="A792" s="14"/>
      <c r="B792" s="237"/>
      <c r="C792" s="238"/>
      <c r="D792" s="228" t="s">
        <v>226</v>
      </c>
      <c r="E792" s="239" t="s">
        <v>28</v>
      </c>
      <c r="F792" s="240" t="s">
        <v>149</v>
      </c>
      <c r="G792" s="238"/>
      <c r="H792" s="241">
        <v>166.89</v>
      </c>
      <c r="I792" s="242"/>
      <c r="J792" s="238"/>
      <c r="K792" s="238"/>
      <c r="L792" s="243"/>
      <c r="M792" s="244"/>
      <c r="N792" s="245"/>
      <c r="O792" s="245"/>
      <c r="P792" s="245"/>
      <c r="Q792" s="245"/>
      <c r="R792" s="245"/>
      <c r="S792" s="245"/>
      <c r="T792" s="246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47" t="s">
        <v>226</v>
      </c>
      <c r="AU792" s="247" t="s">
        <v>84</v>
      </c>
      <c r="AV792" s="14" t="s">
        <v>84</v>
      </c>
      <c r="AW792" s="14" t="s">
        <v>35</v>
      </c>
      <c r="AX792" s="14" t="s">
        <v>82</v>
      </c>
      <c r="AY792" s="247" t="s">
        <v>215</v>
      </c>
    </row>
    <row r="793" spans="1:65" s="2" customFormat="1" ht="33" customHeight="1">
      <c r="A793" s="40"/>
      <c r="B793" s="41"/>
      <c r="C793" s="208" t="s">
        <v>1224</v>
      </c>
      <c r="D793" s="208" t="s">
        <v>217</v>
      </c>
      <c r="E793" s="209" t="s">
        <v>1225</v>
      </c>
      <c r="F793" s="210" t="s">
        <v>1226</v>
      </c>
      <c r="G793" s="211" t="s">
        <v>243</v>
      </c>
      <c r="H793" s="212">
        <v>50.067</v>
      </c>
      <c r="I793" s="213"/>
      <c r="J793" s="214">
        <f>ROUND(I793*H793,2)</f>
        <v>0</v>
      </c>
      <c r="K793" s="210" t="s">
        <v>221</v>
      </c>
      <c r="L793" s="46"/>
      <c r="M793" s="215" t="s">
        <v>28</v>
      </c>
      <c r="N793" s="216" t="s">
        <v>45</v>
      </c>
      <c r="O793" s="86"/>
      <c r="P793" s="217">
        <f>O793*H793</f>
        <v>0</v>
      </c>
      <c r="Q793" s="217">
        <v>3E-05</v>
      </c>
      <c r="R793" s="217">
        <f>Q793*H793</f>
        <v>0.00150201</v>
      </c>
      <c r="S793" s="217">
        <v>0</v>
      </c>
      <c r="T793" s="218">
        <f>S793*H793</f>
        <v>0</v>
      </c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R793" s="219" t="s">
        <v>313</v>
      </c>
      <c r="AT793" s="219" t="s">
        <v>217</v>
      </c>
      <c r="AU793" s="219" t="s">
        <v>84</v>
      </c>
      <c r="AY793" s="19" t="s">
        <v>215</v>
      </c>
      <c r="BE793" s="220">
        <f>IF(N793="základní",J793,0)</f>
        <v>0</v>
      </c>
      <c r="BF793" s="220">
        <f>IF(N793="snížená",J793,0)</f>
        <v>0</v>
      </c>
      <c r="BG793" s="220">
        <f>IF(N793="zákl. přenesená",J793,0)</f>
        <v>0</v>
      </c>
      <c r="BH793" s="220">
        <f>IF(N793="sníž. přenesená",J793,0)</f>
        <v>0</v>
      </c>
      <c r="BI793" s="220">
        <f>IF(N793="nulová",J793,0)</f>
        <v>0</v>
      </c>
      <c r="BJ793" s="19" t="s">
        <v>82</v>
      </c>
      <c r="BK793" s="220">
        <f>ROUND(I793*H793,2)</f>
        <v>0</v>
      </c>
      <c r="BL793" s="19" t="s">
        <v>313</v>
      </c>
      <c r="BM793" s="219" t="s">
        <v>1227</v>
      </c>
    </row>
    <row r="794" spans="1:47" s="2" customFormat="1" ht="12">
      <c r="A794" s="40"/>
      <c r="B794" s="41"/>
      <c r="C794" s="42"/>
      <c r="D794" s="221" t="s">
        <v>224</v>
      </c>
      <c r="E794" s="42"/>
      <c r="F794" s="222" t="s">
        <v>1228</v>
      </c>
      <c r="G794" s="42"/>
      <c r="H794" s="42"/>
      <c r="I794" s="223"/>
      <c r="J794" s="42"/>
      <c r="K794" s="42"/>
      <c r="L794" s="46"/>
      <c r="M794" s="224"/>
      <c r="N794" s="225"/>
      <c r="O794" s="86"/>
      <c r="P794" s="86"/>
      <c r="Q794" s="86"/>
      <c r="R794" s="86"/>
      <c r="S794" s="86"/>
      <c r="T794" s="87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T794" s="19" t="s">
        <v>224</v>
      </c>
      <c r="AU794" s="19" t="s">
        <v>84</v>
      </c>
    </row>
    <row r="795" spans="1:51" s="14" customFormat="1" ht="12">
      <c r="A795" s="14"/>
      <c r="B795" s="237"/>
      <c r="C795" s="238"/>
      <c r="D795" s="228" t="s">
        <v>226</v>
      </c>
      <c r="E795" s="239" t="s">
        <v>28</v>
      </c>
      <c r="F795" s="240" t="s">
        <v>1229</v>
      </c>
      <c r="G795" s="238"/>
      <c r="H795" s="241">
        <v>50.067</v>
      </c>
      <c r="I795" s="242"/>
      <c r="J795" s="238"/>
      <c r="K795" s="238"/>
      <c r="L795" s="243"/>
      <c r="M795" s="244"/>
      <c r="N795" s="245"/>
      <c r="O795" s="245"/>
      <c r="P795" s="245"/>
      <c r="Q795" s="245"/>
      <c r="R795" s="245"/>
      <c r="S795" s="245"/>
      <c r="T795" s="246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47" t="s">
        <v>226</v>
      </c>
      <c r="AU795" s="247" t="s">
        <v>84</v>
      </c>
      <c r="AV795" s="14" t="s">
        <v>84</v>
      </c>
      <c r="AW795" s="14" t="s">
        <v>35</v>
      </c>
      <c r="AX795" s="14" t="s">
        <v>82</v>
      </c>
      <c r="AY795" s="247" t="s">
        <v>215</v>
      </c>
    </row>
    <row r="796" spans="1:65" s="2" customFormat="1" ht="24.15" customHeight="1">
      <c r="A796" s="40"/>
      <c r="B796" s="41"/>
      <c r="C796" s="208" t="s">
        <v>1230</v>
      </c>
      <c r="D796" s="208" t="s">
        <v>217</v>
      </c>
      <c r="E796" s="209" t="s">
        <v>1231</v>
      </c>
      <c r="F796" s="210" t="s">
        <v>1232</v>
      </c>
      <c r="G796" s="211" t="s">
        <v>243</v>
      </c>
      <c r="H796" s="212">
        <v>5.6</v>
      </c>
      <c r="I796" s="213"/>
      <c r="J796" s="214">
        <f>ROUND(I796*H796,2)</f>
        <v>0</v>
      </c>
      <c r="K796" s="210" t="s">
        <v>221</v>
      </c>
      <c r="L796" s="46"/>
      <c r="M796" s="215" t="s">
        <v>28</v>
      </c>
      <c r="N796" s="216" t="s">
        <v>45</v>
      </c>
      <c r="O796" s="86"/>
      <c r="P796" s="217">
        <f>O796*H796</f>
        <v>0</v>
      </c>
      <c r="Q796" s="217">
        <v>0</v>
      </c>
      <c r="R796" s="217">
        <f>Q796*H796</f>
        <v>0</v>
      </c>
      <c r="S796" s="217">
        <v>0</v>
      </c>
      <c r="T796" s="218">
        <f>S796*H796</f>
        <v>0</v>
      </c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R796" s="219" t="s">
        <v>313</v>
      </c>
      <c r="AT796" s="219" t="s">
        <v>217</v>
      </c>
      <c r="AU796" s="219" t="s">
        <v>84</v>
      </c>
      <c r="AY796" s="19" t="s">
        <v>215</v>
      </c>
      <c r="BE796" s="220">
        <f>IF(N796="základní",J796,0)</f>
        <v>0</v>
      </c>
      <c r="BF796" s="220">
        <f>IF(N796="snížená",J796,0)</f>
        <v>0</v>
      </c>
      <c r="BG796" s="220">
        <f>IF(N796="zákl. přenesená",J796,0)</f>
        <v>0</v>
      </c>
      <c r="BH796" s="220">
        <f>IF(N796="sníž. přenesená",J796,0)</f>
        <v>0</v>
      </c>
      <c r="BI796" s="220">
        <f>IF(N796="nulová",J796,0)</f>
        <v>0</v>
      </c>
      <c r="BJ796" s="19" t="s">
        <v>82</v>
      </c>
      <c r="BK796" s="220">
        <f>ROUND(I796*H796,2)</f>
        <v>0</v>
      </c>
      <c r="BL796" s="19" t="s">
        <v>313</v>
      </c>
      <c r="BM796" s="219" t="s">
        <v>1233</v>
      </c>
    </row>
    <row r="797" spans="1:47" s="2" customFormat="1" ht="12">
      <c r="A797" s="40"/>
      <c r="B797" s="41"/>
      <c r="C797" s="42"/>
      <c r="D797" s="221" t="s">
        <v>224</v>
      </c>
      <c r="E797" s="42"/>
      <c r="F797" s="222" t="s">
        <v>1234</v>
      </c>
      <c r="G797" s="42"/>
      <c r="H797" s="42"/>
      <c r="I797" s="223"/>
      <c r="J797" s="42"/>
      <c r="K797" s="42"/>
      <c r="L797" s="46"/>
      <c r="M797" s="224"/>
      <c r="N797" s="225"/>
      <c r="O797" s="86"/>
      <c r="P797" s="86"/>
      <c r="Q797" s="86"/>
      <c r="R797" s="86"/>
      <c r="S797" s="86"/>
      <c r="T797" s="87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T797" s="19" t="s">
        <v>224</v>
      </c>
      <c r="AU797" s="19" t="s">
        <v>84</v>
      </c>
    </row>
    <row r="798" spans="1:51" s="13" customFormat="1" ht="12">
      <c r="A798" s="13"/>
      <c r="B798" s="226"/>
      <c r="C798" s="227"/>
      <c r="D798" s="228" t="s">
        <v>226</v>
      </c>
      <c r="E798" s="229" t="s">
        <v>28</v>
      </c>
      <c r="F798" s="230" t="s">
        <v>227</v>
      </c>
      <c r="G798" s="227"/>
      <c r="H798" s="229" t="s">
        <v>28</v>
      </c>
      <c r="I798" s="231"/>
      <c r="J798" s="227"/>
      <c r="K798" s="227"/>
      <c r="L798" s="232"/>
      <c r="M798" s="233"/>
      <c r="N798" s="234"/>
      <c r="O798" s="234"/>
      <c r="P798" s="234"/>
      <c r="Q798" s="234"/>
      <c r="R798" s="234"/>
      <c r="S798" s="234"/>
      <c r="T798" s="235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36" t="s">
        <v>226</v>
      </c>
      <c r="AU798" s="236" t="s">
        <v>84</v>
      </c>
      <c r="AV798" s="13" t="s">
        <v>82</v>
      </c>
      <c r="AW798" s="13" t="s">
        <v>35</v>
      </c>
      <c r="AX798" s="13" t="s">
        <v>74</v>
      </c>
      <c r="AY798" s="236" t="s">
        <v>215</v>
      </c>
    </row>
    <row r="799" spans="1:51" s="14" customFormat="1" ht="12">
      <c r="A799" s="14"/>
      <c r="B799" s="237"/>
      <c r="C799" s="238"/>
      <c r="D799" s="228" t="s">
        <v>226</v>
      </c>
      <c r="E799" s="239" t="s">
        <v>28</v>
      </c>
      <c r="F799" s="240" t="s">
        <v>1163</v>
      </c>
      <c r="G799" s="238"/>
      <c r="H799" s="241">
        <v>5.6</v>
      </c>
      <c r="I799" s="242"/>
      <c r="J799" s="238"/>
      <c r="K799" s="238"/>
      <c r="L799" s="243"/>
      <c r="M799" s="244"/>
      <c r="N799" s="245"/>
      <c r="O799" s="245"/>
      <c r="P799" s="245"/>
      <c r="Q799" s="245"/>
      <c r="R799" s="245"/>
      <c r="S799" s="245"/>
      <c r="T799" s="246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47" t="s">
        <v>226</v>
      </c>
      <c r="AU799" s="247" t="s">
        <v>84</v>
      </c>
      <c r="AV799" s="14" t="s">
        <v>84</v>
      </c>
      <c r="AW799" s="14" t="s">
        <v>35</v>
      </c>
      <c r="AX799" s="14" t="s">
        <v>82</v>
      </c>
      <c r="AY799" s="247" t="s">
        <v>215</v>
      </c>
    </row>
    <row r="800" spans="1:65" s="2" customFormat="1" ht="24.15" customHeight="1">
      <c r="A800" s="40"/>
      <c r="B800" s="41"/>
      <c r="C800" s="208" t="s">
        <v>1235</v>
      </c>
      <c r="D800" s="208" t="s">
        <v>217</v>
      </c>
      <c r="E800" s="209" t="s">
        <v>1236</v>
      </c>
      <c r="F800" s="210" t="s">
        <v>1237</v>
      </c>
      <c r="G800" s="211" t="s">
        <v>243</v>
      </c>
      <c r="H800" s="212">
        <v>150.422</v>
      </c>
      <c r="I800" s="213"/>
      <c r="J800" s="214">
        <f>ROUND(I800*H800,2)</f>
        <v>0</v>
      </c>
      <c r="K800" s="210" t="s">
        <v>221</v>
      </c>
      <c r="L800" s="46"/>
      <c r="M800" s="215" t="s">
        <v>28</v>
      </c>
      <c r="N800" s="216" t="s">
        <v>45</v>
      </c>
      <c r="O800" s="86"/>
      <c r="P800" s="217">
        <f>O800*H800</f>
        <v>0</v>
      </c>
      <c r="Q800" s="217">
        <v>0</v>
      </c>
      <c r="R800" s="217">
        <f>Q800*H800</f>
        <v>0</v>
      </c>
      <c r="S800" s="217">
        <v>0</v>
      </c>
      <c r="T800" s="218">
        <f>S800*H800</f>
        <v>0</v>
      </c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R800" s="219" t="s">
        <v>313</v>
      </c>
      <c r="AT800" s="219" t="s">
        <v>217</v>
      </c>
      <c r="AU800" s="219" t="s">
        <v>84</v>
      </c>
      <c r="AY800" s="19" t="s">
        <v>215</v>
      </c>
      <c r="BE800" s="220">
        <f>IF(N800="základní",J800,0)</f>
        <v>0</v>
      </c>
      <c r="BF800" s="220">
        <f>IF(N800="snížená",J800,0)</f>
        <v>0</v>
      </c>
      <c r="BG800" s="220">
        <f>IF(N800="zákl. přenesená",J800,0)</f>
        <v>0</v>
      </c>
      <c r="BH800" s="220">
        <f>IF(N800="sníž. přenesená",J800,0)</f>
        <v>0</v>
      </c>
      <c r="BI800" s="220">
        <f>IF(N800="nulová",J800,0)</f>
        <v>0</v>
      </c>
      <c r="BJ800" s="19" t="s">
        <v>82</v>
      </c>
      <c r="BK800" s="220">
        <f>ROUND(I800*H800,2)</f>
        <v>0</v>
      </c>
      <c r="BL800" s="19" t="s">
        <v>313</v>
      </c>
      <c r="BM800" s="219" t="s">
        <v>1238</v>
      </c>
    </row>
    <row r="801" spans="1:47" s="2" customFormat="1" ht="12">
      <c r="A801" s="40"/>
      <c r="B801" s="41"/>
      <c r="C801" s="42"/>
      <c r="D801" s="221" t="s">
        <v>224</v>
      </c>
      <c r="E801" s="42"/>
      <c r="F801" s="222" t="s">
        <v>1239</v>
      </c>
      <c r="G801" s="42"/>
      <c r="H801" s="42"/>
      <c r="I801" s="223"/>
      <c r="J801" s="42"/>
      <c r="K801" s="42"/>
      <c r="L801" s="46"/>
      <c r="M801" s="224"/>
      <c r="N801" s="225"/>
      <c r="O801" s="86"/>
      <c r="P801" s="86"/>
      <c r="Q801" s="86"/>
      <c r="R801" s="86"/>
      <c r="S801" s="86"/>
      <c r="T801" s="87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T801" s="19" t="s">
        <v>224</v>
      </c>
      <c r="AU801" s="19" t="s">
        <v>84</v>
      </c>
    </row>
    <row r="802" spans="1:51" s="13" customFormat="1" ht="12">
      <c r="A802" s="13"/>
      <c r="B802" s="226"/>
      <c r="C802" s="227"/>
      <c r="D802" s="228" t="s">
        <v>226</v>
      </c>
      <c r="E802" s="229" t="s">
        <v>28</v>
      </c>
      <c r="F802" s="230" t="s">
        <v>227</v>
      </c>
      <c r="G802" s="227"/>
      <c r="H802" s="229" t="s">
        <v>28</v>
      </c>
      <c r="I802" s="231"/>
      <c r="J802" s="227"/>
      <c r="K802" s="227"/>
      <c r="L802" s="232"/>
      <c r="M802" s="233"/>
      <c r="N802" s="234"/>
      <c r="O802" s="234"/>
      <c r="P802" s="234"/>
      <c r="Q802" s="234"/>
      <c r="R802" s="234"/>
      <c r="S802" s="234"/>
      <c r="T802" s="235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36" t="s">
        <v>226</v>
      </c>
      <c r="AU802" s="236" t="s">
        <v>84</v>
      </c>
      <c r="AV802" s="13" t="s">
        <v>82</v>
      </c>
      <c r="AW802" s="13" t="s">
        <v>35</v>
      </c>
      <c r="AX802" s="13" t="s">
        <v>74</v>
      </c>
      <c r="AY802" s="236" t="s">
        <v>215</v>
      </c>
    </row>
    <row r="803" spans="1:51" s="14" customFormat="1" ht="12">
      <c r="A803" s="14"/>
      <c r="B803" s="237"/>
      <c r="C803" s="238"/>
      <c r="D803" s="228" t="s">
        <v>226</v>
      </c>
      <c r="E803" s="239" t="s">
        <v>28</v>
      </c>
      <c r="F803" s="240" t="s">
        <v>1163</v>
      </c>
      <c r="G803" s="238"/>
      <c r="H803" s="241">
        <v>5.6</v>
      </c>
      <c r="I803" s="242"/>
      <c r="J803" s="238"/>
      <c r="K803" s="238"/>
      <c r="L803" s="243"/>
      <c r="M803" s="244"/>
      <c r="N803" s="245"/>
      <c r="O803" s="245"/>
      <c r="P803" s="245"/>
      <c r="Q803" s="245"/>
      <c r="R803" s="245"/>
      <c r="S803" s="245"/>
      <c r="T803" s="246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47" t="s">
        <v>226</v>
      </c>
      <c r="AU803" s="247" t="s">
        <v>84</v>
      </c>
      <c r="AV803" s="14" t="s">
        <v>84</v>
      </c>
      <c r="AW803" s="14" t="s">
        <v>35</v>
      </c>
      <c r="AX803" s="14" t="s">
        <v>74</v>
      </c>
      <c r="AY803" s="247" t="s">
        <v>215</v>
      </c>
    </row>
    <row r="804" spans="1:51" s="16" customFormat="1" ht="12">
      <c r="A804" s="16"/>
      <c r="B804" s="269"/>
      <c r="C804" s="270"/>
      <c r="D804" s="228" t="s">
        <v>226</v>
      </c>
      <c r="E804" s="271" t="s">
        <v>28</v>
      </c>
      <c r="F804" s="272" t="s">
        <v>351</v>
      </c>
      <c r="G804" s="270"/>
      <c r="H804" s="273">
        <v>5.6</v>
      </c>
      <c r="I804" s="274"/>
      <c r="J804" s="270"/>
      <c r="K804" s="270"/>
      <c r="L804" s="275"/>
      <c r="M804" s="276"/>
      <c r="N804" s="277"/>
      <c r="O804" s="277"/>
      <c r="P804" s="277"/>
      <c r="Q804" s="277"/>
      <c r="R804" s="277"/>
      <c r="S804" s="277"/>
      <c r="T804" s="278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T804" s="279" t="s">
        <v>226</v>
      </c>
      <c r="AU804" s="279" t="s">
        <v>84</v>
      </c>
      <c r="AV804" s="16" t="s">
        <v>240</v>
      </c>
      <c r="AW804" s="16" t="s">
        <v>35</v>
      </c>
      <c r="AX804" s="16" t="s">
        <v>74</v>
      </c>
      <c r="AY804" s="279" t="s">
        <v>215</v>
      </c>
    </row>
    <row r="805" spans="1:51" s="14" customFormat="1" ht="12">
      <c r="A805" s="14"/>
      <c r="B805" s="237"/>
      <c r="C805" s="238"/>
      <c r="D805" s="228" t="s">
        <v>226</v>
      </c>
      <c r="E805" s="239" t="s">
        <v>28</v>
      </c>
      <c r="F805" s="240" t="s">
        <v>111</v>
      </c>
      <c r="G805" s="238"/>
      <c r="H805" s="241">
        <v>89.24</v>
      </c>
      <c r="I805" s="242"/>
      <c r="J805" s="238"/>
      <c r="K805" s="238"/>
      <c r="L805" s="243"/>
      <c r="M805" s="244"/>
      <c r="N805" s="245"/>
      <c r="O805" s="245"/>
      <c r="P805" s="245"/>
      <c r="Q805" s="245"/>
      <c r="R805" s="245"/>
      <c r="S805" s="245"/>
      <c r="T805" s="246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47" t="s">
        <v>226</v>
      </c>
      <c r="AU805" s="247" t="s">
        <v>84</v>
      </c>
      <c r="AV805" s="14" t="s">
        <v>84</v>
      </c>
      <c r="AW805" s="14" t="s">
        <v>35</v>
      </c>
      <c r="AX805" s="14" t="s">
        <v>74</v>
      </c>
      <c r="AY805" s="247" t="s">
        <v>215</v>
      </c>
    </row>
    <row r="806" spans="1:51" s="14" customFormat="1" ht="12">
      <c r="A806" s="14"/>
      <c r="B806" s="237"/>
      <c r="C806" s="238"/>
      <c r="D806" s="228" t="s">
        <v>226</v>
      </c>
      <c r="E806" s="239" t="s">
        <v>28</v>
      </c>
      <c r="F806" s="240" t="s">
        <v>113</v>
      </c>
      <c r="G806" s="238"/>
      <c r="H806" s="241">
        <v>55.582</v>
      </c>
      <c r="I806" s="242"/>
      <c r="J806" s="238"/>
      <c r="K806" s="238"/>
      <c r="L806" s="243"/>
      <c r="M806" s="244"/>
      <c r="N806" s="245"/>
      <c r="O806" s="245"/>
      <c r="P806" s="245"/>
      <c r="Q806" s="245"/>
      <c r="R806" s="245"/>
      <c r="S806" s="245"/>
      <c r="T806" s="246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47" t="s">
        <v>226</v>
      </c>
      <c r="AU806" s="247" t="s">
        <v>84</v>
      </c>
      <c r="AV806" s="14" t="s">
        <v>84</v>
      </c>
      <c r="AW806" s="14" t="s">
        <v>35</v>
      </c>
      <c r="AX806" s="14" t="s">
        <v>74</v>
      </c>
      <c r="AY806" s="247" t="s">
        <v>215</v>
      </c>
    </row>
    <row r="807" spans="1:51" s="16" customFormat="1" ht="12">
      <c r="A807" s="16"/>
      <c r="B807" s="269"/>
      <c r="C807" s="270"/>
      <c r="D807" s="228" t="s">
        <v>226</v>
      </c>
      <c r="E807" s="271" t="s">
        <v>151</v>
      </c>
      <c r="F807" s="272" t="s">
        <v>351</v>
      </c>
      <c r="G807" s="270"/>
      <c r="H807" s="273">
        <v>144.822</v>
      </c>
      <c r="I807" s="274"/>
      <c r="J807" s="270"/>
      <c r="K807" s="270"/>
      <c r="L807" s="275"/>
      <c r="M807" s="276"/>
      <c r="N807" s="277"/>
      <c r="O807" s="277"/>
      <c r="P807" s="277"/>
      <c r="Q807" s="277"/>
      <c r="R807" s="277"/>
      <c r="S807" s="277"/>
      <c r="T807" s="278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T807" s="279" t="s">
        <v>226</v>
      </c>
      <c r="AU807" s="279" t="s">
        <v>84</v>
      </c>
      <c r="AV807" s="16" t="s">
        <v>240</v>
      </c>
      <c r="AW807" s="16" t="s">
        <v>35</v>
      </c>
      <c r="AX807" s="16" t="s">
        <v>74</v>
      </c>
      <c r="AY807" s="279" t="s">
        <v>215</v>
      </c>
    </row>
    <row r="808" spans="1:51" s="15" customFormat="1" ht="12">
      <c r="A808" s="15"/>
      <c r="B808" s="248"/>
      <c r="C808" s="249"/>
      <c r="D808" s="228" t="s">
        <v>226</v>
      </c>
      <c r="E808" s="250" t="s">
        <v>28</v>
      </c>
      <c r="F808" s="251" t="s">
        <v>230</v>
      </c>
      <c r="G808" s="249"/>
      <c r="H808" s="252">
        <v>150.422</v>
      </c>
      <c r="I808" s="253"/>
      <c r="J808" s="249"/>
      <c r="K808" s="249"/>
      <c r="L808" s="254"/>
      <c r="M808" s="255"/>
      <c r="N808" s="256"/>
      <c r="O808" s="256"/>
      <c r="P808" s="256"/>
      <c r="Q808" s="256"/>
      <c r="R808" s="256"/>
      <c r="S808" s="256"/>
      <c r="T808" s="257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T808" s="258" t="s">
        <v>226</v>
      </c>
      <c r="AU808" s="258" t="s">
        <v>84</v>
      </c>
      <c r="AV808" s="15" t="s">
        <v>222</v>
      </c>
      <c r="AW808" s="15" t="s">
        <v>35</v>
      </c>
      <c r="AX808" s="15" t="s">
        <v>82</v>
      </c>
      <c r="AY808" s="258" t="s">
        <v>215</v>
      </c>
    </row>
    <row r="809" spans="1:65" s="2" customFormat="1" ht="49.05" customHeight="1">
      <c r="A809" s="40"/>
      <c r="B809" s="41"/>
      <c r="C809" s="208" t="s">
        <v>1240</v>
      </c>
      <c r="D809" s="208" t="s">
        <v>217</v>
      </c>
      <c r="E809" s="209" t="s">
        <v>1241</v>
      </c>
      <c r="F809" s="210" t="s">
        <v>1242</v>
      </c>
      <c r="G809" s="211" t="s">
        <v>243</v>
      </c>
      <c r="H809" s="212">
        <v>5</v>
      </c>
      <c r="I809" s="213"/>
      <c r="J809" s="214">
        <f>ROUND(I809*H809,2)</f>
        <v>0</v>
      </c>
      <c r="K809" s="210" t="s">
        <v>221</v>
      </c>
      <c r="L809" s="46"/>
      <c r="M809" s="215" t="s">
        <v>28</v>
      </c>
      <c r="N809" s="216" t="s">
        <v>45</v>
      </c>
      <c r="O809" s="86"/>
      <c r="P809" s="217">
        <f>O809*H809</f>
        <v>0</v>
      </c>
      <c r="Q809" s="217">
        <v>0.0229</v>
      </c>
      <c r="R809" s="217">
        <f>Q809*H809</f>
        <v>0.1145</v>
      </c>
      <c r="S809" s="217">
        <v>0</v>
      </c>
      <c r="T809" s="218">
        <f>S809*H809</f>
        <v>0</v>
      </c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R809" s="219" t="s">
        <v>313</v>
      </c>
      <c r="AT809" s="219" t="s">
        <v>217</v>
      </c>
      <c r="AU809" s="219" t="s">
        <v>84</v>
      </c>
      <c r="AY809" s="19" t="s">
        <v>215</v>
      </c>
      <c r="BE809" s="220">
        <f>IF(N809="základní",J809,0)</f>
        <v>0</v>
      </c>
      <c r="BF809" s="220">
        <f>IF(N809="snížená",J809,0)</f>
        <v>0</v>
      </c>
      <c r="BG809" s="220">
        <f>IF(N809="zákl. přenesená",J809,0)</f>
        <v>0</v>
      </c>
      <c r="BH809" s="220">
        <f>IF(N809="sníž. přenesená",J809,0)</f>
        <v>0</v>
      </c>
      <c r="BI809" s="220">
        <f>IF(N809="nulová",J809,0)</f>
        <v>0</v>
      </c>
      <c r="BJ809" s="19" t="s">
        <v>82</v>
      </c>
      <c r="BK809" s="220">
        <f>ROUND(I809*H809,2)</f>
        <v>0</v>
      </c>
      <c r="BL809" s="19" t="s">
        <v>313</v>
      </c>
      <c r="BM809" s="219" t="s">
        <v>1243</v>
      </c>
    </row>
    <row r="810" spans="1:47" s="2" customFormat="1" ht="12">
      <c r="A810" s="40"/>
      <c r="B810" s="41"/>
      <c r="C810" s="42"/>
      <c r="D810" s="221" t="s">
        <v>224</v>
      </c>
      <c r="E810" s="42"/>
      <c r="F810" s="222" t="s">
        <v>1244</v>
      </c>
      <c r="G810" s="42"/>
      <c r="H810" s="42"/>
      <c r="I810" s="223"/>
      <c r="J810" s="42"/>
      <c r="K810" s="42"/>
      <c r="L810" s="46"/>
      <c r="M810" s="224"/>
      <c r="N810" s="225"/>
      <c r="O810" s="86"/>
      <c r="P810" s="86"/>
      <c r="Q810" s="86"/>
      <c r="R810" s="86"/>
      <c r="S810" s="86"/>
      <c r="T810" s="87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T810" s="19" t="s">
        <v>224</v>
      </c>
      <c r="AU810" s="19" t="s">
        <v>84</v>
      </c>
    </row>
    <row r="811" spans="1:51" s="13" customFormat="1" ht="12">
      <c r="A811" s="13"/>
      <c r="B811" s="226"/>
      <c r="C811" s="227"/>
      <c r="D811" s="228" t="s">
        <v>226</v>
      </c>
      <c r="E811" s="229" t="s">
        <v>28</v>
      </c>
      <c r="F811" s="230" t="s">
        <v>227</v>
      </c>
      <c r="G811" s="227"/>
      <c r="H811" s="229" t="s">
        <v>28</v>
      </c>
      <c r="I811" s="231"/>
      <c r="J811" s="227"/>
      <c r="K811" s="227"/>
      <c r="L811" s="232"/>
      <c r="M811" s="233"/>
      <c r="N811" s="234"/>
      <c r="O811" s="234"/>
      <c r="P811" s="234"/>
      <c r="Q811" s="234"/>
      <c r="R811" s="234"/>
      <c r="S811" s="234"/>
      <c r="T811" s="235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36" t="s">
        <v>226</v>
      </c>
      <c r="AU811" s="236" t="s">
        <v>84</v>
      </c>
      <c r="AV811" s="13" t="s">
        <v>82</v>
      </c>
      <c r="AW811" s="13" t="s">
        <v>35</v>
      </c>
      <c r="AX811" s="13" t="s">
        <v>74</v>
      </c>
      <c r="AY811" s="236" t="s">
        <v>215</v>
      </c>
    </row>
    <row r="812" spans="1:51" s="14" customFormat="1" ht="12">
      <c r="A812" s="14"/>
      <c r="B812" s="237"/>
      <c r="C812" s="238"/>
      <c r="D812" s="228" t="s">
        <v>226</v>
      </c>
      <c r="E812" s="239" t="s">
        <v>28</v>
      </c>
      <c r="F812" s="240" t="s">
        <v>250</v>
      </c>
      <c r="G812" s="238"/>
      <c r="H812" s="241">
        <v>5</v>
      </c>
      <c r="I812" s="242"/>
      <c r="J812" s="238"/>
      <c r="K812" s="238"/>
      <c r="L812" s="243"/>
      <c r="M812" s="244"/>
      <c r="N812" s="245"/>
      <c r="O812" s="245"/>
      <c r="P812" s="245"/>
      <c r="Q812" s="245"/>
      <c r="R812" s="245"/>
      <c r="S812" s="245"/>
      <c r="T812" s="246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47" t="s">
        <v>226</v>
      </c>
      <c r="AU812" s="247" t="s">
        <v>84</v>
      </c>
      <c r="AV812" s="14" t="s">
        <v>84</v>
      </c>
      <c r="AW812" s="14" t="s">
        <v>35</v>
      </c>
      <c r="AX812" s="14" t="s">
        <v>82</v>
      </c>
      <c r="AY812" s="247" t="s">
        <v>215</v>
      </c>
    </row>
    <row r="813" spans="1:65" s="2" customFormat="1" ht="37.8" customHeight="1">
      <c r="A813" s="40"/>
      <c r="B813" s="41"/>
      <c r="C813" s="208" t="s">
        <v>1245</v>
      </c>
      <c r="D813" s="208" t="s">
        <v>217</v>
      </c>
      <c r="E813" s="209" t="s">
        <v>1246</v>
      </c>
      <c r="F813" s="210" t="s">
        <v>1247</v>
      </c>
      <c r="G813" s="211" t="s">
        <v>243</v>
      </c>
      <c r="H813" s="212">
        <v>144.822</v>
      </c>
      <c r="I813" s="213"/>
      <c r="J813" s="214">
        <f>ROUND(I813*H813,2)</f>
        <v>0</v>
      </c>
      <c r="K813" s="210" t="s">
        <v>221</v>
      </c>
      <c r="L813" s="46"/>
      <c r="M813" s="215" t="s">
        <v>28</v>
      </c>
      <c r="N813" s="216" t="s">
        <v>45</v>
      </c>
      <c r="O813" s="86"/>
      <c r="P813" s="217">
        <f>O813*H813</f>
        <v>0</v>
      </c>
      <c r="Q813" s="217">
        <v>0.0002</v>
      </c>
      <c r="R813" s="217">
        <f>Q813*H813</f>
        <v>0.0289644</v>
      </c>
      <c r="S813" s="217">
        <v>0</v>
      </c>
      <c r="T813" s="218">
        <f>S813*H813</f>
        <v>0</v>
      </c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R813" s="219" t="s">
        <v>313</v>
      </c>
      <c r="AT813" s="219" t="s">
        <v>217</v>
      </c>
      <c r="AU813" s="219" t="s">
        <v>84</v>
      </c>
      <c r="AY813" s="19" t="s">
        <v>215</v>
      </c>
      <c r="BE813" s="220">
        <f>IF(N813="základní",J813,0)</f>
        <v>0</v>
      </c>
      <c r="BF813" s="220">
        <f>IF(N813="snížená",J813,0)</f>
        <v>0</v>
      </c>
      <c r="BG813" s="220">
        <f>IF(N813="zákl. přenesená",J813,0)</f>
        <v>0</v>
      </c>
      <c r="BH813" s="220">
        <f>IF(N813="sníž. přenesená",J813,0)</f>
        <v>0</v>
      </c>
      <c r="BI813" s="220">
        <f>IF(N813="nulová",J813,0)</f>
        <v>0</v>
      </c>
      <c r="BJ813" s="19" t="s">
        <v>82</v>
      </c>
      <c r="BK813" s="220">
        <f>ROUND(I813*H813,2)</f>
        <v>0</v>
      </c>
      <c r="BL813" s="19" t="s">
        <v>313</v>
      </c>
      <c r="BM813" s="219" t="s">
        <v>1248</v>
      </c>
    </row>
    <row r="814" spans="1:47" s="2" customFormat="1" ht="12">
      <c r="A814" s="40"/>
      <c r="B814" s="41"/>
      <c r="C814" s="42"/>
      <c r="D814" s="221" t="s">
        <v>224</v>
      </c>
      <c r="E814" s="42"/>
      <c r="F814" s="222" t="s">
        <v>1249</v>
      </c>
      <c r="G814" s="42"/>
      <c r="H814" s="42"/>
      <c r="I814" s="223"/>
      <c r="J814" s="42"/>
      <c r="K814" s="42"/>
      <c r="L814" s="46"/>
      <c r="M814" s="224"/>
      <c r="N814" s="225"/>
      <c r="O814" s="86"/>
      <c r="P814" s="86"/>
      <c r="Q814" s="86"/>
      <c r="R814" s="86"/>
      <c r="S814" s="86"/>
      <c r="T814" s="87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T814" s="19" t="s">
        <v>224</v>
      </c>
      <c r="AU814" s="19" t="s">
        <v>84</v>
      </c>
    </row>
    <row r="815" spans="1:51" s="14" customFormat="1" ht="12">
      <c r="A815" s="14"/>
      <c r="B815" s="237"/>
      <c r="C815" s="238"/>
      <c r="D815" s="228" t="s">
        <v>226</v>
      </c>
      <c r="E815" s="239" t="s">
        <v>28</v>
      </c>
      <c r="F815" s="240" t="s">
        <v>151</v>
      </c>
      <c r="G815" s="238"/>
      <c r="H815" s="241">
        <v>144.822</v>
      </c>
      <c r="I815" s="242"/>
      <c r="J815" s="238"/>
      <c r="K815" s="238"/>
      <c r="L815" s="243"/>
      <c r="M815" s="244"/>
      <c r="N815" s="245"/>
      <c r="O815" s="245"/>
      <c r="P815" s="245"/>
      <c r="Q815" s="245"/>
      <c r="R815" s="245"/>
      <c r="S815" s="245"/>
      <c r="T815" s="246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47" t="s">
        <v>226</v>
      </c>
      <c r="AU815" s="247" t="s">
        <v>84</v>
      </c>
      <c r="AV815" s="14" t="s">
        <v>84</v>
      </c>
      <c r="AW815" s="14" t="s">
        <v>35</v>
      </c>
      <c r="AX815" s="14" t="s">
        <v>82</v>
      </c>
      <c r="AY815" s="247" t="s">
        <v>215</v>
      </c>
    </row>
    <row r="816" spans="1:65" s="2" customFormat="1" ht="44.25" customHeight="1">
      <c r="A816" s="40"/>
      <c r="B816" s="41"/>
      <c r="C816" s="208" t="s">
        <v>1250</v>
      </c>
      <c r="D816" s="208" t="s">
        <v>217</v>
      </c>
      <c r="E816" s="209" t="s">
        <v>1251</v>
      </c>
      <c r="F816" s="210" t="s">
        <v>1252</v>
      </c>
      <c r="G816" s="211" t="s">
        <v>243</v>
      </c>
      <c r="H816" s="212">
        <v>289.644</v>
      </c>
      <c r="I816" s="213"/>
      <c r="J816" s="214">
        <f>ROUND(I816*H816,2)</f>
        <v>0</v>
      </c>
      <c r="K816" s="210" t="s">
        <v>221</v>
      </c>
      <c r="L816" s="46"/>
      <c r="M816" s="215" t="s">
        <v>28</v>
      </c>
      <c r="N816" s="216" t="s">
        <v>45</v>
      </c>
      <c r="O816" s="86"/>
      <c r="P816" s="217">
        <f>O816*H816</f>
        <v>0</v>
      </c>
      <c r="Q816" s="217">
        <v>0.00021</v>
      </c>
      <c r="R816" s="217">
        <f>Q816*H816</f>
        <v>0.06082524</v>
      </c>
      <c r="S816" s="217">
        <v>0</v>
      </c>
      <c r="T816" s="218">
        <f>S816*H816</f>
        <v>0</v>
      </c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R816" s="219" t="s">
        <v>313</v>
      </c>
      <c r="AT816" s="219" t="s">
        <v>217</v>
      </c>
      <c r="AU816" s="219" t="s">
        <v>84</v>
      </c>
      <c r="AY816" s="19" t="s">
        <v>215</v>
      </c>
      <c r="BE816" s="220">
        <f>IF(N816="základní",J816,0)</f>
        <v>0</v>
      </c>
      <c r="BF816" s="220">
        <f>IF(N816="snížená",J816,0)</f>
        <v>0</v>
      </c>
      <c r="BG816" s="220">
        <f>IF(N816="zákl. přenesená",J816,0)</f>
        <v>0</v>
      </c>
      <c r="BH816" s="220">
        <f>IF(N816="sníž. přenesená",J816,0)</f>
        <v>0</v>
      </c>
      <c r="BI816" s="220">
        <f>IF(N816="nulová",J816,0)</f>
        <v>0</v>
      </c>
      <c r="BJ816" s="19" t="s">
        <v>82</v>
      </c>
      <c r="BK816" s="220">
        <f>ROUND(I816*H816,2)</f>
        <v>0</v>
      </c>
      <c r="BL816" s="19" t="s">
        <v>313</v>
      </c>
      <c r="BM816" s="219" t="s">
        <v>1253</v>
      </c>
    </row>
    <row r="817" spans="1:47" s="2" customFormat="1" ht="12">
      <c r="A817" s="40"/>
      <c r="B817" s="41"/>
      <c r="C817" s="42"/>
      <c r="D817" s="221" t="s">
        <v>224</v>
      </c>
      <c r="E817" s="42"/>
      <c r="F817" s="222" t="s">
        <v>1254</v>
      </c>
      <c r="G817" s="42"/>
      <c r="H817" s="42"/>
      <c r="I817" s="223"/>
      <c r="J817" s="42"/>
      <c r="K817" s="42"/>
      <c r="L817" s="46"/>
      <c r="M817" s="224"/>
      <c r="N817" s="225"/>
      <c r="O817" s="86"/>
      <c r="P817" s="86"/>
      <c r="Q817" s="86"/>
      <c r="R817" s="86"/>
      <c r="S817" s="86"/>
      <c r="T817" s="87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T817" s="19" t="s">
        <v>224</v>
      </c>
      <c r="AU817" s="19" t="s">
        <v>84</v>
      </c>
    </row>
    <row r="818" spans="1:51" s="14" customFormat="1" ht="12">
      <c r="A818" s="14"/>
      <c r="B818" s="237"/>
      <c r="C818" s="238"/>
      <c r="D818" s="228" t="s">
        <v>226</v>
      </c>
      <c r="E818" s="239" t="s">
        <v>28</v>
      </c>
      <c r="F818" s="240" t="s">
        <v>1255</v>
      </c>
      <c r="G818" s="238"/>
      <c r="H818" s="241">
        <v>289.644</v>
      </c>
      <c r="I818" s="242"/>
      <c r="J818" s="238"/>
      <c r="K818" s="238"/>
      <c r="L818" s="243"/>
      <c r="M818" s="244"/>
      <c r="N818" s="245"/>
      <c r="O818" s="245"/>
      <c r="P818" s="245"/>
      <c r="Q818" s="245"/>
      <c r="R818" s="245"/>
      <c r="S818" s="245"/>
      <c r="T818" s="246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47" t="s">
        <v>226</v>
      </c>
      <c r="AU818" s="247" t="s">
        <v>84</v>
      </c>
      <c r="AV818" s="14" t="s">
        <v>84</v>
      </c>
      <c r="AW818" s="14" t="s">
        <v>35</v>
      </c>
      <c r="AX818" s="14" t="s">
        <v>82</v>
      </c>
      <c r="AY818" s="247" t="s">
        <v>215</v>
      </c>
    </row>
    <row r="819" spans="1:65" s="2" customFormat="1" ht="37.8" customHeight="1">
      <c r="A819" s="40"/>
      <c r="B819" s="41"/>
      <c r="C819" s="208" t="s">
        <v>1256</v>
      </c>
      <c r="D819" s="208" t="s">
        <v>217</v>
      </c>
      <c r="E819" s="209" t="s">
        <v>1257</v>
      </c>
      <c r="F819" s="210" t="s">
        <v>1258</v>
      </c>
      <c r="G819" s="211" t="s">
        <v>243</v>
      </c>
      <c r="H819" s="212">
        <v>126.48</v>
      </c>
      <c r="I819" s="213"/>
      <c r="J819" s="214">
        <f>ROUND(I819*H819,2)</f>
        <v>0</v>
      </c>
      <c r="K819" s="210" t="s">
        <v>221</v>
      </c>
      <c r="L819" s="46"/>
      <c r="M819" s="215" t="s">
        <v>28</v>
      </c>
      <c r="N819" s="216" t="s">
        <v>45</v>
      </c>
      <c r="O819" s="86"/>
      <c r="P819" s="217">
        <f>O819*H819</f>
        <v>0</v>
      </c>
      <c r="Q819" s="217">
        <v>0</v>
      </c>
      <c r="R819" s="217">
        <f>Q819*H819</f>
        <v>0</v>
      </c>
      <c r="S819" s="217">
        <v>0</v>
      </c>
      <c r="T819" s="218">
        <f>S819*H819</f>
        <v>0</v>
      </c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R819" s="219" t="s">
        <v>313</v>
      </c>
      <c r="AT819" s="219" t="s">
        <v>217</v>
      </c>
      <c r="AU819" s="219" t="s">
        <v>84</v>
      </c>
      <c r="AY819" s="19" t="s">
        <v>215</v>
      </c>
      <c r="BE819" s="220">
        <f>IF(N819="základní",J819,0)</f>
        <v>0</v>
      </c>
      <c r="BF819" s="220">
        <f>IF(N819="snížená",J819,0)</f>
        <v>0</v>
      </c>
      <c r="BG819" s="220">
        <f>IF(N819="zákl. přenesená",J819,0)</f>
        <v>0</v>
      </c>
      <c r="BH819" s="220">
        <f>IF(N819="sníž. přenesená",J819,0)</f>
        <v>0</v>
      </c>
      <c r="BI819" s="220">
        <f>IF(N819="nulová",J819,0)</f>
        <v>0</v>
      </c>
      <c r="BJ819" s="19" t="s">
        <v>82</v>
      </c>
      <c r="BK819" s="220">
        <f>ROUND(I819*H819,2)</f>
        <v>0</v>
      </c>
      <c r="BL819" s="19" t="s">
        <v>313</v>
      </c>
      <c r="BM819" s="219" t="s">
        <v>1259</v>
      </c>
    </row>
    <row r="820" spans="1:47" s="2" customFormat="1" ht="12">
      <c r="A820" s="40"/>
      <c r="B820" s="41"/>
      <c r="C820" s="42"/>
      <c r="D820" s="221" t="s">
        <v>224</v>
      </c>
      <c r="E820" s="42"/>
      <c r="F820" s="222" t="s">
        <v>1260</v>
      </c>
      <c r="G820" s="42"/>
      <c r="H820" s="42"/>
      <c r="I820" s="223"/>
      <c r="J820" s="42"/>
      <c r="K820" s="42"/>
      <c r="L820" s="46"/>
      <c r="M820" s="224"/>
      <c r="N820" s="225"/>
      <c r="O820" s="86"/>
      <c r="P820" s="86"/>
      <c r="Q820" s="86"/>
      <c r="R820" s="86"/>
      <c r="S820" s="86"/>
      <c r="T820" s="87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T820" s="19" t="s">
        <v>224</v>
      </c>
      <c r="AU820" s="19" t="s">
        <v>84</v>
      </c>
    </row>
    <row r="821" spans="1:51" s="13" customFormat="1" ht="12">
      <c r="A821" s="13"/>
      <c r="B821" s="226"/>
      <c r="C821" s="227"/>
      <c r="D821" s="228" t="s">
        <v>226</v>
      </c>
      <c r="E821" s="229" t="s">
        <v>28</v>
      </c>
      <c r="F821" s="230" t="s">
        <v>227</v>
      </c>
      <c r="G821" s="227"/>
      <c r="H821" s="229" t="s">
        <v>28</v>
      </c>
      <c r="I821" s="231"/>
      <c r="J821" s="227"/>
      <c r="K821" s="227"/>
      <c r="L821" s="232"/>
      <c r="M821" s="233"/>
      <c r="N821" s="234"/>
      <c r="O821" s="234"/>
      <c r="P821" s="234"/>
      <c r="Q821" s="234"/>
      <c r="R821" s="234"/>
      <c r="S821" s="234"/>
      <c r="T821" s="235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36" t="s">
        <v>226</v>
      </c>
      <c r="AU821" s="236" t="s">
        <v>84</v>
      </c>
      <c r="AV821" s="13" t="s">
        <v>82</v>
      </c>
      <c r="AW821" s="13" t="s">
        <v>35</v>
      </c>
      <c r="AX821" s="13" t="s">
        <v>74</v>
      </c>
      <c r="AY821" s="236" t="s">
        <v>215</v>
      </c>
    </row>
    <row r="822" spans="1:51" s="14" customFormat="1" ht="12">
      <c r="A822" s="14"/>
      <c r="B822" s="237"/>
      <c r="C822" s="238"/>
      <c r="D822" s="228" t="s">
        <v>226</v>
      </c>
      <c r="E822" s="239" t="s">
        <v>28</v>
      </c>
      <c r="F822" s="240" t="s">
        <v>1261</v>
      </c>
      <c r="G822" s="238"/>
      <c r="H822" s="241">
        <v>66.04</v>
      </c>
      <c r="I822" s="242"/>
      <c r="J822" s="238"/>
      <c r="K822" s="238"/>
      <c r="L822" s="243"/>
      <c r="M822" s="244"/>
      <c r="N822" s="245"/>
      <c r="O822" s="245"/>
      <c r="P822" s="245"/>
      <c r="Q822" s="245"/>
      <c r="R822" s="245"/>
      <c r="S822" s="245"/>
      <c r="T822" s="246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47" t="s">
        <v>226</v>
      </c>
      <c r="AU822" s="247" t="s">
        <v>84</v>
      </c>
      <c r="AV822" s="14" t="s">
        <v>84</v>
      </c>
      <c r="AW822" s="14" t="s">
        <v>35</v>
      </c>
      <c r="AX822" s="14" t="s">
        <v>74</v>
      </c>
      <c r="AY822" s="247" t="s">
        <v>215</v>
      </c>
    </row>
    <row r="823" spans="1:51" s="14" customFormat="1" ht="12">
      <c r="A823" s="14"/>
      <c r="B823" s="237"/>
      <c r="C823" s="238"/>
      <c r="D823" s="228" t="s">
        <v>226</v>
      </c>
      <c r="E823" s="239" t="s">
        <v>28</v>
      </c>
      <c r="F823" s="240" t="s">
        <v>1262</v>
      </c>
      <c r="G823" s="238"/>
      <c r="H823" s="241">
        <v>60.44</v>
      </c>
      <c r="I823" s="242"/>
      <c r="J823" s="238"/>
      <c r="K823" s="238"/>
      <c r="L823" s="243"/>
      <c r="M823" s="244"/>
      <c r="N823" s="245"/>
      <c r="O823" s="245"/>
      <c r="P823" s="245"/>
      <c r="Q823" s="245"/>
      <c r="R823" s="245"/>
      <c r="S823" s="245"/>
      <c r="T823" s="246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47" t="s">
        <v>226</v>
      </c>
      <c r="AU823" s="247" t="s">
        <v>84</v>
      </c>
      <c r="AV823" s="14" t="s">
        <v>84</v>
      </c>
      <c r="AW823" s="14" t="s">
        <v>35</v>
      </c>
      <c r="AX823" s="14" t="s">
        <v>74</v>
      </c>
      <c r="AY823" s="247" t="s">
        <v>215</v>
      </c>
    </row>
    <row r="824" spans="1:51" s="15" customFormat="1" ht="12">
      <c r="A824" s="15"/>
      <c r="B824" s="248"/>
      <c r="C824" s="249"/>
      <c r="D824" s="228" t="s">
        <v>226</v>
      </c>
      <c r="E824" s="250" t="s">
        <v>28</v>
      </c>
      <c r="F824" s="251" t="s">
        <v>230</v>
      </c>
      <c r="G824" s="249"/>
      <c r="H824" s="252">
        <v>126.48</v>
      </c>
      <c r="I824" s="253"/>
      <c r="J824" s="249"/>
      <c r="K824" s="249"/>
      <c r="L824" s="254"/>
      <c r="M824" s="255"/>
      <c r="N824" s="256"/>
      <c r="O824" s="256"/>
      <c r="P824" s="256"/>
      <c r="Q824" s="256"/>
      <c r="R824" s="256"/>
      <c r="S824" s="256"/>
      <c r="T824" s="257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T824" s="258" t="s">
        <v>226</v>
      </c>
      <c r="AU824" s="258" t="s">
        <v>84</v>
      </c>
      <c r="AV824" s="15" t="s">
        <v>222</v>
      </c>
      <c r="AW824" s="15" t="s">
        <v>35</v>
      </c>
      <c r="AX824" s="15" t="s">
        <v>82</v>
      </c>
      <c r="AY824" s="258" t="s">
        <v>215</v>
      </c>
    </row>
    <row r="825" spans="1:65" s="2" customFormat="1" ht="37.8" customHeight="1">
      <c r="A825" s="40"/>
      <c r="B825" s="41"/>
      <c r="C825" s="208" t="s">
        <v>1263</v>
      </c>
      <c r="D825" s="208" t="s">
        <v>217</v>
      </c>
      <c r="E825" s="209" t="s">
        <v>1264</v>
      </c>
      <c r="F825" s="210" t="s">
        <v>1265</v>
      </c>
      <c r="G825" s="211" t="s">
        <v>243</v>
      </c>
      <c r="H825" s="212">
        <v>144.822</v>
      </c>
      <c r="I825" s="213"/>
      <c r="J825" s="214">
        <f>ROUND(I825*H825,2)</f>
        <v>0</v>
      </c>
      <c r="K825" s="210" t="s">
        <v>221</v>
      </c>
      <c r="L825" s="46"/>
      <c r="M825" s="215" t="s">
        <v>28</v>
      </c>
      <c r="N825" s="216" t="s">
        <v>45</v>
      </c>
      <c r="O825" s="86"/>
      <c r="P825" s="217">
        <f>O825*H825</f>
        <v>0</v>
      </c>
      <c r="Q825" s="217">
        <v>3E-05</v>
      </c>
      <c r="R825" s="217">
        <f>Q825*H825</f>
        <v>0.00434466</v>
      </c>
      <c r="S825" s="217">
        <v>0</v>
      </c>
      <c r="T825" s="218">
        <f>S825*H825</f>
        <v>0</v>
      </c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R825" s="219" t="s">
        <v>313</v>
      </c>
      <c r="AT825" s="219" t="s">
        <v>217</v>
      </c>
      <c r="AU825" s="219" t="s">
        <v>84</v>
      </c>
      <c r="AY825" s="19" t="s">
        <v>215</v>
      </c>
      <c r="BE825" s="220">
        <f>IF(N825="základní",J825,0)</f>
        <v>0</v>
      </c>
      <c r="BF825" s="220">
        <f>IF(N825="snížená",J825,0)</f>
        <v>0</v>
      </c>
      <c r="BG825" s="220">
        <f>IF(N825="zákl. přenesená",J825,0)</f>
        <v>0</v>
      </c>
      <c r="BH825" s="220">
        <f>IF(N825="sníž. přenesená",J825,0)</f>
        <v>0</v>
      </c>
      <c r="BI825" s="220">
        <f>IF(N825="nulová",J825,0)</f>
        <v>0</v>
      </c>
      <c r="BJ825" s="19" t="s">
        <v>82</v>
      </c>
      <c r="BK825" s="220">
        <f>ROUND(I825*H825,2)</f>
        <v>0</v>
      </c>
      <c r="BL825" s="19" t="s">
        <v>313</v>
      </c>
      <c r="BM825" s="219" t="s">
        <v>1266</v>
      </c>
    </row>
    <row r="826" spans="1:47" s="2" customFormat="1" ht="12">
      <c r="A826" s="40"/>
      <c r="B826" s="41"/>
      <c r="C826" s="42"/>
      <c r="D826" s="221" t="s">
        <v>224</v>
      </c>
      <c r="E826" s="42"/>
      <c r="F826" s="222" t="s">
        <v>1267</v>
      </c>
      <c r="G826" s="42"/>
      <c r="H826" s="42"/>
      <c r="I826" s="223"/>
      <c r="J826" s="42"/>
      <c r="K826" s="42"/>
      <c r="L826" s="46"/>
      <c r="M826" s="224"/>
      <c r="N826" s="225"/>
      <c r="O826" s="86"/>
      <c r="P826" s="86"/>
      <c r="Q826" s="86"/>
      <c r="R826" s="86"/>
      <c r="S826" s="86"/>
      <c r="T826" s="87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T826" s="19" t="s">
        <v>224</v>
      </c>
      <c r="AU826" s="19" t="s">
        <v>84</v>
      </c>
    </row>
    <row r="827" spans="1:51" s="14" customFormat="1" ht="12">
      <c r="A827" s="14"/>
      <c r="B827" s="237"/>
      <c r="C827" s="238"/>
      <c r="D827" s="228" t="s">
        <v>226</v>
      </c>
      <c r="E827" s="239" t="s">
        <v>28</v>
      </c>
      <c r="F827" s="240" t="s">
        <v>151</v>
      </c>
      <c r="G827" s="238"/>
      <c r="H827" s="241">
        <v>144.822</v>
      </c>
      <c r="I827" s="242"/>
      <c r="J827" s="238"/>
      <c r="K827" s="238"/>
      <c r="L827" s="243"/>
      <c r="M827" s="244"/>
      <c r="N827" s="245"/>
      <c r="O827" s="245"/>
      <c r="P827" s="245"/>
      <c r="Q827" s="245"/>
      <c r="R827" s="245"/>
      <c r="S827" s="245"/>
      <c r="T827" s="246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247" t="s">
        <v>226</v>
      </c>
      <c r="AU827" s="247" t="s">
        <v>84</v>
      </c>
      <c r="AV827" s="14" t="s">
        <v>84</v>
      </c>
      <c r="AW827" s="14" t="s">
        <v>35</v>
      </c>
      <c r="AX827" s="14" t="s">
        <v>82</v>
      </c>
      <c r="AY827" s="247" t="s">
        <v>215</v>
      </c>
    </row>
    <row r="828" spans="1:63" s="12" customFormat="1" ht="22.8" customHeight="1">
      <c r="A828" s="12"/>
      <c r="B828" s="192"/>
      <c r="C828" s="193"/>
      <c r="D828" s="194" t="s">
        <v>73</v>
      </c>
      <c r="E828" s="206" t="s">
        <v>1268</v>
      </c>
      <c r="F828" s="206" t="s">
        <v>1269</v>
      </c>
      <c r="G828" s="193"/>
      <c r="H828" s="193"/>
      <c r="I828" s="196"/>
      <c r="J828" s="207">
        <f>BK828</f>
        <v>0</v>
      </c>
      <c r="K828" s="193"/>
      <c r="L828" s="198"/>
      <c r="M828" s="199"/>
      <c r="N828" s="200"/>
      <c r="O828" s="200"/>
      <c r="P828" s="201">
        <f>SUM(P829:P869)</f>
        <v>0</v>
      </c>
      <c r="Q828" s="200"/>
      <c r="R828" s="201">
        <f>SUM(R829:R869)</f>
        <v>0.6195044399999999</v>
      </c>
      <c r="S828" s="200"/>
      <c r="T828" s="202">
        <f>SUM(T829:T869)</f>
        <v>0.0961465</v>
      </c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R828" s="203" t="s">
        <v>84</v>
      </c>
      <c r="AT828" s="204" t="s">
        <v>73</v>
      </c>
      <c r="AU828" s="204" t="s">
        <v>82</v>
      </c>
      <c r="AY828" s="203" t="s">
        <v>215</v>
      </c>
      <c r="BK828" s="205">
        <f>SUM(BK829:BK869)</f>
        <v>0</v>
      </c>
    </row>
    <row r="829" spans="1:65" s="2" customFormat="1" ht="24.15" customHeight="1">
      <c r="A829" s="40"/>
      <c r="B829" s="41"/>
      <c r="C829" s="208" t="s">
        <v>1270</v>
      </c>
      <c r="D829" s="208" t="s">
        <v>217</v>
      </c>
      <c r="E829" s="209" t="s">
        <v>1271</v>
      </c>
      <c r="F829" s="210" t="s">
        <v>1272</v>
      </c>
      <c r="G829" s="211" t="s">
        <v>243</v>
      </c>
      <c r="H829" s="212">
        <v>88.399</v>
      </c>
      <c r="I829" s="213"/>
      <c r="J829" s="214">
        <f>ROUND(I829*H829,2)</f>
        <v>0</v>
      </c>
      <c r="K829" s="210" t="s">
        <v>221</v>
      </c>
      <c r="L829" s="46"/>
      <c r="M829" s="215" t="s">
        <v>28</v>
      </c>
      <c r="N829" s="216" t="s">
        <v>45</v>
      </c>
      <c r="O829" s="86"/>
      <c r="P829" s="217">
        <f>O829*H829</f>
        <v>0</v>
      </c>
      <c r="Q829" s="217">
        <v>0</v>
      </c>
      <c r="R829" s="217">
        <f>Q829*H829</f>
        <v>0</v>
      </c>
      <c r="S829" s="217">
        <v>0</v>
      </c>
      <c r="T829" s="218">
        <f>S829*H829</f>
        <v>0</v>
      </c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R829" s="219" t="s">
        <v>313</v>
      </c>
      <c r="AT829" s="219" t="s">
        <v>217</v>
      </c>
      <c r="AU829" s="219" t="s">
        <v>84</v>
      </c>
      <c r="AY829" s="19" t="s">
        <v>215</v>
      </c>
      <c r="BE829" s="220">
        <f>IF(N829="základní",J829,0)</f>
        <v>0</v>
      </c>
      <c r="BF829" s="220">
        <f>IF(N829="snížená",J829,0)</f>
        <v>0</v>
      </c>
      <c r="BG829" s="220">
        <f>IF(N829="zákl. přenesená",J829,0)</f>
        <v>0</v>
      </c>
      <c r="BH829" s="220">
        <f>IF(N829="sníž. přenesená",J829,0)</f>
        <v>0</v>
      </c>
      <c r="BI829" s="220">
        <f>IF(N829="nulová",J829,0)</f>
        <v>0</v>
      </c>
      <c r="BJ829" s="19" t="s">
        <v>82</v>
      </c>
      <c r="BK829" s="220">
        <f>ROUND(I829*H829,2)</f>
        <v>0</v>
      </c>
      <c r="BL829" s="19" t="s">
        <v>313</v>
      </c>
      <c r="BM829" s="219" t="s">
        <v>1273</v>
      </c>
    </row>
    <row r="830" spans="1:47" s="2" customFormat="1" ht="12">
      <c r="A830" s="40"/>
      <c r="B830" s="41"/>
      <c r="C830" s="42"/>
      <c r="D830" s="221" t="s">
        <v>224</v>
      </c>
      <c r="E830" s="42"/>
      <c r="F830" s="222" t="s">
        <v>1274</v>
      </c>
      <c r="G830" s="42"/>
      <c r="H830" s="42"/>
      <c r="I830" s="223"/>
      <c r="J830" s="42"/>
      <c r="K830" s="42"/>
      <c r="L830" s="46"/>
      <c r="M830" s="224"/>
      <c r="N830" s="225"/>
      <c r="O830" s="86"/>
      <c r="P830" s="86"/>
      <c r="Q830" s="86"/>
      <c r="R830" s="86"/>
      <c r="S830" s="86"/>
      <c r="T830" s="87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T830" s="19" t="s">
        <v>224</v>
      </c>
      <c r="AU830" s="19" t="s">
        <v>84</v>
      </c>
    </row>
    <row r="831" spans="1:51" s="14" customFormat="1" ht="12">
      <c r="A831" s="14"/>
      <c r="B831" s="237"/>
      <c r="C831" s="238"/>
      <c r="D831" s="228" t="s">
        <v>226</v>
      </c>
      <c r="E831" s="239" t="s">
        <v>28</v>
      </c>
      <c r="F831" s="240" t="s">
        <v>101</v>
      </c>
      <c r="G831" s="238"/>
      <c r="H831" s="241">
        <v>39.686</v>
      </c>
      <c r="I831" s="242"/>
      <c r="J831" s="238"/>
      <c r="K831" s="238"/>
      <c r="L831" s="243"/>
      <c r="M831" s="244"/>
      <c r="N831" s="245"/>
      <c r="O831" s="245"/>
      <c r="P831" s="245"/>
      <c r="Q831" s="245"/>
      <c r="R831" s="245"/>
      <c r="S831" s="245"/>
      <c r="T831" s="246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47" t="s">
        <v>226</v>
      </c>
      <c r="AU831" s="247" t="s">
        <v>84</v>
      </c>
      <c r="AV831" s="14" t="s">
        <v>84</v>
      </c>
      <c r="AW831" s="14" t="s">
        <v>35</v>
      </c>
      <c r="AX831" s="14" t="s">
        <v>74</v>
      </c>
      <c r="AY831" s="247" t="s">
        <v>215</v>
      </c>
    </row>
    <row r="832" spans="1:51" s="14" customFormat="1" ht="12">
      <c r="A832" s="14"/>
      <c r="B832" s="237"/>
      <c r="C832" s="238"/>
      <c r="D832" s="228" t="s">
        <v>226</v>
      </c>
      <c r="E832" s="239" t="s">
        <v>28</v>
      </c>
      <c r="F832" s="240" t="s">
        <v>103</v>
      </c>
      <c r="G832" s="238"/>
      <c r="H832" s="241">
        <v>48.713</v>
      </c>
      <c r="I832" s="242"/>
      <c r="J832" s="238"/>
      <c r="K832" s="238"/>
      <c r="L832" s="243"/>
      <c r="M832" s="244"/>
      <c r="N832" s="245"/>
      <c r="O832" s="245"/>
      <c r="P832" s="245"/>
      <c r="Q832" s="245"/>
      <c r="R832" s="245"/>
      <c r="S832" s="245"/>
      <c r="T832" s="246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47" t="s">
        <v>226</v>
      </c>
      <c r="AU832" s="247" t="s">
        <v>84</v>
      </c>
      <c r="AV832" s="14" t="s">
        <v>84</v>
      </c>
      <c r="AW832" s="14" t="s">
        <v>35</v>
      </c>
      <c r="AX832" s="14" t="s">
        <v>74</v>
      </c>
      <c r="AY832" s="247" t="s">
        <v>215</v>
      </c>
    </row>
    <row r="833" spans="1:51" s="15" customFormat="1" ht="12">
      <c r="A833" s="15"/>
      <c r="B833" s="248"/>
      <c r="C833" s="249"/>
      <c r="D833" s="228" t="s">
        <v>226</v>
      </c>
      <c r="E833" s="250" t="s">
        <v>134</v>
      </c>
      <c r="F833" s="251" t="s">
        <v>230</v>
      </c>
      <c r="G833" s="249"/>
      <c r="H833" s="252">
        <v>88.399</v>
      </c>
      <c r="I833" s="253"/>
      <c r="J833" s="249"/>
      <c r="K833" s="249"/>
      <c r="L833" s="254"/>
      <c r="M833" s="255"/>
      <c r="N833" s="256"/>
      <c r="O833" s="256"/>
      <c r="P833" s="256"/>
      <c r="Q833" s="256"/>
      <c r="R833" s="256"/>
      <c r="S833" s="256"/>
      <c r="T833" s="257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T833" s="258" t="s">
        <v>226</v>
      </c>
      <c r="AU833" s="258" t="s">
        <v>84</v>
      </c>
      <c r="AV833" s="15" t="s">
        <v>222</v>
      </c>
      <c r="AW833" s="15" t="s">
        <v>35</v>
      </c>
      <c r="AX833" s="15" t="s">
        <v>82</v>
      </c>
      <c r="AY833" s="258" t="s">
        <v>215</v>
      </c>
    </row>
    <row r="834" spans="1:65" s="2" customFormat="1" ht="24.15" customHeight="1">
      <c r="A834" s="40"/>
      <c r="B834" s="41"/>
      <c r="C834" s="208" t="s">
        <v>1275</v>
      </c>
      <c r="D834" s="208" t="s">
        <v>217</v>
      </c>
      <c r="E834" s="209" t="s">
        <v>1276</v>
      </c>
      <c r="F834" s="210" t="s">
        <v>1277</v>
      </c>
      <c r="G834" s="211" t="s">
        <v>243</v>
      </c>
      <c r="H834" s="212">
        <v>422.922</v>
      </c>
      <c r="I834" s="213"/>
      <c r="J834" s="214">
        <f>ROUND(I834*H834,2)</f>
        <v>0</v>
      </c>
      <c r="K834" s="210" t="s">
        <v>221</v>
      </c>
      <c r="L834" s="46"/>
      <c r="M834" s="215" t="s">
        <v>28</v>
      </c>
      <c r="N834" s="216" t="s">
        <v>45</v>
      </c>
      <c r="O834" s="86"/>
      <c r="P834" s="217">
        <f>O834*H834</f>
        <v>0</v>
      </c>
      <c r="Q834" s="217">
        <v>0</v>
      </c>
      <c r="R834" s="217">
        <f>Q834*H834</f>
        <v>0</v>
      </c>
      <c r="S834" s="217">
        <v>0</v>
      </c>
      <c r="T834" s="218">
        <f>S834*H834</f>
        <v>0</v>
      </c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R834" s="219" t="s">
        <v>313</v>
      </c>
      <c r="AT834" s="219" t="s">
        <v>217</v>
      </c>
      <c r="AU834" s="219" t="s">
        <v>84</v>
      </c>
      <c r="AY834" s="19" t="s">
        <v>215</v>
      </c>
      <c r="BE834" s="220">
        <f>IF(N834="základní",J834,0)</f>
        <v>0</v>
      </c>
      <c r="BF834" s="220">
        <f>IF(N834="snížená",J834,0)</f>
        <v>0</v>
      </c>
      <c r="BG834" s="220">
        <f>IF(N834="zákl. přenesená",J834,0)</f>
        <v>0</v>
      </c>
      <c r="BH834" s="220">
        <f>IF(N834="sníž. přenesená",J834,0)</f>
        <v>0</v>
      </c>
      <c r="BI834" s="220">
        <f>IF(N834="nulová",J834,0)</f>
        <v>0</v>
      </c>
      <c r="BJ834" s="19" t="s">
        <v>82</v>
      </c>
      <c r="BK834" s="220">
        <f>ROUND(I834*H834,2)</f>
        <v>0</v>
      </c>
      <c r="BL834" s="19" t="s">
        <v>313</v>
      </c>
      <c r="BM834" s="219" t="s">
        <v>1278</v>
      </c>
    </row>
    <row r="835" spans="1:47" s="2" customFormat="1" ht="12">
      <c r="A835" s="40"/>
      <c r="B835" s="41"/>
      <c r="C835" s="42"/>
      <c r="D835" s="221" t="s">
        <v>224</v>
      </c>
      <c r="E835" s="42"/>
      <c r="F835" s="222" t="s">
        <v>1279</v>
      </c>
      <c r="G835" s="42"/>
      <c r="H835" s="42"/>
      <c r="I835" s="223"/>
      <c r="J835" s="42"/>
      <c r="K835" s="42"/>
      <c r="L835" s="46"/>
      <c r="M835" s="224"/>
      <c r="N835" s="225"/>
      <c r="O835" s="86"/>
      <c r="P835" s="86"/>
      <c r="Q835" s="86"/>
      <c r="R835" s="86"/>
      <c r="S835" s="86"/>
      <c r="T835" s="87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T835" s="19" t="s">
        <v>224</v>
      </c>
      <c r="AU835" s="19" t="s">
        <v>84</v>
      </c>
    </row>
    <row r="836" spans="1:51" s="14" customFormat="1" ht="12">
      <c r="A836" s="14"/>
      <c r="B836" s="237"/>
      <c r="C836" s="238"/>
      <c r="D836" s="228" t="s">
        <v>226</v>
      </c>
      <c r="E836" s="239" t="s">
        <v>28</v>
      </c>
      <c r="F836" s="240" t="s">
        <v>1280</v>
      </c>
      <c r="G836" s="238"/>
      <c r="H836" s="241">
        <v>422.922</v>
      </c>
      <c r="I836" s="242"/>
      <c r="J836" s="238"/>
      <c r="K836" s="238"/>
      <c r="L836" s="243"/>
      <c r="M836" s="244"/>
      <c r="N836" s="245"/>
      <c r="O836" s="245"/>
      <c r="P836" s="245"/>
      <c r="Q836" s="245"/>
      <c r="R836" s="245"/>
      <c r="S836" s="245"/>
      <c r="T836" s="246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47" t="s">
        <v>226</v>
      </c>
      <c r="AU836" s="247" t="s">
        <v>84</v>
      </c>
      <c r="AV836" s="14" t="s">
        <v>84</v>
      </c>
      <c r="AW836" s="14" t="s">
        <v>35</v>
      </c>
      <c r="AX836" s="14" t="s">
        <v>82</v>
      </c>
      <c r="AY836" s="247" t="s">
        <v>215</v>
      </c>
    </row>
    <row r="837" spans="1:65" s="2" customFormat="1" ht="16.5" customHeight="1">
      <c r="A837" s="40"/>
      <c r="B837" s="41"/>
      <c r="C837" s="208" t="s">
        <v>1281</v>
      </c>
      <c r="D837" s="208" t="s">
        <v>217</v>
      </c>
      <c r="E837" s="209" t="s">
        <v>1282</v>
      </c>
      <c r="F837" s="210" t="s">
        <v>1283</v>
      </c>
      <c r="G837" s="211" t="s">
        <v>243</v>
      </c>
      <c r="H837" s="212">
        <v>98.689</v>
      </c>
      <c r="I837" s="213"/>
      <c r="J837" s="214">
        <f>ROUND(I837*H837,2)</f>
        <v>0</v>
      </c>
      <c r="K837" s="210" t="s">
        <v>221</v>
      </c>
      <c r="L837" s="46"/>
      <c r="M837" s="215" t="s">
        <v>28</v>
      </c>
      <c r="N837" s="216" t="s">
        <v>45</v>
      </c>
      <c r="O837" s="86"/>
      <c r="P837" s="217">
        <f>O837*H837</f>
        <v>0</v>
      </c>
      <c r="Q837" s="217">
        <v>0.001</v>
      </c>
      <c r="R837" s="217">
        <f>Q837*H837</f>
        <v>0.098689</v>
      </c>
      <c r="S837" s="217">
        <v>0.00031</v>
      </c>
      <c r="T837" s="218">
        <f>S837*H837</f>
        <v>0.030593589999999997</v>
      </c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R837" s="219" t="s">
        <v>313</v>
      </c>
      <c r="AT837" s="219" t="s">
        <v>217</v>
      </c>
      <c r="AU837" s="219" t="s">
        <v>84</v>
      </c>
      <c r="AY837" s="19" t="s">
        <v>215</v>
      </c>
      <c r="BE837" s="220">
        <f>IF(N837="základní",J837,0)</f>
        <v>0</v>
      </c>
      <c r="BF837" s="220">
        <f>IF(N837="snížená",J837,0)</f>
        <v>0</v>
      </c>
      <c r="BG837" s="220">
        <f>IF(N837="zákl. přenesená",J837,0)</f>
        <v>0</v>
      </c>
      <c r="BH837" s="220">
        <f>IF(N837="sníž. přenesená",J837,0)</f>
        <v>0</v>
      </c>
      <c r="BI837" s="220">
        <f>IF(N837="nulová",J837,0)</f>
        <v>0</v>
      </c>
      <c r="BJ837" s="19" t="s">
        <v>82</v>
      </c>
      <c r="BK837" s="220">
        <f>ROUND(I837*H837,2)</f>
        <v>0</v>
      </c>
      <c r="BL837" s="19" t="s">
        <v>313</v>
      </c>
      <c r="BM837" s="219" t="s">
        <v>1284</v>
      </c>
    </row>
    <row r="838" spans="1:47" s="2" customFormat="1" ht="12">
      <c r="A838" s="40"/>
      <c r="B838" s="41"/>
      <c r="C838" s="42"/>
      <c r="D838" s="221" t="s">
        <v>224</v>
      </c>
      <c r="E838" s="42"/>
      <c r="F838" s="222" t="s">
        <v>1285</v>
      </c>
      <c r="G838" s="42"/>
      <c r="H838" s="42"/>
      <c r="I838" s="223"/>
      <c r="J838" s="42"/>
      <c r="K838" s="42"/>
      <c r="L838" s="46"/>
      <c r="M838" s="224"/>
      <c r="N838" s="225"/>
      <c r="O838" s="86"/>
      <c r="P838" s="86"/>
      <c r="Q838" s="86"/>
      <c r="R838" s="86"/>
      <c r="S838" s="86"/>
      <c r="T838" s="87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T838" s="19" t="s">
        <v>224</v>
      </c>
      <c r="AU838" s="19" t="s">
        <v>84</v>
      </c>
    </row>
    <row r="839" spans="1:51" s="14" customFormat="1" ht="12">
      <c r="A839" s="14"/>
      <c r="B839" s="237"/>
      <c r="C839" s="238"/>
      <c r="D839" s="228" t="s">
        <v>226</v>
      </c>
      <c r="E839" s="239" t="s">
        <v>28</v>
      </c>
      <c r="F839" s="240" t="s">
        <v>1286</v>
      </c>
      <c r="G839" s="238"/>
      <c r="H839" s="241">
        <v>24.357</v>
      </c>
      <c r="I839" s="242"/>
      <c r="J839" s="238"/>
      <c r="K839" s="238"/>
      <c r="L839" s="243"/>
      <c r="M839" s="244"/>
      <c r="N839" s="245"/>
      <c r="O839" s="245"/>
      <c r="P839" s="245"/>
      <c r="Q839" s="245"/>
      <c r="R839" s="245"/>
      <c r="S839" s="245"/>
      <c r="T839" s="246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47" t="s">
        <v>226</v>
      </c>
      <c r="AU839" s="247" t="s">
        <v>84</v>
      </c>
      <c r="AV839" s="14" t="s">
        <v>84</v>
      </c>
      <c r="AW839" s="14" t="s">
        <v>35</v>
      </c>
      <c r="AX839" s="14" t="s">
        <v>74</v>
      </c>
      <c r="AY839" s="247" t="s">
        <v>215</v>
      </c>
    </row>
    <row r="840" spans="1:51" s="14" customFormat="1" ht="12">
      <c r="A840" s="14"/>
      <c r="B840" s="237"/>
      <c r="C840" s="238"/>
      <c r="D840" s="228" t="s">
        <v>226</v>
      </c>
      <c r="E840" s="239" t="s">
        <v>28</v>
      </c>
      <c r="F840" s="240" t="s">
        <v>1287</v>
      </c>
      <c r="G840" s="238"/>
      <c r="H840" s="241">
        <v>19.843</v>
      </c>
      <c r="I840" s="242"/>
      <c r="J840" s="238"/>
      <c r="K840" s="238"/>
      <c r="L840" s="243"/>
      <c r="M840" s="244"/>
      <c r="N840" s="245"/>
      <c r="O840" s="245"/>
      <c r="P840" s="245"/>
      <c r="Q840" s="245"/>
      <c r="R840" s="245"/>
      <c r="S840" s="245"/>
      <c r="T840" s="246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47" t="s">
        <v>226</v>
      </c>
      <c r="AU840" s="247" t="s">
        <v>84</v>
      </c>
      <c r="AV840" s="14" t="s">
        <v>84</v>
      </c>
      <c r="AW840" s="14" t="s">
        <v>35</v>
      </c>
      <c r="AX840" s="14" t="s">
        <v>74</v>
      </c>
      <c r="AY840" s="247" t="s">
        <v>215</v>
      </c>
    </row>
    <row r="841" spans="1:51" s="14" customFormat="1" ht="12">
      <c r="A841" s="14"/>
      <c r="B841" s="237"/>
      <c r="C841" s="238"/>
      <c r="D841" s="228" t="s">
        <v>226</v>
      </c>
      <c r="E841" s="239" t="s">
        <v>28</v>
      </c>
      <c r="F841" s="240" t="s">
        <v>1288</v>
      </c>
      <c r="G841" s="238"/>
      <c r="H841" s="241">
        <v>54.489</v>
      </c>
      <c r="I841" s="242"/>
      <c r="J841" s="238"/>
      <c r="K841" s="238"/>
      <c r="L841" s="243"/>
      <c r="M841" s="244"/>
      <c r="N841" s="245"/>
      <c r="O841" s="245"/>
      <c r="P841" s="245"/>
      <c r="Q841" s="245"/>
      <c r="R841" s="245"/>
      <c r="S841" s="245"/>
      <c r="T841" s="246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47" t="s">
        <v>226</v>
      </c>
      <c r="AU841" s="247" t="s">
        <v>84</v>
      </c>
      <c r="AV841" s="14" t="s">
        <v>84</v>
      </c>
      <c r="AW841" s="14" t="s">
        <v>35</v>
      </c>
      <c r="AX841" s="14" t="s">
        <v>74</v>
      </c>
      <c r="AY841" s="247" t="s">
        <v>215</v>
      </c>
    </row>
    <row r="842" spans="1:51" s="15" customFormat="1" ht="12">
      <c r="A842" s="15"/>
      <c r="B842" s="248"/>
      <c r="C842" s="249"/>
      <c r="D842" s="228" t="s">
        <v>226</v>
      </c>
      <c r="E842" s="250" t="s">
        <v>28</v>
      </c>
      <c r="F842" s="251" t="s">
        <v>230</v>
      </c>
      <c r="G842" s="249"/>
      <c r="H842" s="252">
        <v>98.689</v>
      </c>
      <c r="I842" s="253"/>
      <c r="J842" s="249"/>
      <c r="K842" s="249"/>
      <c r="L842" s="254"/>
      <c r="M842" s="255"/>
      <c r="N842" s="256"/>
      <c r="O842" s="256"/>
      <c r="P842" s="256"/>
      <c r="Q842" s="256"/>
      <c r="R842" s="256"/>
      <c r="S842" s="256"/>
      <c r="T842" s="257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T842" s="258" t="s">
        <v>226</v>
      </c>
      <c r="AU842" s="258" t="s">
        <v>84</v>
      </c>
      <c r="AV842" s="15" t="s">
        <v>222</v>
      </c>
      <c r="AW842" s="15" t="s">
        <v>35</v>
      </c>
      <c r="AX842" s="15" t="s">
        <v>82</v>
      </c>
      <c r="AY842" s="258" t="s">
        <v>215</v>
      </c>
    </row>
    <row r="843" spans="1:65" s="2" customFormat="1" ht="21.75" customHeight="1">
      <c r="A843" s="40"/>
      <c r="B843" s="41"/>
      <c r="C843" s="208" t="s">
        <v>1289</v>
      </c>
      <c r="D843" s="208" t="s">
        <v>217</v>
      </c>
      <c r="E843" s="209" t="s">
        <v>1290</v>
      </c>
      <c r="F843" s="210" t="s">
        <v>1291</v>
      </c>
      <c r="G843" s="211" t="s">
        <v>243</v>
      </c>
      <c r="H843" s="212">
        <v>211.461</v>
      </c>
      <c r="I843" s="213"/>
      <c r="J843" s="214">
        <f>ROUND(I843*H843,2)</f>
        <v>0</v>
      </c>
      <c r="K843" s="210" t="s">
        <v>221</v>
      </c>
      <c r="L843" s="46"/>
      <c r="M843" s="215" t="s">
        <v>28</v>
      </c>
      <c r="N843" s="216" t="s">
        <v>45</v>
      </c>
      <c r="O843" s="86"/>
      <c r="P843" s="217">
        <f>O843*H843</f>
        <v>0</v>
      </c>
      <c r="Q843" s="217">
        <v>0.001</v>
      </c>
      <c r="R843" s="217">
        <f>Q843*H843</f>
        <v>0.211461</v>
      </c>
      <c r="S843" s="217">
        <v>0.00031</v>
      </c>
      <c r="T843" s="218">
        <f>S843*H843</f>
        <v>0.06555291</v>
      </c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R843" s="219" t="s">
        <v>313</v>
      </c>
      <c r="AT843" s="219" t="s">
        <v>217</v>
      </c>
      <c r="AU843" s="219" t="s">
        <v>84</v>
      </c>
      <c r="AY843" s="19" t="s">
        <v>215</v>
      </c>
      <c r="BE843" s="220">
        <f>IF(N843="základní",J843,0)</f>
        <v>0</v>
      </c>
      <c r="BF843" s="220">
        <f>IF(N843="snížená",J843,0)</f>
        <v>0</v>
      </c>
      <c r="BG843" s="220">
        <f>IF(N843="zákl. přenesená",J843,0)</f>
        <v>0</v>
      </c>
      <c r="BH843" s="220">
        <f>IF(N843="sníž. přenesená",J843,0)</f>
        <v>0</v>
      </c>
      <c r="BI843" s="220">
        <f>IF(N843="nulová",J843,0)</f>
        <v>0</v>
      </c>
      <c r="BJ843" s="19" t="s">
        <v>82</v>
      </c>
      <c r="BK843" s="220">
        <f>ROUND(I843*H843,2)</f>
        <v>0</v>
      </c>
      <c r="BL843" s="19" t="s">
        <v>313</v>
      </c>
      <c r="BM843" s="219" t="s">
        <v>1292</v>
      </c>
    </row>
    <row r="844" spans="1:47" s="2" customFormat="1" ht="12">
      <c r="A844" s="40"/>
      <c r="B844" s="41"/>
      <c r="C844" s="42"/>
      <c r="D844" s="221" t="s">
        <v>224</v>
      </c>
      <c r="E844" s="42"/>
      <c r="F844" s="222" t="s">
        <v>1293</v>
      </c>
      <c r="G844" s="42"/>
      <c r="H844" s="42"/>
      <c r="I844" s="223"/>
      <c r="J844" s="42"/>
      <c r="K844" s="42"/>
      <c r="L844" s="46"/>
      <c r="M844" s="224"/>
      <c r="N844" s="225"/>
      <c r="O844" s="86"/>
      <c r="P844" s="86"/>
      <c r="Q844" s="86"/>
      <c r="R844" s="86"/>
      <c r="S844" s="86"/>
      <c r="T844" s="87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T844" s="19" t="s">
        <v>224</v>
      </c>
      <c r="AU844" s="19" t="s">
        <v>84</v>
      </c>
    </row>
    <row r="845" spans="1:51" s="14" customFormat="1" ht="12">
      <c r="A845" s="14"/>
      <c r="B845" s="237"/>
      <c r="C845" s="238"/>
      <c r="D845" s="228" t="s">
        <v>226</v>
      </c>
      <c r="E845" s="239" t="s">
        <v>28</v>
      </c>
      <c r="F845" s="240" t="s">
        <v>1294</v>
      </c>
      <c r="G845" s="238"/>
      <c r="H845" s="241">
        <v>211.461</v>
      </c>
      <c r="I845" s="242"/>
      <c r="J845" s="238"/>
      <c r="K845" s="238"/>
      <c r="L845" s="243"/>
      <c r="M845" s="244"/>
      <c r="N845" s="245"/>
      <c r="O845" s="245"/>
      <c r="P845" s="245"/>
      <c r="Q845" s="245"/>
      <c r="R845" s="245"/>
      <c r="S845" s="245"/>
      <c r="T845" s="246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47" t="s">
        <v>226</v>
      </c>
      <c r="AU845" s="247" t="s">
        <v>84</v>
      </c>
      <c r="AV845" s="14" t="s">
        <v>84</v>
      </c>
      <c r="AW845" s="14" t="s">
        <v>35</v>
      </c>
      <c r="AX845" s="14" t="s">
        <v>74</v>
      </c>
      <c r="AY845" s="247" t="s">
        <v>215</v>
      </c>
    </row>
    <row r="846" spans="1:51" s="15" customFormat="1" ht="12">
      <c r="A846" s="15"/>
      <c r="B846" s="248"/>
      <c r="C846" s="249"/>
      <c r="D846" s="228" t="s">
        <v>226</v>
      </c>
      <c r="E846" s="250" t="s">
        <v>132</v>
      </c>
      <c r="F846" s="251" t="s">
        <v>230</v>
      </c>
      <c r="G846" s="249"/>
      <c r="H846" s="252">
        <v>211.461</v>
      </c>
      <c r="I846" s="253"/>
      <c r="J846" s="249"/>
      <c r="K846" s="249"/>
      <c r="L846" s="254"/>
      <c r="M846" s="255"/>
      <c r="N846" s="256"/>
      <c r="O846" s="256"/>
      <c r="P846" s="256"/>
      <c r="Q846" s="256"/>
      <c r="R846" s="256"/>
      <c r="S846" s="256"/>
      <c r="T846" s="257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T846" s="258" t="s">
        <v>226</v>
      </c>
      <c r="AU846" s="258" t="s">
        <v>84</v>
      </c>
      <c r="AV846" s="15" t="s">
        <v>222</v>
      </c>
      <c r="AW846" s="15" t="s">
        <v>35</v>
      </c>
      <c r="AX846" s="15" t="s">
        <v>82</v>
      </c>
      <c r="AY846" s="258" t="s">
        <v>215</v>
      </c>
    </row>
    <row r="847" spans="1:65" s="2" customFormat="1" ht="33" customHeight="1">
      <c r="A847" s="40"/>
      <c r="B847" s="41"/>
      <c r="C847" s="208" t="s">
        <v>1295</v>
      </c>
      <c r="D847" s="208" t="s">
        <v>217</v>
      </c>
      <c r="E847" s="209" t="s">
        <v>1296</v>
      </c>
      <c r="F847" s="210" t="s">
        <v>1297</v>
      </c>
      <c r="G847" s="211" t="s">
        <v>243</v>
      </c>
      <c r="H847" s="212">
        <v>88.399</v>
      </c>
      <c r="I847" s="213"/>
      <c r="J847" s="214">
        <f>ROUND(I847*H847,2)</f>
        <v>0</v>
      </c>
      <c r="K847" s="210" t="s">
        <v>221</v>
      </c>
      <c r="L847" s="46"/>
      <c r="M847" s="215" t="s">
        <v>28</v>
      </c>
      <c r="N847" s="216" t="s">
        <v>45</v>
      </c>
      <c r="O847" s="86"/>
      <c r="P847" s="217">
        <f>O847*H847</f>
        <v>0</v>
      </c>
      <c r="Q847" s="217">
        <v>0.0002</v>
      </c>
      <c r="R847" s="217">
        <f>Q847*H847</f>
        <v>0.017679800000000002</v>
      </c>
      <c r="S847" s="217">
        <v>0</v>
      </c>
      <c r="T847" s="218">
        <f>S847*H847</f>
        <v>0</v>
      </c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R847" s="219" t="s">
        <v>313</v>
      </c>
      <c r="AT847" s="219" t="s">
        <v>217</v>
      </c>
      <c r="AU847" s="219" t="s">
        <v>84</v>
      </c>
      <c r="AY847" s="19" t="s">
        <v>215</v>
      </c>
      <c r="BE847" s="220">
        <f>IF(N847="základní",J847,0)</f>
        <v>0</v>
      </c>
      <c r="BF847" s="220">
        <f>IF(N847="snížená",J847,0)</f>
        <v>0</v>
      </c>
      <c r="BG847" s="220">
        <f>IF(N847="zákl. přenesená",J847,0)</f>
        <v>0</v>
      </c>
      <c r="BH847" s="220">
        <f>IF(N847="sníž. přenesená",J847,0)</f>
        <v>0</v>
      </c>
      <c r="BI847" s="220">
        <f>IF(N847="nulová",J847,0)</f>
        <v>0</v>
      </c>
      <c r="BJ847" s="19" t="s">
        <v>82</v>
      </c>
      <c r="BK847" s="220">
        <f>ROUND(I847*H847,2)</f>
        <v>0</v>
      </c>
      <c r="BL847" s="19" t="s">
        <v>313</v>
      </c>
      <c r="BM847" s="219" t="s">
        <v>1298</v>
      </c>
    </row>
    <row r="848" spans="1:47" s="2" customFormat="1" ht="12">
      <c r="A848" s="40"/>
      <c r="B848" s="41"/>
      <c r="C848" s="42"/>
      <c r="D848" s="221" t="s">
        <v>224</v>
      </c>
      <c r="E848" s="42"/>
      <c r="F848" s="222" t="s">
        <v>1299</v>
      </c>
      <c r="G848" s="42"/>
      <c r="H848" s="42"/>
      <c r="I848" s="223"/>
      <c r="J848" s="42"/>
      <c r="K848" s="42"/>
      <c r="L848" s="46"/>
      <c r="M848" s="224"/>
      <c r="N848" s="225"/>
      <c r="O848" s="86"/>
      <c r="P848" s="86"/>
      <c r="Q848" s="86"/>
      <c r="R848" s="86"/>
      <c r="S848" s="86"/>
      <c r="T848" s="87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T848" s="19" t="s">
        <v>224</v>
      </c>
      <c r="AU848" s="19" t="s">
        <v>84</v>
      </c>
    </row>
    <row r="849" spans="1:51" s="14" customFormat="1" ht="12">
      <c r="A849" s="14"/>
      <c r="B849" s="237"/>
      <c r="C849" s="238"/>
      <c r="D849" s="228" t="s">
        <v>226</v>
      </c>
      <c r="E849" s="239" t="s">
        <v>28</v>
      </c>
      <c r="F849" s="240" t="s">
        <v>134</v>
      </c>
      <c r="G849" s="238"/>
      <c r="H849" s="241">
        <v>88.399</v>
      </c>
      <c r="I849" s="242"/>
      <c r="J849" s="238"/>
      <c r="K849" s="238"/>
      <c r="L849" s="243"/>
      <c r="M849" s="244"/>
      <c r="N849" s="245"/>
      <c r="O849" s="245"/>
      <c r="P849" s="245"/>
      <c r="Q849" s="245"/>
      <c r="R849" s="245"/>
      <c r="S849" s="245"/>
      <c r="T849" s="246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47" t="s">
        <v>226</v>
      </c>
      <c r="AU849" s="247" t="s">
        <v>84</v>
      </c>
      <c r="AV849" s="14" t="s">
        <v>84</v>
      </c>
      <c r="AW849" s="14" t="s">
        <v>35</v>
      </c>
      <c r="AX849" s="14" t="s">
        <v>82</v>
      </c>
      <c r="AY849" s="247" t="s">
        <v>215</v>
      </c>
    </row>
    <row r="850" spans="1:65" s="2" customFormat="1" ht="33" customHeight="1">
      <c r="A850" s="40"/>
      <c r="B850" s="41"/>
      <c r="C850" s="208" t="s">
        <v>1300</v>
      </c>
      <c r="D850" s="208" t="s">
        <v>217</v>
      </c>
      <c r="E850" s="209" t="s">
        <v>1301</v>
      </c>
      <c r="F850" s="210" t="s">
        <v>1302</v>
      </c>
      <c r="G850" s="211" t="s">
        <v>243</v>
      </c>
      <c r="H850" s="212">
        <v>422.922</v>
      </c>
      <c r="I850" s="213"/>
      <c r="J850" s="214">
        <f>ROUND(I850*H850,2)</f>
        <v>0</v>
      </c>
      <c r="K850" s="210" t="s">
        <v>221</v>
      </c>
      <c r="L850" s="46"/>
      <c r="M850" s="215" t="s">
        <v>28</v>
      </c>
      <c r="N850" s="216" t="s">
        <v>45</v>
      </c>
      <c r="O850" s="86"/>
      <c r="P850" s="217">
        <f>O850*H850</f>
        <v>0</v>
      </c>
      <c r="Q850" s="217">
        <v>0.0002</v>
      </c>
      <c r="R850" s="217">
        <f>Q850*H850</f>
        <v>0.0845844</v>
      </c>
      <c r="S850" s="217">
        <v>0</v>
      </c>
      <c r="T850" s="218">
        <f>S850*H850</f>
        <v>0</v>
      </c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R850" s="219" t="s">
        <v>313</v>
      </c>
      <c r="AT850" s="219" t="s">
        <v>217</v>
      </c>
      <c r="AU850" s="219" t="s">
        <v>84</v>
      </c>
      <c r="AY850" s="19" t="s">
        <v>215</v>
      </c>
      <c r="BE850" s="220">
        <f>IF(N850="základní",J850,0)</f>
        <v>0</v>
      </c>
      <c r="BF850" s="220">
        <f>IF(N850="snížená",J850,0)</f>
        <v>0</v>
      </c>
      <c r="BG850" s="220">
        <f>IF(N850="zákl. přenesená",J850,0)</f>
        <v>0</v>
      </c>
      <c r="BH850" s="220">
        <f>IF(N850="sníž. přenesená",J850,0)</f>
        <v>0</v>
      </c>
      <c r="BI850" s="220">
        <f>IF(N850="nulová",J850,0)</f>
        <v>0</v>
      </c>
      <c r="BJ850" s="19" t="s">
        <v>82</v>
      </c>
      <c r="BK850" s="220">
        <f>ROUND(I850*H850,2)</f>
        <v>0</v>
      </c>
      <c r="BL850" s="19" t="s">
        <v>313</v>
      </c>
      <c r="BM850" s="219" t="s">
        <v>1303</v>
      </c>
    </row>
    <row r="851" spans="1:47" s="2" customFormat="1" ht="12">
      <c r="A851" s="40"/>
      <c r="B851" s="41"/>
      <c r="C851" s="42"/>
      <c r="D851" s="221" t="s">
        <v>224</v>
      </c>
      <c r="E851" s="42"/>
      <c r="F851" s="222" t="s">
        <v>1304</v>
      </c>
      <c r="G851" s="42"/>
      <c r="H851" s="42"/>
      <c r="I851" s="223"/>
      <c r="J851" s="42"/>
      <c r="K851" s="42"/>
      <c r="L851" s="46"/>
      <c r="M851" s="224"/>
      <c r="N851" s="225"/>
      <c r="O851" s="86"/>
      <c r="P851" s="86"/>
      <c r="Q851" s="86"/>
      <c r="R851" s="86"/>
      <c r="S851" s="86"/>
      <c r="T851" s="87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T851" s="19" t="s">
        <v>224</v>
      </c>
      <c r="AU851" s="19" t="s">
        <v>84</v>
      </c>
    </row>
    <row r="852" spans="1:51" s="14" customFormat="1" ht="12">
      <c r="A852" s="14"/>
      <c r="B852" s="237"/>
      <c r="C852" s="238"/>
      <c r="D852" s="228" t="s">
        <v>226</v>
      </c>
      <c r="E852" s="239" t="s">
        <v>28</v>
      </c>
      <c r="F852" s="240" t="s">
        <v>1280</v>
      </c>
      <c r="G852" s="238"/>
      <c r="H852" s="241">
        <v>422.922</v>
      </c>
      <c r="I852" s="242"/>
      <c r="J852" s="238"/>
      <c r="K852" s="238"/>
      <c r="L852" s="243"/>
      <c r="M852" s="244"/>
      <c r="N852" s="245"/>
      <c r="O852" s="245"/>
      <c r="P852" s="245"/>
      <c r="Q852" s="245"/>
      <c r="R852" s="245"/>
      <c r="S852" s="245"/>
      <c r="T852" s="246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47" t="s">
        <v>226</v>
      </c>
      <c r="AU852" s="247" t="s">
        <v>84</v>
      </c>
      <c r="AV852" s="14" t="s">
        <v>84</v>
      </c>
      <c r="AW852" s="14" t="s">
        <v>35</v>
      </c>
      <c r="AX852" s="14" t="s">
        <v>74</v>
      </c>
      <c r="AY852" s="247" t="s">
        <v>215</v>
      </c>
    </row>
    <row r="853" spans="1:51" s="15" customFormat="1" ht="12">
      <c r="A853" s="15"/>
      <c r="B853" s="248"/>
      <c r="C853" s="249"/>
      <c r="D853" s="228" t="s">
        <v>226</v>
      </c>
      <c r="E853" s="250" t="s">
        <v>136</v>
      </c>
      <c r="F853" s="251" t="s">
        <v>230</v>
      </c>
      <c r="G853" s="249"/>
      <c r="H853" s="252">
        <v>422.922</v>
      </c>
      <c r="I853" s="253"/>
      <c r="J853" s="249"/>
      <c r="K853" s="249"/>
      <c r="L853" s="254"/>
      <c r="M853" s="255"/>
      <c r="N853" s="256"/>
      <c r="O853" s="256"/>
      <c r="P853" s="256"/>
      <c r="Q853" s="256"/>
      <c r="R853" s="256"/>
      <c r="S853" s="256"/>
      <c r="T853" s="257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T853" s="258" t="s">
        <v>226</v>
      </c>
      <c r="AU853" s="258" t="s">
        <v>84</v>
      </c>
      <c r="AV853" s="15" t="s">
        <v>222</v>
      </c>
      <c r="AW853" s="15" t="s">
        <v>35</v>
      </c>
      <c r="AX853" s="15" t="s">
        <v>82</v>
      </c>
      <c r="AY853" s="258" t="s">
        <v>215</v>
      </c>
    </row>
    <row r="854" spans="1:65" s="2" customFormat="1" ht="37.8" customHeight="1">
      <c r="A854" s="40"/>
      <c r="B854" s="41"/>
      <c r="C854" s="208" t="s">
        <v>1305</v>
      </c>
      <c r="D854" s="208" t="s">
        <v>217</v>
      </c>
      <c r="E854" s="209" t="s">
        <v>1306</v>
      </c>
      <c r="F854" s="210" t="s">
        <v>1307</v>
      </c>
      <c r="G854" s="211" t="s">
        <v>243</v>
      </c>
      <c r="H854" s="212">
        <v>88.399</v>
      </c>
      <c r="I854" s="213"/>
      <c r="J854" s="214">
        <f>ROUND(I854*H854,2)</f>
        <v>0</v>
      </c>
      <c r="K854" s="210" t="s">
        <v>221</v>
      </c>
      <c r="L854" s="46"/>
      <c r="M854" s="215" t="s">
        <v>28</v>
      </c>
      <c r="N854" s="216" t="s">
        <v>45</v>
      </c>
      <c r="O854" s="86"/>
      <c r="P854" s="217">
        <f>O854*H854</f>
        <v>0</v>
      </c>
      <c r="Q854" s="217">
        <v>0.00028</v>
      </c>
      <c r="R854" s="217">
        <f>Q854*H854</f>
        <v>0.024751719999999998</v>
      </c>
      <c r="S854" s="217">
        <v>0</v>
      </c>
      <c r="T854" s="218">
        <f>S854*H854</f>
        <v>0</v>
      </c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R854" s="219" t="s">
        <v>313</v>
      </c>
      <c r="AT854" s="219" t="s">
        <v>217</v>
      </c>
      <c r="AU854" s="219" t="s">
        <v>84</v>
      </c>
      <c r="AY854" s="19" t="s">
        <v>215</v>
      </c>
      <c r="BE854" s="220">
        <f>IF(N854="základní",J854,0)</f>
        <v>0</v>
      </c>
      <c r="BF854" s="220">
        <f>IF(N854="snížená",J854,0)</f>
        <v>0</v>
      </c>
      <c r="BG854" s="220">
        <f>IF(N854="zákl. přenesená",J854,0)</f>
        <v>0</v>
      </c>
      <c r="BH854" s="220">
        <f>IF(N854="sníž. přenesená",J854,0)</f>
        <v>0</v>
      </c>
      <c r="BI854" s="220">
        <f>IF(N854="nulová",J854,0)</f>
        <v>0</v>
      </c>
      <c r="BJ854" s="19" t="s">
        <v>82</v>
      </c>
      <c r="BK854" s="220">
        <f>ROUND(I854*H854,2)</f>
        <v>0</v>
      </c>
      <c r="BL854" s="19" t="s">
        <v>313</v>
      </c>
      <c r="BM854" s="219" t="s">
        <v>1308</v>
      </c>
    </row>
    <row r="855" spans="1:47" s="2" customFormat="1" ht="12">
      <c r="A855" s="40"/>
      <c r="B855" s="41"/>
      <c r="C855" s="42"/>
      <c r="D855" s="221" t="s">
        <v>224</v>
      </c>
      <c r="E855" s="42"/>
      <c r="F855" s="222" t="s">
        <v>1309</v>
      </c>
      <c r="G855" s="42"/>
      <c r="H855" s="42"/>
      <c r="I855" s="223"/>
      <c r="J855" s="42"/>
      <c r="K855" s="42"/>
      <c r="L855" s="46"/>
      <c r="M855" s="224"/>
      <c r="N855" s="225"/>
      <c r="O855" s="86"/>
      <c r="P855" s="86"/>
      <c r="Q855" s="86"/>
      <c r="R855" s="86"/>
      <c r="S855" s="86"/>
      <c r="T855" s="87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T855" s="19" t="s">
        <v>224</v>
      </c>
      <c r="AU855" s="19" t="s">
        <v>84</v>
      </c>
    </row>
    <row r="856" spans="1:51" s="14" customFormat="1" ht="12">
      <c r="A856" s="14"/>
      <c r="B856" s="237"/>
      <c r="C856" s="238"/>
      <c r="D856" s="228" t="s">
        <v>226</v>
      </c>
      <c r="E856" s="239" t="s">
        <v>28</v>
      </c>
      <c r="F856" s="240" t="s">
        <v>134</v>
      </c>
      <c r="G856" s="238"/>
      <c r="H856" s="241">
        <v>88.399</v>
      </c>
      <c r="I856" s="242"/>
      <c r="J856" s="238"/>
      <c r="K856" s="238"/>
      <c r="L856" s="243"/>
      <c r="M856" s="244"/>
      <c r="N856" s="245"/>
      <c r="O856" s="245"/>
      <c r="P856" s="245"/>
      <c r="Q856" s="245"/>
      <c r="R856" s="245"/>
      <c r="S856" s="245"/>
      <c r="T856" s="246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47" t="s">
        <v>226</v>
      </c>
      <c r="AU856" s="247" t="s">
        <v>84</v>
      </c>
      <c r="AV856" s="14" t="s">
        <v>84</v>
      </c>
      <c r="AW856" s="14" t="s">
        <v>35</v>
      </c>
      <c r="AX856" s="14" t="s">
        <v>82</v>
      </c>
      <c r="AY856" s="247" t="s">
        <v>215</v>
      </c>
    </row>
    <row r="857" spans="1:65" s="2" customFormat="1" ht="37.8" customHeight="1">
      <c r="A857" s="40"/>
      <c r="B857" s="41"/>
      <c r="C857" s="208" t="s">
        <v>1310</v>
      </c>
      <c r="D857" s="208" t="s">
        <v>217</v>
      </c>
      <c r="E857" s="209" t="s">
        <v>1311</v>
      </c>
      <c r="F857" s="210" t="s">
        <v>1312</v>
      </c>
      <c r="G857" s="211" t="s">
        <v>243</v>
      </c>
      <c r="H857" s="212">
        <v>422.922</v>
      </c>
      <c r="I857" s="213"/>
      <c r="J857" s="214">
        <f>ROUND(I857*H857,2)</f>
        <v>0</v>
      </c>
      <c r="K857" s="210" t="s">
        <v>221</v>
      </c>
      <c r="L857" s="46"/>
      <c r="M857" s="215" t="s">
        <v>28</v>
      </c>
      <c r="N857" s="216" t="s">
        <v>45</v>
      </c>
      <c r="O857" s="86"/>
      <c r="P857" s="217">
        <f>O857*H857</f>
        <v>0</v>
      </c>
      <c r="Q857" s="217">
        <v>0.00028</v>
      </c>
      <c r="R857" s="217">
        <f>Q857*H857</f>
        <v>0.11841816</v>
      </c>
      <c r="S857" s="217">
        <v>0</v>
      </c>
      <c r="T857" s="218">
        <f>S857*H857</f>
        <v>0</v>
      </c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R857" s="219" t="s">
        <v>313</v>
      </c>
      <c r="AT857" s="219" t="s">
        <v>217</v>
      </c>
      <c r="AU857" s="219" t="s">
        <v>84</v>
      </c>
      <c r="AY857" s="19" t="s">
        <v>215</v>
      </c>
      <c r="BE857" s="220">
        <f>IF(N857="základní",J857,0)</f>
        <v>0</v>
      </c>
      <c r="BF857" s="220">
        <f>IF(N857="snížená",J857,0)</f>
        <v>0</v>
      </c>
      <c r="BG857" s="220">
        <f>IF(N857="zákl. přenesená",J857,0)</f>
        <v>0</v>
      </c>
      <c r="BH857" s="220">
        <f>IF(N857="sníž. přenesená",J857,0)</f>
        <v>0</v>
      </c>
      <c r="BI857" s="220">
        <f>IF(N857="nulová",J857,0)</f>
        <v>0</v>
      </c>
      <c r="BJ857" s="19" t="s">
        <v>82</v>
      </c>
      <c r="BK857" s="220">
        <f>ROUND(I857*H857,2)</f>
        <v>0</v>
      </c>
      <c r="BL857" s="19" t="s">
        <v>313</v>
      </c>
      <c r="BM857" s="219" t="s">
        <v>1313</v>
      </c>
    </row>
    <row r="858" spans="1:47" s="2" customFormat="1" ht="12">
      <c r="A858" s="40"/>
      <c r="B858" s="41"/>
      <c r="C858" s="42"/>
      <c r="D858" s="221" t="s">
        <v>224</v>
      </c>
      <c r="E858" s="42"/>
      <c r="F858" s="222" t="s">
        <v>1314</v>
      </c>
      <c r="G858" s="42"/>
      <c r="H858" s="42"/>
      <c r="I858" s="223"/>
      <c r="J858" s="42"/>
      <c r="K858" s="42"/>
      <c r="L858" s="46"/>
      <c r="M858" s="224"/>
      <c r="N858" s="225"/>
      <c r="O858" s="86"/>
      <c r="P858" s="86"/>
      <c r="Q858" s="86"/>
      <c r="R858" s="86"/>
      <c r="S858" s="86"/>
      <c r="T858" s="87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T858" s="19" t="s">
        <v>224</v>
      </c>
      <c r="AU858" s="19" t="s">
        <v>84</v>
      </c>
    </row>
    <row r="859" spans="1:51" s="14" customFormat="1" ht="12">
      <c r="A859" s="14"/>
      <c r="B859" s="237"/>
      <c r="C859" s="238"/>
      <c r="D859" s="228" t="s">
        <v>226</v>
      </c>
      <c r="E859" s="239" t="s">
        <v>28</v>
      </c>
      <c r="F859" s="240" t="s">
        <v>136</v>
      </c>
      <c r="G859" s="238"/>
      <c r="H859" s="241">
        <v>422.922</v>
      </c>
      <c r="I859" s="242"/>
      <c r="J859" s="238"/>
      <c r="K859" s="238"/>
      <c r="L859" s="243"/>
      <c r="M859" s="244"/>
      <c r="N859" s="245"/>
      <c r="O859" s="245"/>
      <c r="P859" s="245"/>
      <c r="Q859" s="245"/>
      <c r="R859" s="245"/>
      <c r="S859" s="245"/>
      <c r="T859" s="246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47" t="s">
        <v>226</v>
      </c>
      <c r="AU859" s="247" t="s">
        <v>84</v>
      </c>
      <c r="AV859" s="14" t="s">
        <v>84</v>
      </c>
      <c r="AW859" s="14" t="s">
        <v>35</v>
      </c>
      <c r="AX859" s="14" t="s">
        <v>82</v>
      </c>
      <c r="AY859" s="247" t="s">
        <v>215</v>
      </c>
    </row>
    <row r="860" spans="1:65" s="2" customFormat="1" ht="24.15" customHeight="1">
      <c r="A860" s="40"/>
      <c r="B860" s="41"/>
      <c r="C860" s="208" t="s">
        <v>1315</v>
      </c>
      <c r="D860" s="208" t="s">
        <v>217</v>
      </c>
      <c r="E860" s="209" t="s">
        <v>1316</v>
      </c>
      <c r="F860" s="210" t="s">
        <v>1317</v>
      </c>
      <c r="G860" s="211" t="s">
        <v>243</v>
      </c>
      <c r="H860" s="212">
        <v>198.287</v>
      </c>
      <c r="I860" s="213"/>
      <c r="J860" s="214">
        <f>ROUND(I860*H860,2)</f>
        <v>0</v>
      </c>
      <c r="K860" s="210" t="s">
        <v>28</v>
      </c>
      <c r="L860" s="46"/>
      <c r="M860" s="215" t="s">
        <v>28</v>
      </c>
      <c r="N860" s="216" t="s">
        <v>45</v>
      </c>
      <c r="O860" s="86"/>
      <c r="P860" s="217">
        <f>O860*H860</f>
        <v>0</v>
      </c>
      <c r="Q860" s="217">
        <v>0.00028</v>
      </c>
      <c r="R860" s="217">
        <f>Q860*H860</f>
        <v>0.05552036</v>
      </c>
      <c r="S860" s="217">
        <v>0</v>
      </c>
      <c r="T860" s="218">
        <f>S860*H860</f>
        <v>0</v>
      </c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R860" s="219" t="s">
        <v>313</v>
      </c>
      <c r="AT860" s="219" t="s">
        <v>217</v>
      </c>
      <c r="AU860" s="219" t="s">
        <v>84</v>
      </c>
      <c r="AY860" s="19" t="s">
        <v>215</v>
      </c>
      <c r="BE860" s="220">
        <f>IF(N860="základní",J860,0)</f>
        <v>0</v>
      </c>
      <c r="BF860" s="220">
        <f>IF(N860="snížená",J860,0)</f>
        <v>0</v>
      </c>
      <c r="BG860" s="220">
        <f>IF(N860="zákl. přenesená",J860,0)</f>
        <v>0</v>
      </c>
      <c r="BH860" s="220">
        <f>IF(N860="sníž. přenesená",J860,0)</f>
        <v>0</v>
      </c>
      <c r="BI860" s="220">
        <f>IF(N860="nulová",J860,0)</f>
        <v>0</v>
      </c>
      <c r="BJ860" s="19" t="s">
        <v>82</v>
      </c>
      <c r="BK860" s="220">
        <f>ROUND(I860*H860,2)</f>
        <v>0</v>
      </c>
      <c r="BL860" s="19" t="s">
        <v>313</v>
      </c>
      <c r="BM860" s="219" t="s">
        <v>1318</v>
      </c>
    </row>
    <row r="861" spans="1:51" s="13" customFormat="1" ht="12">
      <c r="A861" s="13"/>
      <c r="B861" s="226"/>
      <c r="C861" s="227"/>
      <c r="D861" s="228" t="s">
        <v>226</v>
      </c>
      <c r="E861" s="229" t="s">
        <v>28</v>
      </c>
      <c r="F861" s="230" t="s">
        <v>262</v>
      </c>
      <c r="G861" s="227"/>
      <c r="H861" s="229" t="s">
        <v>28</v>
      </c>
      <c r="I861" s="231"/>
      <c r="J861" s="227"/>
      <c r="K861" s="227"/>
      <c r="L861" s="232"/>
      <c r="M861" s="233"/>
      <c r="N861" s="234"/>
      <c r="O861" s="234"/>
      <c r="P861" s="234"/>
      <c r="Q861" s="234"/>
      <c r="R861" s="234"/>
      <c r="S861" s="234"/>
      <c r="T861" s="235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36" t="s">
        <v>226</v>
      </c>
      <c r="AU861" s="236" t="s">
        <v>84</v>
      </c>
      <c r="AV861" s="13" t="s">
        <v>82</v>
      </c>
      <c r="AW861" s="13" t="s">
        <v>35</v>
      </c>
      <c r="AX861" s="13" t="s">
        <v>74</v>
      </c>
      <c r="AY861" s="236" t="s">
        <v>215</v>
      </c>
    </row>
    <row r="862" spans="1:51" s="14" customFormat="1" ht="12">
      <c r="A862" s="14"/>
      <c r="B862" s="237"/>
      <c r="C862" s="238"/>
      <c r="D862" s="228" t="s">
        <v>226</v>
      </c>
      <c r="E862" s="239" t="s">
        <v>28</v>
      </c>
      <c r="F862" s="240" t="s">
        <v>1319</v>
      </c>
      <c r="G862" s="238"/>
      <c r="H862" s="241">
        <v>90.407</v>
      </c>
      <c r="I862" s="242"/>
      <c r="J862" s="238"/>
      <c r="K862" s="238"/>
      <c r="L862" s="243"/>
      <c r="M862" s="244"/>
      <c r="N862" s="245"/>
      <c r="O862" s="245"/>
      <c r="P862" s="245"/>
      <c r="Q862" s="245"/>
      <c r="R862" s="245"/>
      <c r="S862" s="245"/>
      <c r="T862" s="246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47" t="s">
        <v>226</v>
      </c>
      <c r="AU862" s="247" t="s">
        <v>84</v>
      </c>
      <c r="AV862" s="14" t="s">
        <v>84</v>
      </c>
      <c r="AW862" s="14" t="s">
        <v>35</v>
      </c>
      <c r="AX862" s="14" t="s">
        <v>74</v>
      </c>
      <c r="AY862" s="247" t="s">
        <v>215</v>
      </c>
    </row>
    <row r="863" spans="1:51" s="14" customFormat="1" ht="12">
      <c r="A863" s="14"/>
      <c r="B863" s="237"/>
      <c r="C863" s="238"/>
      <c r="D863" s="228" t="s">
        <v>226</v>
      </c>
      <c r="E863" s="239" t="s">
        <v>28</v>
      </c>
      <c r="F863" s="240" t="s">
        <v>1320</v>
      </c>
      <c r="G863" s="238"/>
      <c r="H863" s="241">
        <v>51.733</v>
      </c>
      <c r="I863" s="242"/>
      <c r="J863" s="238"/>
      <c r="K863" s="238"/>
      <c r="L863" s="243"/>
      <c r="M863" s="244"/>
      <c r="N863" s="245"/>
      <c r="O863" s="245"/>
      <c r="P863" s="245"/>
      <c r="Q863" s="245"/>
      <c r="R863" s="245"/>
      <c r="S863" s="245"/>
      <c r="T863" s="246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47" t="s">
        <v>226</v>
      </c>
      <c r="AU863" s="247" t="s">
        <v>84</v>
      </c>
      <c r="AV863" s="14" t="s">
        <v>84</v>
      </c>
      <c r="AW863" s="14" t="s">
        <v>35</v>
      </c>
      <c r="AX863" s="14" t="s">
        <v>74</v>
      </c>
      <c r="AY863" s="247" t="s">
        <v>215</v>
      </c>
    </row>
    <row r="864" spans="1:51" s="16" customFormat="1" ht="12">
      <c r="A864" s="16"/>
      <c r="B864" s="269"/>
      <c r="C864" s="270"/>
      <c r="D864" s="228" t="s">
        <v>226</v>
      </c>
      <c r="E864" s="271" t="s">
        <v>138</v>
      </c>
      <c r="F864" s="272" t="s">
        <v>351</v>
      </c>
      <c r="G864" s="270"/>
      <c r="H864" s="273">
        <v>142.14</v>
      </c>
      <c r="I864" s="274"/>
      <c r="J864" s="270"/>
      <c r="K864" s="270"/>
      <c r="L864" s="275"/>
      <c r="M864" s="276"/>
      <c r="N864" s="277"/>
      <c r="O864" s="277"/>
      <c r="P864" s="277"/>
      <c r="Q864" s="277"/>
      <c r="R864" s="277"/>
      <c r="S864" s="277"/>
      <c r="T864" s="278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T864" s="279" t="s">
        <v>226</v>
      </c>
      <c r="AU864" s="279" t="s">
        <v>84</v>
      </c>
      <c r="AV864" s="16" t="s">
        <v>240</v>
      </c>
      <c r="AW864" s="16" t="s">
        <v>35</v>
      </c>
      <c r="AX864" s="16" t="s">
        <v>74</v>
      </c>
      <c r="AY864" s="279" t="s">
        <v>215</v>
      </c>
    </row>
    <row r="865" spans="1:51" s="14" customFormat="1" ht="12">
      <c r="A865" s="14"/>
      <c r="B865" s="237"/>
      <c r="C865" s="238"/>
      <c r="D865" s="228" t="s">
        <v>226</v>
      </c>
      <c r="E865" s="239" t="s">
        <v>28</v>
      </c>
      <c r="F865" s="240" t="s">
        <v>115</v>
      </c>
      <c r="G865" s="238"/>
      <c r="H865" s="241">
        <v>56.147</v>
      </c>
      <c r="I865" s="242"/>
      <c r="J865" s="238"/>
      <c r="K865" s="238"/>
      <c r="L865" s="243"/>
      <c r="M865" s="244"/>
      <c r="N865" s="245"/>
      <c r="O865" s="245"/>
      <c r="P865" s="245"/>
      <c r="Q865" s="245"/>
      <c r="R865" s="245"/>
      <c r="S865" s="245"/>
      <c r="T865" s="246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47" t="s">
        <v>226</v>
      </c>
      <c r="AU865" s="247" t="s">
        <v>84</v>
      </c>
      <c r="AV865" s="14" t="s">
        <v>84</v>
      </c>
      <c r="AW865" s="14" t="s">
        <v>35</v>
      </c>
      <c r="AX865" s="14" t="s">
        <v>74</v>
      </c>
      <c r="AY865" s="247" t="s">
        <v>215</v>
      </c>
    </row>
    <row r="866" spans="1:51" s="15" customFormat="1" ht="12">
      <c r="A866" s="15"/>
      <c r="B866" s="248"/>
      <c r="C866" s="249"/>
      <c r="D866" s="228" t="s">
        <v>226</v>
      </c>
      <c r="E866" s="250" t="s">
        <v>28</v>
      </c>
      <c r="F866" s="251" t="s">
        <v>230</v>
      </c>
      <c r="G866" s="249"/>
      <c r="H866" s="252">
        <v>198.287</v>
      </c>
      <c r="I866" s="253"/>
      <c r="J866" s="249"/>
      <c r="K866" s="249"/>
      <c r="L866" s="254"/>
      <c r="M866" s="255"/>
      <c r="N866" s="256"/>
      <c r="O866" s="256"/>
      <c r="P866" s="256"/>
      <c r="Q866" s="256"/>
      <c r="R866" s="256"/>
      <c r="S866" s="256"/>
      <c r="T866" s="257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T866" s="258" t="s">
        <v>226</v>
      </c>
      <c r="AU866" s="258" t="s">
        <v>84</v>
      </c>
      <c r="AV866" s="15" t="s">
        <v>222</v>
      </c>
      <c r="AW866" s="15" t="s">
        <v>35</v>
      </c>
      <c r="AX866" s="15" t="s">
        <v>82</v>
      </c>
      <c r="AY866" s="258" t="s">
        <v>215</v>
      </c>
    </row>
    <row r="867" spans="1:65" s="2" customFormat="1" ht="24.15" customHeight="1">
      <c r="A867" s="40"/>
      <c r="B867" s="41"/>
      <c r="C867" s="208" t="s">
        <v>1321</v>
      </c>
      <c r="D867" s="208" t="s">
        <v>217</v>
      </c>
      <c r="E867" s="209" t="s">
        <v>1322</v>
      </c>
      <c r="F867" s="210" t="s">
        <v>1323</v>
      </c>
      <c r="G867" s="211" t="s">
        <v>243</v>
      </c>
      <c r="H867" s="212">
        <v>30</v>
      </c>
      <c r="I867" s="213"/>
      <c r="J867" s="214">
        <f>ROUND(I867*H867,2)</f>
        <v>0</v>
      </c>
      <c r="K867" s="210" t="s">
        <v>28</v>
      </c>
      <c r="L867" s="46"/>
      <c r="M867" s="215" t="s">
        <v>28</v>
      </c>
      <c r="N867" s="216" t="s">
        <v>45</v>
      </c>
      <c r="O867" s="86"/>
      <c r="P867" s="217">
        <f>O867*H867</f>
        <v>0</v>
      </c>
      <c r="Q867" s="217">
        <v>0.00028</v>
      </c>
      <c r="R867" s="217">
        <f>Q867*H867</f>
        <v>0.0084</v>
      </c>
      <c r="S867" s="217">
        <v>0</v>
      </c>
      <c r="T867" s="218">
        <f>S867*H867</f>
        <v>0</v>
      </c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R867" s="219" t="s">
        <v>313</v>
      </c>
      <c r="AT867" s="219" t="s">
        <v>217</v>
      </c>
      <c r="AU867" s="219" t="s">
        <v>84</v>
      </c>
      <c r="AY867" s="19" t="s">
        <v>215</v>
      </c>
      <c r="BE867" s="220">
        <f>IF(N867="základní",J867,0)</f>
        <v>0</v>
      </c>
      <c r="BF867" s="220">
        <f>IF(N867="snížená",J867,0)</f>
        <v>0</v>
      </c>
      <c r="BG867" s="220">
        <f>IF(N867="zákl. přenesená",J867,0)</f>
        <v>0</v>
      </c>
      <c r="BH867" s="220">
        <f>IF(N867="sníž. přenesená",J867,0)</f>
        <v>0</v>
      </c>
      <c r="BI867" s="220">
        <f>IF(N867="nulová",J867,0)</f>
        <v>0</v>
      </c>
      <c r="BJ867" s="19" t="s">
        <v>82</v>
      </c>
      <c r="BK867" s="220">
        <f>ROUND(I867*H867,2)</f>
        <v>0</v>
      </c>
      <c r="BL867" s="19" t="s">
        <v>313</v>
      </c>
      <c r="BM867" s="219" t="s">
        <v>1324</v>
      </c>
    </row>
    <row r="868" spans="1:51" s="13" customFormat="1" ht="12">
      <c r="A868" s="13"/>
      <c r="B868" s="226"/>
      <c r="C868" s="227"/>
      <c r="D868" s="228" t="s">
        <v>226</v>
      </c>
      <c r="E868" s="229" t="s">
        <v>28</v>
      </c>
      <c r="F868" s="230" t="s">
        <v>227</v>
      </c>
      <c r="G868" s="227"/>
      <c r="H868" s="229" t="s">
        <v>28</v>
      </c>
      <c r="I868" s="231"/>
      <c r="J868" s="227"/>
      <c r="K868" s="227"/>
      <c r="L868" s="232"/>
      <c r="M868" s="233"/>
      <c r="N868" s="234"/>
      <c r="O868" s="234"/>
      <c r="P868" s="234"/>
      <c r="Q868" s="234"/>
      <c r="R868" s="234"/>
      <c r="S868" s="234"/>
      <c r="T868" s="235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36" t="s">
        <v>226</v>
      </c>
      <c r="AU868" s="236" t="s">
        <v>84</v>
      </c>
      <c r="AV868" s="13" t="s">
        <v>82</v>
      </c>
      <c r="AW868" s="13" t="s">
        <v>35</v>
      </c>
      <c r="AX868" s="13" t="s">
        <v>74</v>
      </c>
      <c r="AY868" s="236" t="s">
        <v>215</v>
      </c>
    </row>
    <row r="869" spans="1:51" s="14" customFormat="1" ht="12">
      <c r="A869" s="14"/>
      <c r="B869" s="237"/>
      <c r="C869" s="238"/>
      <c r="D869" s="228" t="s">
        <v>226</v>
      </c>
      <c r="E869" s="239" t="s">
        <v>28</v>
      </c>
      <c r="F869" s="240" t="s">
        <v>398</v>
      </c>
      <c r="G869" s="238"/>
      <c r="H869" s="241">
        <v>30</v>
      </c>
      <c r="I869" s="242"/>
      <c r="J869" s="238"/>
      <c r="K869" s="238"/>
      <c r="L869" s="243"/>
      <c r="M869" s="280"/>
      <c r="N869" s="281"/>
      <c r="O869" s="281"/>
      <c r="P869" s="281"/>
      <c r="Q869" s="281"/>
      <c r="R869" s="281"/>
      <c r="S869" s="281"/>
      <c r="T869" s="282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47" t="s">
        <v>226</v>
      </c>
      <c r="AU869" s="247" t="s">
        <v>84</v>
      </c>
      <c r="AV869" s="14" t="s">
        <v>84</v>
      </c>
      <c r="AW869" s="14" t="s">
        <v>35</v>
      </c>
      <c r="AX869" s="14" t="s">
        <v>82</v>
      </c>
      <c r="AY869" s="247" t="s">
        <v>215</v>
      </c>
    </row>
    <row r="870" spans="1:31" s="2" customFormat="1" ht="6.95" customHeight="1">
      <c r="A870" s="40"/>
      <c r="B870" s="61"/>
      <c r="C870" s="62"/>
      <c r="D870" s="62"/>
      <c r="E870" s="62"/>
      <c r="F870" s="62"/>
      <c r="G870" s="62"/>
      <c r="H870" s="62"/>
      <c r="I870" s="62"/>
      <c r="J870" s="62"/>
      <c r="K870" s="62"/>
      <c r="L870" s="46"/>
      <c r="M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</row>
  </sheetData>
  <sheetProtection password="CC35" sheet="1" objects="1" scenarios="1" formatColumns="0" formatRows="0" autoFilter="0"/>
  <autoFilter ref="C98:K869"/>
  <mergeCells count="9">
    <mergeCell ref="E7:H7"/>
    <mergeCell ref="E9:H9"/>
    <mergeCell ref="E18:H18"/>
    <mergeCell ref="E27:H27"/>
    <mergeCell ref="E48:H48"/>
    <mergeCell ref="E50:H50"/>
    <mergeCell ref="E89:H89"/>
    <mergeCell ref="E91:H91"/>
    <mergeCell ref="L2:V2"/>
  </mergeCells>
  <hyperlinks>
    <hyperlink ref="F103" r:id="rId1" display="https://podminky.urs.cz/item/CS_URS_2022_01/174111102"/>
    <hyperlink ref="F112" r:id="rId2" display="https://podminky.urs.cz/item/CS_URS_2022_01/611325417"/>
    <hyperlink ref="F115" r:id="rId3" display="https://podminky.urs.cz/item/CS_URS_2022_01/611325418"/>
    <hyperlink ref="F118" r:id="rId4" display="https://podminky.urs.cz/item/CS_URS_2022_01/612135101"/>
    <hyperlink ref="F124" r:id="rId5" display="https://podminky.urs.cz/item/CS_URS_2022_01/619991001"/>
    <hyperlink ref="F128" r:id="rId6" display="https://podminky.urs.cz/item/CS_URS_2022_01/622326252"/>
    <hyperlink ref="F131" r:id="rId7" display="https://podminky.urs.cz/item/CS_URS_2022_01/622326356"/>
    <hyperlink ref="F134" r:id="rId8" display="https://podminky.urs.cz/item/CS_URS_2022_01/629135102"/>
    <hyperlink ref="F138" r:id="rId9" display="https://podminky.urs.cz/item/CS_URS_2022_01/629991001"/>
    <hyperlink ref="F142" r:id="rId10" display="https://podminky.urs.cz/item/CS_URS_2022_01/629991011"/>
    <hyperlink ref="F146" r:id="rId11" display="https://podminky.urs.cz/item/CS_URS_2022_01/631311136"/>
    <hyperlink ref="F151" r:id="rId12" display="https://podminky.urs.cz/item/CS_URS_2022_01/631319013"/>
    <hyperlink ref="F154" r:id="rId13" display="https://podminky.urs.cz/item/CS_URS_2022_01/631319175"/>
    <hyperlink ref="F159" r:id="rId14" display="https://podminky.urs.cz/item/CS_URS_2022_01/631319185"/>
    <hyperlink ref="F163" r:id="rId15" display="https://podminky.urs.cz/item/CS_URS_2022_01/631362021"/>
    <hyperlink ref="F171" r:id="rId16" display="https://podminky.urs.cz/item/CS_URS_2022_01/634911123"/>
    <hyperlink ref="F176" r:id="rId17" display="https://podminky.urs.cz/item/CS_URS_2022_01/635111141"/>
    <hyperlink ref="F183" r:id="rId18" display="https://podminky.urs.cz/item/CS_URS_2022_01/941111131"/>
    <hyperlink ref="F192" r:id="rId19" display="https://podminky.urs.cz/item/CS_URS_2022_01/941111231"/>
    <hyperlink ref="F195" r:id="rId20" display="https://podminky.urs.cz/item/CS_URS_2022_01/941111831"/>
    <hyperlink ref="F198" r:id="rId21" display="https://podminky.urs.cz/item/CS_URS_2022_01/944511111"/>
    <hyperlink ref="F201" r:id="rId22" display="https://podminky.urs.cz/item/CS_URS_2022_01/944511211"/>
    <hyperlink ref="F204" r:id="rId23" display="https://podminky.urs.cz/item/CS_URS_2022_01/944511811"/>
    <hyperlink ref="F207" r:id="rId24" display="https://podminky.urs.cz/item/CS_URS_2022_01/946113119"/>
    <hyperlink ref="F211" r:id="rId25" display="https://podminky.urs.cz/item/CS_URS_2022_01/946113219"/>
    <hyperlink ref="F215" r:id="rId26" display="https://podminky.urs.cz/item/CS_URS_2022_01/946113819"/>
    <hyperlink ref="F219" r:id="rId27" display="https://podminky.urs.cz/item/CS_URS_2022_01/949101111"/>
    <hyperlink ref="F223" r:id="rId28" display="https://podminky.urs.cz/item/CS_URS_2022_01/949101112"/>
    <hyperlink ref="F228" r:id="rId29" display="https://podminky.urs.cz/item/CS_URS_2022_01/952901111"/>
    <hyperlink ref="F232" r:id="rId30" display="https://podminky.urs.cz/item/CS_URS_2022_01/952901221"/>
    <hyperlink ref="F239" r:id="rId31" display="https://podminky.urs.cz/item/CS_URS_2022_01/985331113"/>
    <hyperlink ref="F249" r:id="rId32" display="https://podminky.urs.cz/item/CS_URS_2022_01/961055111"/>
    <hyperlink ref="F255" r:id="rId33" display="https://podminky.urs.cz/item/CS_URS_2022_01/962032231"/>
    <hyperlink ref="F261" r:id="rId34" display="https://podminky.urs.cz/item/CS_URS_2022_01/963051113"/>
    <hyperlink ref="F265" r:id="rId35" display="https://podminky.urs.cz/item/CS_URS_2022_01/964011221"/>
    <hyperlink ref="F270" r:id="rId36" display="https://podminky.urs.cz/item/CS_URS_2022_01/965042241"/>
    <hyperlink ref="F278" r:id="rId37" display="https://podminky.urs.cz/item/CS_URS_2022_01/965049112"/>
    <hyperlink ref="F281" r:id="rId38" display="https://podminky.urs.cz/item/CS_URS_2022_01/965082933"/>
    <hyperlink ref="F286" r:id="rId39" display="https://podminky.urs.cz/item/CS_URS_2022_01/968062374"/>
    <hyperlink ref="F290" r:id="rId40" display="https://podminky.urs.cz/item/CS_URS_2022_01/968062375"/>
    <hyperlink ref="F294" r:id="rId41" display="https://podminky.urs.cz/item/CS_URS_2022_01/968062377"/>
    <hyperlink ref="F298" r:id="rId42" display="https://podminky.urs.cz/item/CS_URS_2022_01/968072455"/>
    <hyperlink ref="F302" r:id="rId43" display="https://podminky.urs.cz/item/CS_URS_2022_01/968072456"/>
    <hyperlink ref="F309" r:id="rId44" display="https://podminky.urs.cz/item/CS_URS_2022_01/973031325"/>
    <hyperlink ref="F316" r:id="rId45" display="https://podminky.urs.cz/item/CS_URS_2022_01/976075211"/>
    <hyperlink ref="F320" r:id="rId46" display="https://podminky.urs.cz/item/CS_URS_2022_01/978013141"/>
    <hyperlink ref="F327" r:id="rId47" display="https://podminky.urs.cz/item/CS_URS_2022_01/978013161"/>
    <hyperlink ref="F348" r:id="rId48" display="https://podminky.urs.cz/item/CS_URS_2022_01/978015341"/>
    <hyperlink ref="F353" r:id="rId49" display="https://podminky.urs.cz/item/CS_URS_2022_01/978015361"/>
    <hyperlink ref="F364" r:id="rId50" display="https://podminky.urs.cz/item/CS_URS_2022_01/997013212"/>
    <hyperlink ref="F366" r:id="rId51" display="https://podminky.urs.cz/item/CS_URS_2022_01/997013311"/>
    <hyperlink ref="F369" r:id="rId52" display="https://podminky.urs.cz/item/CS_URS_2022_01/997013321"/>
    <hyperlink ref="F372" r:id="rId53" display="https://podminky.urs.cz/item/CS_URS_2022_01/997013501"/>
    <hyperlink ref="F374" r:id="rId54" display="https://podminky.urs.cz/item/CS_URS_2022_01/997013509"/>
    <hyperlink ref="F377" r:id="rId55" display="https://podminky.urs.cz/item/CS_URS_2022_01/997013631"/>
    <hyperlink ref="F380" r:id="rId56" display="https://podminky.urs.cz/item/CS_URS_2022_01/998018002"/>
    <hyperlink ref="F384" r:id="rId57" display="https://podminky.urs.cz/item/CS_URS_2022_01/711491171"/>
    <hyperlink ref="F390" r:id="rId58" display="https://podminky.urs.cz/item/CS_URS_2022_01/711491271"/>
    <hyperlink ref="F399" r:id="rId59" display="https://podminky.urs.cz/item/CS_URS_2022_01/998711102"/>
    <hyperlink ref="F401" r:id="rId60" display="https://podminky.urs.cz/item/CS_URS_2022_01/998711181"/>
    <hyperlink ref="F404" r:id="rId61" display="https://podminky.urs.cz/item/CS_URS_2022_01/713110813"/>
    <hyperlink ref="F407" r:id="rId62" display="https://podminky.urs.cz/item/CS_URS_2022_01/713111121"/>
    <hyperlink ref="F412" r:id="rId63" display="https://podminky.urs.cz/item/CS_URS_2022_01/713121211"/>
    <hyperlink ref="F419" r:id="rId64" display="https://podminky.urs.cz/item/CS_URS_2022_01/713191133"/>
    <hyperlink ref="F424" r:id="rId65" display="https://podminky.urs.cz/item/CS_URS_2022_01/998713102"/>
    <hyperlink ref="F426" r:id="rId66" display="https://podminky.urs.cz/item/CS_URS_2022_01/998713181"/>
    <hyperlink ref="F433" r:id="rId67" display="https://podminky.urs.cz/item/CS_URS_2022_01/762083122"/>
    <hyperlink ref="F440" r:id="rId68" display="https://podminky.urs.cz/item/CS_URS_2022_01/762085112"/>
    <hyperlink ref="F447" r:id="rId69" display="https://podminky.urs.cz/item/CS_URS_2022_01/762332921"/>
    <hyperlink ref="F451" r:id="rId70" display="https://podminky.urs.cz/item/CS_URS_2022_01/762332922"/>
    <hyperlink ref="F458" r:id="rId71" display="https://podminky.urs.cz/item/CS_URS_2022_01/762341210"/>
    <hyperlink ref="F467" r:id="rId72" display="https://podminky.urs.cz/item/CS_URS_2022_01/762341811"/>
    <hyperlink ref="F470" r:id="rId73" display="https://podminky.urs.cz/item/CS_URS_2022_01/762342511"/>
    <hyperlink ref="F478" r:id="rId74" display="https://podminky.urs.cz/item/CS_URS_2022_01/762395000"/>
    <hyperlink ref="F483" r:id="rId75" display="https://podminky.urs.cz/item/CS_URS_2022_01/762811210"/>
    <hyperlink ref="F491" r:id="rId76" display="https://podminky.urs.cz/item/CS_URS_2022_01/762811811"/>
    <hyperlink ref="F496" r:id="rId77" display="https://podminky.urs.cz/item/CS_URS_2022_01/762822120"/>
    <hyperlink ref="F504" r:id="rId78" display="https://podminky.urs.cz/item/CS_URS_2022_01/762822820"/>
    <hyperlink ref="F509" r:id="rId79" display="https://podminky.urs.cz/item/CS_URS_2022_01/762895000"/>
    <hyperlink ref="F514" r:id="rId80" display="https://podminky.urs.cz/item/CS_URS_2022_01/998762102"/>
    <hyperlink ref="F516" r:id="rId81" display="https://podminky.urs.cz/item/CS_URS_2022_01/998762181"/>
    <hyperlink ref="F519" r:id="rId82" display="https://podminky.urs.cz/item/CS_URS_2022_01/763111717"/>
    <hyperlink ref="F523" r:id="rId83" display="https://podminky.urs.cz/item/CS_URS_2022_01/763111772"/>
    <hyperlink ref="F526" r:id="rId84" display="https://podminky.urs.cz/item/CS_URS_2022_01/763131431"/>
    <hyperlink ref="F531" r:id="rId85" display="https://podminky.urs.cz/item/CS_URS_2022_01/763131471"/>
    <hyperlink ref="F535" r:id="rId86" display="https://podminky.urs.cz/item/CS_URS_2022_01/763131714"/>
    <hyperlink ref="F540" r:id="rId87" display="https://podminky.urs.cz/item/CS_URS_2022_01/763131751"/>
    <hyperlink ref="F545" r:id="rId88" display="https://podminky.urs.cz/item/CS_URS_2022_01/763131761"/>
    <hyperlink ref="F549" r:id="rId89" display="https://podminky.urs.cz/item/CS_URS_2022_01/763131821"/>
    <hyperlink ref="F555" r:id="rId90" display="https://podminky.urs.cz/item/CS_URS_2022_01/763131911"/>
    <hyperlink ref="F559" r:id="rId91" display="https://podminky.urs.cz/item/CS_URS_2022_01/763131916"/>
    <hyperlink ref="F563" r:id="rId92" display="https://podminky.urs.cz/item/CS_URS_2022_01/998763302"/>
    <hyperlink ref="F565" r:id="rId93" display="https://podminky.urs.cz/item/CS_URS_2022_01/998763381"/>
    <hyperlink ref="F568" r:id="rId94" display="https://podminky.urs.cz/item/CS_URS_2022_01/764002812"/>
    <hyperlink ref="F572" r:id="rId95" display="https://podminky.urs.cz/item/CS_URS_2022_01/764002851"/>
    <hyperlink ref="F579" r:id="rId96" display="https://podminky.urs.cz/item/CS_URS_2022_01/764002871"/>
    <hyperlink ref="F583" r:id="rId97" display="https://podminky.urs.cz/item/CS_URS_2022_01/764004801"/>
    <hyperlink ref="F587" r:id="rId98" display="https://podminky.urs.cz/item/CS_URS_2022_01/764004861"/>
    <hyperlink ref="F591" r:id="rId99" display="https://podminky.urs.cz/item/CS_URS_2022_01/764111651"/>
    <hyperlink ref="F594" r:id="rId100" display="https://podminky.urs.cz/item/CS_URS_2022_01/764211605"/>
    <hyperlink ref="F598" r:id="rId101" display="https://podminky.urs.cz/item/CS_URS_2022_01/764212635"/>
    <hyperlink ref="F604" r:id="rId102" display="https://podminky.urs.cz/item/CS_URS_2022_01/764212666"/>
    <hyperlink ref="F608" r:id="rId103" display="https://podminky.urs.cz/item/CS_URS_2022_01/764216604"/>
    <hyperlink ref="F615" r:id="rId104" display="https://podminky.urs.cz/item/CS_URS_2022_01/764311605"/>
    <hyperlink ref="F619" r:id="rId105" display="https://podminky.urs.cz/item/CS_URS_2022_01/764314612"/>
    <hyperlink ref="F626" r:id="rId106" display="https://podminky.urs.cz/item/CS_URS_2022_01/764511601"/>
    <hyperlink ref="F630" r:id="rId107" display="https://podminky.urs.cz/item/CS_URS_2022_01/764511643"/>
    <hyperlink ref="F637" r:id="rId108" display="https://podminky.urs.cz/item/CS_URS_2022_01/998764102"/>
    <hyperlink ref="F639" r:id="rId109" display="https://podminky.urs.cz/item/CS_URS_2022_01/998764181"/>
    <hyperlink ref="F645" r:id="rId110" display="https://podminky.urs.cz/item/CS_URS_2022_01/765131801"/>
    <hyperlink ref="F650" r:id="rId111" display="https://podminky.urs.cz/item/CS_URS_2022_01/765131821"/>
    <hyperlink ref="F654" r:id="rId112" display="https://podminky.urs.cz/item/CS_URS_2022_01/765191013"/>
    <hyperlink ref="F660" r:id="rId113" display="https://podminky.urs.cz/item/CS_URS_2022_01/765191023"/>
    <hyperlink ref="F665" r:id="rId114" display="https://podminky.urs.cz/item/CS_URS_2022_01/765191031"/>
    <hyperlink ref="F672" r:id="rId115" display="https://podminky.urs.cz/item/CS_URS_2022_01/998765102"/>
    <hyperlink ref="F674" r:id="rId116" display="https://podminky.urs.cz/item/CS_URS_2022_01/998765181"/>
    <hyperlink ref="F677" r:id="rId117" display="https://podminky.urs.cz/item/CS_URS_2022_01/766441811"/>
    <hyperlink ref="F681" r:id="rId118" display="https://podminky.urs.cz/item/CS_URS_2022_01/766441821"/>
    <hyperlink ref="F688" r:id="rId119" display="https://podminky.urs.cz/item/CS_URS_2022_01/766694122"/>
    <hyperlink ref="F692" r:id="rId120" display="https://podminky.urs.cz/item/CS_URS_2022_01/766694123"/>
    <hyperlink ref="F711" r:id="rId121" display="https://podminky.urs.cz/item/CS_URS_2022_01/998766102"/>
    <hyperlink ref="F713" r:id="rId122" display="https://podminky.urs.cz/item/CS_URS_2022_01/998766181"/>
    <hyperlink ref="F716" r:id="rId123" display="https://podminky.urs.cz/item/CS_URS_2022_01/767311831"/>
    <hyperlink ref="F720" r:id="rId124" display="https://podminky.urs.cz/item/CS_URS_2022_01/767316316"/>
    <hyperlink ref="F727" r:id="rId125" display="https://podminky.urs.cz/item/CS_URS_2022_01/767691822"/>
    <hyperlink ref="F731" r:id="rId126" display="https://podminky.urs.cz/item/CS_URS_2022_01/767691823"/>
    <hyperlink ref="F741" r:id="rId127" display="https://podminky.urs.cz/item/CS_URS_2022_01/998767102"/>
    <hyperlink ref="F744" r:id="rId128" display="https://podminky.urs.cz/item/CS_URS_2022_01/783009401"/>
    <hyperlink ref="F748" r:id="rId129" display="https://podminky.urs.cz/item/CS_URS_2022_01/783201201"/>
    <hyperlink ref="F763" r:id="rId130" display="https://podminky.urs.cz/item/CS_URS_2022_01/783201403"/>
    <hyperlink ref="F766" r:id="rId131" display="https://podminky.urs.cz/item/CS_URS_2022_01/783218101"/>
    <hyperlink ref="F771" r:id="rId132" display="https://podminky.urs.cz/item/CS_URS_2022_01/783218111"/>
    <hyperlink ref="F774" r:id="rId133" display="https://podminky.urs.cz/item/CS_URS_2022_01/783301311"/>
    <hyperlink ref="F777" r:id="rId134" display="https://podminky.urs.cz/item/CS_URS_2022_01/783301401"/>
    <hyperlink ref="F785" r:id="rId135" display="https://podminky.urs.cz/item/CS_URS_2022_01/783314201"/>
    <hyperlink ref="F788" r:id="rId136" display="https://podminky.urs.cz/item/CS_URS_2022_01/783315101"/>
    <hyperlink ref="F791" r:id="rId137" display="https://podminky.urs.cz/item/CS_URS_2022_01/783317101"/>
    <hyperlink ref="F794" r:id="rId138" display="https://podminky.urs.cz/item/CS_URS_2022_01/783342101"/>
    <hyperlink ref="F797" r:id="rId139" display="https://podminky.urs.cz/item/CS_URS_2022_01/783801201"/>
    <hyperlink ref="F801" r:id="rId140" display="https://podminky.urs.cz/item/CS_URS_2022_01/783801403"/>
    <hyperlink ref="F810" r:id="rId141" display="https://podminky.urs.cz/item/CS_URS_2022_01/783801611"/>
    <hyperlink ref="F814" r:id="rId142" display="https://podminky.urs.cz/item/CS_URS_2022_01/783813131"/>
    <hyperlink ref="F817" r:id="rId143" display="https://podminky.urs.cz/item/CS_URS_2022_01/783817121"/>
    <hyperlink ref="F820" r:id="rId144" display="https://podminky.urs.cz/item/CS_URS_2022_01/783897603"/>
    <hyperlink ref="F826" r:id="rId145" display="https://podminky.urs.cz/item/CS_URS_2022_01/783897615"/>
    <hyperlink ref="F830" r:id="rId146" display="https://podminky.urs.cz/item/CS_URS_2022_01/784111001"/>
    <hyperlink ref="F835" r:id="rId147" display="https://podminky.urs.cz/item/CS_URS_2022_01/784111005"/>
    <hyperlink ref="F838" r:id="rId148" display="https://podminky.urs.cz/item/CS_URS_2022_01/784121001"/>
    <hyperlink ref="F844" r:id="rId149" display="https://podminky.urs.cz/item/CS_URS_2022_01/784121005"/>
    <hyperlink ref="F848" r:id="rId150" display="https://podminky.urs.cz/item/CS_URS_2022_01/784181121"/>
    <hyperlink ref="F851" r:id="rId151" display="https://podminky.urs.cz/item/CS_URS_2022_01/784181125"/>
    <hyperlink ref="F855" r:id="rId152" display="https://podminky.urs.cz/item/CS_URS_2022_01/784211121"/>
    <hyperlink ref="F858" r:id="rId153" display="https://podminky.urs.cz/item/CS_URS_2022_01/784211125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5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84</v>
      </c>
    </row>
    <row r="4" spans="2:46" s="1" customFormat="1" ht="24.95" customHeight="1">
      <c r="B4" s="22"/>
      <c r="D4" s="133" t="s">
        <v>96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Horácké divadlo Jihlava - oprava garáží Gorkého 13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105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1325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35" t="s">
        <v>20</v>
      </c>
      <c r="J11" s="139" t="s">
        <v>28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stavby'!AN8</f>
        <v>6. 6. 2023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28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29</v>
      </c>
      <c r="F15" s="40"/>
      <c r="G15" s="40"/>
      <c r="H15" s="40"/>
      <c r="I15" s="135" t="s">
        <v>30</v>
      </c>
      <c r="J15" s="139" t="s">
        <v>28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31</v>
      </c>
      <c r="E17" s="40"/>
      <c r="F17" s="40"/>
      <c r="G17" s="40"/>
      <c r="H17" s="40"/>
      <c r="I17" s="135" t="s">
        <v>27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30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33</v>
      </c>
      <c r="E20" s="40"/>
      <c r="F20" s="40"/>
      <c r="G20" s="40"/>
      <c r="H20" s="40"/>
      <c r="I20" s="135" t="s">
        <v>27</v>
      </c>
      <c r="J20" s="139" t="s">
        <v>28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34</v>
      </c>
      <c r="F21" s="40"/>
      <c r="G21" s="40"/>
      <c r="H21" s="40"/>
      <c r="I21" s="135" t="s">
        <v>30</v>
      </c>
      <c r="J21" s="139" t="s">
        <v>28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36</v>
      </c>
      <c r="E23" s="40"/>
      <c r="F23" s="40"/>
      <c r="G23" s="40"/>
      <c r="H23" s="40"/>
      <c r="I23" s="135" t="s">
        <v>27</v>
      </c>
      <c r="J23" s="139" t="str">
        <f>IF('Rekapitulace stavby'!AN19="","",'Rekapitulace stavby'!AN19)</f>
        <v/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tr">
        <f>IF('Rekapitulace stavby'!E20="","",'Rekapitulace stavby'!E20)</f>
        <v xml:space="preserve"> </v>
      </c>
      <c r="F24" s="40"/>
      <c r="G24" s="40"/>
      <c r="H24" s="40"/>
      <c r="I24" s="135" t="s">
        <v>30</v>
      </c>
      <c r="J24" s="139" t="str">
        <f>IF('Rekapitulace stavby'!AN20="","",'Rekapitulace stavby'!AN20)</f>
        <v/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38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1"/>
      <c r="B27" s="142"/>
      <c r="C27" s="141"/>
      <c r="D27" s="141"/>
      <c r="E27" s="143" t="s">
        <v>28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6"/>
      <c r="E29" s="146"/>
      <c r="F29" s="146"/>
      <c r="G29" s="146"/>
      <c r="H29" s="146"/>
      <c r="I29" s="146"/>
      <c r="J29" s="146"/>
      <c r="K29" s="146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7" t="s">
        <v>40</v>
      </c>
      <c r="E30" s="40"/>
      <c r="F30" s="40"/>
      <c r="G30" s="40"/>
      <c r="H30" s="40"/>
      <c r="I30" s="40"/>
      <c r="J30" s="148">
        <f>ROUND(J85,2)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6"/>
      <c r="E31" s="146"/>
      <c r="F31" s="146"/>
      <c r="G31" s="146"/>
      <c r="H31" s="146"/>
      <c r="I31" s="146"/>
      <c r="J31" s="146"/>
      <c r="K31" s="146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9" t="s">
        <v>42</v>
      </c>
      <c r="G32" s="40"/>
      <c r="H32" s="40"/>
      <c r="I32" s="149" t="s">
        <v>41</v>
      </c>
      <c r="J32" s="149" t="s">
        <v>43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0" t="s">
        <v>44</v>
      </c>
      <c r="E33" s="135" t="s">
        <v>45</v>
      </c>
      <c r="F33" s="151">
        <f>ROUND((SUM(BE85:BE143)),2)</f>
        <v>0</v>
      </c>
      <c r="G33" s="40"/>
      <c r="H33" s="40"/>
      <c r="I33" s="152">
        <v>0.21</v>
      </c>
      <c r="J33" s="151">
        <f>ROUND(((SUM(BE85:BE143))*I33),2)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46</v>
      </c>
      <c r="F34" s="151">
        <f>ROUND((SUM(BF85:BF143)),2)</f>
        <v>0</v>
      </c>
      <c r="G34" s="40"/>
      <c r="H34" s="40"/>
      <c r="I34" s="152">
        <v>0.15</v>
      </c>
      <c r="J34" s="151">
        <f>ROUND(((SUM(BF85:BF143))*I34),2)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47</v>
      </c>
      <c r="F35" s="151">
        <f>ROUND((SUM(BG85:BG143)),2)</f>
        <v>0</v>
      </c>
      <c r="G35" s="40"/>
      <c r="H35" s="40"/>
      <c r="I35" s="152">
        <v>0.21</v>
      </c>
      <c r="J35" s="151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48</v>
      </c>
      <c r="F36" s="151">
        <f>ROUND((SUM(BH85:BH143)),2)</f>
        <v>0</v>
      </c>
      <c r="G36" s="40"/>
      <c r="H36" s="40"/>
      <c r="I36" s="152">
        <v>0.15</v>
      </c>
      <c r="J36" s="151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49</v>
      </c>
      <c r="F37" s="151">
        <f>ROUND((SUM(BI85:BI143)),2)</f>
        <v>0</v>
      </c>
      <c r="G37" s="40"/>
      <c r="H37" s="40"/>
      <c r="I37" s="152">
        <v>0</v>
      </c>
      <c r="J37" s="151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3"/>
      <c r="D39" s="154" t="s">
        <v>50</v>
      </c>
      <c r="E39" s="155"/>
      <c r="F39" s="155"/>
      <c r="G39" s="156" t="s">
        <v>51</v>
      </c>
      <c r="H39" s="157" t="s">
        <v>52</v>
      </c>
      <c r="I39" s="155"/>
      <c r="J39" s="158">
        <f>SUM(J30:J37)</f>
        <v>0</v>
      </c>
      <c r="K39" s="159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176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4" t="str">
        <f>E7</f>
        <v>Horácké divadlo Jihlava - oprava garáží Gorkého 13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105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ALFA-34902 - elektroinstalace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Jihlava</v>
      </c>
      <c r="G52" s="42"/>
      <c r="H52" s="42"/>
      <c r="I52" s="34" t="s">
        <v>24</v>
      </c>
      <c r="J52" s="74" t="str">
        <f>IF(J12="","",J12)</f>
        <v>6. 6. 2023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Kraj Vysočina, Žižkova 1882/57, Jihlava</v>
      </c>
      <c r="G54" s="42"/>
      <c r="H54" s="42"/>
      <c r="I54" s="34" t="s">
        <v>33</v>
      </c>
      <c r="J54" s="38" t="str">
        <f>E21</f>
        <v>Atelier Alfa spol. s r.o., Jihlava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 xml:space="preserve"> 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5" t="s">
        <v>177</v>
      </c>
      <c r="D57" s="166"/>
      <c r="E57" s="166"/>
      <c r="F57" s="166"/>
      <c r="G57" s="166"/>
      <c r="H57" s="166"/>
      <c r="I57" s="166"/>
      <c r="J57" s="167" t="s">
        <v>178</v>
      </c>
      <c r="K57" s="166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8" t="s">
        <v>72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179</v>
      </c>
    </row>
    <row r="60" spans="1:31" s="9" customFormat="1" ht="24.95" customHeight="1">
      <c r="A60" s="9"/>
      <c r="B60" s="169"/>
      <c r="C60" s="170"/>
      <c r="D60" s="171" t="s">
        <v>1326</v>
      </c>
      <c r="E60" s="172"/>
      <c r="F60" s="172"/>
      <c r="G60" s="172"/>
      <c r="H60" s="172"/>
      <c r="I60" s="172"/>
      <c r="J60" s="173">
        <f>J86</f>
        <v>0</v>
      </c>
      <c r="K60" s="170"/>
      <c r="L60" s="17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5"/>
      <c r="C61" s="176"/>
      <c r="D61" s="177" t="s">
        <v>1327</v>
      </c>
      <c r="E61" s="178"/>
      <c r="F61" s="178"/>
      <c r="G61" s="178"/>
      <c r="H61" s="178"/>
      <c r="I61" s="178"/>
      <c r="J61" s="179">
        <f>J88</f>
        <v>0</v>
      </c>
      <c r="K61" s="176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5"/>
      <c r="C62" s="176"/>
      <c r="D62" s="177" t="s">
        <v>1328</v>
      </c>
      <c r="E62" s="178"/>
      <c r="F62" s="178"/>
      <c r="G62" s="178"/>
      <c r="H62" s="178"/>
      <c r="I62" s="178"/>
      <c r="J62" s="179">
        <f>J110</f>
        <v>0</v>
      </c>
      <c r="K62" s="176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5"/>
      <c r="C63" s="176"/>
      <c r="D63" s="177" t="s">
        <v>1329</v>
      </c>
      <c r="E63" s="178"/>
      <c r="F63" s="178"/>
      <c r="G63" s="178"/>
      <c r="H63" s="178"/>
      <c r="I63" s="178"/>
      <c r="J63" s="179">
        <f>J120</f>
        <v>0</v>
      </c>
      <c r="K63" s="176"/>
      <c r="L63" s="18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5"/>
      <c r="C64" s="176"/>
      <c r="D64" s="177" t="s">
        <v>1330</v>
      </c>
      <c r="E64" s="178"/>
      <c r="F64" s="178"/>
      <c r="G64" s="178"/>
      <c r="H64" s="178"/>
      <c r="I64" s="178"/>
      <c r="J64" s="179">
        <f>J122</f>
        <v>0</v>
      </c>
      <c r="K64" s="176"/>
      <c r="L64" s="18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5"/>
      <c r="C65" s="176"/>
      <c r="D65" s="177" t="s">
        <v>1331</v>
      </c>
      <c r="E65" s="178"/>
      <c r="F65" s="178"/>
      <c r="G65" s="178"/>
      <c r="H65" s="178"/>
      <c r="I65" s="178"/>
      <c r="J65" s="179">
        <f>J139</f>
        <v>0</v>
      </c>
      <c r="K65" s="176"/>
      <c r="L65" s="18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200</v>
      </c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4" t="str">
        <f>E7</f>
        <v>Horácké divadlo Jihlava - oprava garáží Gorkého 13</v>
      </c>
      <c r="F75" s="34"/>
      <c r="G75" s="34"/>
      <c r="H75" s="34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105</v>
      </c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ALFA-34902 - elektroinstalace</v>
      </c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22</v>
      </c>
      <c r="D79" s="42"/>
      <c r="E79" s="42"/>
      <c r="F79" s="29" t="str">
        <f>F12</f>
        <v>Jihlava</v>
      </c>
      <c r="G79" s="42"/>
      <c r="H79" s="42"/>
      <c r="I79" s="34" t="s">
        <v>24</v>
      </c>
      <c r="J79" s="74" t="str">
        <f>IF(J12="","",J12)</f>
        <v>6. 6. 2023</v>
      </c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5.65" customHeight="1">
      <c r="A81" s="40"/>
      <c r="B81" s="41"/>
      <c r="C81" s="34" t="s">
        <v>26</v>
      </c>
      <c r="D81" s="42"/>
      <c r="E81" s="42"/>
      <c r="F81" s="29" t="str">
        <f>E15</f>
        <v>Kraj Vysočina, Žižkova 1882/57, Jihlava</v>
      </c>
      <c r="G81" s="42"/>
      <c r="H81" s="42"/>
      <c r="I81" s="34" t="s">
        <v>33</v>
      </c>
      <c r="J81" s="38" t="str">
        <f>E21</f>
        <v>Atelier Alfa spol. s r.o., Jihlava</v>
      </c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31</v>
      </c>
      <c r="D82" s="42"/>
      <c r="E82" s="42"/>
      <c r="F82" s="29" t="str">
        <f>IF(E18="","",E18)</f>
        <v>Vyplň údaj</v>
      </c>
      <c r="G82" s="42"/>
      <c r="H82" s="42"/>
      <c r="I82" s="34" t="s">
        <v>36</v>
      </c>
      <c r="J82" s="38" t="str">
        <f>E24</f>
        <v xml:space="preserve"> </v>
      </c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81"/>
      <c r="B84" s="182"/>
      <c r="C84" s="183" t="s">
        <v>201</v>
      </c>
      <c r="D84" s="184" t="s">
        <v>59</v>
      </c>
      <c r="E84" s="184" t="s">
        <v>55</v>
      </c>
      <c r="F84" s="184" t="s">
        <v>56</v>
      </c>
      <c r="G84" s="184" t="s">
        <v>202</v>
      </c>
      <c r="H84" s="184" t="s">
        <v>203</v>
      </c>
      <c r="I84" s="184" t="s">
        <v>204</v>
      </c>
      <c r="J84" s="184" t="s">
        <v>178</v>
      </c>
      <c r="K84" s="185" t="s">
        <v>205</v>
      </c>
      <c r="L84" s="186"/>
      <c r="M84" s="94" t="s">
        <v>28</v>
      </c>
      <c r="N84" s="95" t="s">
        <v>44</v>
      </c>
      <c r="O84" s="95" t="s">
        <v>206</v>
      </c>
      <c r="P84" s="95" t="s">
        <v>207</v>
      </c>
      <c r="Q84" s="95" t="s">
        <v>208</v>
      </c>
      <c r="R84" s="95" t="s">
        <v>209</v>
      </c>
      <c r="S84" s="95" t="s">
        <v>210</v>
      </c>
      <c r="T84" s="96" t="s">
        <v>211</v>
      </c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</row>
    <row r="85" spans="1:63" s="2" customFormat="1" ht="22.8" customHeight="1">
      <c r="A85" s="40"/>
      <c r="B85" s="41"/>
      <c r="C85" s="101" t="s">
        <v>212</v>
      </c>
      <c r="D85" s="42"/>
      <c r="E85" s="42"/>
      <c r="F85" s="42"/>
      <c r="G85" s="42"/>
      <c r="H85" s="42"/>
      <c r="I85" s="42"/>
      <c r="J85" s="187">
        <f>BK85</f>
        <v>0</v>
      </c>
      <c r="K85" s="42"/>
      <c r="L85" s="46"/>
      <c r="M85" s="97"/>
      <c r="N85" s="188"/>
      <c r="O85" s="98"/>
      <c r="P85" s="189">
        <f>P86</f>
        <v>0</v>
      </c>
      <c r="Q85" s="98"/>
      <c r="R85" s="189">
        <f>R86</f>
        <v>0</v>
      </c>
      <c r="S85" s="98"/>
      <c r="T85" s="190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73</v>
      </c>
      <c r="AU85" s="19" t="s">
        <v>179</v>
      </c>
      <c r="BK85" s="191">
        <f>BK86</f>
        <v>0</v>
      </c>
    </row>
    <row r="86" spans="1:63" s="12" customFormat="1" ht="25.9" customHeight="1">
      <c r="A86" s="12"/>
      <c r="B86" s="192"/>
      <c r="C86" s="193"/>
      <c r="D86" s="194" t="s">
        <v>73</v>
      </c>
      <c r="E86" s="195" t="s">
        <v>626</v>
      </c>
      <c r="F86" s="195" t="s">
        <v>626</v>
      </c>
      <c r="G86" s="193"/>
      <c r="H86" s="193"/>
      <c r="I86" s="196"/>
      <c r="J86" s="197">
        <f>BK86</f>
        <v>0</v>
      </c>
      <c r="K86" s="193"/>
      <c r="L86" s="198"/>
      <c r="M86" s="199"/>
      <c r="N86" s="200"/>
      <c r="O86" s="200"/>
      <c r="P86" s="201">
        <f>P87+P88+P110+P120+P122+P139</f>
        <v>0</v>
      </c>
      <c r="Q86" s="200"/>
      <c r="R86" s="201">
        <f>R87+R88+R110+R120+R122+R139</f>
        <v>0</v>
      </c>
      <c r="S86" s="200"/>
      <c r="T86" s="202">
        <f>T87+T88+T110+T120+T122+T139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3" t="s">
        <v>84</v>
      </c>
      <c r="AT86" s="204" t="s">
        <v>73</v>
      </c>
      <c r="AU86" s="204" t="s">
        <v>74</v>
      </c>
      <c r="AY86" s="203" t="s">
        <v>215</v>
      </c>
      <c r="BK86" s="205">
        <f>BK87+BK88+BK110+BK120+BK122+BK139</f>
        <v>0</v>
      </c>
    </row>
    <row r="87" spans="1:65" s="2" customFormat="1" ht="16.5" customHeight="1">
      <c r="A87" s="40"/>
      <c r="B87" s="41"/>
      <c r="C87" s="208" t="s">
        <v>82</v>
      </c>
      <c r="D87" s="208" t="s">
        <v>217</v>
      </c>
      <c r="E87" s="209" t="s">
        <v>1332</v>
      </c>
      <c r="F87" s="210" t="s">
        <v>1333</v>
      </c>
      <c r="G87" s="211" t="s">
        <v>28</v>
      </c>
      <c r="H87" s="212">
        <v>0</v>
      </c>
      <c r="I87" s="213"/>
      <c r="J87" s="214">
        <f>ROUND(I87*H87,2)</f>
        <v>0</v>
      </c>
      <c r="K87" s="210" t="s">
        <v>28</v>
      </c>
      <c r="L87" s="46"/>
      <c r="M87" s="215" t="s">
        <v>28</v>
      </c>
      <c r="N87" s="216" t="s">
        <v>45</v>
      </c>
      <c r="O87" s="86"/>
      <c r="P87" s="217">
        <f>O87*H87</f>
        <v>0</v>
      </c>
      <c r="Q87" s="217">
        <v>0</v>
      </c>
      <c r="R87" s="217">
        <f>Q87*H87</f>
        <v>0</v>
      </c>
      <c r="S87" s="217">
        <v>0</v>
      </c>
      <c r="T87" s="218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9" t="s">
        <v>313</v>
      </c>
      <c r="AT87" s="219" t="s">
        <v>217</v>
      </c>
      <c r="AU87" s="219" t="s">
        <v>82</v>
      </c>
      <c r="AY87" s="19" t="s">
        <v>215</v>
      </c>
      <c r="BE87" s="220">
        <f>IF(N87="základní",J87,0)</f>
        <v>0</v>
      </c>
      <c r="BF87" s="220">
        <f>IF(N87="snížená",J87,0)</f>
        <v>0</v>
      </c>
      <c r="BG87" s="220">
        <f>IF(N87="zákl. přenesená",J87,0)</f>
        <v>0</v>
      </c>
      <c r="BH87" s="220">
        <f>IF(N87="sníž. přenesená",J87,0)</f>
        <v>0</v>
      </c>
      <c r="BI87" s="220">
        <f>IF(N87="nulová",J87,0)</f>
        <v>0</v>
      </c>
      <c r="BJ87" s="19" t="s">
        <v>82</v>
      </c>
      <c r="BK87" s="220">
        <f>ROUND(I87*H87,2)</f>
        <v>0</v>
      </c>
      <c r="BL87" s="19" t="s">
        <v>313</v>
      </c>
      <c r="BM87" s="219" t="s">
        <v>1334</v>
      </c>
    </row>
    <row r="88" spans="1:63" s="12" customFormat="1" ht="22.8" customHeight="1">
      <c r="A88" s="12"/>
      <c r="B88" s="192"/>
      <c r="C88" s="193"/>
      <c r="D88" s="194" t="s">
        <v>73</v>
      </c>
      <c r="E88" s="206" t="s">
        <v>1335</v>
      </c>
      <c r="F88" s="206" t="s">
        <v>1336</v>
      </c>
      <c r="G88" s="193"/>
      <c r="H88" s="193"/>
      <c r="I88" s="196"/>
      <c r="J88" s="207">
        <f>BK88</f>
        <v>0</v>
      </c>
      <c r="K88" s="193"/>
      <c r="L88" s="198"/>
      <c r="M88" s="199"/>
      <c r="N88" s="200"/>
      <c r="O88" s="200"/>
      <c r="P88" s="201">
        <f>SUM(P89:P109)</f>
        <v>0</v>
      </c>
      <c r="Q88" s="200"/>
      <c r="R88" s="201">
        <f>SUM(R89:R109)</f>
        <v>0</v>
      </c>
      <c r="S88" s="200"/>
      <c r="T88" s="202">
        <f>SUM(T89:T109)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3" t="s">
        <v>84</v>
      </c>
      <c r="AT88" s="204" t="s">
        <v>73</v>
      </c>
      <c r="AU88" s="204" t="s">
        <v>82</v>
      </c>
      <c r="AY88" s="203" t="s">
        <v>215</v>
      </c>
      <c r="BK88" s="205">
        <f>SUM(BK89:BK109)</f>
        <v>0</v>
      </c>
    </row>
    <row r="89" spans="1:65" s="2" customFormat="1" ht="16.5" customHeight="1">
      <c r="A89" s="40"/>
      <c r="B89" s="41"/>
      <c r="C89" s="208" t="s">
        <v>84</v>
      </c>
      <c r="D89" s="208" t="s">
        <v>217</v>
      </c>
      <c r="E89" s="209" t="s">
        <v>1337</v>
      </c>
      <c r="F89" s="210" t="s">
        <v>1338</v>
      </c>
      <c r="G89" s="211" t="s">
        <v>582</v>
      </c>
      <c r="H89" s="212">
        <v>10</v>
      </c>
      <c r="I89" s="213"/>
      <c r="J89" s="214">
        <f>ROUND(I89*H89,2)</f>
        <v>0</v>
      </c>
      <c r="K89" s="210" t="s">
        <v>28</v>
      </c>
      <c r="L89" s="46"/>
      <c r="M89" s="215" t="s">
        <v>28</v>
      </c>
      <c r="N89" s="216" t="s">
        <v>45</v>
      </c>
      <c r="O89" s="86"/>
      <c r="P89" s="217">
        <f>O89*H89</f>
        <v>0</v>
      </c>
      <c r="Q89" s="217">
        <v>0</v>
      </c>
      <c r="R89" s="217">
        <f>Q89*H89</f>
        <v>0</v>
      </c>
      <c r="S89" s="217">
        <v>0</v>
      </c>
      <c r="T89" s="218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9" t="s">
        <v>313</v>
      </c>
      <c r="AT89" s="219" t="s">
        <v>217</v>
      </c>
      <c r="AU89" s="219" t="s">
        <v>84</v>
      </c>
      <c r="AY89" s="19" t="s">
        <v>215</v>
      </c>
      <c r="BE89" s="220">
        <f>IF(N89="základní",J89,0)</f>
        <v>0</v>
      </c>
      <c r="BF89" s="220">
        <f>IF(N89="snížená",J89,0)</f>
        <v>0</v>
      </c>
      <c r="BG89" s="220">
        <f>IF(N89="zákl. přenesená",J89,0)</f>
        <v>0</v>
      </c>
      <c r="BH89" s="220">
        <f>IF(N89="sníž. přenesená",J89,0)</f>
        <v>0</v>
      </c>
      <c r="BI89" s="220">
        <f>IF(N89="nulová",J89,0)</f>
        <v>0</v>
      </c>
      <c r="BJ89" s="19" t="s">
        <v>82</v>
      </c>
      <c r="BK89" s="220">
        <f>ROUND(I89*H89,2)</f>
        <v>0</v>
      </c>
      <c r="BL89" s="19" t="s">
        <v>313</v>
      </c>
      <c r="BM89" s="219" t="s">
        <v>1339</v>
      </c>
    </row>
    <row r="90" spans="1:65" s="2" customFormat="1" ht="16.5" customHeight="1">
      <c r="A90" s="40"/>
      <c r="B90" s="41"/>
      <c r="C90" s="208" t="s">
        <v>240</v>
      </c>
      <c r="D90" s="208" t="s">
        <v>217</v>
      </c>
      <c r="E90" s="209" t="s">
        <v>1340</v>
      </c>
      <c r="F90" s="210" t="s">
        <v>1341</v>
      </c>
      <c r="G90" s="211" t="s">
        <v>582</v>
      </c>
      <c r="H90" s="212">
        <v>10</v>
      </c>
      <c r="I90" s="213"/>
      <c r="J90" s="214">
        <f>ROUND(I90*H90,2)</f>
        <v>0</v>
      </c>
      <c r="K90" s="210" t="s">
        <v>28</v>
      </c>
      <c r="L90" s="46"/>
      <c r="M90" s="215" t="s">
        <v>28</v>
      </c>
      <c r="N90" s="216" t="s">
        <v>45</v>
      </c>
      <c r="O90" s="86"/>
      <c r="P90" s="217">
        <f>O90*H90</f>
        <v>0</v>
      </c>
      <c r="Q90" s="217">
        <v>0</v>
      </c>
      <c r="R90" s="217">
        <f>Q90*H90</f>
        <v>0</v>
      </c>
      <c r="S90" s="217">
        <v>0</v>
      </c>
      <c r="T90" s="218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9" t="s">
        <v>313</v>
      </c>
      <c r="AT90" s="219" t="s">
        <v>217</v>
      </c>
      <c r="AU90" s="219" t="s">
        <v>84</v>
      </c>
      <c r="AY90" s="19" t="s">
        <v>215</v>
      </c>
      <c r="BE90" s="220">
        <f>IF(N90="základní",J90,0)</f>
        <v>0</v>
      </c>
      <c r="BF90" s="220">
        <f>IF(N90="snížená",J90,0)</f>
        <v>0</v>
      </c>
      <c r="BG90" s="220">
        <f>IF(N90="zákl. přenesená",J90,0)</f>
        <v>0</v>
      </c>
      <c r="BH90" s="220">
        <f>IF(N90="sníž. přenesená",J90,0)</f>
        <v>0</v>
      </c>
      <c r="BI90" s="220">
        <f>IF(N90="nulová",J90,0)</f>
        <v>0</v>
      </c>
      <c r="BJ90" s="19" t="s">
        <v>82</v>
      </c>
      <c r="BK90" s="220">
        <f>ROUND(I90*H90,2)</f>
        <v>0</v>
      </c>
      <c r="BL90" s="19" t="s">
        <v>313</v>
      </c>
      <c r="BM90" s="219" t="s">
        <v>1342</v>
      </c>
    </row>
    <row r="91" spans="1:65" s="2" customFormat="1" ht="24.15" customHeight="1">
      <c r="A91" s="40"/>
      <c r="B91" s="41"/>
      <c r="C91" s="208" t="s">
        <v>222</v>
      </c>
      <c r="D91" s="208" t="s">
        <v>217</v>
      </c>
      <c r="E91" s="209" t="s">
        <v>1343</v>
      </c>
      <c r="F91" s="210" t="s">
        <v>1344</v>
      </c>
      <c r="G91" s="211" t="s">
        <v>1345</v>
      </c>
      <c r="H91" s="212">
        <v>1</v>
      </c>
      <c r="I91" s="213"/>
      <c r="J91" s="214">
        <f>ROUND(I91*H91,2)</f>
        <v>0</v>
      </c>
      <c r="K91" s="210" t="s">
        <v>28</v>
      </c>
      <c r="L91" s="46"/>
      <c r="M91" s="215" t="s">
        <v>28</v>
      </c>
      <c r="N91" s="216" t="s">
        <v>45</v>
      </c>
      <c r="O91" s="86"/>
      <c r="P91" s="217">
        <f>O91*H91</f>
        <v>0</v>
      </c>
      <c r="Q91" s="217">
        <v>0</v>
      </c>
      <c r="R91" s="217">
        <f>Q91*H91</f>
        <v>0</v>
      </c>
      <c r="S91" s="217">
        <v>0</v>
      </c>
      <c r="T91" s="218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9" t="s">
        <v>313</v>
      </c>
      <c r="AT91" s="219" t="s">
        <v>217</v>
      </c>
      <c r="AU91" s="219" t="s">
        <v>84</v>
      </c>
      <c r="AY91" s="19" t="s">
        <v>215</v>
      </c>
      <c r="BE91" s="220">
        <f>IF(N91="základní",J91,0)</f>
        <v>0</v>
      </c>
      <c r="BF91" s="220">
        <f>IF(N91="snížená",J91,0)</f>
        <v>0</v>
      </c>
      <c r="BG91" s="220">
        <f>IF(N91="zákl. přenesená",J91,0)</f>
        <v>0</v>
      </c>
      <c r="BH91" s="220">
        <f>IF(N91="sníž. přenesená",J91,0)</f>
        <v>0</v>
      </c>
      <c r="BI91" s="220">
        <f>IF(N91="nulová",J91,0)</f>
        <v>0</v>
      </c>
      <c r="BJ91" s="19" t="s">
        <v>82</v>
      </c>
      <c r="BK91" s="220">
        <f>ROUND(I91*H91,2)</f>
        <v>0</v>
      </c>
      <c r="BL91" s="19" t="s">
        <v>313</v>
      </c>
      <c r="BM91" s="219" t="s">
        <v>1346</v>
      </c>
    </row>
    <row r="92" spans="1:65" s="2" customFormat="1" ht="16.5" customHeight="1">
      <c r="A92" s="40"/>
      <c r="B92" s="41"/>
      <c r="C92" s="208" t="s">
        <v>250</v>
      </c>
      <c r="D92" s="208" t="s">
        <v>217</v>
      </c>
      <c r="E92" s="209" t="s">
        <v>1347</v>
      </c>
      <c r="F92" s="210" t="s">
        <v>1348</v>
      </c>
      <c r="G92" s="211" t="s">
        <v>582</v>
      </c>
      <c r="H92" s="212">
        <v>6</v>
      </c>
      <c r="I92" s="213"/>
      <c r="J92" s="214">
        <f>ROUND(I92*H92,2)</f>
        <v>0</v>
      </c>
      <c r="K92" s="210" t="s">
        <v>28</v>
      </c>
      <c r="L92" s="46"/>
      <c r="M92" s="215" t="s">
        <v>28</v>
      </c>
      <c r="N92" s="216" t="s">
        <v>45</v>
      </c>
      <c r="O92" s="86"/>
      <c r="P92" s="217">
        <f>O92*H92</f>
        <v>0</v>
      </c>
      <c r="Q92" s="217">
        <v>0</v>
      </c>
      <c r="R92" s="217">
        <f>Q92*H92</f>
        <v>0</v>
      </c>
      <c r="S92" s="217">
        <v>0</v>
      </c>
      <c r="T92" s="218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9" t="s">
        <v>313</v>
      </c>
      <c r="AT92" s="219" t="s">
        <v>217</v>
      </c>
      <c r="AU92" s="219" t="s">
        <v>84</v>
      </c>
      <c r="AY92" s="19" t="s">
        <v>215</v>
      </c>
      <c r="BE92" s="220">
        <f>IF(N92="základní",J92,0)</f>
        <v>0</v>
      </c>
      <c r="BF92" s="220">
        <f>IF(N92="snížená",J92,0)</f>
        <v>0</v>
      </c>
      <c r="BG92" s="220">
        <f>IF(N92="zákl. přenesená",J92,0)</f>
        <v>0</v>
      </c>
      <c r="BH92" s="220">
        <f>IF(N92="sníž. přenesená",J92,0)</f>
        <v>0</v>
      </c>
      <c r="BI92" s="220">
        <f>IF(N92="nulová",J92,0)</f>
        <v>0</v>
      </c>
      <c r="BJ92" s="19" t="s">
        <v>82</v>
      </c>
      <c r="BK92" s="220">
        <f>ROUND(I92*H92,2)</f>
        <v>0</v>
      </c>
      <c r="BL92" s="19" t="s">
        <v>313</v>
      </c>
      <c r="BM92" s="219" t="s">
        <v>1349</v>
      </c>
    </row>
    <row r="93" spans="1:65" s="2" customFormat="1" ht="16.5" customHeight="1">
      <c r="A93" s="40"/>
      <c r="B93" s="41"/>
      <c r="C93" s="208" t="s">
        <v>238</v>
      </c>
      <c r="D93" s="208" t="s">
        <v>217</v>
      </c>
      <c r="E93" s="209" t="s">
        <v>1350</v>
      </c>
      <c r="F93" s="210" t="s">
        <v>1351</v>
      </c>
      <c r="G93" s="211" t="s">
        <v>582</v>
      </c>
      <c r="H93" s="212">
        <v>6</v>
      </c>
      <c r="I93" s="213"/>
      <c r="J93" s="214">
        <f>ROUND(I93*H93,2)</f>
        <v>0</v>
      </c>
      <c r="K93" s="210" t="s">
        <v>28</v>
      </c>
      <c r="L93" s="46"/>
      <c r="M93" s="215" t="s">
        <v>28</v>
      </c>
      <c r="N93" s="216" t="s">
        <v>45</v>
      </c>
      <c r="O93" s="86"/>
      <c r="P93" s="217">
        <f>O93*H93</f>
        <v>0</v>
      </c>
      <c r="Q93" s="217">
        <v>0</v>
      </c>
      <c r="R93" s="217">
        <f>Q93*H93</f>
        <v>0</v>
      </c>
      <c r="S93" s="217">
        <v>0</v>
      </c>
      <c r="T93" s="218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9" t="s">
        <v>313</v>
      </c>
      <c r="AT93" s="219" t="s">
        <v>217</v>
      </c>
      <c r="AU93" s="219" t="s">
        <v>84</v>
      </c>
      <c r="AY93" s="19" t="s">
        <v>215</v>
      </c>
      <c r="BE93" s="220">
        <f>IF(N93="základní",J93,0)</f>
        <v>0</v>
      </c>
      <c r="BF93" s="220">
        <f>IF(N93="snížená",J93,0)</f>
        <v>0</v>
      </c>
      <c r="BG93" s="220">
        <f>IF(N93="zákl. přenesená",J93,0)</f>
        <v>0</v>
      </c>
      <c r="BH93" s="220">
        <f>IF(N93="sníž. přenesená",J93,0)</f>
        <v>0</v>
      </c>
      <c r="BI93" s="220">
        <f>IF(N93="nulová",J93,0)</f>
        <v>0</v>
      </c>
      <c r="BJ93" s="19" t="s">
        <v>82</v>
      </c>
      <c r="BK93" s="220">
        <f>ROUND(I93*H93,2)</f>
        <v>0</v>
      </c>
      <c r="BL93" s="19" t="s">
        <v>313</v>
      </c>
      <c r="BM93" s="219" t="s">
        <v>1352</v>
      </c>
    </row>
    <row r="94" spans="1:65" s="2" customFormat="1" ht="16.5" customHeight="1">
      <c r="A94" s="40"/>
      <c r="B94" s="41"/>
      <c r="C94" s="208" t="s">
        <v>264</v>
      </c>
      <c r="D94" s="208" t="s">
        <v>217</v>
      </c>
      <c r="E94" s="209" t="s">
        <v>1353</v>
      </c>
      <c r="F94" s="210" t="s">
        <v>1354</v>
      </c>
      <c r="G94" s="211" t="s">
        <v>582</v>
      </c>
      <c r="H94" s="212">
        <v>6</v>
      </c>
      <c r="I94" s="213"/>
      <c r="J94" s="214">
        <f>ROUND(I94*H94,2)</f>
        <v>0</v>
      </c>
      <c r="K94" s="210" t="s">
        <v>28</v>
      </c>
      <c r="L94" s="46"/>
      <c r="M94" s="215" t="s">
        <v>28</v>
      </c>
      <c r="N94" s="216" t="s">
        <v>45</v>
      </c>
      <c r="O94" s="86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9" t="s">
        <v>313</v>
      </c>
      <c r="AT94" s="219" t="s">
        <v>217</v>
      </c>
      <c r="AU94" s="219" t="s">
        <v>84</v>
      </c>
      <c r="AY94" s="19" t="s">
        <v>215</v>
      </c>
      <c r="BE94" s="220">
        <f>IF(N94="základní",J94,0)</f>
        <v>0</v>
      </c>
      <c r="BF94" s="220">
        <f>IF(N94="snížená",J94,0)</f>
        <v>0</v>
      </c>
      <c r="BG94" s="220">
        <f>IF(N94="zákl. přenesená",J94,0)</f>
        <v>0</v>
      </c>
      <c r="BH94" s="220">
        <f>IF(N94="sníž. přenesená",J94,0)</f>
        <v>0</v>
      </c>
      <c r="BI94" s="220">
        <f>IF(N94="nulová",J94,0)</f>
        <v>0</v>
      </c>
      <c r="BJ94" s="19" t="s">
        <v>82</v>
      </c>
      <c r="BK94" s="220">
        <f>ROUND(I94*H94,2)</f>
        <v>0</v>
      </c>
      <c r="BL94" s="19" t="s">
        <v>313</v>
      </c>
      <c r="BM94" s="219" t="s">
        <v>1355</v>
      </c>
    </row>
    <row r="95" spans="1:65" s="2" customFormat="1" ht="24.15" customHeight="1">
      <c r="A95" s="40"/>
      <c r="B95" s="41"/>
      <c r="C95" s="208" t="s">
        <v>235</v>
      </c>
      <c r="D95" s="208" t="s">
        <v>217</v>
      </c>
      <c r="E95" s="209" t="s">
        <v>1356</v>
      </c>
      <c r="F95" s="210" t="s">
        <v>1357</v>
      </c>
      <c r="G95" s="211" t="s">
        <v>582</v>
      </c>
      <c r="H95" s="212">
        <v>5</v>
      </c>
      <c r="I95" s="213"/>
      <c r="J95" s="214">
        <f>ROUND(I95*H95,2)</f>
        <v>0</v>
      </c>
      <c r="K95" s="210" t="s">
        <v>28</v>
      </c>
      <c r="L95" s="46"/>
      <c r="M95" s="215" t="s">
        <v>28</v>
      </c>
      <c r="N95" s="216" t="s">
        <v>45</v>
      </c>
      <c r="O95" s="86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9" t="s">
        <v>313</v>
      </c>
      <c r="AT95" s="219" t="s">
        <v>217</v>
      </c>
      <c r="AU95" s="219" t="s">
        <v>84</v>
      </c>
      <c r="AY95" s="19" t="s">
        <v>215</v>
      </c>
      <c r="BE95" s="220">
        <f>IF(N95="základní",J95,0)</f>
        <v>0</v>
      </c>
      <c r="BF95" s="220">
        <f>IF(N95="snížená",J95,0)</f>
        <v>0</v>
      </c>
      <c r="BG95" s="220">
        <f>IF(N95="zákl. přenesená",J95,0)</f>
        <v>0</v>
      </c>
      <c r="BH95" s="220">
        <f>IF(N95="sníž. přenesená",J95,0)</f>
        <v>0</v>
      </c>
      <c r="BI95" s="220">
        <f>IF(N95="nulová",J95,0)</f>
        <v>0</v>
      </c>
      <c r="BJ95" s="19" t="s">
        <v>82</v>
      </c>
      <c r="BK95" s="220">
        <f>ROUND(I95*H95,2)</f>
        <v>0</v>
      </c>
      <c r="BL95" s="19" t="s">
        <v>313</v>
      </c>
      <c r="BM95" s="219" t="s">
        <v>1358</v>
      </c>
    </row>
    <row r="96" spans="1:51" s="14" customFormat="1" ht="12">
      <c r="A96" s="14"/>
      <c r="B96" s="237"/>
      <c r="C96" s="238"/>
      <c r="D96" s="228" t="s">
        <v>226</v>
      </c>
      <c r="E96" s="239" t="s">
        <v>28</v>
      </c>
      <c r="F96" s="240" t="s">
        <v>250</v>
      </c>
      <c r="G96" s="238"/>
      <c r="H96" s="241">
        <v>5</v>
      </c>
      <c r="I96" s="242"/>
      <c r="J96" s="238"/>
      <c r="K96" s="238"/>
      <c r="L96" s="243"/>
      <c r="M96" s="244"/>
      <c r="N96" s="245"/>
      <c r="O96" s="245"/>
      <c r="P96" s="245"/>
      <c r="Q96" s="245"/>
      <c r="R96" s="245"/>
      <c r="S96" s="245"/>
      <c r="T96" s="246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7" t="s">
        <v>226</v>
      </c>
      <c r="AU96" s="247" t="s">
        <v>84</v>
      </c>
      <c r="AV96" s="14" t="s">
        <v>84</v>
      </c>
      <c r="AW96" s="14" t="s">
        <v>35</v>
      </c>
      <c r="AX96" s="14" t="s">
        <v>82</v>
      </c>
      <c r="AY96" s="247" t="s">
        <v>215</v>
      </c>
    </row>
    <row r="97" spans="1:65" s="2" customFormat="1" ht="16.5" customHeight="1">
      <c r="A97" s="40"/>
      <c r="B97" s="41"/>
      <c r="C97" s="208" t="s">
        <v>273</v>
      </c>
      <c r="D97" s="208" t="s">
        <v>217</v>
      </c>
      <c r="E97" s="209" t="s">
        <v>1359</v>
      </c>
      <c r="F97" s="210" t="s">
        <v>1360</v>
      </c>
      <c r="G97" s="211" t="s">
        <v>582</v>
      </c>
      <c r="H97" s="212">
        <v>100</v>
      </c>
      <c r="I97" s="213"/>
      <c r="J97" s="214">
        <f>ROUND(I97*H97,2)</f>
        <v>0</v>
      </c>
      <c r="K97" s="210" t="s">
        <v>28</v>
      </c>
      <c r="L97" s="46"/>
      <c r="M97" s="215" t="s">
        <v>28</v>
      </c>
      <c r="N97" s="216" t="s">
        <v>45</v>
      </c>
      <c r="O97" s="86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9" t="s">
        <v>313</v>
      </c>
      <c r="AT97" s="219" t="s">
        <v>217</v>
      </c>
      <c r="AU97" s="219" t="s">
        <v>84</v>
      </c>
      <c r="AY97" s="19" t="s">
        <v>215</v>
      </c>
      <c r="BE97" s="220">
        <f>IF(N97="základní",J97,0)</f>
        <v>0</v>
      </c>
      <c r="BF97" s="220">
        <f>IF(N97="snížená",J97,0)</f>
        <v>0</v>
      </c>
      <c r="BG97" s="220">
        <f>IF(N97="zákl. přenesená",J97,0)</f>
        <v>0</v>
      </c>
      <c r="BH97" s="220">
        <f>IF(N97="sníž. přenesená",J97,0)</f>
        <v>0</v>
      </c>
      <c r="BI97" s="220">
        <f>IF(N97="nulová",J97,0)</f>
        <v>0</v>
      </c>
      <c r="BJ97" s="19" t="s">
        <v>82</v>
      </c>
      <c r="BK97" s="220">
        <f>ROUND(I97*H97,2)</f>
        <v>0</v>
      </c>
      <c r="BL97" s="19" t="s">
        <v>313</v>
      </c>
      <c r="BM97" s="219" t="s">
        <v>1361</v>
      </c>
    </row>
    <row r="98" spans="1:65" s="2" customFormat="1" ht="16.5" customHeight="1">
      <c r="A98" s="40"/>
      <c r="B98" s="41"/>
      <c r="C98" s="208" t="s">
        <v>281</v>
      </c>
      <c r="D98" s="208" t="s">
        <v>217</v>
      </c>
      <c r="E98" s="209" t="s">
        <v>1362</v>
      </c>
      <c r="F98" s="210" t="s">
        <v>1363</v>
      </c>
      <c r="G98" s="211" t="s">
        <v>582</v>
      </c>
      <c r="H98" s="212">
        <v>200</v>
      </c>
      <c r="I98" s="213"/>
      <c r="J98" s="214">
        <f>ROUND(I98*H98,2)</f>
        <v>0</v>
      </c>
      <c r="K98" s="210" t="s">
        <v>28</v>
      </c>
      <c r="L98" s="46"/>
      <c r="M98" s="215" t="s">
        <v>28</v>
      </c>
      <c r="N98" s="216" t="s">
        <v>45</v>
      </c>
      <c r="O98" s="86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9" t="s">
        <v>313</v>
      </c>
      <c r="AT98" s="219" t="s">
        <v>217</v>
      </c>
      <c r="AU98" s="219" t="s">
        <v>84</v>
      </c>
      <c r="AY98" s="19" t="s">
        <v>215</v>
      </c>
      <c r="BE98" s="220">
        <f>IF(N98="základní",J98,0)</f>
        <v>0</v>
      </c>
      <c r="BF98" s="220">
        <f>IF(N98="snížená",J98,0)</f>
        <v>0</v>
      </c>
      <c r="BG98" s="220">
        <f>IF(N98="zákl. přenesená",J98,0)</f>
        <v>0</v>
      </c>
      <c r="BH98" s="220">
        <f>IF(N98="sníž. přenesená",J98,0)</f>
        <v>0</v>
      </c>
      <c r="BI98" s="220">
        <f>IF(N98="nulová",J98,0)</f>
        <v>0</v>
      </c>
      <c r="BJ98" s="19" t="s">
        <v>82</v>
      </c>
      <c r="BK98" s="220">
        <f>ROUND(I98*H98,2)</f>
        <v>0</v>
      </c>
      <c r="BL98" s="19" t="s">
        <v>313</v>
      </c>
      <c r="BM98" s="219" t="s">
        <v>1364</v>
      </c>
    </row>
    <row r="99" spans="1:65" s="2" customFormat="1" ht="24.15" customHeight="1">
      <c r="A99" s="40"/>
      <c r="B99" s="41"/>
      <c r="C99" s="208" t="s">
        <v>287</v>
      </c>
      <c r="D99" s="208" t="s">
        <v>217</v>
      </c>
      <c r="E99" s="209" t="s">
        <v>1365</v>
      </c>
      <c r="F99" s="210" t="s">
        <v>1366</v>
      </c>
      <c r="G99" s="211" t="s">
        <v>582</v>
      </c>
      <c r="H99" s="212">
        <v>10</v>
      </c>
      <c r="I99" s="213"/>
      <c r="J99" s="214">
        <f>ROUND(I99*H99,2)</f>
        <v>0</v>
      </c>
      <c r="K99" s="210" t="s">
        <v>28</v>
      </c>
      <c r="L99" s="46"/>
      <c r="M99" s="215" t="s">
        <v>28</v>
      </c>
      <c r="N99" s="216" t="s">
        <v>45</v>
      </c>
      <c r="O99" s="86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9" t="s">
        <v>313</v>
      </c>
      <c r="AT99" s="219" t="s">
        <v>217</v>
      </c>
      <c r="AU99" s="219" t="s">
        <v>84</v>
      </c>
      <c r="AY99" s="19" t="s">
        <v>215</v>
      </c>
      <c r="BE99" s="220">
        <f>IF(N99="základní",J99,0)</f>
        <v>0</v>
      </c>
      <c r="BF99" s="220">
        <f>IF(N99="snížená",J99,0)</f>
        <v>0</v>
      </c>
      <c r="BG99" s="220">
        <f>IF(N99="zákl. přenesená",J99,0)</f>
        <v>0</v>
      </c>
      <c r="BH99" s="220">
        <f>IF(N99="sníž. přenesená",J99,0)</f>
        <v>0</v>
      </c>
      <c r="BI99" s="220">
        <f>IF(N99="nulová",J99,0)</f>
        <v>0</v>
      </c>
      <c r="BJ99" s="19" t="s">
        <v>82</v>
      </c>
      <c r="BK99" s="220">
        <f>ROUND(I99*H99,2)</f>
        <v>0</v>
      </c>
      <c r="BL99" s="19" t="s">
        <v>313</v>
      </c>
      <c r="BM99" s="219" t="s">
        <v>1367</v>
      </c>
    </row>
    <row r="100" spans="1:65" s="2" customFormat="1" ht="16.5" customHeight="1">
      <c r="A100" s="40"/>
      <c r="B100" s="41"/>
      <c r="C100" s="208" t="s">
        <v>293</v>
      </c>
      <c r="D100" s="208" t="s">
        <v>217</v>
      </c>
      <c r="E100" s="209" t="s">
        <v>1368</v>
      </c>
      <c r="F100" s="210" t="s">
        <v>1369</v>
      </c>
      <c r="G100" s="211" t="s">
        <v>582</v>
      </c>
      <c r="H100" s="212">
        <v>2</v>
      </c>
      <c r="I100" s="213"/>
      <c r="J100" s="214">
        <f>ROUND(I100*H100,2)</f>
        <v>0</v>
      </c>
      <c r="K100" s="210" t="s">
        <v>28</v>
      </c>
      <c r="L100" s="46"/>
      <c r="M100" s="215" t="s">
        <v>28</v>
      </c>
      <c r="N100" s="216" t="s">
        <v>45</v>
      </c>
      <c r="O100" s="86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9" t="s">
        <v>313</v>
      </c>
      <c r="AT100" s="219" t="s">
        <v>217</v>
      </c>
      <c r="AU100" s="219" t="s">
        <v>84</v>
      </c>
      <c r="AY100" s="19" t="s">
        <v>215</v>
      </c>
      <c r="BE100" s="220">
        <f>IF(N100="základní",J100,0)</f>
        <v>0</v>
      </c>
      <c r="BF100" s="220">
        <f>IF(N100="snížená",J100,0)</f>
        <v>0</v>
      </c>
      <c r="BG100" s="220">
        <f>IF(N100="zákl. přenesená",J100,0)</f>
        <v>0</v>
      </c>
      <c r="BH100" s="220">
        <f>IF(N100="sníž. přenesená",J100,0)</f>
        <v>0</v>
      </c>
      <c r="BI100" s="220">
        <f>IF(N100="nulová",J100,0)</f>
        <v>0</v>
      </c>
      <c r="BJ100" s="19" t="s">
        <v>82</v>
      </c>
      <c r="BK100" s="220">
        <f>ROUND(I100*H100,2)</f>
        <v>0</v>
      </c>
      <c r="BL100" s="19" t="s">
        <v>313</v>
      </c>
      <c r="BM100" s="219" t="s">
        <v>1370</v>
      </c>
    </row>
    <row r="101" spans="1:65" s="2" customFormat="1" ht="16.5" customHeight="1">
      <c r="A101" s="40"/>
      <c r="B101" s="41"/>
      <c r="C101" s="208" t="s">
        <v>298</v>
      </c>
      <c r="D101" s="208" t="s">
        <v>217</v>
      </c>
      <c r="E101" s="209" t="s">
        <v>1371</v>
      </c>
      <c r="F101" s="210" t="s">
        <v>1372</v>
      </c>
      <c r="G101" s="211" t="s">
        <v>582</v>
      </c>
      <c r="H101" s="212">
        <v>4</v>
      </c>
      <c r="I101" s="213"/>
      <c r="J101" s="214">
        <f>ROUND(I101*H101,2)</f>
        <v>0</v>
      </c>
      <c r="K101" s="210" t="s">
        <v>28</v>
      </c>
      <c r="L101" s="46"/>
      <c r="M101" s="215" t="s">
        <v>28</v>
      </c>
      <c r="N101" s="216" t="s">
        <v>45</v>
      </c>
      <c r="O101" s="86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9" t="s">
        <v>313</v>
      </c>
      <c r="AT101" s="219" t="s">
        <v>217</v>
      </c>
      <c r="AU101" s="219" t="s">
        <v>84</v>
      </c>
      <c r="AY101" s="19" t="s">
        <v>215</v>
      </c>
      <c r="BE101" s="220">
        <f>IF(N101="základní",J101,0)</f>
        <v>0</v>
      </c>
      <c r="BF101" s="220">
        <f>IF(N101="snížená",J101,0)</f>
        <v>0</v>
      </c>
      <c r="BG101" s="220">
        <f>IF(N101="zákl. přenesená",J101,0)</f>
        <v>0</v>
      </c>
      <c r="BH101" s="220">
        <f>IF(N101="sníž. přenesená",J101,0)</f>
        <v>0</v>
      </c>
      <c r="BI101" s="220">
        <f>IF(N101="nulová",J101,0)</f>
        <v>0</v>
      </c>
      <c r="BJ101" s="19" t="s">
        <v>82</v>
      </c>
      <c r="BK101" s="220">
        <f>ROUND(I101*H101,2)</f>
        <v>0</v>
      </c>
      <c r="BL101" s="19" t="s">
        <v>313</v>
      </c>
      <c r="BM101" s="219" t="s">
        <v>1373</v>
      </c>
    </row>
    <row r="102" spans="1:65" s="2" customFormat="1" ht="16.5" customHeight="1">
      <c r="A102" s="40"/>
      <c r="B102" s="41"/>
      <c r="C102" s="208" t="s">
        <v>302</v>
      </c>
      <c r="D102" s="208" t="s">
        <v>217</v>
      </c>
      <c r="E102" s="209" t="s">
        <v>1374</v>
      </c>
      <c r="F102" s="210" t="s">
        <v>1375</v>
      </c>
      <c r="G102" s="211" t="s">
        <v>276</v>
      </c>
      <c r="H102" s="212">
        <v>20</v>
      </c>
      <c r="I102" s="213"/>
      <c r="J102" s="214">
        <f>ROUND(I102*H102,2)</f>
        <v>0</v>
      </c>
      <c r="K102" s="210" t="s">
        <v>28</v>
      </c>
      <c r="L102" s="46"/>
      <c r="M102" s="215" t="s">
        <v>28</v>
      </c>
      <c r="N102" s="216" t="s">
        <v>45</v>
      </c>
      <c r="O102" s="86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9" t="s">
        <v>313</v>
      </c>
      <c r="AT102" s="219" t="s">
        <v>217</v>
      </c>
      <c r="AU102" s="219" t="s">
        <v>84</v>
      </c>
      <c r="AY102" s="19" t="s">
        <v>215</v>
      </c>
      <c r="BE102" s="220">
        <f>IF(N102="základní",J102,0)</f>
        <v>0</v>
      </c>
      <c r="BF102" s="220">
        <f>IF(N102="snížená",J102,0)</f>
        <v>0</v>
      </c>
      <c r="BG102" s="220">
        <f>IF(N102="zákl. přenesená",J102,0)</f>
        <v>0</v>
      </c>
      <c r="BH102" s="220">
        <f>IF(N102="sníž. přenesená",J102,0)</f>
        <v>0</v>
      </c>
      <c r="BI102" s="220">
        <f>IF(N102="nulová",J102,0)</f>
        <v>0</v>
      </c>
      <c r="BJ102" s="19" t="s">
        <v>82</v>
      </c>
      <c r="BK102" s="220">
        <f>ROUND(I102*H102,2)</f>
        <v>0</v>
      </c>
      <c r="BL102" s="19" t="s">
        <v>313</v>
      </c>
      <c r="BM102" s="219" t="s">
        <v>1376</v>
      </c>
    </row>
    <row r="103" spans="1:65" s="2" customFormat="1" ht="24.15" customHeight="1">
      <c r="A103" s="40"/>
      <c r="B103" s="41"/>
      <c r="C103" s="208" t="s">
        <v>8</v>
      </c>
      <c r="D103" s="208" t="s">
        <v>217</v>
      </c>
      <c r="E103" s="209" t="s">
        <v>1377</v>
      </c>
      <c r="F103" s="210" t="s">
        <v>1378</v>
      </c>
      <c r="G103" s="211" t="s">
        <v>276</v>
      </c>
      <c r="H103" s="212">
        <v>50</v>
      </c>
      <c r="I103" s="213"/>
      <c r="J103" s="214">
        <f>ROUND(I103*H103,2)</f>
        <v>0</v>
      </c>
      <c r="K103" s="210" t="s">
        <v>28</v>
      </c>
      <c r="L103" s="46"/>
      <c r="M103" s="215" t="s">
        <v>28</v>
      </c>
      <c r="N103" s="216" t="s">
        <v>45</v>
      </c>
      <c r="O103" s="86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9" t="s">
        <v>313</v>
      </c>
      <c r="AT103" s="219" t="s">
        <v>217</v>
      </c>
      <c r="AU103" s="219" t="s">
        <v>84</v>
      </c>
      <c r="AY103" s="19" t="s">
        <v>215</v>
      </c>
      <c r="BE103" s="220">
        <f>IF(N103="základní",J103,0)</f>
        <v>0</v>
      </c>
      <c r="BF103" s="220">
        <f>IF(N103="snížená",J103,0)</f>
        <v>0</v>
      </c>
      <c r="BG103" s="220">
        <f>IF(N103="zákl. přenesená",J103,0)</f>
        <v>0</v>
      </c>
      <c r="BH103" s="220">
        <f>IF(N103="sníž. přenesená",J103,0)</f>
        <v>0</v>
      </c>
      <c r="BI103" s="220">
        <f>IF(N103="nulová",J103,0)</f>
        <v>0</v>
      </c>
      <c r="BJ103" s="19" t="s">
        <v>82</v>
      </c>
      <c r="BK103" s="220">
        <f>ROUND(I103*H103,2)</f>
        <v>0</v>
      </c>
      <c r="BL103" s="19" t="s">
        <v>313</v>
      </c>
      <c r="BM103" s="219" t="s">
        <v>1379</v>
      </c>
    </row>
    <row r="104" spans="1:65" s="2" customFormat="1" ht="24.15" customHeight="1">
      <c r="A104" s="40"/>
      <c r="B104" s="41"/>
      <c r="C104" s="208" t="s">
        <v>313</v>
      </c>
      <c r="D104" s="208" t="s">
        <v>217</v>
      </c>
      <c r="E104" s="209" t="s">
        <v>1380</v>
      </c>
      <c r="F104" s="210" t="s">
        <v>1381</v>
      </c>
      <c r="G104" s="211" t="s">
        <v>582</v>
      </c>
      <c r="H104" s="212">
        <v>5</v>
      </c>
      <c r="I104" s="213"/>
      <c r="J104" s="214">
        <f>ROUND(I104*H104,2)</f>
        <v>0</v>
      </c>
      <c r="K104" s="210" t="s">
        <v>28</v>
      </c>
      <c r="L104" s="46"/>
      <c r="M104" s="215" t="s">
        <v>28</v>
      </c>
      <c r="N104" s="216" t="s">
        <v>45</v>
      </c>
      <c r="O104" s="86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9" t="s">
        <v>313</v>
      </c>
      <c r="AT104" s="219" t="s">
        <v>217</v>
      </c>
      <c r="AU104" s="219" t="s">
        <v>84</v>
      </c>
      <c r="AY104" s="19" t="s">
        <v>215</v>
      </c>
      <c r="BE104" s="220">
        <f>IF(N104="základní",J104,0)</f>
        <v>0</v>
      </c>
      <c r="BF104" s="220">
        <f>IF(N104="snížená",J104,0)</f>
        <v>0</v>
      </c>
      <c r="BG104" s="220">
        <f>IF(N104="zákl. přenesená",J104,0)</f>
        <v>0</v>
      </c>
      <c r="BH104" s="220">
        <f>IF(N104="sníž. přenesená",J104,0)</f>
        <v>0</v>
      </c>
      <c r="BI104" s="220">
        <f>IF(N104="nulová",J104,0)</f>
        <v>0</v>
      </c>
      <c r="BJ104" s="19" t="s">
        <v>82</v>
      </c>
      <c r="BK104" s="220">
        <f>ROUND(I104*H104,2)</f>
        <v>0</v>
      </c>
      <c r="BL104" s="19" t="s">
        <v>313</v>
      </c>
      <c r="BM104" s="219" t="s">
        <v>1382</v>
      </c>
    </row>
    <row r="105" spans="1:65" s="2" customFormat="1" ht="24.15" customHeight="1">
      <c r="A105" s="40"/>
      <c r="B105" s="41"/>
      <c r="C105" s="208" t="s">
        <v>319</v>
      </c>
      <c r="D105" s="208" t="s">
        <v>217</v>
      </c>
      <c r="E105" s="209" t="s">
        <v>1383</v>
      </c>
      <c r="F105" s="210" t="s">
        <v>1384</v>
      </c>
      <c r="G105" s="211" t="s">
        <v>582</v>
      </c>
      <c r="H105" s="212">
        <v>1</v>
      </c>
      <c r="I105" s="213"/>
      <c r="J105" s="214">
        <f>ROUND(I105*H105,2)</f>
        <v>0</v>
      </c>
      <c r="K105" s="210" t="s">
        <v>28</v>
      </c>
      <c r="L105" s="46"/>
      <c r="M105" s="215" t="s">
        <v>28</v>
      </c>
      <c r="N105" s="216" t="s">
        <v>45</v>
      </c>
      <c r="O105" s="86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9" t="s">
        <v>313</v>
      </c>
      <c r="AT105" s="219" t="s">
        <v>217</v>
      </c>
      <c r="AU105" s="219" t="s">
        <v>84</v>
      </c>
      <c r="AY105" s="19" t="s">
        <v>215</v>
      </c>
      <c r="BE105" s="220">
        <f>IF(N105="základní",J105,0)</f>
        <v>0</v>
      </c>
      <c r="BF105" s="220">
        <f>IF(N105="snížená",J105,0)</f>
        <v>0</v>
      </c>
      <c r="BG105" s="220">
        <f>IF(N105="zákl. přenesená",J105,0)</f>
        <v>0</v>
      </c>
      <c r="BH105" s="220">
        <f>IF(N105="sníž. přenesená",J105,0)</f>
        <v>0</v>
      </c>
      <c r="BI105" s="220">
        <f>IF(N105="nulová",J105,0)</f>
        <v>0</v>
      </c>
      <c r="BJ105" s="19" t="s">
        <v>82</v>
      </c>
      <c r="BK105" s="220">
        <f>ROUND(I105*H105,2)</f>
        <v>0</v>
      </c>
      <c r="BL105" s="19" t="s">
        <v>313</v>
      </c>
      <c r="BM105" s="219" t="s">
        <v>1385</v>
      </c>
    </row>
    <row r="106" spans="1:65" s="2" customFormat="1" ht="24.15" customHeight="1">
      <c r="A106" s="40"/>
      <c r="B106" s="41"/>
      <c r="C106" s="208" t="s">
        <v>326</v>
      </c>
      <c r="D106" s="208" t="s">
        <v>217</v>
      </c>
      <c r="E106" s="209" t="s">
        <v>1386</v>
      </c>
      <c r="F106" s="210" t="s">
        <v>1387</v>
      </c>
      <c r="G106" s="211" t="s">
        <v>582</v>
      </c>
      <c r="H106" s="212">
        <v>1</v>
      </c>
      <c r="I106" s="213"/>
      <c r="J106" s="214">
        <f>ROUND(I106*H106,2)</f>
        <v>0</v>
      </c>
      <c r="K106" s="210" t="s">
        <v>28</v>
      </c>
      <c r="L106" s="46"/>
      <c r="M106" s="215" t="s">
        <v>28</v>
      </c>
      <c r="N106" s="216" t="s">
        <v>45</v>
      </c>
      <c r="O106" s="86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9" t="s">
        <v>313</v>
      </c>
      <c r="AT106" s="219" t="s">
        <v>217</v>
      </c>
      <c r="AU106" s="219" t="s">
        <v>84</v>
      </c>
      <c r="AY106" s="19" t="s">
        <v>215</v>
      </c>
      <c r="BE106" s="220">
        <f>IF(N106="základní",J106,0)</f>
        <v>0</v>
      </c>
      <c r="BF106" s="220">
        <f>IF(N106="snížená",J106,0)</f>
        <v>0</v>
      </c>
      <c r="BG106" s="220">
        <f>IF(N106="zákl. přenesená",J106,0)</f>
        <v>0</v>
      </c>
      <c r="BH106" s="220">
        <f>IF(N106="sníž. přenesená",J106,0)</f>
        <v>0</v>
      </c>
      <c r="BI106" s="220">
        <f>IF(N106="nulová",J106,0)</f>
        <v>0</v>
      </c>
      <c r="BJ106" s="19" t="s">
        <v>82</v>
      </c>
      <c r="BK106" s="220">
        <f>ROUND(I106*H106,2)</f>
        <v>0</v>
      </c>
      <c r="BL106" s="19" t="s">
        <v>313</v>
      </c>
      <c r="BM106" s="219" t="s">
        <v>1388</v>
      </c>
    </row>
    <row r="107" spans="1:65" s="2" customFormat="1" ht="24.15" customHeight="1">
      <c r="A107" s="40"/>
      <c r="B107" s="41"/>
      <c r="C107" s="208" t="s">
        <v>331</v>
      </c>
      <c r="D107" s="208" t="s">
        <v>217</v>
      </c>
      <c r="E107" s="209" t="s">
        <v>1389</v>
      </c>
      <c r="F107" s="210" t="s">
        <v>1390</v>
      </c>
      <c r="G107" s="211" t="s">
        <v>582</v>
      </c>
      <c r="H107" s="212">
        <v>1</v>
      </c>
      <c r="I107" s="213"/>
      <c r="J107" s="214">
        <f>ROUND(I107*H107,2)</f>
        <v>0</v>
      </c>
      <c r="K107" s="210" t="s">
        <v>28</v>
      </c>
      <c r="L107" s="46"/>
      <c r="M107" s="215" t="s">
        <v>28</v>
      </c>
      <c r="N107" s="216" t="s">
        <v>45</v>
      </c>
      <c r="O107" s="86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9" t="s">
        <v>313</v>
      </c>
      <c r="AT107" s="219" t="s">
        <v>217</v>
      </c>
      <c r="AU107" s="219" t="s">
        <v>84</v>
      </c>
      <c r="AY107" s="19" t="s">
        <v>215</v>
      </c>
      <c r="BE107" s="220">
        <f>IF(N107="základní",J107,0)</f>
        <v>0</v>
      </c>
      <c r="BF107" s="220">
        <f>IF(N107="snížená",J107,0)</f>
        <v>0</v>
      </c>
      <c r="BG107" s="220">
        <f>IF(N107="zákl. přenesená",J107,0)</f>
        <v>0</v>
      </c>
      <c r="BH107" s="220">
        <f>IF(N107="sníž. přenesená",J107,0)</f>
        <v>0</v>
      </c>
      <c r="BI107" s="220">
        <f>IF(N107="nulová",J107,0)</f>
        <v>0</v>
      </c>
      <c r="BJ107" s="19" t="s">
        <v>82</v>
      </c>
      <c r="BK107" s="220">
        <f>ROUND(I107*H107,2)</f>
        <v>0</v>
      </c>
      <c r="BL107" s="19" t="s">
        <v>313</v>
      </c>
      <c r="BM107" s="219" t="s">
        <v>1391</v>
      </c>
    </row>
    <row r="108" spans="1:65" s="2" customFormat="1" ht="21.75" customHeight="1">
      <c r="A108" s="40"/>
      <c r="B108" s="41"/>
      <c r="C108" s="208" t="s">
        <v>337</v>
      </c>
      <c r="D108" s="208" t="s">
        <v>217</v>
      </c>
      <c r="E108" s="209" t="s">
        <v>1392</v>
      </c>
      <c r="F108" s="210" t="s">
        <v>1393</v>
      </c>
      <c r="G108" s="211" t="s">
        <v>582</v>
      </c>
      <c r="H108" s="212">
        <v>50</v>
      </c>
      <c r="I108" s="213"/>
      <c r="J108" s="214">
        <f>ROUND(I108*H108,2)</f>
        <v>0</v>
      </c>
      <c r="K108" s="210" t="s">
        <v>28</v>
      </c>
      <c r="L108" s="46"/>
      <c r="M108" s="215" t="s">
        <v>28</v>
      </c>
      <c r="N108" s="216" t="s">
        <v>45</v>
      </c>
      <c r="O108" s="86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9" t="s">
        <v>313</v>
      </c>
      <c r="AT108" s="219" t="s">
        <v>217</v>
      </c>
      <c r="AU108" s="219" t="s">
        <v>84</v>
      </c>
      <c r="AY108" s="19" t="s">
        <v>215</v>
      </c>
      <c r="BE108" s="220">
        <f>IF(N108="základní",J108,0)</f>
        <v>0</v>
      </c>
      <c r="BF108" s="220">
        <f>IF(N108="snížená",J108,0)</f>
        <v>0</v>
      </c>
      <c r="BG108" s="220">
        <f>IF(N108="zákl. přenesená",J108,0)</f>
        <v>0</v>
      </c>
      <c r="BH108" s="220">
        <f>IF(N108="sníž. přenesená",J108,0)</f>
        <v>0</v>
      </c>
      <c r="BI108" s="220">
        <f>IF(N108="nulová",J108,0)</f>
        <v>0</v>
      </c>
      <c r="BJ108" s="19" t="s">
        <v>82</v>
      </c>
      <c r="BK108" s="220">
        <f>ROUND(I108*H108,2)</f>
        <v>0</v>
      </c>
      <c r="BL108" s="19" t="s">
        <v>313</v>
      </c>
      <c r="BM108" s="219" t="s">
        <v>1394</v>
      </c>
    </row>
    <row r="109" spans="1:65" s="2" customFormat="1" ht="16.5" customHeight="1">
      <c r="A109" s="40"/>
      <c r="B109" s="41"/>
      <c r="C109" s="208" t="s">
        <v>7</v>
      </c>
      <c r="D109" s="208" t="s">
        <v>217</v>
      </c>
      <c r="E109" s="209" t="s">
        <v>1395</v>
      </c>
      <c r="F109" s="210" t="s">
        <v>1396</v>
      </c>
      <c r="G109" s="211" t="s">
        <v>1397</v>
      </c>
      <c r="H109" s="212">
        <v>30</v>
      </c>
      <c r="I109" s="213"/>
      <c r="J109" s="214">
        <f>ROUND(I109*H109,2)</f>
        <v>0</v>
      </c>
      <c r="K109" s="210" t="s">
        <v>28</v>
      </c>
      <c r="L109" s="46"/>
      <c r="M109" s="215" t="s">
        <v>28</v>
      </c>
      <c r="N109" s="216" t="s">
        <v>45</v>
      </c>
      <c r="O109" s="86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9" t="s">
        <v>313</v>
      </c>
      <c r="AT109" s="219" t="s">
        <v>217</v>
      </c>
      <c r="AU109" s="219" t="s">
        <v>84</v>
      </c>
      <c r="AY109" s="19" t="s">
        <v>215</v>
      </c>
      <c r="BE109" s="220">
        <f>IF(N109="základní",J109,0)</f>
        <v>0</v>
      </c>
      <c r="BF109" s="220">
        <f>IF(N109="snížená",J109,0)</f>
        <v>0</v>
      </c>
      <c r="BG109" s="220">
        <f>IF(N109="zákl. přenesená",J109,0)</f>
        <v>0</v>
      </c>
      <c r="BH109" s="220">
        <f>IF(N109="sníž. přenesená",J109,0)</f>
        <v>0</v>
      </c>
      <c r="BI109" s="220">
        <f>IF(N109="nulová",J109,0)</f>
        <v>0</v>
      </c>
      <c r="BJ109" s="19" t="s">
        <v>82</v>
      </c>
      <c r="BK109" s="220">
        <f>ROUND(I109*H109,2)</f>
        <v>0</v>
      </c>
      <c r="BL109" s="19" t="s">
        <v>313</v>
      </c>
      <c r="BM109" s="219" t="s">
        <v>1398</v>
      </c>
    </row>
    <row r="110" spans="1:63" s="12" customFormat="1" ht="22.8" customHeight="1">
      <c r="A110" s="12"/>
      <c r="B110" s="192"/>
      <c r="C110" s="193"/>
      <c r="D110" s="194" t="s">
        <v>73</v>
      </c>
      <c r="E110" s="206" t="s">
        <v>1399</v>
      </c>
      <c r="F110" s="206" t="s">
        <v>1400</v>
      </c>
      <c r="G110" s="193"/>
      <c r="H110" s="193"/>
      <c r="I110" s="196"/>
      <c r="J110" s="207">
        <f>BK110</f>
        <v>0</v>
      </c>
      <c r="K110" s="193"/>
      <c r="L110" s="198"/>
      <c r="M110" s="199"/>
      <c r="N110" s="200"/>
      <c r="O110" s="200"/>
      <c r="P110" s="201">
        <f>SUM(P111:P119)</f>
        <v>0</v>
      </c>
      <c r="Q110" s="200"/>
      <c r="R110" s="201">
        <f>SUM(R111:R119)</f>
        <v>0</v>
      </c>
      <c r="S110" s="200"/>
      <c r="T110" s="202">
        <f>SUM(T111:T119)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3" t="s">
        <v>84</v>
      </c>
      <c r="AT110" s="204" t="s">
        <v>73</v>
      </c>
      <c r="AU110" s="204" t="s">
        <v>82</v>
      </c>
      <c r="AY110" s="203" t="s">
        <v>215</v>
      </c>
      <c r="BK110" s="205">
        <f>SUM(BK111:BK119)</f>
        <v>0</v>
      </c>
    </row>
    <row r="111" spans="1:65" s="2" customFormat="1" ht="16.5" customHeight="1">
      <c r="A111" s="40"/>
      <c r="B111" s="41"/>
      <c r="C111" s="208" t="s">
        <v>354</v>
      </c>
      <c r="D111" s="208" t="s">
        <v>217</v>
      </c>
      <c r="E111" s="209" t="s">
        <v>1401</v>
      </c>
      <c r="F111" s="210" t="s">
        <v>1402</v>
      </c>
      <c r="G111" s="211" t="s">
        <v>276</v>
      </c>
      <c r="H111" s="212">
        <v>20</v>
      </c>
      <c r="I111" s="213"/>
      <c r="J111" s="214">
        <f>ROUND(I111*H111,2)</f>
        <v>0</v>
      </c>
      <c r="K111" s="210" t="s">
        <v>28</v>
      </c>
      <c r="L111" s="46"/>
      <c r="M111" s="215" t="s">
        <v>28</v>
      </c>
      <c r="N111" s="216" t="s">
        <v>45</v>
      </c>
      <c r="O111" s="86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9" t="s">
        <v>313</v>
      </c>
      <c r="AT111" s="219" t="s">
        <v>217</v>
      </c>
      <c r="AU111" s="219" t="s">
        <v>84</v>
      </c>
      <c r="AY111" s="19" t="s">
        <v>215</v>
      </c>
      <c r="BE111" s="220">
        <f>IF(N111="základní",J111,0)</f>
        <v>0</v>
      </c>
      <c r="BF111" s="220">
        <f>IF(N111="snížená",J111,0)</f>
        <v>0</v>
      </c>
      <c r="BG111" s="220">
        <f>IF(N111="zákl. přenesená",J111,0)</f>
        <v>0</v>
      </c>
      <c r="BH111" s="220">
        <f>IF(N111="sníž. přenesená",J111,0)</f>
        <v>0</v>
      </c>
      <c r="BI111" s="220">
        <f>IF(N111="nulová",J111,0)</f>
        <v>0</v>
      </c>
      <c r="BJ111" s="19" t="s">
        <v>82</v>
      </c>
      <c r="BK111" s="220">
        <f>ROUND(I111*H111,2)</f>
        <v>0</v>
      </c>
      <c r="BL111" s="19" t="s">
        <v>313</v>
      </c>
      <c r="BM111" s="219" t="s">
        <v>1403</v>
      </c>
    </row>
    <row r="112" spans="1:65" s="2" customFormat="1" ht="16.5" customHeight="1">
      <c r="A112" s="40"/>
      <c r="B112" s="41"/>
      <c r="C112" s="208" t="s">
        <v>360</v>
      </c>
      <c r="D112" s="208" t="s">
        <v>217</v>
      </c>
      <c r="E112" s="209" t="s">
        <v>1404</v>
      </c>
      <c r="F112" s="210" t="s">
        <v>1405</v>
      </c>
      <c r="G112" s="211" t="s">
        <v>276</v>
      </c>
      <c r="H112" s="212">
        <v>25</v>
      </c>
      <c r="I112" s="213"/>
      <c r="J112" s="214">
        <f>ROUND(I112*H112,2)</f>
        <v>0</v>
      </c>
      <c r="K112" s="210" t="s">
        <v>28</v>
      </c>
      <c r="L112" s="46"/>
      <c r="M112" s="215" t="s">
        <v>28</v>
      </c>
      <c r="N112" s="216" t="s">
        <v>45</v>
      </c>
      <c r="O112" s="86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9" t="s">
        <v>313</v>
      </c>
      <c r="AT112" s="219" t="s">
        <v>217</v>
      </c>
      <c r="AU112" s="219" t="s">
        <v>84</v>
      </c>
      <c r="AY112" s="19" t="s">
        <v>215</v>
      </c>
      <c r="BE112" s="220">
        <f>IF(N112="základní",J112,0)</f>
        <v>0</v>
      </c>
      <c r="BF112" s="220">
        <f>IF(N112="snížená",J112,0)</f>
        <v>0</v>
      </c>
      <c r="BG112" s="220">
        <f>IF(N112="zákl. přenesená",J112,0)</f>
        <v>0</v>
      </c>
      <c r="BH112" s="220">
        <f>IF(N112="sníž. přenesená",J112,0)</f>
        <v>0</v>
      </c>
      <c r="BI112" s="220">
        <f>IF(N112="nulová",J112,0)</f>
        <v>0</v>
      </c>
      <c r="BJ112" s="19" t="s">
        <v>82</v>
      </c>
      <c r="BK112" s="220">
        <f>ROUND(I112*H112,2)</f>
        <v>0</v>
      </c>
      <c r="BL112" s="19" t="s">
        <v>313</v>
      </c>
      <c r="BM112" s="219" t="s">
        <v>1406</v>
      </c>
    </row>
    <row r="113" spans="1:65" s="2" customFormat="1" ht="16.5" customHeight="1">
      <c r="A113" s="40"/>
      <c r="B113" s="41"/>
      <c r="C113" s="208" t="s">
        <v>365</v>
      </c>
      <c r="D113" s="208" t="s">
        <v>217</v>
      </c>
      <c r="E113" s="209" t="s">
        <v>1407</v>
      </c>
      <c r="F113" s="210" t="s">
        <v>1408</v>
      </c>
      <c r="G113" s="211" t="s">
        <v>276</v>
      </c>
      <c r="H113" s="212">
        <v>50</v>
      </c>
      <c r="I113" s="213"/>
      <c r="J113" s="214">
        <f>ROUND(I113*H113,2)</f>
        <v>0</v>
      </c>
      <c r="K113" s="210" t="s">
        <v>28</v>
      </c>
      <c r="L113" s="46"/>
      <c r="M113" s="215" t="s">
        <v>28</v>
      </c>
      <c r="N113" s="216" t="s">
        <v>45</v>
      </c>
      <c r="O113" s="86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9" t="s">
        <v>313</v>
      </c>
      <c r="AT113" s="219" t="s">
        <v>217</v>
      </c>
      <c r="AU113" s="219" t="s">
        <v>84</v>
      </c>
      <c r="AY113" s="19" t="s">
        <v>215</v>
      </c>
      <c r="BE113" s="220">
        <f>IF(N113="základní",J113,0)</f>
        <v>0</v>
      </c>
      <c r="BF113" s="220">
        <f>IF(N113="snížená",J113,0)</f>
        <v>0</v>
      </c>
      <c r="BG113" s="220">
        <f>IF(N113="zákl. přenesená",J113,0)</f>
        <v>0</v>
      </c>
      <c r="BH113" s="220">
        <f>IF(N113="sníž. přenesená",J113,0)</f>
        <v>0</v>
      </c>
      <c r="BI113" s="220">
        <f>IF(N113="nulová",J113,0)</f>
        <v>0</v>
      </c>
      <c r="BJ113" s="19" t="s">
        <v>82</v>
      </c>
      <c r="BK113" s="220">
        <f>ROUND(I113*H113,2)</f>
        <v>0</v>
      </c>
      <c r="BL113" s="19" t="s">
        <v>313</v>
      </c>
      <c r="BM113" s="219" t="s">
        <v>1409</v>
      </c>
    </row>
    <row r="114" spans="1:65" s="2" customFormat="1" ht="16.5" customHeight="1">
      <c r="A114" s="40"/>
      <c r="B114" s="41"/>
      <c r="C114" s="208" t="s">
        <v>370</v>
      </c>
      <c r="D114" s="208" t="s">
        <v>217</v>
      </c>
      <c r="E114" s="209" t="s">
        <v>1410</v>
      </c>
      <c r="F114" s="210" t="s">
        <v>1411</v>
      </c>
      <c r="G114" s="211" t="s">
        <v>276</v>
      </c>
      <c r="H114" s="212">
        <v>60</v>
      </c>
      <c r="I114" s="213"/>
      <c r="J114" s="214">
        <f>ROUND(I114*H114,2)</f>
        <v>0</v>
      </c>
      <c r="K114" s="210" t="s">
        <v>28</v>
      </c>
      <c r="L114" s="46"/>
      <c r="M114" s="215" t="s">
        <v>28</v>
      </c>
      <c r="N114" s="216" t="s">
        <v>45</v>
      </c>
      <c r="O114" s="86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9" t="s">
        <v>313</v>
      </c>
      <c r="AT114" s="219" t="s">
        <v>217</v>
      </c>
      <c r="AU114" s="219" t="s">
        <v>84</v>
      </c>
      <c r="AY114" s="19" t="s">
        <v>215</v>
      </c>
      <c r="BE114" s="220">
        <f>IF(N114="základní",J114,0)</f>
        <v>0</v>
      </c>
      <c r="BF114" s="220">
        <f>IF(N114="snížená",J114,0)</f>
        <v>0</v>
      </c>
      <c r="BG114" s="220">
        <f>IF(N114="zákl. přenesená",J114,0)</f>
        <v>0</v>
      </c>
      <c r="BH114" s="220">
        <f>IF(N114="sníž. přenesená",J114,0)</f>
        <v>0</v>
      </c>
      <c r="BI114" s="220">
        <f>IF(N114="nulová",J114,0)</f>
        <v>0</v>
      </c>
      <c r="BJ114" s="19" t="s">
        <v>82</v>
      </c>
      <c r="BK114" s="220">
        <f>ROUND(I114*H114,2)</f>
        <v>0</v>
      </c>
      <c r="BL114" s="19" t="s">
        <v>313</v>
      </c>
      <c r="BM114" s="219" t="s">
        <v>1412</v>
      </c>
    </row>
    <row r="115" spans="1:65" s="2" customFormat="1" ht="16.5" customHeight="1">
      <c r="A115" s="40"/>
      <c r="B115" s="41"/>
      <c r="C115" s="208" t="s">
        <v>376</v>
      </c>
      <c r="D115" s="208" t="s">
        <v>217</v>
      </c>
      <c r="E115" s="209" t="s">
        <v>1413</v>
      </c>
      <c r="F115" s="210" t="s">
        <v>1414</v>
      </c>
      <c r="G115" s="211" t="s">
        <v>276</v>
      </c>
      <c r="H115" s="212">
        <v>50</v>
      </c>
      <c r="I115" s="213"/>
      <c r="J115" s="214">
        <f>ROUND(I115*H115,2)</f>
        <v>0</v>
      </c>
      <c r="K115" s="210" t="s">
        <v>28</v>
      </c>
      <c r="L115" s="46"/>
      <c r="M115" s="215" t="s">
        <v>28</v>
      </c>
      <c r="N115" s="216" t="s">
        <v>45</v>
      </c>
      <c r="O115" s="86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9" t="s">
        <v>313</v>
      </c>
      <c r="AT115" s="219" t="s">
        <v>217</v>
      </c>
      <c r="AU115" s="219" t="s">
        <v>84</v>
      </c>
      <c r="AY115" s="19" t="s">
        <v>215</v>
      </c>
      <c r="BE115" s="220">
        <f>IF(N115="základní",J115,0)</f>
        <v>0</v>
      </c>
      <c r="BF115" s="220">
        <f>IF(N115="snížená",J115,0)</f>
        <v>0</v>
      </c>
      <c r="BG115" s="220">
        <f>IF(N115="zákl. přenesená",J115,0)</f>
        <v>0</v>
      </c>
      <c r="BH115" s="220">
        <f>IF(N115="sníž. přenesená",J115,0)</f>
        <v>0</v>
      </c>
      <c r="BI115" s="220">
        <f>IF(N115="nulová",J115,0)</f>
        <v>0</v>
      </c>
      <c r="BJ115" s="19" t="s">
        <v>82</v>
      </c>
      <c r="BK115" s="220">
        <f>ROUND(I115*H115,2)</f>
        <v>0</v>
      </c>
      <c r="BL115" s="19" t="s">
        <v>313</v>
      </c>
      <c r="BM115" s="219" t="s">
        <v>1415</v>
      </c>
    </row>
    <row r="116" spans="1:65" s="2" customFormat="1" ht="16.5" customHeight="1">
      <c r="A116" s="40"/>
      <c r="B116" s="41"/>
      <c r="C116" s="208" t="s">
        <v>381</v>
      </c>
      <c r="D116" s="208" t="s">
        <v>217</v>
      </c>
      <c r="E116" s="209" t="s">
        <v>1416</v>
      </c>
      <c r="F116" s="210" t="s">
        <v>1417</v>
      </c>
      <c r="G116" s="211" t="s">
        <v>276</v>
      </c>
      <c r="H116" s="212">
        <v>50</v>
      </c>
      <c r="I116" s="213"/>
      <c r="J116" s="214">
        <f>ROUND(I116*H116,2)</f>
        <v>0</v>
      </c>
      <c r="K116" s="210" t="s">
        <v>28</v>
      </c>
      <c r="L116" s="46"/>
      <c r="M116" s="215" t="s">
        <v>28</v>
      </c>
      <c r="N116" s="216" t="s">
        <v>45</v>
      </c>
      <c r="O116" s="86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9" t="s">
        <v>313</v>
      </c>
      <c r="AT116" s="219" t="s">
        <v>217</v>
      </c>
      <c r="AU116" s="219" t="s">
        <v>84</v>
      </c>
      <c r="AY116" s="19" t="s">
        <v>215</v>
      </c>
      <c r="BE116" s="220">
        <f>IF(N116="základní",J116,0)</f>
        <v>0</v>
      </c>
      <c r="BF116" s="220">
        <f>IF(N116="snížená",J116,0)</f>
        <v>0</v>
      </c>
      <c r="BG116" s="220">
        <f>IF(N116="zákl. přenesená",J116,0)</f>
        <v>0</v>
      </c>
      <c r="BH116" s="220">
        <f>IF(N116="sníž. přenesená",J116,0)</f>
        <v>0</v>
      </c>
      <c r="BI116" s="220">
        <f>IF(N116="nulová",J116,0)</f>
        <v>0</v>
      </c>
      <c r="BJ116" s="19" t="s">
        <v>82</v>
      </c>
      <c r="BK116" s="220">
        <f>ROUND(I116*H116,2)</f>
        <v>0</v>
      </c>
      <c r="BL116" s="19" t="s">
        <v>313</v>
      </c>
      <c r="BM116" s="219" t="s">
        <v>1418</v>
      </c>
    </row>
    <row r="117" spans="1:65" s="2" customFormat="1" ht="16.5" customHeight="1">
      <c r="A117" s="40"/>
      <c r="B117" s="41"/>
      <c r="C117" s="208" t="s">
        <v>387</v>
      </c>
      <c r="D117" s="208" t="s">
        <v>217</v>
      </c>
      <c r="E117" s="209" t="s">
        <v>1419</v>
      </c>
      <c r="F117" s="210" t="s">
        <v>1420</v>
      </c>
      <c r="G117" s="211" t="s">
        <v>276</v>
      </c>
      <c r="H117" s="212">
        <v>25</v>
      </c>
      <c r="I117" s="213"/>
      <c r="J117" s="214">
        <f>ROUND(I117*H117,2)</f>
        <v>0</v>
      </c>
      <c r="K117" s="210" t="s">
        <v>28</v>
      </c>
      <c r="L117" s="46"/>
      <c r="M117" s="215" t="s">
        <v>28</v>
      </c>
      <c r="N117" s="216" t="s">
        <v>45</v>
      </c>
      <c r="O117" s="86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9" t="s">
        <v>313</v>
      </c>
      <c r="AT117" s="219" t="s">
        <v>217</v>
      </c>
      <c r="AU117" s="219" t="s">
        <v>84</v>
      </c>
      <c r="AY117" s="19" t="s">
        <v>215</v>
      </c>
      <c r="BE117" s="220">
        <f>IF(N117="základní",J117,0)</f>
        <v>0</v>
      </c>
      <c r="BF117" s="220">
        <f>IF(N117="snížená",J117,0)</f>
        <v>0</v>
      </c>
      <c r="BG117" s="220">
        <f>IF(N117="zákl. přenesená",J117,0)</f>
        <v>0</v>
      </c>
      <c r="BH117" s="220">
        <f>IF(N117="sníž. přenesená",J117,0)</f>
        <v>0</v>
      </c>
      <c r="BI117" s="220">
        <f>IF(N117="nulová",J117,0)</f>
        <v>0</v>
      </c>
      <c r="BJ117" s="19" t="s">
        <v>82</v>
      </c>
      <c r="BK117" s="220">
        <f>ROUND(I117*H117,2)</f>
        <v>0</v>
      </c>
      <c r="BL117" s="19" t="s">
        <v>313</v>
      </c>
      <c r="BM117" s="219" t="s">
        <v>1421</v>
      </c>
    </row>
    <row r="118" spans="1:65" s="2" customFormat="1" ht="16.5" customHeight="1">
      <c r="A118" s="40"/>
      <c r="B118" s="41"/>
      <c r="C118" s="208" t="s">
        <v>393</v>
      </c>
      <c r="D118" s="208" t="s">
        <v>217</v>
      </c>
      <c r="E118" s="209" t="s">
        <v>1422</v>
      </c>
      <c r="F118" s="210" t="s">
        <v>1423</v>
      </c>
      <c r="G118" s="211" t="s">
        <v>276</v>
      </c>
      <c r="H118" s="212">
        <v>25</v>
      </c>
      <c r="I118" s="213"/>
      <c r="J118" s="214">
        <f>ROUND(I118*H118,2)</f>
        <v>0</v>
      </c>
      <c r="K118" s="210" t="s">
        <v>28</v>
      </c>
      <c r="L118" s="46"/>
      <c r="M118" s="215" t="s">
        <v>28</v>
      </c>
      <c r="N118" s="216" t="s">
        <v>45</v>
      </c>
      <c r="O118" s="86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9" t="s">
        <v>313</v>
      </c>
      <c r="AT118" s="219" t="s">
        <v>217</v>
      </c>
      <c r="AU118" s="219" t="s">
        <v>84</v>
      </c>
      <c r="AY118" s="19" t="s">
        <v>215</v>
      </c>
      <c r="BE118" s="220">
        <f>IF(N118="základní",J118,0)</f>
        <v>0</v>
      </c>
      <c r="BF118" s="220">
        <f>IF(N118="snížená",J118,0)</f>
        <v>0</v>
      </c>
      <c r="BG118" s="220">
        <f>IF(N118="zákl. přenesená",J118,0)</f>
        <v>0</v>
      </c>
      <c r="BH118" s="220">
        <f>IF(N118="sníž. přenesená",J118,0)</f>
        <v>0</v>
      </c>
      <c r="BI118" s="220">
        <f>IF(N118="nulová",J118,0)</f>
        <v>0</v>
      </c>
      <c r="BJ118" s="19" t="s">
        <v>82</v>
      </c>
      <c r="BK118" s="220">
        <f>ROUND(I118*H118,2)</f>
        <v>0</v>
      </c>
      <c r="BL118" s="19" t="s">
        <v>313</v>
      </c>
      <c r="BM118" s="219" t="s">
        <v>1424</v>
      </c>
    </row>
    <row r="119" spans="1:65" s="2" customFormat="1" ht="16.5" customHeight="1">
      <c r="A119" s="40"/>
      <c r="B119" s="41"/>
      <c r="C119" s="208" t="s">
        <v>398</v>
      </c>
      <c r="D119" s="208" t="s">
        <v>217</v>
      </c>
      <c r="E119" s="209" t="s">
        <v>1425</v>
      </c>
      <c r="F119" s="210" t="s">
        <v>1426</v>
      </c>
      <c r="G119" s="211" t="s">
        <v>276</v>
      </c>
      <c r="H119" s="212">
        <v>15</v>
      </c>
      <c r="I119" s="213"/>
      <c r="J119" s="214">
        <f>ROUND(I119*H119,2)</f>
        <v>0</v>
      </c>
      <c r="K119" s="210" t="s">
        <v>28</v>
      </c>
      <c r="L119" s="46"/>
      <c r="M119" s="215" t="s">
        <v>28</v>
      </c>
      <c r="N119" s="216" t="s">
        <v>45</v>
      </c>
      <c r="O119" s="86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9" t="s">
        <v>313</v>
      </c>
      <c r="AT119" s="219" t="s">
        <v>217</v>
      </c>
      <c r="AU119" s="219" t="s">
        <v>84</v>
      </c>
      <c r="AY119" s="19" t="s">
        <v>215</v>
      </c>
      <c r="BE119" s="220">
        <f>IF(N119="základní",J119,0)</f>
        <v>0</v>
      </c>
      <c r="BF119" s="220">
        <f>IF(N119="snížená",J119,0)</f>
        <v>0</v>
      </c>
      <c r="BG119" s="220">
        <f>IF(N119="zákl. přenesená",J119,0)</f>
        <v>0</v>
      </c>
      <c r="BH119" s="220">
        <f>IF(N119="sníž. přenesená",J119,0)</f>
        <v>0</v>
      </c>
      <c r="BI119" s="220">
        <f>IF(N119="nulová",J119,0)</f>
        <v>0</v>
      </c>
      <c r="BJ119" s="19" t="s">
        <v>82</v>
      </c>
      <c r="BK119" s="220">
        <f>ROUND(I119*H119,2)</f>
        <v>0</v>
      </c>
      <c r="BL119" s="19" t="s">
        <v>313</v>
      </c>
      <c r="BM119" s="219" t="s">
        <v>1427</v>
      </c>
    </row>
    <row r="120" spans="1:63" s="12" customFormat="1" ht="22.8" customHeight="1">
      <c r="A120" s="12"/>
      <c r="B120" s="192"/>
      <c r="C120" s="193"/>
      <c r="D120" s="194" t="s">
        <v>73</v>
      </c>
      <c r="E120" s="206" t="s">
        <v>1428</v>
      </c>
      <c r="F120" s="206" t="s">
        <v>1429</v>
      </c>
      <c r="G120" s="193"/>
      <c r="H120" s="193"/>
      <c r="I120" s="196"/>
      <c r="J120" s="207">
        <f>BK120</f>
        <v>0</v>
      </c>
      <c r="K120" s="193"/>
      <c r="L120" s="198"/>
      <c r="M120" s="199"/>
      <c r="N120" s="200"/>
      <c r="O120" s="200"/>
      <c r="P120" s="201">
        <f>P121</f>
        <v>0</v>
      </c>
      <c r="Q120" s="200"/>
      <c r="R120" s="201">
        <f>R121</f>
        <v>0</v>
      </c>
      <c r="S120" s="200"/>
      <c r="T120" s="202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3" t="s">
        <v>84</v>
      </c>
      <c r="AT120" s="204" t="s">
        <v>73</v>
      </c>
      <c r="AU120" s="204" t="s">
        <v>82</v>
      </c>
      <c r="AY120" s="203" t="s">
        <v>215</v>
      </c>
      <c r="BK120" s="205">
        <f>BK121</f>
        <v>0</v>
      </c>
    </row>
    <row r="121" spans="1:65" s="2" customFormat="1" ht="16.5" customHeight="1">
      <c r="A121" s="40"/>
      <c r="B121" s="41"/>
      <c r="C121" s="208" t="s">
        <v>403</v>
      </c>
      <c r="D121" s="208" t="s">
        <v>217</v>
      </c>
      <c r="E121" s="209" t="s">
        <v>1430</v>
      </c>
      <c r="F121" s="210" t="s">
        <v>1431</v>
      </c>
      <c r="G121" s="211" t="s">
        <v>1345</v>
      </c>
      <c r="H121" s="212">
        <v>1</v>
      </c>
      <c r="I121" s="213"/>
      <c r="J121" s="214">
        <f>ROUND(I121*H121,2)</f>
        <v>0</v>
      </c>
      <c r="K121" s="210" t="s">
        <v>28</v>
      </c>
      <c r="L121" s="46"/>
      <c r="M121" s="215" t="s">
        <v>28</v>
      </c>
      <c r="N121" s="216" t="s">
        <v>45</v>
      </c>
      <c r="O121" s="86"/>
      <c r="P121" s="217">
        <f>O121*H121</f>
        <v>0</v>
      </c>
      <c r="Q121" s="217">
        <v>0</v>
      </c>
      <c r="R121" s="217">
        <f>Q121*H121</f>
        <v>0</v>
      </c>
      <c r="S121" s="217">
        <v>0</v>
      </c>
      <c r="T121" s="218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9" t="s">
        <v>313</v>
      </c>
      <c r="AT121" s="219" t="s">
        <v>217</v>
      </c>
      <c r="AU121" s="219" t="s">
        <v>84</v>
      </c>
      <c r="AY121" s="19" t="s">
        <v>215</v>
      </c>
      <c r="BE121" s="220">
        <f>IF(N121="základní",J121,0)</f>
        <v>0</v>
      </c>
      <c r="BF121" s="220">
        <f>IF(N121="snížená",J121,0)</f>
        <v>0</v>
      </c>
      <c r="BG121" s="220">
        <f>IF(N121="zákl. přenesená",J121,0)</f>
        <v>0</v>
      </c>
      <c r="BH121" s="220">
        <f>IF(N121="sníž. přenesená",J121,0)</f>
        <v>0</v>
      </c>
      <c r="BI121" s="220">
        <f>IF(N121="nulová",J121,0)</f>
        <v>0</v>
      </c>
      <c r="BJ121" s="19" t="s">
        <v>82</v>
      </c>
      <c r="BK121" s="220">
        <f>ROUND(I121*H121,2)</f>
        <v>0</v>
      </c>
      <c r="BL121" s="19" t="s">
        <v>313</v>
      </c>
      <c r="BM121" s="219" t="s">
        <v>1432</v>
      </c>
    </row>
    <row r="122" spans="1:63" s="12" customFormat="1" ht="22.8" customHeight="1">
      <c r="A122" s="12"/>
      <c r="B122" s="192"/>
      <c r="C122" s="193"/>
      <c r="D122" s="194" t="s">
        <v>73</v>
      </c>
      <c r="E122" s="206" t="s">
        <v>1433</v>
      </c>
      <c r="F122" s="206" t="s">
        <v>1434</v>
      </c>
      <c r="G122" s="193"/>
      <c r="H122" s="193"/>
      <c r="I122" s="196"/>
      <c r="J122" s="207">
        <f>BK122</f>
        <v>0</v>
      </c>
      <c r="K122" s="193"/>
      <c r="L122" s="198"/>
      <c r="M122" s="199"/>
      <c r="N122" s="200"/>
      <c r="O122" s="200"/>
      <c r="P122" s="201">
        <f>SUM(P123:P138)</f>
        <v>0</v>
      </c>
      <c r="Q122" s="200"/>
      <c r="R122" s="201">
        <f>SUM(R123:R138)</f>
        <v>0</v>
      </c>
      <c r="S122" s="200"/>
      <c r="T122" s="202">
        <f>SUM(T123:T138)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3" t="s">
        <v>84</v>
      </c>
      <c r="AT122" s="204" t="s">
        <v>73</v>
      </c>
      <c r="AU122" s="204" t="s">
        <v>82</v>
      </c>
      <c r="AY122" s="203" t="s">
        <v>215</v>
      </c>
      <c r="BK122" s="205">
        <f>SUM(BK123:BK138)</f>
        <v>0</v>
      </c>
    </row>
    <row r="123" spans="1:65" s="2" customFormat="1" ht="16.5" customHeight="1">
      <c r="A123" s="40"/>
      <c r="B123" s="41"/>
      <c r="C123" s="208" t="s">
        <v>411</v>
      </c>
      <c r="D123" s="208" t="s">
        <v>217</v>
      </c>
      <c r="E123" s="209" t="s">
        <v>1435</v>
      </c>
      <c r="F123" s="210" t="s">
        <v>1436</v>
      </c>
      <c r="G123" s="211" t="s">
        <v>1345</v>
      </c>
      <c r="H123" s="212">
        <v>1</v>
      </c>
      <c r="I123" s="213"/>
      <c r="J123" s="214">
        <f>ROUND(I123*H123,2)</f>
        <v>0</v>
      </c>
      <c r="K123" s="210" t="s">
        <v>28</v>
      </c>
      <c r="L123" s="46"/>
      <c r="M123" s="215" t="s">
        <v>28</v>
      </c>
      <c r="N123" s="216" t="s">
        <v>45</v>
      </c>
      <c r="O123" s="86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9" t="s">
        <v>313</v>
      </c>
      <c r="AT123" s="219" t="s">
        <v>217</v>
      </c>
      <c r="AU123" s="219" t="s">
        <v>84</v>
      </c>
      <c r="AY123" s="19" t="s">
        <v>215</v>
      </c>
      <c r="BE123" s="220">
        <f>IF(N123="základní",J123,0)</f>
        <v>0</v>
      </c>
      <c r="BF123" s="220">
        <f>IF(N123="snížená",J123,0)</f>
        <v>0</v>
      </c>
      <c r="BG123" s="220">
        <f>IF(N123="zákl. přenesená",J123,0)</f>
        <v>0</v>
      </c>
      <c r="BH123" s="220">
        <f>IF(N123="sníž. přenesená",J123,0)</f>
        <v>0</v>
      </c>
      <c r="BI123" s="220">
        <f>IF(N123="nulová",J123,0)</f>
        <v>0</v>
      </c>
      <c r="BJ123" s="19" t="s">
        <v>82</v>
      </c>
      <c r="BK123" s="220">
        <f>ROUND(I123*H123,2)</f>
        <v>0</v>
      </c>
      <c r="BL123" s="19" t="s">
        <v>313</v>
      </c>
      <c r="BM123" s="219" t="s">
        <v>1437</v>
      </c>
    </row>
    <row r="124" spans="1:65" s="2" customFormat="1" ht="16.5" customHeight="1">
      <c r="A124" s="40"/>
      <c r="B124" s="41"/>
      <c r="C124" s="208" t="s">
        <v>416</v>
      </c>
      <c r="D124" s="208" t="s">
        <v>217</v>
      </c>
      <c r="E124" s="209" t="s">
        <v>1438</v>
      </c>
      <c r="F124" s="210" t="s">
        <v>1439</v>
      </c>
      <c r="G124" s="211" t="s">
        <v>1345</v>
      </c>
      <c r="H124" s="212">
        <v>1</v>
      </c>
      <c r="I124" s="213"/>
      <c r="J124" s="214">
        <f>ROUND(I124*H124,2)</f>
        <v>0</v>
      </c>
      <c r="K124" s="210" t="s">
        <v>28</v>
      </c>
      <c r="L124" s="46"/>
      <c r="M124" s="215" t="s">
        <v>28</v>
      </c>
      <c r="N124" s="216" t="s">
        <v>45</v>
      </c>
      <c r="O124" s="86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9" t="s">
        <v>313</v>
      </c>
      <c r="AT124" s="219" t="s">
        <v>217</v>
      </c>
      <c r="AU124" s="219" t="s">
        <v>84</v>
      </c>
      <c r="AY124" s="19" t="s">
        <v>215</v>
      </c>
      <c r="BE124" s="220">
        <f>IF(N124="základní",J124,0)</f>
        <v>0</v>
      </c>
      <c r="BF124" s="220">
        <f>IF(N124="snížená",J124,0)</f>
        <v>0</v>
      </c>
      <c r="BG124" s="220">
        <f>IF(N124="zákl. přenesená",J124,0)</f>
        <v>0</v>
      </c>
      <c r="BH124" s="220">
        <f>IF(N124="sníž. přenesená",J124,0)</f>
        <v>0</v>
      </c>
      <c r="BI124" s="220">
        <f>IF(N124="nulová",J124,0)</f>
        <v>0</v>
      </c>
      <c r="BJ124" s="19" t="s">
        <v>82</v>
      </c>
      <c r="BK124" s="220">
        <f>ROUND(I124*H124,2)</f>
        <v>0</v>
      </c>
      <c r="BL124" s="19" t="s">
        <v>313</v>
      </c>
      <c r="BM124" s="219" t="s">
        <v>1440</v>
      </c>
    </row>
    <row r="125" spans="1:65" s="2" customFormat="1" ht="24.15" customHeight="1">
      <c r="A125" s="40"/>
      <c r="B125" s="41"/>
      <c r="C125" s="208" t="s">
        <v>422</v>
      </c>
      <c r="D125" s="208" t="s">
        <v>217</v>
      </c>
      <c r="E125" s="209" t="s">
        <v>1441</v>
      </c>
      <c r="F125" s="210" t="s">
        <v>1442</v>
      </c>
      <c r="G125" s="211" t="s">
        <v>582</v>
      </c>
      <c r="H125" s="212">
        <v>2</v>
      </c>
      <c r="I125" s="213"/>
      <c r="J125" s="214">
        <f>ROUND(I125*H125,2)</f>
        <v>0</v>
      </c>
      <c r="K125" s="210" t="s">
        <v>28</v>
      </c>
      <c r="L125" s="46"/>
      <c r="M125" s="215" t="s">
        <v>28</v>
      </c>
      <c r="N125" s="216" t="s">
        <v>45</v>
      </c>
      <c r="O125" s="86"/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9" t="s">
        <v>313</v>
      </c>
      <c r="AT125" s="219" t="s">
        <v>217</v>
      </c>
      <c r="AU125" s="219" t="s">
        <v>84</v>
      </c>
      <c r="AY125" s="19" t="s">
        <v>215</v>
      </c>
      <c r="BE125" s="220">
        <f>IF(N125="základní",J125,0)</f>
        <v>0</v>
      </c>
      <c r="BF125" s="220">
        <f>IF(N125="snížená",J125,0)</f>
        <v>0</v>
      </c>
      <c r="BG125" s="220">
        <f>IF(N125="zákl. přenesená",J125,0)</f>
        <v>0</v>
      </c>
      <c r="BH125" s="220">
        <f>IF(N125="sníž. přenesená",J125,0)</f>
        <v>0</v>
      </c>
      <c r="BI125" s="220">
        <f>IF(N125="nulová",J125,0)</f>
        <v>0</v>
      </c>
      <c r="BJ125" s="19" t="s">
        <v>82</v>
      </c>
      <c r="BK125" s="220">
        <f>ROUND(I125*H125,2)</f>
        <v>0</v>
      </c>
      <c r="BL125" s="19" t="s">
        <v>313</v>
      </c>
      <c r="BM125" s="219" t="s">
        <v>1443</v>
      </c>
    </row>
    <row r="126" spans="1:65" s="2" customFormat="1" ht="16.5" customHeight="1">
      <c r="A126" s="40"/>
      <c r="B126" s="41"/>
      <c r="C126" s="208" t="s">
        <v>426</v>
      </c>
      <c r="D126" s="208" t="s">
        <v>217</v>
      </c>
      <c r="E126" s="209" t="s">
        <v>1444</v>
      </c>
      <c r="F126" s="210" t="s">
        <v>1445</v>
      </c>
      <c r="G126" s="211" t="s">
        <v>1345</v>
      </c>
      <c r="H126" s="212">
        <v>2</v>
      </c>
      <c r="I126" s="213"/>
      <c r="J126" s="214">
        <f>ROUND(I126*H126,2)</f>
        <v>0</v>
      </c>
      <c r="K126" s="210" t="s">
        <v>28</v>
      </c>
      <c r="L126" s="46"/>
      <c r="M126" s="215" t="s">
        <v>28</v>
      </c>
      <c r="N126" s="216" t="s">
        <v>45</v>
      </c>
      <c r="O126" s="86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9" t="s">
        <v>313</v>
      </c>
      <c r="AT126" s="219" t="s">
        <v>217</v>
      </c>
      <c r="AU126" s="219" t="s">
        <v>84</v>
      </c>
      <c r="AY126" s="19" t="s">
        <v>215</v>
      </c>
      <c r="BE126" s="220">
        <f>IF(N126="základní",J126,0)</f>
        <v>0</v>
      </c>
      <c r="BF126" s="220">
        <f>IF(N126="snížená",J126,0)</f>
        <v>0</v>
      </c>
      <c r="BG126" s="220">
        <f>IF(N126="zákl. přenesená",J126,0)</f>
        <v>0</v>
      </c>
      <c r="BH126" s="220">
        <f>IF(N126="sníž. přenesená",J126,0)</f>
        <v>0</v>
      </c>
      <c r="BI126" s="220">
        <f>IF(N126="nulová",J126,0)</f>
        <v>0</v>
      </c>
      <c r="BJ126" s="19" t="s">
        <v>82</v>
      </c>
      <c r="BK126" s="220">
        <f>ROUND(I126*H126,2)</f>
        <v>0</v>
      </c>
      <c r="BL126" s="19" t="s">
        <v>313</v>
      </c>
      <c r="BM126" s="219" t="s">
        <v>1446</v>
      </c>
    </row>
    <row r="127" spans="1:65" s="2" customFormat="1" ht="24.15" customHeight="1">
      <c r="A127" s="40"/>
      <c r="B127" s="41"/>
      <c r="C127" s="208" t="s">
        <v>433</v>
      </c>
      <c r="D127" s="208" t="s">
        <v>217</v>
      </c>
      <c r="E127" s="209" t="s">
        <v>1447</v>
      </c>
      <c r="F127" s="210" t="s">
        <v>1448</v>
      </c>
      <c r="G127" s="211" t="s">
        <v>582</v>
      </c>
      <c r="H127" s="212">
        <v>40</v>
      </c>
      <c r="I127" s="213"/>
      <c r="J127" s="214">
        <f>ROUND(I127*H127,2)</f>
        <v>0</v>
      </c>
      <c r="K127" s="210" t="s">
        <v>28</v>
      </c>
      <c r="L127" s="46"/>
      <c r="M127" s="215" t="s">
        <v>28</v>
      </c>
      <c r="N127" s="216" t="s">
        <v>45</v>
      </c>
      <c r="O127" s="86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9" t="s">
        <v>313</v>
      </c>
      <c r="AT127" s="219" t="s">
        <v>217</v>
      </c>
      <c r="AU127" s="219" t="s">
        <v>84</v>
      </c>
      <c r="AY127" s="19" t="s">
        <v>215</v>
      </c>
      <c r="BE127" s="220">
        <f>IF(N127="základní",J127,0)</f>
        <v>0</v>
      </c>
      <c r="BF127" s="220">
        <f>IF(N127="snížená",J127,0)</f>
        <v>0</v>
      </c>
      <c r="BG127" s="220">
        <f>IF(N127="zákl. přenesená",J127,0)</f>
        <v>0</v>
      </c>
      <c r="BH127" s="220">
        <f>IF(N127="sníž. přenesená",J127,0)</f>
        <v>0</v>
      </c>
      <c r="BI127" s="220">
        <f>IF(N127="nulová",J127,0)</f>
        <v>0</v>
      </c>
      <c r="BJ127" s="19" t="s">
        <v>82</v>
      </c>
      <c r="BK127" s="220">
        <f>ROUND(I127*H127,2)</f>
        <v>0</v>
      </c>
      <c r="BL127" s="19" t="s">
        <v>313</v>
      </c>
      <c r="BM127" s="219" t="s">
        <v>1449</v>
      </c>
    </row>
    <row r="128" spans="1:65" s="2" customFormat="1" ht="16.5" customHeight="1">
      <c r="A128" s="40"/>
      <c r="B128" s="41"/>
      <c r="C128" s="208" t="s">
        <v>440</v>
      </c>
      <c r="D128" s="208" t="s">
        <v>217</v>
      </c>
      <c r="E128" s="209" t="s">
        <v>1450</v>
      </c>
      <c r="F128" s="210" t="s">
        <v>1451</v>
      </c>
      <c r="G128" s="211" t="s">
        <v>582</v>
      </c>
      <c r="H128" s="212">
        <v>10</v>
      </c>
      <c r="I128" s="213"/>
      <c r="J128" s="214">
        <f>ROUND(I128*H128,2)</f>
        <v>0</v>
      </c>
      <c r="K128" s="210" t="s">
        <v>28</v>
      </c>
      <c r="L128" s="46"/>
      <c r="M128" s="215" t="s">
        <v>28</v>
      </c>
      <c r="N128" s="216" t="s">
        <v>45</v>
      </c>
      <c r="O128" s="86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9" t="s">
        <v>313</v>
      </c>
      <c r="AT128" s="219" t="s">
        <v>217</v>
      </c>
      <c r="AU128" s="219" t="s">
        <v>84</v>
      </c>
      <c r="AY128" s="19" t="s">
        <v>215</v>
      </c>
      <c r="BE128" s="220">
        <f>IF(N128="základní",J128,0)</f>
        <v>0</v>
      </c>
      <c r="BF128" s="220">
        <f>IF(N128="snížená",J128,0)</f>
        <v>0</v>
      </c>
      <c r="BG128" s="220">
        <f>IF(N128="zákl. přenesená",J128,0)</f>
        <v>0</v>
      </c>
      <c r="BH128" s="220">
        <f>IF(N128="sníž. přenesená",J128,0)</f>
        <v>0</v>
      </c>
      <c r="BI128" s="220">
        <f>IF(N128="nulová",J128,0)</f>
        <v>0</v>
      </c>
      <c r="BJ128" s="19" t="s">
        <v>82</v>
      </c>
      <c r="BK128" s="220">
        <f>ROUND(I128*H128,2)</f>
        <v>0</v>
      </c>
      <c r="BL128" s="19" t="s">
        <v>313</v>
      </c>
      <c r="BM128" s="219" t="s">
        <v>1452</v>
      </c>
    </row>
    <row r="129" spans="1:65" s="2" customFormat="1" ht="16.5" customHeight="1">
      <c r="A129" s="40"/>
      <c r="B129" s="41"/>
      <c r="C129" s="208" t="s">
        <v>447</v>
      </c>
      <c r="D129" s="208" t="s">
        <v>217</v>
      </c>
      <c r="E129" s="209" t="s">
        <v>1453</v>
      </c>
      <c r="F129" s="210" t="s">
        <v>1454</v>
      </c>
      <c r="G129" s="211" t="s">
        <v>582</v>
      </c>
      <c r="H129" s="212">
        <v>2</v>
      </c>
      <c r="I129" s="213"/>
      <c r="J129" s="214">
        <f>ROUND(I129*H129,2)</f>
        <v>0</v>
      </c>
      <c r="K129" s="210" t="s">
        <v>28</v>
      </c>
      <c r="L129" s="46"/>
      <c r="M129" s="215" t="s">
        <v>28</v>
      </c>
      <c r="N129" s="216" t="s">
        <v>45</v>
      </c>
      <c r="O129" s="86"/>
      <c r="P129" s="217">
        <f>O129*H129</f>
        <v>0</v>
      </c>
      <c r="Q129" s="217">
        <v>0</v>
      </c>
      <c r="R129" s="217">
        <f>Q129*H129</f>
        <v>0</v>
      </c>
      <c r="S129" s="217">
        <v>0</v>
      </c>
      <c r="T129" s="218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9" t="s">
        <v>313</v>
      </c>
      <c r="AT129" s="219" t="s">
        <v>217</v>
      </c>
      <c r="AU129" s="219" t="s">
        <v>84</v>
      </c>
      <c r="AY129" s="19" t="s">
        <v>215</v>
      </c>
      <c r="BE129" s="220">
        <f>IF(N129="základní",J129,0)</f>
        <v>0</v>
      </c>
      <c r="BF129" s="220">
        <f>IF(N129="snížená",J129,0)</f>
        <v>0</v>
      </c>
      <c r="BG129" s="220">
        <f>IF(N129="zákl. přenesená",J129,0)</f>
        <v>0</v>
      </c>
      <c r="BH129" s="220">
        <f>IF(N129="sníž. přenesená",J129,0)</f>
        <v>0</v>
      </c>
      <c r="BI129" s="220">
        <f>IF(N129="nulová",J129,0)</f>
        <v>0</v>
      </c>
      <c r="BJ129" s="19" t="s">
        <v>82</v>
      </c>
      <c r="BK129" s="220">
        <f>ROUND(I129*H129,2)</f>
        <v>0</v>
      </c>
      <c r="BL129" s="19" t="s">
        <v>313</v>
      </c>
      <c r="BM129" s="219" t="s">
        <v>1455</v>
      </c>
    </row>
    <row r="130" spans="1:65" s="2" customFormat="1" ht="16.5" customHeight="1">
      <c r="A130" s="40"/>
      <c r="B130" s="41"/>
      <c r="C130" s="208" t="s">
        <v>454</v>
      </c>
      <c r="D130" s="208" t="s">
        <v>217</v>
      </c>
      <c r="E130" s="209" t="s">
        <v>1456</v>
      </c>
      <c r="F130" s="210" t="s">
        <v>1457</v>
      </c>
      <c r="G130" s="211" t="s">
        <v>1345</v>
      </c>
      <c r="H130" s="212">
        <v>1</v>
      </c>
      <c r="I130" s="213"/>
      <c r="J130" s="214">
        <f>ROUND(I130*H130,2)</f>
        <v>0</v>
      </c>
      <c r="K130" s="210" t="s">
        <v>28</v>
      </c>
      <c r="L130" s="46"/>
      <c r="M130" s="215" t="s">
        <v>28</v>
      </c>
      <c r="N130" s="216" t="s">
        <v>45</v>
      </c>
      <c r="O130" s="86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9" t="s">
        <v>313</v>
      </c>
      <c r="AT130" s="219" t="s">
        <v>217</v>
      </c>
      <c r="AU130" s="219" t="s">
        <v>84</v>
      </c>
      <c r="AY130" s="19" t="s">
        <v>215</v>
      </c>
      <c r="BE130" s="220">
        <f>IF(N130="základní",J130,0)</f>
        <v>0</v>
      </c>
      <c r="BF130" s="220">
        <f>IF(N130="snížená",J130,0)</f>
        <v>0</v>
      </c>
      <c r="BG130" s="220">
        <f>IF(N130="zákl. přenesená",J130,0)</f>
        <v>0</v>
      </c>
      <c r="BH130" s="220">
        <f>IF(N130="sníž. přenesená",J130,0)</f>
        <v>0</v>
      </c>
      <c r="BI130" s="220">
        <f>IF(N130="nulová",J130,0)</f>
        <v>0</v>
      </c>
      <c r="BJ130" s="19" t="s">
        <v>82</v>
      </c>
      <c r="BK130" s="220">
        <f>ROUND(I130*H130,2)</f>
        <v>0</v>
      </c>
      <c r="BL130" s="19" t="s">
        <v>313</v>
      </c>
      <c r="BM130" s="219" t="s">
        <v>1458</v>
      </c>
    </row>
    <row r="131" spans="1:65" s="2" customFormat="1" ht="24.15" customHeight="1">
      <c r="A131" s="40"/>
      <c r="B131" s="41"/>
      <c r="C131" s="208" t="s">
        <v>460</v>
      </c>
      <c r="D131" s="208" t="s">
        <v>217</v>
      </c>
      <c r="E131" s="209" t="s">
        <v>1459</v>
      </c>
      <c r="F131" s="210" t="s">
        <v>1460</v>
      </c>
      <c r="G131" s="211" t="s">
        <v>582</v>
      </c>
      <c r="H131" s="212">
        <v>40</v>
      </c>
      <c r="I131" s="213"/>
      <c r="J131" s="214">
        <f>ROUND(I131*H131,2)</f>
        <v>0</v>
      </c>
      <c r="K131" s="210" t="s">
        <v>28</v>
      </c>
      <c r="L131" s="46"/>
      <c r="M131" s="215" t="s">
        <v>28</v>
      </c>
      <c r="N131" s="216" t="s">
        <v>45</v>
      </c>
      <c r="O131" s="86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9" t="s">
        <v>313</v>
      </c>
      <c r="AT131" s="219" t="s">
        <v>217</v>
      </c>
      <c r="AU131" s="219" t="s">
        <v>84</v>
      </c>
      <c r="AY131" s="19" t="s">
        <v>215</v>
      </c>
      <c r="BE131" s="220">
        <f>IF(N131="základní",J131,0)</f>
        <v>0</v>
      </c>
      <c r="BF131" s="220">
        <f>IF(N131="snížená",J131,0)</f>
        <v>0</v>
      </c>
      <c r="BG131" s="220">
        <f>IF(N131="zákl. přenesená",J131,0)</f>
        <v>0</v>
      </c>
      <c r="BH131" s="220">
        <f>IF(N131="sníž. přenesená",J131,0)</f>
        <v>0</v>
      </c>
      <c r="BI131" s="220">
        <f>IF(N131="nulová",J131,0)</f>
        <v>0</v>
      </c>
      <c r="BJ131" s="19" t="s">
        <v>82</v>
      </c>
      <c r="BK131" s="220">
        <f>ROUND(I131*H131,2)</f>
        <v>0</v>
      </c>
      <c r="BL131" s="19" t="s">
        <v>313</v>
      </c>
      <c r="BM131" s="219" t="s">
        <v>1461</v>
      </c>
    </row>
    <row r="132" spans="1:65" s="2" customFormat="1" ht="16.5" customHeight="1">
      <c r="A132" s="40"/>
      <c r="B132" s="41"/>
      <c r="C132" s="208" t="s">
        <v>466</v>
      </c>
      <c r="D132" s="208" t="s">
        <v>217</v>
      </c>
      <c r="E132" s="209" t="s">
        <v>1462</v>
      </c>
      <c r="F132" s="210" t="s">
        <v>1463</v>
      </c>
      <c r="G132" s="211" t="s">
        <v>276</v>
      </c>
      <c r="H132" s="212">
        <v>40</v>
      </c>
      <c r="I132" s="213"/>
      <c r="J132" s="214">
        <f>ROUND(I132*H132,2)</f>
        <v>0</v>
      </c>
      <c r="K132" s="210" t="s">
        <v>28</v>
      </c>
      <c r="L132" s="46"/>
      <c r="M132" s="215" t="s">
        <v>28</v>
      </c>
      <c r="N132" s="216" t="s">
        <v>45</v>
      </c>
      <c r="O132" s="86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9" t="s">
        <v>313</v>
      </c>
      <c r="AT132" s="219" t="s">
        <v>217</v>
      </c>
      <c r="AU132" s="219" t="s">
        <v>84</v>
      </c>
      <c r="AY132" s="19" t="s">
        <v>215</v>
      </c>
      <c r="BE132" s="220">
        <f>IF(N132="základní",J132,0)</f>
        <v>0</v>
      </c>
      <c r="BF132" s="220">
        <f>IF(N132="snížená",J132,0)</f>
        <v>0</v>
      </c>
      <c r="BG132" s="220">
        <f>IF(N132="zákl. přenesená",J132,0)</f>
        <v>0</v>
      </c>
      <c r="BH132" s="220">
        <f>IF(N132="sníž. přenesená",J132,0)</f>
        <v>0</v>
      </c>
      <c r="BI132" s="220">
        <f>IF(N132="nulová",J132,0)</f>
        <v>0</v>
      </c>
      <c r="BJ132" s="19" t="s">
        <v>82</v>
      </c>
      <c r="BK132" s="220">
        <f>ROUND(I132*H132,2)</f>
        <v>0</v>
      </c>
      <c r="BL132" s="19" t="s">
        <v>313</v>
      </c>
      <c r="BM132" s="219" t="s">
        <v>1464</v>
      </c>
    </row>
    <row r="133" spans="1:65" s="2" customFormat="1" ht="16.5" customHeight="1">
      <c r="A133" s="40"/>
      <c r="B133" s="41"/>
      <c r="C133" s="208" t="s">
        <v>475</v>
      </c>
      <c r="D133" s="208" t="s">
        <v>217</v>
      </c>
      <c r="E133" s="209" t="s">
        <v>1465</v>
      </c>
      <c r="F133" s="210" t="s">
        <v>1466</v>
      </c>
      <c r="G133" s="211" t="s">
        <v>582</v>
      </c>
      <c r="H133" s="212">
        <v>4</v>
      </c>
      <c r="I133" s="213"/>
      <c r="J133" s="214">
        <f>ROUND(I133*H133,2)</f>
        <v>0</v>
      </c>
      <c r="K133" s="210" t="s">
        <v>28</v>
      </c>
      <c r="L133" s="46"/>
      <c r="M133" s="215" t="s">
        <v>28</v>
      </c>
      <c r="N133" s="216" t="s">
        <v>45</v>
      </c>
      <c r="O133" s="86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9" t="s">
        <v>313</v>
      </c>
      <c r="AT133" s="219" t="s">
        <v>217</v>
      </c>
      <c r="AU133" s="219" t="s">
        <v>84</v>
      </c>
      <c r="AY133" s="19" t="s">
        <v>215</v>
      </c>
      <c r="BE133" s="220">
        <f>IF(N133="základní",J133,0)</f>
        <v>0</v>
      </c>
      <c r="BF133" s="220">
        <f>IF(N133="snížená",J133,0)</f>
        <v>0</v>
      </c>
      <c r="BG133" s="220">
        <f>IF(N133="zákl. přenesená",J133,0)</f>
        <v>0</v>
      </c>
      <c r="BH133" s="220">
        <f>IF(N133="sníž. přenesená",J133,0)</f>
        <v>0</v>
      </c>
      <c r="BI133" s="220">
        <f>IF(N133="nulová",J133,0)</f>
        <v>0</v>
      </c>
      <c r="BJ133" s="19" t="s">
        <v>82</v>
      </c>
      <c r="BK133" s="220">
        <f>ROUND(I133*H133,2)</f>
        <v>0</v>
      </c>
      <c r="BL133" s="19" t="s">
        <v>313</v>
      </c>
      <c r="BM133" s="219" t="s">
        <v>1467</v>
      </c>
    </row>
    <row r="134" spans="1:65" s="2" customFormat="1" ht="16.5" customHeight="1">
      <c r="A134" s="40"/>
      <c r="B134" s="41"/>
      <c r="C134" s="208" t="s">
        <v>480</v>
      </c>
      <c r="D134" s="208" t="s">
        <v>217</v>
      </c>
      <c r="E134" s="209" t="s">
        <v>1468</v>
      </c>
      <c r="F134" s="210" t="s">
        <v>1469</v>
      </c>
      <c r="G134" s="211" t="s">
        <v>582</v>
      </c>
      <c r="H134" s="212">
        <v>4</v>
      </c>
      <c r="I134" s="213"/>
      <c r="J134" s="214">
        <f>ROUND(I134*H134,2)</f>
        <v>0</v>
      </c>
      <c r="K134" s="210" t="s">
        <v>28</v>
      </c>
      <c r="L134" s="46"/>
      <c r="M134" s="215" t="s">
        <v>28</v>
      </c>
      <c r="N134" s="216" t="s">
        <v>45</v>
      </c>
      <c r="O134" s="86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9" t="s">
        <v>313</v>
      </c>
      <c r="AT134" s="219" t="s">
        <v>217</v>
      </c>
      <c r="AU134" s="219" t="s">
        <v>84</v>
      </c>
      <c r="AY134" s="19" t="s">
        <v>215</v>
      </c>
      <c r="BE134" s="220">
        <f>IF(N134="základní",J134,0)</f>
        <v>0</v>
      </c>
      <c r="BF134" s="220">
        <f>IF(N134="snížená",J134,0)</f>
        <v>0</v>
      </c>
      <c r="BG134" s="220">
        <f>IF(N134="zákl. přenesená",J134,0)</f>
        <v>0</v>
      </c>
      <c r="BH134" s="220">
        <f>IF(N134="sníž. přenesená",J134,0)</f>
        <v>0</v>
      </c>
      <c r="BI134" s="220">
        <f>IF(N134="nulová",J134,0)</f>
        <v>0</v>
      </c>
      <c r="BJ134" s="19" t="s">
        <v>82</v>
      </c>
      <c r="BK134" s="220">
        <f>ROUND(I134*H134,2)</f>
        <v>0</v>
      </c>
      <c r="BL134" s="19" t="s">
        <v>313</v>
      </c>
      <c r="BM134" s="219" t="s">
        <v>1470</v>
      </c>
    </row>
    <row r="135" spans="1:65" s="2" customFormat="1" ht="16.5" customHeight="1">
      <c r="A135" s="40"/>
      <c r="B135" s="41"/>
      <c r="C135" s="208" t="s">
        <v>486</v>
      </c>
      <c r="D135" s="208" t="s">
        <v>217</v>
      </c>
      <c r="E135" s="209" t="s">
        <v>1471</v>
      </c>
      <c r="F135" s="210" t="s">
        <v>1472</v>
      </c>
      <c r="G135" s="211" t="s">
        <v>582</v>
      </c>
      <c r="H135" s="212">
        <v>4</v>
      </c>
      <c r="I135" s="213"/>
      <c r="J135" s="214">
        <f>ROUND(I135*H135,2)</f>
        <v>0</v>
      </c>
      <c r="K135" s="210" t="s">
        <v>28</v>
      </c>
      <c r="L135" s="46"/>
      <c r="M135" s="215" t="s">
        <v>28</v>
      </c>
      <c r="N135" s="216" t="s">
        <v>45</v>
      </c>
      <c r="O135" s="86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9" t="s">
        <v>313</v>
      </c>
      <c r="AT135" s="219" t="s">
        <v>217</v>
      </c>
      <c r="AU135" s="219" t="s">
        <v>84</v>
      </c>
      <c r="AY135" s="19" t="s">
        <v>215</v>
      </c>
      <c r="BE135" s="220">
        <f>IF(N135="základní",J135,0)</f>
        <v>0</v>
      </c>
      <c r="BF135" s="220">
        <f>IF(N135="snížená",J135,0)</f>
        <v>0</v>
      </c>
      <c r="BG135" s="220">
        <f>IF(N135="zákl. přenesená",J135,0)</f>
        <v>0</v>
      </c>
      <c r="BH135" s="220">
        <f>IF(N135="sníž. přenesená",J135,0)</f>
        <v>0</v>
      </c>
      <c r="BI135" s="220">
        <f>IF(N135="nulová",J135,0)</f>
        <v>0</v>
      </c>
      <c r="BJ135" s="19" t="s">
        <v>82</v>
      </c>
      <c r="BK135" s="220">
        <f>ROUND(I135*H135,2)</f>
        <v>0</v>
      </c>
      <c r="BL135" s="19" t="s">
        <v>313</v>
      </c>
      <c r="BM135" s="219" t="s">
        <v>1473</v>
      </c>
    </row>
    <row r="136" spans="1:65" s="2" customFormat="1" ht="16.5" customHeight="1">
      <c r="A136" s="40"/>
      <c r="B136" s="41"/>
      <c r="C136" s="208" t="s">
        <v>492</v>
      </c>
      <c r="D136" s="208" t="s">
        <v>217</v>
      </c>
      <c r="E136" s="209" t="s">
        <v>1474</v>
      </c>
      <c r="F136" s="210" t="s">
        <v>1475</v>
      </c>
      <c r="G136" s="211" t="s">
        <v>1345</v>
      </c>
      <c r="H136" s="212">
        <v>1</v>
      </c>
      <c r="I136" s="213"/>
      <c r="J136" s="214">
        <f>ROUND(I136*H136,2)</f>
        <v>0</v>
      </c>
      <c r="K136" s="210" t="s">
        <v>28</v>
      </c>
      <c r="L136" s="46"/>
      <c r="M136" s="215" t="s">
        <v>28</v>
      </c>
      <c r="N136" s="216" t="s">
        <v>45</v>
      </c>
      <c r="O136" s="86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9" t="s">
        <v>313</v>
      </c>
      <c r="AT136" s="219" t="s">
        <v>217</v>
      </c>
      <c r="AU136" s="219" t="s">
        <v>84</v>
      </c>
      <c r="AY136" s="19" t="s">
        <v>215</v>
      </c>
      <c r="BE136" s="220">
        <f>IF(N136="základní",J136,0)</f>
        <v>0</v>
      </c>
      <c r="BF136" s="220">
        <f>IF(N136="snížená",J136,0)</f>
        <v>0</v>
      </c>
      <c r="BG136" s="220">
        <f>IF(N136="zákl. přenesená",J136,0)</f>
        <v>0</v>
      </c>
      <c r="BH136" s="220">
        <f>IF(N136="sníž. přenesená",J136,0)</f>
        <v>0</v>
      </c>
      <c r="BI136" s="220">
        <f>IF(N136="nulová",J136,0)</f>
        <v>0</v>
      </c>
      <c r="BJ136" s="19" t="s">
        <v>82</v>
      </c>
      <c r="BK136" s="220">
        <f>ROUND(I136*H136,2)</f>
        <v>0</v>
      </c>
      <c r="BL136" s="19" t="s">
        <v>313</v>
      </c>
      <c r="BM136" s="219" t="s">
        <v>1476</v>
      </c>
    </row>
    <row r="137" spans="1:65" s="2" customFormat="1" ht="16.5" customHeight="1">
      <c r="A137" s="40"/>
      <c r="B137" s="41"/>
      <c r="C137" s="208" t="s">
        <v>499</v>
      </c>
      <c r="D137" s="208" t="s">
        <v>217</v>
      </c>
      <c r="E137" s="209" t="s">
        <v>1477</v>
      </c>
      <c r="F137" s="210" t="s">
        <v>1478</v>
      </c>
      <c r="G137" s="211" t="s">
        <v>1479</v>
      </c>
      <c r="H137" s="212">
        <v>2</v>
      </c>
      <c r="I137" s="213"/>
      <c r="J137" s="214">
        <f>ROUND(I137*H137,2)</f>
        <v>0</v>
      </c>
      <c r="K137" s="210" t="s">
        <v>28</v>
      </c>
      <c r="L137" s="46"/>
      <c r="M137" s="215" t="s">
        <v>28</v>
      </c>
      <c r="N137" s="216" t="s">
        <v>45</v>
      </c>
      <c r="O137" s="86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9" t="s">
        <v>313</v>
      </c>
      <c r="AT137" s="219" t="s">
        <v>217</v>
      </c>
      <c r="AU137" s="219" t="s">
        <v>84</v>
      </c>
      <c r="AY137" s="19" t="s">
        <v>215</v>
      </c>
      <c r="BE137" s="220">
        <f>IF(N137="základní",J137,0)</f>
        <v>0</v>
      </c>
      <c r="BF137" s="220">
        <f>IF(N137="snížená",J137,0)</f>
        <v>0</v>
      </c>
      <c r="BG137" s="220">
        <f>IF(N137="zákl. přenesená",J137,0)</f>
        <v>0</v>
      </c>
      <c r="BH137" s="220">
        <f>IF(N137="sníž. přenesená",J137,0)</f>
        <v>0</v>
      </c>
      <c r="BI137" s="220">
        <f>IF(N137="nulová",J137,0)</f>
        <v>0</v>
      </c>
      <c r="BJ137" s="19" t="s">
        <v>82</v>
      </c>
      <c r="BK137" s="220">
        <f>ROUND(I137*H137,2)</f>
        <v>0</v>
      </c>
      <c r="BL137" s="19" t="s">
        <v>313</v>
      </c>
      <c r="BM137" s="219" t="s">
        <v>1480</v>
      </c>
    </row>
    <row r="138" spans="1:65" s="2" customFormat="1" ht="16.5" customHeight="1">
      <c r="A138" s="40"/>
      <c r="B138" s="41"/>
      <c r="C138" s="208" t="s">
        <v>505</v>
      </c>
      <c r="D138" s="208" t="s">
        <v>217</v>
      </c>
      <c r="E138" s="209" t="s">
        <v>1481</v>
      </c>
      <c r="F138" s="210" t="s">
        <v>1482</v>
      </c>
      <c r="G138" s="211" t="s">
        <v>1345</v>
      </c>
      <c r="H138" s="212">
        <v>1</v>
      </c>
      <c r="I138" s="213"/>
      <c r="J138" s="214">
        <f>ROUND(I138*H138,2)</f>
        <v>0</v>
      </c>
      <c r="K138" s="210" t="s">
        <v>28</v>
      </c>
      <c r="L138" s="46"/>
      <c r="M138" s="215" t="s">
        <v>28</v>
      </c>
      <c r="N138" s="216" t="s">
        <v>45</v>
      </c>
      <c r="O138" s="86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9" t="s">
        <v>313</v>
      </c>
      <c r="AT138" s="219" t="s">
        <v>217</v>
      </c>
      <c r="AU138" s="219" t="s">
        <v>84</v>
      </c>
      <c r="AY138" s="19" t="s">
        <v>215</v>
      </c>
      <c r="BE138" s="220">
        <f>IF(N138="základní",J138,0)</f>
        <v>0</v>
      </c>
      <c r="BF138" s="220">
        <f>IF(N138="snížená",J138,0)</f>
        <v>0</v>
      </c>
      <c r="BG138" s="220">
        <f>IF(N138="zákl. přenesená",J138,0)</f>
        <v>0</v>
      </c>
      <c r="BH138" s="220">
        <f>IF(N138="sníž. přenesená",J138,0)</f>
        <v>0</v>
      </c>
      <c r="BI138" s="220">
        <f>IF(N138="nulová",J138,0)</f>
        <v>0</v>
      </c>
      <c r="BJ138" s="19" t="s">
        <v>82</v>
      </c>
      <c r="BK138" s="220">
        <f>ROUND(I138*H138,2)</f>
        <v>0</v>
      </c>
      <c r="BL138" s="19" t="s">
        <v>313</v>
      </c>
      <c r="BM138" s="219" t="s">
        <v>1483</v>
      </c>
    </row>
    <row r="139" spans="1:63" s="12" customFormat="1" ht="22.8" customHeight="1">
      <c r="A139" s="12"/>
      <c r="B139" s="192"/>
      <c r="C139" s="193"/>
      <c r="D139" s="194" t="s">
        <v>73</v>
      </c>
      <c r="E139" s="206" t="s">
        <v>1484</v>
      </c>
      <c r="F139" s="206" t="s">
        <v>1485</v>
      </c>
      <c r="G139" s="193"/>
      <c r="H139" s="193"/>
      <c r="I139" s="196"/>
      <c r="J139" s="207">
        <f>BK139</f>
        <v>0</v>
      </c>
      <c r="K139" s="193"/>
      <c r="L139" s="198"/>
      <c r="M139" s="199"/>
      <c r="N139" s="200"/>
      <c r="O139" s="200"/>
      <c r="P139" s="201">
        <f>SUM(P140:P143)</f>
        <v>0</v>
      </c>
      <c r="Q139" s="200"/>
      <c r="R139" s="201">
        <f>SUM(R140:R143)</f>
        <v>0</v>
      </c>
      <c r="S139" s="200"/>
      <c r="T139" s="202">
        <f>SUM(T140:T143)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3" t="s">
        <v>84</v>
      </c>
      <c r="AT139" s="204" t="s">
        <v>73</v>
      </c>
      <c r="AU139" s="204" t="s">
        <v>82</v>
      </c>
      <c r="AY139" s="203" t="s">
        <v>215</v>
      </c>
      <c r="BK139" s="205">
        <f>SUM(BK140:BK143)</f>
        <v>0</v>
      </c>
    </row>
    <row r="140" spans="1:65" s="2" customFormat="1" ht="16.5" customHeight="1">
      <c r="A140" s="40"/>
      <c r="B140" s="41"/>
      <c r="C140" s="208" t="s">
        <v>511</v>
      </c>
      <c r="D140" s="208" t="s">
        <v>217</v>
      </c>
      <c r="E140" s="209" t="s">
        <v>1486</v>
      </c>
      <c r="F140" s="210" t="s">
        <v>1487</v>
      </c>
      <c r="G140" s="211" t="s">
        <v>1479</v>
      </c>
      <c r="H140" s="212">
        <v>5</v>
      </c>
      <c r="I140" s="213"/>
      <c r="J140" s="214">
        <f>ROUND(I140*H140,2)</f>
        <v>0</v>
      </c>
      <c r="K140" s="210" t="s">
        <v>28</v>
      </c>
      <c r="L140" s="46"/>
      <c r="M140" s="215" t="s">
        <v>28</v>
      </c>
      <c r="N140" s="216" t="s">
        <v>45</v>
      </c>
      <c r="O140" s="86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9" t="s">
        <v>313</v>
      </c>
      <c r="AT140" s="219" t="s">
        <v>217</v>
      </c>
      <c r="AU140" s="219" t="s">
        <v>84</v>
      </c>
      <c r="AY140" s="19" t="s">
        <v>215</v>
      </c>
      <c r="BE140" s="220">
        <f>IF(N140="základní",J140,0)</f>
        <v>0</v>
      </c>
      <c r="BF140" s="220">
        <f>IF(N140="snížená",J140,0)</f>
        <v>0</v>
      </c>
      <c r="BG140" s="220">
        <f>IF(N140="zákl. přenesená",J140,0)</f>
        <v>0</v>
      </c>
      <c r="BH140" s="220">
        <f>IF(N140="sníž. přenesená",J140,0)</f>
        <v>0</v>
      </c>
      <c r="BI140" s="220">
        <f>IF(N140="nulová",J140,0)</f>
        <v>0</v>
      </c>
      <c r="BJ140" s="19" t="s">
        <v>82</v>
      </c>
      <c r="BK140" s="220">
        <f>ROUND(I140*H140,2)</f>
        <v>0</v>
      </c>
      <c r="BL140" s="19" t="s">
        <v>313</v>
      </c>
      <c r="BM140" s="219" t="s">
        <v>1488</v>
      </c>
    </row>
    <row r="141" spans="1:65" s="2" customFormat="1" ht="16.5" customHeight="1">
      <c r="A141" s="40"/>
      <c r="B141" s="41"/>
      <c r="C141" s="208" t="s">
        <v>517</v>
      </c>
      <c r="D141" s="208" t="s">
        <v>217</v>
      </c>
      <c r="E141" s="209" t="s">
        <v>1489</v>
      </c>
      <c r="F141" s="210" t="s">
        <v>1490</v>
      </c>
      <c r="G141" s="211" t="s">
        <v>1479</v>
      </c>
      <c r="H141" s="212">
        <v>8</v>
      </c>
      <c r="I141" s="213"/>
      <c r="J141" s="214">
        <f>ROUND(I141*H141,2)</f>
        <v>0</v>
      </c>
      <c r="K141" s="210" t="s">
        <v>28</v>
      </c>
      <c r="L141" s="46"/>
      <c r="M141" s="215" t="s">
        <v>28</v>
      </c>
      <c r="N141" s="216" t="s">
        <v>45</v>
      </c>
      <c r="O141" s="86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9" t="s">
        <v>313</v>
      </c>
      <c r="AT141" s="219" t="s">
        <v>217</v>
      </c>
      <c r="AU141" s="219" t="s">
        <v>84</v>
      </c>
      <c r="AY141" s="19" t="s">
        <v>215</v>
      </c>
      <c r="BE141" s="220">
        <f>IF(N141="základní",J141,0)</f>
        <v>0</v>
      </c>
      <c r="BF141" s="220">
        <f>IF(N141="snížená",J141,0)</f>
        <v>0</v>
      </c>
      <c r="BG141" s="220">
        <f>IF(N141="zákl. přenesená",J141,0)</f>
        <v>0</v>
      </c>
      <c r="BH141" s="220">
        <f>IF(N141="sníž. přenesená",J141,0)</f>
        <v>0</v>
      </c>
      <c r="BI141" s="220">
        <f>IF(N141="nulová",J141,0)</f>
        <v>0</v>
      </c>
      <c r="BJ141" s="19" t="s">
        <v>82</v>
      </c>
      <c r="BK141" s="220">
        <f>ROUND(I141*H141,2)</f>
        <v>0</v>
      </c>
      <c r="BL141" s="19" t="s">
        <v>313</v>
      </c>
      <c r="BM141" s="219" t="s">
        <v>1491</v>
      </c>
    </row>
    <row r="142" spans="1:65" s="2" customFormat="1" ht="16.5" customHeight="1">
      <c r="A142" s="40"/>
      <c r="B142" s="41"/>
      <c r="C142" s="208" t="s">
        <v>521</v>
      </c>
      <c r="D142" s="208" t="s">
        <v>217</v>
      </c>
      <c r="E142" s="209" t="s">
        <v>1492</v>
      </c>
      <c r="F142" s="210" t="s">
        <v>1493</v>
      </c>
      <c r="G142" s="211" t="s">
        <v>1345</v>
      </c>
      <c r="H142" s="212">
        <v>1</v>
      </c>
      <c r="I142" s="213"/>
      <c r="J142" s="214">
        <f>ROUND(I142*H142,2)</f>
        <v>0</v>
      </c>
      <c r="K142" s="210" t="s">
        <v>28</v>
      </c>
      <c r="L142" s="46"/>
      <c r="M142" s="215" t="s">
        <v>28</v>
      </c>
      <c r="N142" s="216" t="s">
        <v>45</v>
      </c>
      <c r="O142" s="86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9" t="s">
        <v>313</v>
      </c>
      <c r="AT142" s="219" t="s">
        <v>217</v>
      </c>
      <c r="AU142" s="219" t="s">
        <v>84</v>
      </c>
      <c r="AY142" s="19" t="s">
        <v>215</v>
      </c>
      <c r="BE142" s="220">
        <f>IF(N142="základní",J142,0)</f>
        <v>0</v>
      </c>
      <c r="BF142" s="220">
        <f>IF(N142="snížená",J142,0)</f>
        <v>0</v>
      </c>
      <c r="BG142" s="220">
        <f>IF(N142="zákl. přenesená",J142,0)</f>
        <v>0</v>
      </c>
      <c r="BH142" s="220">
        <f>IF(N142="sníž. přenesená",J142,0)</f>
        <v>0</v>
      </c>
      <c r="BI142" s="220">
        <f>IF(N142="nulová",J142,0)</f>
        <v>0</v>
      </c>
      <c r="BJ142" s="19" t="s">
        <v>82</v>
      </c>
      <c r="BK142" s="220">
        <f>ROUND(I142*H142,2)</f>
        <v>0</v>
      </c>
      <c r="BL142" s="19" t="s">
        <v>313</v>
      </c>
      <c r="BM142" s="219" t="s">
        <v>1494</v>
      </c>
    </row>
    <row r="143" spans="1:65" s="2" customFormat="1" ht="16.5" customHeight="1">
      <c r="A143" s="40"/>
      <c r="B143" s="41"/>
      <c r="C143" s="208" t="s">
        <v>526</v>
      </c>
      <c r="D143" s="208" t="s">
        <v>217</v>
      </c>
      <c r="E143" s="209" t="s">
        <v>1495</v>
      </c>
      <c r="F143" s="210" t="s">
        <v>1496</v>
      </c>
      <c r="G143" s="211" t="s">
        <v>1345</v>
      </c>
      <c r="H143" s="212">
        <v>1</v>
      </c>
      <c r="I143" s="213"/>
      <c r="J143" s="214">
        <f>ROUND(I143*H143,2)</f>
        <v>0</v>
      </c>
      <c r="K143" s="210" t="s">
        <v>28</v>
      </c>
      <c r="L143" s="46"/>
      <c r="M143" s="283" t="s">
        <v>28</v>
      </c>
      <c r="N143" s="284" t="s">
        <v>45</v>
      </c>
      <c r="O143" s="285"/>
      <c r="P143" s="286">
        <f>O143*H143</f>
        <v>0</v>
      </c>
      <c r="Q143" s="286">
        <v>0</v>
      </c>
      <c r="R143" s="286">
        <f>Q143*H143</f>
        <v>0</v>
      </c>
      <c r="S143" s="286">
        <v>0</v>
      </c>
      <c r="T143" s="287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9" t="s">
        <v>313</v>
      </c>
      <c r="AT143" s="219" t="s">
        <v>217</v>
      </c>
      <c r="AU143" s="219" t="s">
        <v>84</v>
      </c>
      <c r="AY143" s="19" t="s">
        <v>215</v>
      </c>
      <c r="BE143" s="220">
        <f>IF(N143="základní",J143,0)</f>
        <v>0</v>
      </c>
      <c r="BF143" s="220">
        <f>IF(N143="snížená",J143,0)</f>
        <v>0</v>
      </c>
      <c r="BG143" s="220">
        <f>IF(N143="zákl. přenesená",J143,0)</f>
        <v>0</v>
      </c>
      <c r="BH143" s="220">
        <f>IF(N143="sníž. přenesená",J143,0)</f>
        <v>0</v>
      </c>
      <c r="BI143" s="220">
        <f>IF(N143="nulová",J143,0)</f>
        <v>0</v>
      </c>
      <c r="BJ143" s="19" t="s">
        <v>82</v>
      </c>
      <c r="BK143" s="220">
        <f>ROUND(I143*H143,2)</f>
        <v>0</v>
      </c>
      <c r="BL143" s="19" t="s">
        <v>313</v>
      </c>
      <c r="BM143" s="219" t="s">
        <v>1497</v>
      </c>
    </row>
    <row r="144" spans="1:31" s="2" customFormat="1" ht="6.95" customHeight="1">
      <c r="A144" s="40"/>
      <c r="B144" s="61"/>
      <c r="C144" s="62"/>
      <c r="D144" s="62"/>
      <c r="E144" s="62"/>
      <c r="F144" s="62"/>
      <c r="G144" s="62"/>
      <c r="H144" s="62"/>
      <c r="I144" s="62"/>
      <c r="J144" s="62"/>
      <c r="K144" s="62"/>
      <c r="L144" s="46"/>
      <c r="M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</row>
  </sheetData>
  <sheetProtection password="CC35" sheet="1" objects="1" scenarios="1" formatColumns="0" formatRows="0" autoFilter="0"/>
  <autoFilter ref="C84:K143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84</v>
      </c>
    </row>
    <row r="4" spans="2:46" s="1" customFormat="1" ht="24.95" customHeight="1">
      <c r="B4" s="22"/>
      <c r="D4" s="133" t="s">
        <v>96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Horácké divadlo Jihlava - oprava garáží Gorkého 13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105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1498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35" t="s">
        <v>20</v>
      </c>
      <c r="J11" s="139" t="s">
        <v>28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stavby'!AN8</f>
        <v>6. 6. 2023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28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29</v>
      </c>
      <c r="F15" s="40"/>
      <c r="G15" s="40"/>
      <c r="H15" s="40"/>
      <c r="I15" s="135" t="s">
        <v>30</v>
      </c>
      <c r="J15" s="139" t="s">
        <v>28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31</v>
      </c>
      <c r="E17" s="40"/>
      <c r="F17" s="40"/>
      <c r="G17" s="40"/>
      <c r="H17" s="40"/>
      <c r="I17" s="135" t="s">
        <v>27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30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33</v>
      </c>
      <c r="E20" s="40"/>
      <c r="F20" s="40"/>
      <c r="G20" s="40"/>
      <c r="H20" s="40"/>
      <c r="I20" s="135" t="s">
        <v>27</v>
      </c>
      <c r="J20" s="139" t="s">
        <v>28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34</v>
      </c>
      <c r="F21" s="40"/>
      <c r="G21" s="40"/>
      <c r="H21" s="40"/>
      <c r="I21" s="135" t="s">
        <v>30</v>
      </c>
      <c r="J21" s="139" t="s">
        <v>28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36</v>
      </c>
      <c r="E23" s="40"/>
      <c r="F23" s="40"/>
      <c r="G23" s="40"/>
      <c r="H23" s="40"/>
      <c r="I23" s="135" t="s">
        <v>27</v>
      </c>
      <c r="J23" s="139" t="str">
        <f>IF('Rekapitulace stavby'!AN19="","",'Rekapitulace stavby'!AN19)</f>
        <v/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tr">
        <f>IF('Rekapitulace stavby'!E20="","",'Rekapitulace stavby'!E20)</f>
        <v xml:space="preserve"> </v>
      </c>
      <c r="F24" s="40"/>
      <c r="G24" s="40"/>
      <c r="H24" s="40"/>
      <c r="I24" s="135" t="s">
        <v>30</v>
      </c>
      <c r="J24" s="139" t="str">
        <f>IF('Rekapitulace stavby'!AN20="","",'Rekapitulace stavby'!AN20)</f>
        <v/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38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1"/>
      <c r="B27" s="142"/>
      <c r="C27" s="141"/>
      <c r="D27" s="141"/>
      <c r="E27" s="143" t="s">
        <v>28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6"/>
      <c r="E29" s="146"/>
      <c r="F29" s="146"/>
      <c r="G29" s="146"/>
      <c r="H29" s="146"/>
      <c r="I29" s="146"/>
      <c r="J29" s="146"/>
      <c r="K29" s="146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7" t="s">
        <v>40</v>
      </c>
      <c r="E30" s="40"/>
      <c r="F30" s="40"/>
      <c r="G30" s="40"/>
      <c r="H30" s="40"/>
      <c r="I30" s="40"/>
      <c r="J30" s="148">
        <f>ROUND(J82,2)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6"/>
      <c r="E31" s="146"/>
      <c r="F31" s="146"/>
      <c r="G31" s="146"/>
      <c r="H31" s="146"/>
      <c r="I31" s="146"/>
      <c r="J31" s="146"/>
      <c r="K31" s="146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9" t="s">
        <v>42</v>
      </c>
      <c r="G32" s="40"/>
      <c r="H32" s="40"/>
      <c r="I32" s="149" t="s">
        <v>41</v>
      </c>
      <c r="J32" s="149" t="s">
        <v>43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0" t="s">
        <v>44</v>
      </c>
      <c r="E33" s="135" t="s">
        <v>45</v>
      </c>
      <c r="F33" s="151">
        <f>ROUND((SUM(BE82:BE130)),2)</f>
        <v>0</v>
      </c>
      <c r="G33" s="40"/>
      <c r="H33" s="40"/>
      <c r="I33" s="152">
        <v>0.21</v>
      </c>
      <c r="J33" s="151">
        <f>ROUND(((SUM(BE82:BE130))*I33),2)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46</v>
      </c>
      <c r="F34" s="151">
        <f>ROUND((SUM(BF82:BF130)),2)</f>
        <v>0</v>
      </c>
      <c r="G34" s="40"/>
      <c r="H34" s="40"/>
      <c r="I34" s="152">
        <v>0.15</v>
      </c>
      <c r="J34" s="151">
        <f>ROUND(((SUM(BF82:BF130))*I34),2)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47</v>
      </c>
      <c r="F35" s="151">
        <f>ROUND((SUM(BG82:BG130)),2)</f>
        <v>0</v>
      </c>
      <c r="G35" s="40"/>
      <c r="H35" s="40"/>
      <c r="I35" s="152">
        <v>0.21</v>
      </c>
      <c r="J35" s="151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48</v>
      </c>
      <c r="F36" s="151">
        <f>ROUND((SUM(BH82:BH130)),2)</f>
        <v>0</v>
      </c>
      <c r="G36" s="40"/>
      <c r="H36" s="40"/>
      <c r="I36" s="152">
        <v>0.15</v>
      </c>
      <c r="J36" s="151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49</v>
      </c>
      <c r="F37" s="151">
        <f>ROUND((SUM(BI82:BI130)),2)</f>
        <v>0</v>
      </c>
      <c r="G37" s="40"/>
      <c r="H37" s="40"/>
      <c r="I37" s="152">
        <v>0</v>
      </c>
      <c r="J37" s="151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3"/>
      <c r="D39" s="154" t="s">
        <v>50</v>
      </c>
      <c r="E39" s="155"/>
      <c r="F39" s="155"/>
      <c r="G39" s="156" t="s">
        <v>51</v>
      </c>
      <c r="H39" s="157" t="s">
        <v>52</v>
      </c>
      <c r="I39" s="155"/>
      <c r="J39" s="158">
        <f>SUM(J30:J37)</f>
        <v>0</v>
      </c>
      <c r="K39" s="159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176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4" t="str">
        <f>E7</f>
        <v>Horácké divadlo Jihlava - oprava garáží Gorkého 13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105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ALFA-34903 - vedlejší a ostatní náklady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Jihlava</v>
      </c>
      <c r="G52" s="42"/>
      <c r="H52" s="42"/>
      <c r="I52" s="34" t="s">
        <v>24</v>
      </c>
      <c r="J52" s="74" t="str">
        <f>IF(J12="","",J12)</f>
        <v>6. 6. 2023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Kraj Vysočina, Žižkova 1882/57, Jihlava</v>
      </c>
      <c r="G54" s="42"/>
      <c r="H54" s="42"/>
      <c r="I54" s="34" t="s">
        <v>33</v>
      </c>
      <c r="J54" s="38" t="str">
        <f>E21</f>
        <v>Atelier Alfa spol. s r.o., Jihlava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 xml:space="preserve"> 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5" t="s">
        <v>177</v>
      </c>
      <c r="D57" s="166"/>
      <c r="E57" s="166"/>
      <c r="F57" s="166"/>
      <c r="G57" s="166"/>
      <c r="H57" s="166"/>
      <c r="I57" s="166"/>
      <c r="J57" s="167" t="s">
        <v>178</v>
      </c>
      <c r="K57" s="166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8" t="s">
        <v>72</v>
      </c>
      <c r="D59" s="42"/>
      <c r="E59" s="42"/>
      <c r="F59" s="42"/>
      <c r="G59" s="42"/>
      <c r="H59" s="42"/>
      <c r="I59" s="42"/>
      <c r="J59" s="104">
        <f>J82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179</v>
      </c>
    </row>
    <row r="60" spans="1:31" s="9" customFormat="1" ht="24.95" customHeight="1">
      <c r="A60" s="9"/>
      <c r="B60" s="169"/>
      <c r="C60" s="170"/>
      <c r="D60" s="171" t="s">
        <v>1499</v>
      </c>
      <c r="E60" s="172"/>
      <c r="F60" s="172"/>
      <c r="G60" s="172"/>
      <c r="H60" s="172"/>
      <c r="I60" s="172"/>
      <c r="J60" s="173">
        <f>J83</f>
        <v>0</v>
      </c>
      <c r="K60" s="170"/>
      <c r="L60" s="17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5"/>
      <c r="C61" s="176"/>
      <c r="D61" s="177" t="s">
        <v>1500</v>
      </c>
      <c r="E61" s="178"/>
      <c r="F61" s="178"/>
      <c r="G61" s="178"/>
      <c r="H61" s="178"/>
      <c r="I61" s="178"/>
      <c r="J61" s="179">
        <f>J84</f>
        <v>0</v>
      </c>
      <c r="K61" s="176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5"/>
      <c r="C62" s="176"/>
      <c r="D62" s="177" t="s">
        <v>1501</v>
      </c>
      <c r="E62" s="178"/>
      <c r="F62" s="178"/>
      <c r="G62" s="178"/>
      <c r="H62" s="178"/>
      <c r="I62" s="178"/>
      <c r="J62" s="179">
        <f>J94</f>
        <v>0</v>
      </c>
      <c r="K62" s="176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40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13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6.95" customHeight="1">
      <c r="A64" s="40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13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pans="1:31" s="2" customFormat="1" ht="6.95" customHeight="1">
      <c r="A68" s="40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13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4.95" customHeight="1">
      <c r="A69" s="40"/>
      <c r="B69" s="41"/>
      <c r="C69" s="25" t="s">
        <v>200</v>
      </c>
      <c r="D69" s="42"/>
      <c r="E69" s="42"/>
      <c r="F69" s="42"/>
      <c r="G69" s="42"/>
      <c r="H69" s="42"/>
      <c r="I69" s="42"/>
      <c r="J69" s="42"/>
      <c r="K69" s="42"/>
      <c r="L69" s="13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16</v>
      </c>
      <c r="D71" s="42"/>
      <c r="E71" s="42"/>
      <c r="F71" s="42"/>
      <c r="G71" s="42"/>
      <c r="H71" s="42"/>
      <c r="I71" s="42"/>
      <c r="J71" s="42"/>
      <c r="K71" s="42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164" t="str">
        <f>E7</f>
        <v>Horácké divadlo Jihlava - oprava garáží Gorkého 13</v>
      </c>
      <c r="F72" s="34"/>
      <c r="G72" s="34"/>
      <c r="H72" s="34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105</v>
      </c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71" t="str">
        <f>E9</f>
        <v>ALFA-34903 - vedlejší a ostatní náklady</v>
      </c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22</v>
      </c>
      <c r="D76" s="42"/>
      <c r="E76" s="42"/>
      <c r="F76" s="29" t="str">
        <f>F12</f>
        <v>Jihlava</v>
      </c>
      <c r="G76" s="42"/>
      <c r="H76" s="42"/>
      <c r="I76" s="34" t="s">
        <v>24</v>
      </c>
      <c r="J76" s="74" t="str">
        <f>IF(J12="","",J12)</f>
        <v>6. 6. 2023</v>
      </c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5.65" customHeight="1">
      <c r="A78" s="40"/>
      <c r="B78" s="41"/>
      <c r="C78" s="34" t="s">
        <v>26</v>
      </c>
      <c r="D78" s="42"/>
      <c r="E78" s="42"/>
      <c r="F78" s="29" t="str">
        <f>E15</f>
        <v>Kraj Vysočina, Žižkova 1882/57, Jihlava</v>
      </c>
      <c r="G78" s="42"/>
      <c r="H78" s="42"/>
      <c r="I78" s="34" t="s">
        <v>33</v>
      </c>
      <c r="J78" s="38" t="str">
        <f>E21</f>
        <v>Atelier Alfa spol. s r.o., Jihlava</v>
      </c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31</v>
      </c>
      <c r="D79" s="42"/>
      <c r="E79" s="42"/>
      <c r="F79" s="29" t="str">
        <f>IF(E18="","",E18)</f>
        <v>Vyplň údaj</v>
      </c>
      <c r="G79" s="42"/>
      <c r="H79" s="42"/>
      <c r="I79" s="34" t="s">
        <v>36</v>
      </c>
      <c r="J79" s="38" t="str">
        <f>E24</f>
        <v xml:space="preserve"> </v>
      </c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0.3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11" customFormat="1" ht="29.25" customHeight="1">
      <c r="A81" s="181"/>
      <c r="B81" s="182"/>
      <c r="C81" s="183" t="s">
        <v>201</v>
      </c>
      <c r="D81" s="184" t="s">
        <v>59</v>
      </c>
      <c r="E81" s="184" t="s">
        <v>55</v>
      </c>
      <c r="F81" s="184" t="s">
        <v>56</v>
      </c>
      <c r="G81" s="184" t="s">
        <v>202</v>
      </c>
      <c r="H81" s="184" t="s">
        <v>203</v>
      </c>
      <c r="I81" s="184" t="s">
        <v>204</v>
      </c>
      <c r="J81" s="184" t="s">
        <v>178</v>
      </c>
      <c r="K81" s="185" t="s">
        <v>205</v>
      </c>
      <c r="L81" s="186"/>
      <c r="M81" s="94" t="s">
        <v>28</v>
      </c>
      <c r="N81" s="95" t="s">
        <v>44</v>
      </c>
      <c r="O81" s="95" t="s">
        <v>206</v>
      </c>
      <c r="P81" s="95" t="s">
        <v>207</v>
      </c>
      <c r="Q81" s="95" t="s">
        <v>208</v>
      </c>
      <c r="R81" s="95" t="s">
        <v>209</v>
      </c>
      <c r="S81" s="95" t="s">
        <v>210</v>
      </c>
      <c r="T81" s="96" t="s">
        <v>211</v>
      </c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</row>
    <row r="82" spans="1:63" s="2" customFormat="1" ht="22.8" customHeight="1">
      <c r="A82" s="40"/>
      <c r="B82" s="41"/>
      <c r="C82" s="101" t="s">
        <v>212</v>
      </c>
      <c r="D82" s="42"/>
      <c r="E82" s="42"/>
      <c r="F82" s="42"/>
      <c r="G82" s="42"/>
      <c r="H82" s="42"/>
      <c r="I82" s="42"/>
      <c r="J82" s="187">
        <f>BK82</f>
        <v>0</v>
      </c>
      <c r="K82" s="42"/>
      <c r="L82" s="46"/>
      <c r="M82" s="97"/>
      <c r="N82" s="188"/>
      <c r="O82" s="98"/>
      <c r="P82" s="189">
        <f>P83</f>
        <v>0</v>
      </c>
      <c r="Q82" s="98"/>
      <c r="R82" s="189">
        <f>R83</f>
        <v>0</v>
      </c>
      <c r="S82" s="98"/>
      <c r="T82" s="190">
        <f>T83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19" t="s">
        <v>73</v>
      </c>
      <c r="AU82" s="19" t="s">
        <v>179</v>
      </c>
      <c r="BK82" s="191">
        <f>BK83</f>
        <v>0</v>
      </c>
    </row>
    <row r="83" spans="1:63" s="12" customFormat="1" ht="25.9" customHeight="1">
      <c r="A83" s="12"/>
      <c r="B83" s="192"/>
      <c r="C83" s="193"/>
      <c r="D83" s="194" t="s">
        <v>73</v>
      </c>
      <c r="E83" s="195" t="s">
        <v>1502</v>
      </c>
      <c r="F83" s="195" t="s">
        <v>1503</v>
      </c>
      <c r="G83" s="193"/>
      <c r="H83" s="193"/>
      <c r="I83" s="196"/>
      <c r="J83" s="197">
        <f>BK83</f>
        <v>0</v>
      </c>
      <c r="K83" s="193"/>
      <c r="L83" s="198"/>
      <c r="M83" s="199"/>
      <c r="N83" s="200"/>
      <c r="O83" s="200"/>
      <c r="P83" s="201">
        <f>P84+P94</f>
        <v>0</v>
      </c>
      <c r="Q83" s="200"/>
      <c r="R83" s="201">
        <f>R84+R94</f>
        <v>0</v>
      </c>
      <c r="S83" s="200"/>
      <c r="T83" s="202">
        <f>T84+T94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3" t="s">
        <v>222</v>
      </c>
      <c r="AT83" s="204" t="s">
        <v>73</v>
      </c>
      <c r="AU83" s="204" t="s">
        <v>74</v>
      </c>
      <c r="AY83" s="203" t="s">
        <v>215</v>
      </c>
      <c r="BK83" s="205">
        <f>BK84+BK94</f>
        <v>0</v>
      </c>
    </row>
    <row r="84" spans="1:63" s="12" customFormat="1" ht="22.8" customHeight="1">
      <c r="A84" s="12"/>
      <c r="B84" s="192"/>
      <c r="C84" s="193"/>
      <c r="D84" s="194" t="s">
        <v>73</v>
      </c>
      <c r="E84" s="206" t="s">
        <v>1504</v>
      </c>
      <c r="F84" s="206" t="s">
        <v>1503</v>
      </c>
      <c r="G84" s="193"/>
      <c r="H84" s="193"/>
      <c r="I84" s="196"/>
      <c r="J84" s="207">
        <f>BK84</f>
        <v>0</v>
      </c>
      <c r="K84" s="193"/>
      <c r="L84" s="198"/>
      <c r="M84" s="199"/>
      <c r="N84" s="200"/>
      <c r="O84" s="200"/>
      <c r="P84" s="201">
        <f>SUM(P85:P93)</f>
        <v>0</v>
      </c>
      <c r="Q84" s="200"/>
      <c r="R84" s="201">
        <f>SUM(R85:R93)</f>
        <v>0</v>
      </c>
      <c r="S84" s="200"/>
      <c r="T84" s="202">
        <f>SUM(T85:T93)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3" t="s">
        <v>222</v>
      </c>
      <c r="AT84" s="204" t="s">
        <v>73</v>
      </c>
      <c r="AU84" s="204" t="s">
        <v>82</v>
      </c>
      <c r="AY84" s="203" t="s">
        <v>215</v>
      </c>
      <c r="BK84" s="205">
        <f>SUM(BK85:BK93)</f>
        <v>0</v>
      </c>
    </row>
    <row r="85" spans="1:65" s="2" customFormat="1" ht="16.5" customHeight="1">
      <c r="A85" s="40"/>
      <c r="B85" s="41"/>
      <c r="C85" s="208" t="s">
        <v>82</v>
      </c>
      <c r="D85" s="208" t="s">
        <v>217</v>
      </c>
      <c r="E85" s="209" t="s">
        <v>1505</v>
      </c>
      <c r="F85" s="210" t="s">
        <v>1506</v>
      </c>
      <c r="G85" s="211" t="s">
        <v>1507</v>
      </c>
      <c r="H85" s="212">
        <v>1</v>
      </c>
      <c r="I85" s="213"/>
      <c r="J85" s="214">
        <f>ROUND(I85*H85,2)</f>
        <v>0</v>
      </c>
      <c r="K85" s="210" t="s">
        <v>28</v>
      </c>
      <c r="L85" s="46"/>
      <c r="M85" s="215" t="s">
        <v>28</v>
      </c>
      <c r="N85" s="216" t="s">
        <v>45</v>
      </c>
      <c r="O85" s="86"/>
      <c r="P85" s="217">
        <f>O85*H85</f>
        <v>0</v>
      </c>
      <c r="Q85" s="217">
        <v>0</v>
      </c>
      <c r="R85" s="217">
        <f>Q85*H85</f>
        <v>0</v>
      </c>
      <c r="S85" s="217">
        <v>0</v>
      </c>
      <c r="T85" s="218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19" t="s">
        <v>1508</v>
      </c>
      <c r="AT85" s="219" t="s">
        <v>217</v>
      </c>
      <c r="AU85" s="219" t="s">
        <v>84</v>
      </c>
      <c r="AY85" s="19" t="s">
        <v>215</v>
      </c>
      <c r="BE85" s="220">
        <f>IF(N85="základní",J85,0)</f>
        <v>0</v>
      </c>
      <c r="BF85" s="220">
        <f>IF(N85="snížená",J85,0)</f>
        <v>0</v>
      </c>
      <c r="BG85" s="220">
        <f>IF(N85="zákl. přenesená",J85,0)</f>
        <v>0</v>
      </c>
      <c r="BH85" s="220">
        <f>IF(N85="sníž. přenesená",J85,0)</f>
        <v>0</v>
      </c>
      <c r="BI85" s="220">
        <f>IF(N85="nulová",J85,0)</f>
        <v>0</v>
      </c>
      <c r="BJ85" s="19" t="s">
        <v>82</v>
      </c>
      <c r="BK85" s="220">
        <f>ROUND(I85*H85,2)</f>
        <v>0</v>
      </c>
      <c r="BL85" s="19" t="s">
        <v>1508</v>
      </c>
      <c r="BM85" s="219" t="s">
        <v>1509</v>
      </c>
    </row>
    <row r="86" spans="1:51" s="13" customFormat="1" ht="12">
      <c r="A86" s="13"/>
      <c r="B86" s="226"/>
      <c r="C86" s="227"/>
      <c r="D86" s="228" t="s">
        <v>226</v>
      </c>
      <c r="E86" s="229" t="s">
        <v>28</v>
      </c>
      <c r="F86" s="230" t="s">
        <v>1510</v>
      </c>
      <c r="G86" s="227"/>
      <c r="H86" s="229" t="s">
        <v>28</v>
      </c>
      <c r="I86" s="231"/>
      <c r="J86" s="227"/>
      <c r="K86" s="227"/>
      <c r="L86" s="232"/>
      <c r="M86" s="233"/>
      <c r="N86" s="234"/>
      <c r="O86" s="234"/>
      <c r="P86" s="234"/>
      <c r="Q86" s="234"/>
      <c r="R86" s="234"/>
      <c r="S86" s="234"/>
      <c r="T86" s="235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36" t="s">
        <v>226</v>
      </c>
      <c r="AU86" s="236" t="s">
        <v>84</v>
      </c>
      <c r="AV86" s="13" t="s">
        <v>82</v>
      </c>
      <c r="AW86" s="13" t="s">
        <v>35</v>
      </c>
      <c r="AX86" s="13" t="s">
        <v>74</v>
      </c>
      <c r="AY86" s="236" t="s">
        <v>215</v>
      </c>
    </row>
    <row r="87" spans="1:51" s="14" customFormat="1" ht="12">
      <c r="A87" s="14"/>
      <c r="B87" s="237"/>
      <c r="C87" s="238"/>
      <c r="D87" s="228" t="s">
        <v>226</v>
      </c>
      <c r="E87" s="239" t="s">
        <v>28</v>
      </c>
      <c r="F87" s="240" t="s">
        <v>82</v>
      </c>
      <c r="G87" s="238"/>
      <c r="H87" s="241">
        <v>1</v>
      </c>
      <c r="I87" s="242"/>
      <c r="J87" s="238"/>
      <c r="K87" s="238"/>
      <c r="L87" s="243"/>
      <c r="M87" s="244"/>
      <c r="N87" s="245"/>
      <c r="O87" s="245"/>
      <c r="P87" s="245"/>
      <c r="Q87" s="245"/>
      <c r="R87" s="245"/>
      <c r="S87" s="245"/>
      <c r="T87" s="246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47" t="s">
        <v>226</v>
      </c>
      <c r="AU87" s="247" t="s">
        <v>84</v>
      </c>
      <c r="AV87" s="14" t="s">
        <v>84</v>
      </c>
      <c r="AW87" s="14" t="s">
        <v>35</v>
      </c>
      <c r="AX87" s="14" t="s">
        <v>82</v>
      </c>
      <c r="AY87" s="247" t="s">
        <v>215</v>
      </c>
    </row>
    <row r="88" spans="1:65" s="2" customFormat="1" ht="16.5" customHeight="1">
      <c r="A88" s="40"/>
      <c r="B88" s="41"/>
      <c r="C88" s="208" t="s">
        <v>84</v>
      </c>
      <c r="D88" s="208" t="s">
        <v>217</v>
      </c>
      <c r="E88" s="209" t="s">
        <v>1511</v>
      </c>
      <c r="F88" s="210" t="s">
        <v>1512</v>
      </c>
      <c r="G88" s="211" t="s">
        <v>1507</v>
      </c>
      <c r="H88" s="212">
        <v>1</v>
      </c>
      <c r="I88" s="213"/>
      <c r="J88" s="214">
        <f>ROUND(I88*H88,2)</f>
        <v>0</v>
      </c>
      <c r="K88" s="210" t="s">
        <v>28</v>
      </c>
      <c r="L88" s="46"/>
      <c r="M88" s="215" t="s">
        <v>28</v>
      </c>
      <c r="N88" s="216" t="s">
        <v>45</v>
      </c>
      <c r="O88" s="86"/>
      <c r="P88" s="217">
        <f>O88*H88</f>
        <v>0</v>
      </c>
      <c r="Q88" s="217">
        <v>0</v>
      </c>
      <c r="R88" s="217">
        <f>Q88*H88</f>
        <v>0</v>
      </c>
      <c r="S88" s="217">
        <v>0</v>
      </c>
      <c r="T88" s="218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9" t="s">
        <v>1508</v>
      </c>
      <c r="AT88" s="219" t="s">
        <v>217</v>
      </c>
      <c r="AU88" s="219" t="s">
        <v>84</v>
      </c>
      <c r="AY88" s="19" t="s">
        <v>215</v>
      </c>
      <c r="BE88" s="220">
        <f>IF(N88="základní",J88,0)</f>
        <v>0</v>
      </c>
      <c r="BF88" s="220">
        <f>IF(N88="snížená",J88,0)</f>
        <v>0</v>
      </c>
      <c r="BG88" s="220">
        <f>IF(N88="zákl. přenesená",J88,0)</f>
        <v>0</v>
      </c>
      <c r="BH88" s="220">
        <f>IF(N88="sníž. přenesená",J88,0)</f>
        <v>0</v>
      </c>
      <c r="BI88" s="220">
        <f>IF(N88="nulová",J88,0)</f>
        <v>0</v>
      </c>
      <c r="BJ88" s="19" t="s">
        <v>82</v>
      </c>
      <c r="BK88" s="220">
        <f>ROUND(I88*H88,2)</f>
        <v>0</v>
      </c>
      <c r="BL88" s="19" t="s">
        <v>1508</v>
      </c>
      <c r="BM88" s="219" t="s">
        <v>1513</v>
      </c>
    </row>
    <row r="89" spans="1:51" s="13" customFormat="1" ht="12">
      <c r="A89" s="13"/>
      <c r="B89" s="226"/>
      <c r="C89" s="227"/>
      <c r="D89" s="228" t="s">
        <v>226</v>
      </c>
      <c r="E89" s="229" t="s">
        <v>28</v>
      </c>
      <c r="F89" s="230" t="s">
        <v>1514</v>
      </c>
      <c r="G89" s="227"/>
      <c r="H89" s="229" t="s">
        <v>28</v>
      </c>
      <c r="I89" s="231"/>
      <c r="J89" s="227"/>
      <c r="K89" s="227"/>
      <c r="L89" s="232"/>
      <c r="M89" s="233"/>
      <c r="N89" s="234"/>
      <c r="O89" s="234"/>
      <c r="P89" s="234"/>
      <c r="Q89" s="234"/>
      <c r="R89" s="234"/>
      <c r="S89" s="234"/>
      <c r="T89" s="235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6" t="s">
        <v>226</v>
      </c>
      <c r="AU89" s="236" t="s">
        <v>84</v>
      </c>
      <c r="AV89" s="13" t="s">
        <v>82</v>
      </c>
      <c r="AW89" s="13" t="s">
        <v>35</v>
      </c>
      <c r="AX89" s="13" t="s">
        <v>74</v>
      </c>
      <c r="AY89" s="236" t="s">
        <v>215</v>
      </c>
    </row>
    <row r="90" spans="1:51" s="14" customFormat="1" ht="12">
      <c r="A90" s="14"/>
      <c r="B90" s="237"/>
      <c r="C90" s="238"/>
      <c r="D90" s="228" t="s">
        <v>226</v>
      </c>
      <c r="E90" s="239" t="s">
        <v>28</v>
      </c>
      <c r="F90" s="240" t="s">
        <v>82</v>
      </c>
      <c r="G90" s="238"/>
      <c r="H90" s="241">
        <v>1</v>
      </c>
      <c r="I90" s="242"/>
      <c r="J90" s="238"/>
      <c r="K90" s="238"/>
      <c r="L90" s="243"/>
      <c r="M90" s="244"/>
      <c r="N90" s="245"/>
      <c r="O90" s="245"/>
      <c r="P90" s="245"/>
      <c r="Q90" s="245"/>
      <c r="R90" s="245"/>
      <c r="S90" s="245"/>
      <c r="T90" s="246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7" t="s">
        <v>226</v>
      </c>
      <c r="AU90" s="247" t="s">
        <v>84</v>
      </c>
      <c r="AV90" s="14" t="s">
        <v>84</v>
      </c>
      <c r="AW90" s="14" t="s">
        <v>35</v>
      </c>
      <c r="AX90" s="14" t="s">
        <v>82</v>
      </c>
      <c r="AY90" s="247" t="s">
        <v>215</v>
      </c>
    </row>
    <row r="91" spans="1:65" s="2" customFormat="1" ht="24.15" customHeight="1">
      <c r="A91" s="40"/>
      <c r="B91" s="41"/>
      <c r="C91" s="208" t="s">
        <v>240</v>
      </c>
      <c r="D91" s="208" t="s">
        <v>217</v>
      </c>
      <c r="E91" s="209" t="s">
        <v>1515</v>
      </c>
      <c r="F91" s="210" t="s">
        <v>1516</v>
      </c>
      <c r="G91" s="211" t="s">
        <v>1507</v>
      </c>
      <c r="H91" s="212">
        <v>1</v>
      </c>
      <c r="I91" s="213"/>
      <c r="J91" s="214">
        <f>ROUND(I91*H91,2)</f>
        <v>0</v>
      </c>
      <c r="K91" s="210" t="s">
        <v>28</v>
      </c>
      <c r="L91" s="46"/>
      <c r="M91" s="215" t="s">
        <v>28</v>
      </c>
      <c r="N91" s="216" t="s">
        <v>45</v>
      </c>
      <c r="O91" s="86"/>
      <c r="P91" s="217">
        <f>O91*H91</f>
        <v>0</v>
      </c>
      <c r="Q91" s="217">
        <v>0</v>
      </c>
      <c r="R91" s="217">
        <f>Q91*H91</f>
        <v>0</v>
      </c>
      <c r="S91" s="217">
        <v>0</v>
      </c>
      <c r="T91" s="218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9" t="s">
        <v>1508</v>
      </c>
      <c r="AT91" s="219" t="s">
        <v>217</v>
      </c>
      <c r="AU91" s="219" t="s">
        <v>84</v>
      </c>
      <c r="AY91" s="19" t="s">
        <v>215</v>
      </c>
      <c r="BE91" s="220">
        <f>IF(N91="základní",J91,0)</f>
        <v>0</v>
      </c>
      <c r="BF91" s="220">
        <f>IF(N91="snížená",J91,0)</f>
        <v>0</v>
      </c>
      <c r="BG91" s="220">
        <f>IF(N91="zákl. přenesená",J91,0)</f>
        <v>0</v>
      </c>
      <c r="BH91" s="220">
        <f>IF(N91="sníž. přenesená",J91,0)</f>
        <v>0</v>
      </c>
      <c r="BI91" s="220">
        <f>IF(N91="nulová",J91,0)</f>
        <v>0</v>
      </c>
      <c r="BJ91" s="19" t="s">
        <v>82</v>
      </c>
      <c r="BK91" s="220">
        <f>ROUND(I91*H91,2)</f>
        <v>0</v>
      </c>
      <c r="BL91" s="19" t="s">
        <v>1508</v>
      </c>
      <c r="BM91" s="219" t="s">
        <v>1517</v>
      </c>
    </row>
    <row r="92" spans="1:51" s="13" customFormat="1" ht="12">
      <c r="A92" s="13"/>
      <c r="B92" s="226"/>
      <c r="C92" s="227"/>
      <c r="D92" s="228" t="s">
        <v>226</v>
      </c>
      <c r="E92" s="229" t="s">
        <v>28</v>
      </c>
      <c r="F92" s="230" t="s">
        <v>1518</v>
      </c>
      <c r="G92" s="227"/>
      <c r="H92" s="229" t="s">
        <v>28</v>
      </c>
      <c r="I92" s="231"/>
      <c r="J92" s="227"/>
      <c r="K92" s="227"/>
      <c r="L92" s="232"/>
      <c r="M92" s="233"/>
      <c r="N92" s="234"/>
      <c r="O92" s="234"/>
      <c r="P92" s="234"/>
      <c r="Q92" s="234"/>
      <c r="R92" s="234"/>
      <c r="S92" s="234"/>
      <c r="T92" s="23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6" t="s">
        <v>226</v>
      </c>
      <c r="AU92" s="236" t="s">
        <v>84</v>
      </c>
      <c r="AV92" s="13" t="s">
        <v>82</v>
      </c>
      <c r="AW92" s="13" t="s">
        <v>35</v>
      </c>
      <c r="AX92" s="13" t="s">
        <v>74</v>
      </c>
      <c r="AY92" s="236" t="s">
        <v>215</v>
      </c>
    </row>
    <row r="93" spans="1:51" s="14" customFormat="1" ht="12">
      <c r="A93" s="14"/>
      <c r="B93" s="237"/>
      <c r="C93" s="238"/>
      <c r="D93" s="228" t="s">
        <v>226</v>
      </c>
      <c r="E93" s="239" t="s">
        <v>28</v>
      </c>
      <c r="F93" s="240" t="s">
        <v>82</v>
      </c>
      <c r="G93" s="238"/>
      <c r="H93" s="241">
        <v>1</v>
      </c>
      <c r="I93" s="242"/>
      <c r="J93" s="238"/>
      <c r="K93" s="238"/>
      <c r="L93" s="243"/>
      <c r="M93" s="244"/>
      <c r="N93" s="245"/>
      <c r="O93" s="245"/>
      <c r="P93" s="245"/>
      <c r="Q93" s="245"/>
      <c r="R93" s="245"/>
      <c r="S93" s="245"/>
      <c r="T93" s="246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7" t="s">
        <v>226</v>
      </c>
      <c r="AU93" s="247" t="s">
        <v>84</v>
      </c>
      <c r="AV93" s="14" t="s">
        <v>84</v>
      </c>
      <c r="AW93" s="14" t="s">
        <v>35</v>
      </c>
      <c r="AX93" s="14" t="s">
        <v>82</v>
      </c>
      <c r="AY93" s="247" t="s">
        <v>215</v>
      </c>
    </row>
    <row r="94" spans="1:63" s="12" customFormat="1" ht="22.8" customHeight="1">
      <c r="A94" s="12"/>
      <c r="B94" s="192"/>
      <c r="C94" s="193"/>
      <c r="D94" s="194" t="s">
        <v>73</v>
      </c>
      <c r="E94" s="206" t="s">
        <v>1519</v>
      </c>
      <c r="F94" s="206" t="s">
        <v>1520</v>
      </c>
      <c r="G94" s="193"/>
      <c r="H94" s="193"/>
      <c r="I94" s="196"/>
      <c r="J94" s="207">
        <f>BK94</f>
        <v>0</v>
      </c>
      <c r="K94" s="193"/>
      <c r="L94" s="198"/>
      <c r="M94" s="199"/>
      <c r="N94" s="200"/>
      <c r="O94" s="200"/>
      <c r="P94" s="201">
        <f>SUM(P95:P130)</f>
        <v>0</v>
      </c>
      <c r="Q94" s="200"/>
      <c r="R94" s="201">
        <f>SUM(R95:R130)</f>
        <v>0</v>
      </c>
      <c r="S94" s="200"/>
      <c r="T94" s="202">
        <f>SUM(T95:T130)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3" t="s">
        <v>222</v>
      </c>
      <c r="AT94" s="204" t="s">
        <v>73</v>
      </c>
      <c r="AU94" s="204" t="s">
        <v>82</v>
      </c>
      <c r="AY94" s="203" t="s">
        <v>215</v>
      </c>
      <c r="BK94" s="205">
        <f>SUM(BK95:BK130)</f>
        <v>0</v>
      </c>
    </row>
    <row r="95" spans="1:65" s="2" customFormat="1" ht="16.5" customHeight="1">
      <c r="A95" s="40"/>
      <c r="B95" s="41"/>
      <c r="C95" s="208" t="s">
        <v>222</v>
      </c>
      <c r="D95" s="208" t="s">
        <v>217</v>
      </c>
      <c r="E95" s="209" t="s">
        <v>1521</v>
      </c>
      <c r="F95" s="210" t="s">
        <v>1522</v>
      </c>
      <c r="G95" s="211" t="s">
        <v>1507</v>
      </c>
      <c r="H95" s="212">
        <v>1</v>
      </c>
      <c r="I95" s="213"/>
      <c r="J95" s="214">
        <f>ROUND(I95*H95,2)</f>
        <v>0</v>
      </c>
      <c r="K95" s="210" t="s">
        <v>28</v>
      </c>
      <c r="L95" s="46"/>
      <c r="M95" s="215" t="s">
        <v>28</v>
      </c>
      <c r="N95" s="216" t="s">
        <v>45</v>
      </c>
      <c r="O95" s="86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9" t="s">
        <v>1508</v>
      </c>
      <c r="AT95" s="219" t="s">
        <v>217</v>
      </c>
      <c r="AU95" s="219" t="s">
        <v>84</v>
      </c>
      <c r="AY95" s="19" t="s">
        <v>215</v>
      </c>
      <c r="BE95" s="220">
        <f>IF(N95="základní",J95,0)</f>
        <v>0</v>
      </c>
      <c r="BF95" s="220">
        <f>IF(N95="snížená",J95,0)</f>
        <v>0</v>
      </c>
      <c r="BG95" s="220">
        <f>IF(N95="zákl. přenesená",J95,0)</f>
        <v>0</v>
      </c>
      <c r="BH95" s="220">
        <f>IF(N95="sníž. přenesená",J95,0)</f>
        <v>0</v>
      </c>
      <c r="BI95" s="220">
        <f>IF(N95="nulová",J95,0)</f>
        <v>0</v>
      </c>
      <c r="BJ95" s="19" t="s">
        <v>82</v>
      </c>
      <c r="BK95" s="220">
        <f>ROUND(I95*H95,2)</f>
        <v>0</v>
      </c>
      <c r="BL95" s="19" t="s">
        <v>1508</v>
      </c>
      <c r="BM95" s="219" t="s">
        <v>1523</v>
      </c>
    </row>
    <row r="96" spans="1:51" s="13" customFormat="1" ht="12">
      <c r="A96" s="13"/>
      <c r="B96" s="226"/>
      <c r="C96" s="227"/>
      <c r="D96" s="228" t="s">
        <v>226</v>
      </c>
      <c r="E96" s="229" t="s">
        <v>28</v>
      </c>
      <c r="F96" s="230" t="s">
        <v>1524</v>
      </c>
      <c r="G96" s="227"/>
      <c r="H96" s="229" t="s">
        <v>28</v>
      </c>
      <c r="I96" s="231"/>
      <c r="J96" s="227"/>
      <c r="K96" s="227"/>
      <c r="L96" s="232"/>
      <c r="M96" s="233"/>
      <c r="N96" s="234"/>
      <c r="O96" s="234"/>
      <c r="P96" s="234"/>
      <c r="Q96" s="234"/>
      <c r="R96" s="234"/>
      <c r="S96" s="234"/>
      <c r="T96" s="23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6" t="s">
        <v>226</v>
      </c>
      <c r="AU96" s="236" t="s">
        <v>84</v>
      </c>
      <c r="AV96" s="13" t="s">
        <v>82</v>
      </c>
      <c r="AW96" s="13" t="s">
        <v>35</v>
      </c>
      <c r="AX96" s="13" t="s">
        <v>74</v>
      </c>
      <c r="AY96" s="236" t="s">
        <v>215</v>
      </c>
    </row>
    <row r="97" spans="1:51" s="13" customFormat="1" ht="12">
      <c r="A97" s="13"/>
      <c r="B97" s="226"/>
      <c r="C97" s="227"/>
      <c r="D97" s="228" t="s">
        <v>226</v>
      </c>
      <c r="E97" s="229" t="s">
        <v>28</v>
      </c>
      <c r="F97" s="230" t="s">
        <v>1525</v>
      </c>
      <c r="G97" s="227"/>
      <c r="H97" s="229" t="s">
        <v>28</v>
      </c>
      <c r="I97" s="231"/>
      <c r="J97" s="227"/>
      <c r="K97" s="227"/>
      <c r="L97" s="232"/>
      <c r="M97" s="233"/>
      <c r="N97" s="234"/>
      <c r="O97" s="234"/>
      <c r="P97" s="234"/>
      <c r="Q97" s="234"/>
      <c r="R97" s="234"/>
      <c r="S97" s="234"/>
      <c r="T97" s="23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6" t="s">
        <v>226</v>
      </c>
      <c r="AU97" s="236" t="s">
        <v>84</v>
      </c>
      <c r="AV97" s="13" t="s">
        <v>82</v>
      </c>
      <c r="AW97" s="13" t="s">
        <v>35</v>
      </c>
      <c r="AX97" s="13" t="s">
        <v>74</v>
      </c>
      <c r="AY97" s="236" t="s">
        <v>215</v>
      </c>
    </row>
    <row r="98" spans="1:51" s="13" customFormat="1" ht="12">
      <c r="A98" s="13"/>
      <c r="B98" s="226"/>
      <c r="C98" s="227"/>
      <c r="D98" s="228" t="s">
        <v>226</v>
      </c>
      <c r="E98" s="229" t="s">
        <v>28</v>
      </c>
      <c r="F98" s="230" t="s">
        <v>1526</v>
      </c>
      <c r="G98" s="227"/>
      <c r="H98" s="229" t="s">
        <v>28</v>
      </c>
      <c r="I98" s="231"/>
      <c r="J98" s="227"/>
      <c r="K98" s="227"/>
      <c r="L98" s="232"/>
      <c r="M98" s="233"/>
      <c r="N98" s="234"/>
      <c r="O98" s="234"/>
      <c r="P98" s="234"/>
      <c r="Q98" s="234"/>
      <c r="R98" s="234"/>
      <c r="S98" s="234"/>
      <c r="T98" s="23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6" t="s">
        <v>226</v>
      </c>
      <c r="AU98" s="236" t="s">
        <v>84</v>
      </c>
      <c r="AV98" s="13" t="s">
        <v>82</v>
      </c>
      <c r="AW98" s="13" t="s">
        <v>35</v>
      </c>
      <c r="AX98" s="13" t="s">
        <v>74</v>
      </c>
      <c r="AY98" s="236" t="s">
        <v>215</v>
      </c>
    </row>
    <row r="99" spans="1:51" s="13" customFormat="1" ht="12">
      <c r="A99" s="13"/>
      <c r="B99" s="226"/>
      <c r="C99" s="227"/>
      <c r="D99" s="228" t="s">
        <v>226</v>
      </c>
      <c r="E99" s="229" t="s">
        <v>28</v>
      </c>
      <c r="F99" s="230" t="s">
        <v>1527</v>
      </c>
      <c r="G99" s="227"/>
      <c r="H99" s="229" t="s">
        <v>28</v>
      </c>
      <c r="I99" s="231"/>
      <c r="J99" s="227"/>
      <c r="K99" s="227"/>
      <c r="L99" s="232"/>
      <c r="M99" s="233"/>
      <c r="N99" s="234"/>
      <c r="O99" s="234"/>
      <c r="P99" s="234"/>
      <c r="Q99" s="234"/>
      <c r="R99" s="234"/>
      <c r="S99" s="234"/>
      <c r="T99" s="23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6" t="s">
        <v>226</v>
      </c>
      <c r="AU99" s="236" t="s">
        <v>84</v>
      </c>
      <c r="AV99" s="13" t="s">
        <v>82</v>
      </c>
      <c r="AW99" s="13" t="s">
        <v>35</v>
      </c>
      <c r="AX99" s="13" t="s">
        <v>74</v>
      </c>
      <c r="AY99" s="236" t="s">
        <v>215</v>
      </c>
    </row>
    <row r="100" spans="1:51" s="13" customFormat="1" ht="12">
      <c r="A100" s="13"/>
      <c r="B100" s="226"/>
      <c r="C100" s="227"/>
      <c r="D100" s="228" t="s">
        <v>226</v>
      </c>
      <c r="E100" s="229" t="s">
        <v>28</v>
      </c>
      <c r="F100" s="230" t="s">
        <v>1528</v>
      </c>
      <c r="G100" s="227"/>
      <c r="H100" s="229" t="s">
        <v>28</v>
      </c>
      <c r="I100" s="231"/>
      <c r="J100" s="227"/>
      <c r="K100" s="227"/>
      <c r="L100" s="232"/>
      <c r="M100" s="233"/>
      <c r="N100" s="234"/>
      <c r="O100" s="234"/>
      <c r="P100" s="234"/>
      <c r="Q100" s="234"/>
      <c r="R100" s="234"/>
      <c r="S100" s="234"/>
      <c r="T100" s="23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6" t="s">
        <v>226</v>
      </c>
      <c r="AU100" s="236" t="s">
        <v>84</v>
      </c>
      <c r="AV100" s="13" t="s">
        <v>82</v>
      </c>
      <c r="AW100" s="13" t="s">
        <v>35</v>
      </c>
      <c r="AX100" s="13" t="s">
        <v>74</v>
      </c>
      <c r="AY100" s="236" t="s">
        <v>215</v>
      </c>
    </row>
    <row r="101" spans="1:51" s="13" customFormat="1" ht="12">
      <c r="A101" s="13"/>
      <c r="B101" s="226"/>
      <c r="C101" s="227"/>
      <c r="D101" s="228" t="s">
        <v>226</v>
      </c>
      <c r="E101" s="229" t="s">
        <v>28</v>
      </c>
      <c r="F101" s="230" t="s">
        <v>1529</v>
      </c>
      <c r="G101" s="227"/>
      <c r="H101" s="229" t="s">
        <v>28</v>
      </c>
      <c r="I101" s="231"/>
      <c r="J101" s="227"/>
      <c r="K101" s="227"/>
      <c r="L101" s="232"/>
      <c r="M101" s="233"/>
      <c r="N101" s="234"/>
      <c r="O101" s="234"/>
      <c r="P101" s="234"/>
      <c r="Q101" s="234"/>
      <c r="R101" s="234"/>
      <c r="S101" s="234"/>
      <c r="T101" s="23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6" t="s">
        <v>226</v>
      </c>
      <c r="AU101" s="236" t="s">
        <v>84</v>
      </c>
      <c r="AV101" s="13" t="s">
        <v>82</v>
      </c>
      <c r="AW101" s="13" t="s">
        <v>35</v>
      </c>
      <c r="AX101" s="13" t="s">
        <v>74</v>
      </c>
      <c r="AY101" s="236" t="s">
        <v>215</v>
      </c>
    </row>
    <row r="102" spans="1:51" s="14" customFormat="1" ht="12">
      <c r="A102" s="14"/>
      <c r="B102" s="237"/>
      <c r="C102" s="238"/>
      <c r="D102" s="228" t="s">
        <v>226</v>
      </c>
      <c r="E102" s="239" t="s">
        <v>28</v>
      </c>
      <c r="F102" s="240" t="s">
        <v>82</v>
      </c>
      <c r="G102" s="238"/>
      <c r="H102" s="241">
        <v>1</v>
      </c>
      <c r="I102" s="242"/>
      <c r="J102" s="238"/>
      <c r="K102" s="238"/>
      <c r="L102" s="243"/>
      <c r="M102" s="244"/>
      <c r="N102" s="245"/>
      <c r="O102" s="245"/>
      <c r="P102" s="245"/>
      <c r="Q102" s="245"/>
      <c r="R102" s="245"/>
      <c r="S102" s="245"/>
      <c r="T102" s="246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7" t="s">
        <v>226</v>
      </c>
      <c r="AU102" s="247" t="s">
        <v>84</v>
      </c>
      <c r="AV102" s="14" t="s">
        <v>84</v>
      </c>
      <c r="AW102" s="14" t="s">
        <v>35</v>
      </c>
      <c r="AX102" s="14" t="s">
        <v>82</v>
      </c>
      <c r="AY102" s="247" t="s">
        <v>215</v>
      </c>
    </row>
    <row r="103" spans="1:65" s="2" customFormat="1" ht="16.5" customHeight="1">
      <c r="A103" s="40"/>
      <c r="B103" s="41"/>
      <c r="C103" s="208" t="s">
        <v>250</v>
      </c>
      <c r="D103" s="208" t="s">
        <v>217</v>
      </c>
      <c r="E103" s="209" t="s">
        <v>1530</v>
      </c>
      <c r="F103" s="210" t="s">
        <v>1531</v>
      </c>
      <c r="G103" s="211" t="s">
        <v>1507</v>
      </c>
      <c r="H103" s="212">
        <v>1</v>
      </c>
      <c r="I103" s="213"/>
      <c r="J103" s="214">
        <f>ROUND(I103*H103,2)</f>
        <v>0</v>
      </c>
      <c r="K103" s="210" t="s">
        <v>28</v>
      </c>
      <c r="L103" s="46"/>
      <c r="M103" s="215" t="s">
        <v>28</v>
      </c>
      <c r="N103" s="216" t="s">
        <v>45</v>
      </c>
      <c r="O103" s="86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9" t="s">
        <v>1508</v>
      </c>
      <c r="AT103" s="219" t="s">
        <v>217</v>
      </c>
      <c r="AU103" s="219" t="s">
        <v>84</v>
      </c>
      <c r="AY103" s="19" t="s">
        <v>215</v>
      </c>
      <c r="BE103" s="220">
        <f>IF(N103="základní",J103,0)</f>
        <v>0</v>
      </c>
      <c r="BF103" s="220">
        <f>IF(N103="snížená",J103,0)</f>
        <v>0</v>
      </c>
      <c r="BG103" s="220">
        <f>IF(N103="zákl. přenesená",J103,0)</f>
        <v>0</v>
      </c>
      <c r="BH103" s="220">
        <f>IF(N103="sníž. přenesená",J103,0)</f>
        <v>0</v>
      </c>
      <c r="BI103" s="220">
        <f>IF(N103="nulová",J103,0)</f>
        <v>0</v>
      </c>
      <c r="BJ103" s="19" t="s">
        <v>82</v>
      </c>
      <c r="BK103" s="220">
        <f>ROUND(I103*H103,2)</f>
        <v>0</v>
      </c>
      <c r="BL103" s="19" t="s">
        <v>1508</v>
      </c>
      <c r="BM103" s="219" t="s">
        <v>1532</v>
      </c>
    </row>
    <row r="104" spans="1:51" s="13" customFormat="1" ht="12">
      <c r="A104" s="13"/>
      <c r="B104" s="226"/>
      <c r="C104" s="227"/>
      <c r="D104" s="228" t="s">
        <v>226</v>
      </c>
      <c r="E104" s="229" t="s">
        <v>28</v>
      </c>
      <c r="F104" s="230" t="s">
        <v>1533</v>
      </c>
      <c r="G104" s="227"/>
      <c r="H104" s="229" t="s">
        <v>28</v>
      </c>
      <c r="I104" s="231"/>
      <c r="J104" s="227"/>
      <c r="K104" s="227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226</v>
      </c>
      <c r="AU104" s="236" t="s">
        <v>84</v>
      </c>
      <c r="AV104" s="13" t="s">
        <v>82</v>
      </c>
      <c r="AW104" s="13" t="s">
        <v>35</v>
      </c>
      <c r="AX104" s="13" t="s">
        <v>74</v>
      </c>
      <c r="AY104" s="236" t="s">
        <v>215</v>
      </c>
    </row>
    <row r="105" spans="1:51" s="13" customFormat="1" ht="12">
      <c r="A105" s="13"/>
      <c r="B105" s="226"/>
      <c r="C105" s="227"/>
      <c r="D105" s="228" t="s">
        <v>226</v>
      </c>
      <c r="E105" s="229" t="s">
        <v>28</v>
      </c>
      <c r="F105" s="230" t="s">
        <v>1534</v>
      </c>
      <c r="G105" s="227"/>
      <c r="H105" s="229" t="s">
        <v>28</v>
      </c>
      <c r="I105" s="231"/>
      <c r="J105" s="227"/>
      <c r="K105" s="227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226</v>
      </c>
      <c r="AU105" s="236" t="s">
        <v>84</v>
      </c>
      <c r="AV105" s="13" t="s">
        <v>82</v>
      </c>
      <c r="AW105" s="13" t="s">
        <v>35</v>
      </c>
      <c r="AX105" s="13" t="s">
        <v>74</v>
      </c>
      <c r="AY105" s="236" t="s">
        <v>215</v>
      </c>
    </row>
    <row r="106" spans="1:51" s="13" customFormat="1" ht="12">
      <c r="A106" s="13"/>
      <c r="B106" s="226"/>
      <c r="C106" s="227"/>
      <c r="D106" s="228" t="s">
        <v>226</v>
      </c>
      <c r="E106" s="229" t="s">
        <v>28</v>
      </c>
      <c r="F106" s="230" t="s">
        <v>1535</v>
      </c>
      <c r="G106" s="227"/>
      <c r="H106" s="229" t="s">
        <v>28</v>
      </c>
      <c r="I106" s="231"/>
      <c r="J106" s="227"/>
      <c r="K106" s="227"/>
      <c r="L106" s="232"/>
      <c r="M106" s="233"/>
      <c r="N106" s="234"/>
      <c r="O106" s="234"/>
      <c r="P106" s="234"/>
      <c r="Q106" s="234"/>
      <c r="R106" s="234"/>
      <c r="S106" s="234"/>
      <c r="T106" s="23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6" t="s">
        <v>226</v>
      </c>
      <c r="AU106" s="236" t="s">
        <v>84</v>
      </c>
      <c r="AV106" s="13" t="s">
        <v>82</v>
      </c>
      <c r="AW106" s="13" t="s">
        <v>35</v>
      </c>
      <c r="AX106" s="13" t="s">
        <v>74</v>
      </c>
      <c r="AY106" s="236" t="s">
        <v>215</v>
      </c>
    </row>
    <row r="107" spans="1:51" s="14" customFormat="1" ht="12">
      <c r="A107" s="14"/>
      <c r="B107" s="237"/>
      <c r="C107" s="238"/>
      <c r="D107" s="228" t="s">
        <v>226</v>
      </c>
      <c r="E107" s="239" t="s">
        <v>28</v>
      </c>
      <c r="F107" s="240" t="s">
        <v>82</v>
      </c>
      <c r="G107" s="238"/>
      <c r="H107" s="241">
        <v>1</v>
      </c>
      <c r="I107" s="242"/>
      <c r="J107" s="238"/>
      <c r="K107" s="238"/>
      <c r="L107" s="243"/>
      <c r="M107" s="244"/>
      <c r="N107" s="245"/>
      <c r="O107" s="245"/>
      <c r="P107" s="245"/>
      <c r="Q107" s="245"/>
      <c r="R107" s="245"/>
      <c r="S107" s="245"/>
      <c r="T107" s="246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7" t="s">
        <v>226</v>
      </c>
      <c r="AU107" s="247" t="s">
        <v>84</v>
      </c>
      <c r="AV107" s="14" t="s">
        <v>84</v>
      </c>
      <c r="AW107" s="14" t="s">
        <v>35</v>
      </c>
      <c r="AX107" s="14" t="s">
        <v>82</v>
      </c>
      <c r="AY107" s="247" t="s">
        <v>215</v>
      </c>
    </row>
    <row r="108" spans="1:65" s="2" customFormat="1" ht="16.5" customHeight="1">
      <c r="A108" s="40"/>
      <c r="B108" s="41"/>
      <c r="C108" s="208" t="s">
        <v>238</v>
      </c>
      <c r="D108" s="208" t="s">
        <v>217</v>
      </c>
      <c r="E108" s="209" t="s">
        <v>1536</v>
      </c>
      <c r="F108" s="210" t="s">
        <v>1537</v>
      </c>
      <c r="G108" s="211" t="s">
        <v>1507</v>
      </c>
      <c r="H108" s="212">
        <v>1</v>
      </c>
      <c r="I108" s="213"/>
      <c r="J108" s="214">
        <f>ROUND(I108*H108,2)</f>
        <v>0</v>
      </c>
      <c r="K108" s="210" t="s">
        <v>28</v>
      </c>
      <c r="L108" s="46"/>
      <c r="M108" s="215" t="s">
        <v>28</v>
      </c>
      <c r="N108" s="216" t="s">
        <v>45</v>
      </c>
      <c r="O108" s="86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9" t="s">
        <v>1508</v>
      </c>
      <c r="AT108" s="219" t="s">
        <v>217</v>
      </c>
      <c r="AU108" s="219" t="s">
        <v>84</v>
      </c>
      <c r="AY108" s="19" t="s">
        <v>215</v>
      </c>
      <c r="BE108" s="220">
        <f>IF(N108="základní",J108,0)</f>
        <v>0</v>
      </c>
      <c r="BF108" s="220">
        <f>IF(N108="snížená",J108,0)</f>
        <v>0</v>
      </c>
      <c r="BG108" s="220">
        <f>IF(N108="zákl. přenesená",J108,0)</f>
        <v>0</v>
      </c>
      <c r="BH108" s="220">
        <f>IF(N108="sníž. přenesená",J108,0)</f>
        <v>0</v>
      </c>
      <c r="BI108" s="220">
        <f>IF(N108="nulová",J108,0)</f>
        <v>0</v>
      </c>
      <c r="BJ108" s="19" t="s">
        <v>82</v>
      </c>
      <c r="BK108" s="220">
        <f>ROUND(I108*H108,2)</f>
        <v>0</v>
      </c>
      <c r="BL108" s="19" t="s">
        <v>1508</v>
      </c>
      <c r="BM108" s="219" t="s">
        <v>1538</v>
      </c>
    </row>
    <row r="109" spans="1:51" s="13" customFormat="1" ht="12">
      <c r="A109" s="13"/>
      <c r="B109" s="226"/>
      <c r="C109" s="227"/>
      <c r="D109" s="228" t="s">
        <v>226</v>
      </c>
      <c r="E109" s="229" t="s">
        <v>28</v>
      </c>
      <c r="F109" s="230" t="s">
        <v>1539</v>
      </c>
      <c r="G109" s="227"/>
      <c r="H109" s="229" t="s">
        <v>28</v>
      </c>
      <c r="I109" s="231"/>
      <c r="J109" s="227"/>
      <c r="K109" s="227"/>
      <c r="L109" s="232"/>
      <c r="M109" s="233"/>
      <c r="N109" s="234"/>
      <c r="O109" s="234"/>
      <c r="P109" s="234"/>
      <c r="Q109" s="234"/>
      <c r="R109" s="234"/>
      <c r="S109" s="234"/>
      <c r="T109" s="23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6" t="s">
        <v>226</v>
      </c>
      <c r="AU109" s="236" t="s">
        <v>84</v>
      </c>
      <c r="AV109" s="13" t="s">
        <v>82</v>
      </c>
      <c r="AW109" s="13" t="s">
        <v>35</v>
      </c>
      <c r="AX109" s="13" t="s">
        <v>74</v>
      </c>
      <c r="AY109" s="236" t="s">
        <v>215</v>
      </c>
    </row>
    <row r="110" spans="1:51" s="14" customFormat="1" ht="12">
      <c r="A110" s="14"/>
      <c r="B110" s="237"/>
      <c r="C110" s="238"/>
      <c r="D110" s="228" t="s">
        <v>226</v>
      </c>
      <c r="E110" s="239" t="s">
        <v>28</v>
      </c>
      <c r="F110" s="240" t="s">
        <v>82</v>
      </c>
      <c r="G110" s="238"/>
      <c r="H110" s="241">
        <v>1</v>
      </c>
      <c r="I110" s="242"/>
      <c r="J110" s="238"/>
      <c r="K110" s="238"/>
      <c r="L110" s="243"/>
      <c r="M110" s="244"/>
      <c r="N110" s="245"/>
      <c r="O110" s="245"/>
      <c r="P110" s="245"/>
      <c r="Q110" s="245"/>
      <c r="R110" s="245"/>
      <c r="S110" s="245"/>
      <c r="T110" s="246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7" t="s">
        <v>226</v>
      </c>
      <c r="AU110" s="247" t="s">
        <v>84</v>
      </c>
      <c r="AV110" s="14" t="s">
        <v>84</v>
      </c>
      <c r="AW110" s="14" t="s">
        <v>35</v>
      </c>
      <c r="AX110" s="14" t="s">
        <v>82</v>
      </c>
      <c r="AY110" s="247" t="s">
        <v>215</v>
      </c>
    </row>
    <row r="111" spans="1:65" s="2" customFormat="1" ht="16.5" customHeight="1">
      <c r="A111" s="40"/>
      <c r="B111" s="41"/>
      <c r="C111" s="208" t="s">
        <v>264</v>
      </c>
      <c r="D111" s="208" t="s">
        <v>217</v>
      </c>
      <c r="E111" s="209" t="s">
        <v>1540</v>
      </c>
      <c r="F111" s="210" t="s">
        <v>1541</v>
      </c>
      <c r="G111" s="211" t="s">
        <v>1507</v>
      </c>
      <c r="H111" s="212">
        <v>1</v>
      </c>
      <c r="I111" s="213"/>
      <c r="J111" s="214">
        <f>ROUND(I111*H111,2)</f>
        <v>0</v>
      </c>
      <c r="K111" s="210" t="s">
        <v>28</v>
      </c>
      <c r="L111" s="46"/>
      <c r="M111" s="215" t="s">
        <v>28</v>
      </c>
      <c r="N111" s="216" t="s">
        <v>45</v>
      </c>
      <c r="O111" s="86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9" t="s">
        <v>1508</v>
      </c>
      <c r="AT111" s="219" t="s">
        <v>217</v>
      </c>
      <c r="AU111" s="219" t="s">
        <v>84</v>
      </c>
      <c r="AY111" s="19" t="s">
        <v>215</v>
      </c>
      <c r="BE111" s="220">
        <f>IF(N111="základní",J111,0)</f>
        <v>0</v>
      </c>
      <c r="BF111" s="220">
        <f>IF(N111="snížená",J111,0)</f>
        <v>0</v>
      </c>
      <c r="BG111" s="220">
        <f>IF(N111="zákl. přenesená",J111,0)</f>
        <v>0</v>
      </c>
      <c r="BH111" s="220">
        <f>IF(N111="sníž. přenesená",J111,0)</f>
        <v>0</v>
      </c>
      <c r="BI111" s="220">
        <f>IF(N111="nulová",J111,0)</f>
        <v>0</v>
      </c>
      <c r="BJ111" s="19" t="s">
        <v>82</v>
      </c>
      <c r="BK111" s="220">
        <f>ROUND(I111*H111,2)</f>
        <v>0</v>
      </c>
      <c r="BL111" s="19" t="s">
        <v>1508</v>
      </c>
      <c r="BM111" s="219" t="s">
        <v>1542</v>
      </c>
    </row>
    <row r="112" spans="1:51" s="13" customFormat="1" ht="12">
      <c r="A112" s="13"/>
      <c r="B112" s="226"/>
      <c r="C112" s="227"/>
      <c r="D112" s="228" t="s">
        <v>226</v>
      </c>
      <c r="E112" s="229" t="s">
        <v>28</v>
      </c>
      <c r="F112" s="230" t="s">
        <v>1543</v>
      </c>
      <c r="G112" s="227"/>
      <c r="H112" s="229" t="s">
        <v>28</v>
      </c>
      <c r="I112" s="231"/>
      <c r="J112" s="227"/>
      <c r="K112" s="227"/>
      <c r="L112" s="232"/>
      <c r="M112" s="233"/>
      <c r="N112" s="234"/>
      <c r="O112" s="234"/>
      <c r="P112" s="234"/>
      <c r="Q112" s="234"/>
      <c r="R112" s="234"/>
      <c r="S112" s="234"/>
      <c r="T112" s="23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6" t="s">
        <v>226</v>
      </c>
      <c r="AU112" s="236" t="s">
        <v>84</v>
      </c>
      <c r="AV112" s="13" t="s">
        <v>82</v>
      </c>
      <c r="AW112" s="13" t="s">
        <v>35</v>
      </c>
      <c r="AX112" s="13" t="s">
        <v>74</v>
      </c>
      <c r="AY112" s="236" t="s">
        <v>215</v>
      </c>
    </row>
    <row r="113" spans="1:51" s="13" customFormat="1" ht="12">
      <c r="A113" s="13"/>
      <c r="B113" s="226"/>
      <c r="C113" s="227"/>
      <c r="D113" s="228" t="s">
        <v>226</v>
      </c>
      <c r="E113" s="229" t="s">
        <v>28</v>
      </c>
      <c r="F113" s="230" t="s">
        <v>1544</v>
      </c>
      <c r="G113" s="227"/>
      <c r="H113" s="229" t="s">
        <v>28</v>
      </c>
      <c r="I113" s="231"/>
      <c r="J113" s="227"/>
      <c r="K113" s="227"/>
      <c r="L113" s="232"/>
      <c r="M113" s="233"/>
      <c r="N113" s="234"/>
      <c r="O113" s="234"/>
      <c r="P113" s="234"/>
      <c r="Q113" s="234"/>
      <c r="R113" s="234"/>
      <c r="S113" s="234"/>
      <c r="T113" s="23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6" t="s">
        <v>226</v>
      </c>
      <c r="AU113" s="236" t="s">
        <v>84</v>
      </c>
      <c r="AV113" s="13" t="s">
        <v>82</v>
      </c>
      <c r="AW113" s="13" t="s">
        <v>35</v>
      </c>
      <c r="AX113" s="13" t="s">
        <v>74</v>
      </c>
      <c r="AY113" s="236" t="s">
        <v>215</v>
      </c>
    </row>
    <row r="114" spans="1:51" s="14" customFormat="1" ht="12">
      <c r="A114" s="14"/>
      <c r="B114" s="237"/>
      <c r="C114" s="238"/>
      <c r="D114" s="228" t="s">
        <v>226</v>
      </c>
      <c r="E114" s="239" t="s">
        <v>28</v>
      </c>
      <c r="F114" s="240" t="s">
        <v>82</v>
      </c>
      <c r="G114" s="238"/>
      <c r="H114" s="241">
        <v>1</v>
      </c>
      <c r="I114" s="242"/>
      <c r="J114" s="238"/>
      <c r="K114" s="238"/>
      <c r="L114" s="243"/>
      <c r="M114" s="244"/>
      <c r="N114" s="245"/>
      <c r="O114" s="245"/>
      <c r="P114" s="245"/>
      <c r="Q114" s="245"/>
      <c r="R114" s="245"/>
      <c r="S114" s="245"/>
      <c r="T114" s="246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7" t="s">
        <v>226</v>
      </c>
      <c r="AU114" s="247" t="s">
        <v>84</v>
      </c>
      <c r="AV114" s="14" t="s">
        <v>84</v>
      </c>
      <c r="AW114" s="14" t="s">
        <v>35</v>
      </c>
      <c r="AX114" s="14" t="s">
        <v>82</v>
      </c>
      <c r="AY114" s="247" t="s">
        <v>215</v>
      </c>
    </row>
    <row r="115" spans="1:65" s="2" customFormat="1" ht="16.5" customHeight="1">
      <c r="A115" s="40"/>
      <c r="B115" s="41"/>
      <c r="C115" s="208" t="s">
        <v>235</v>
      </c>
      <c r="D115" s="208" t="s">
        <v>217</v>
      </c>
      <c r="E115" s="209" t="s">
        <v>1545</v>
      </c>
      <c r="F115" s="210" t="s">
        <v>1546</v>
      </c>
      <c r="G115" s="211" t="s">
        <v>1507</v>
      </c>
      <c r="H115" s="212">
        <v>1</v>
      </c>
      <c r="I115" s="213"/>
      <c r="J115" s="214">
        <f>ROUND(I115*H115,2)</f>
        <v>0</v>
      </c>
      <c r="K115" s="210" t="s">
        <v>28</v>
      </c>
      <c r="L115" s="46"/>
      <c r="M115" s="215" t="s">
        <v>28</v>
      </c>
      <c r="N115" s="216" t="s">
        <v>45</v>
      </c>
      <c r="O115" s="86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9" t="s">
        <v>1508</v>
      </c>
      <c r="AT115" s="219" t="s">
        <v>217</v>
      </c>
      <c r="AU115" s="219" t="s">
        <v>84</v>
      </c>
      <c r="AY115" s="19" t="s">
        <v>215</v>
      </c>
      <c r="BE115" s="220">
        <f>IF(N115="základní",J115,0)</f>
        <v>0</v>
      </c>
      <c r="BF115" s="220">
        <f>IF(N115="snížená",J115,0)</f>
        <v>0</v>
      </c>
      <c r="BG115" s="220">
        <f>IF(N115="zákl. přenesená",J115,0)</f>
        <v>0</v>
      </c>
      <c r="BH115" s="220">
        <f>IF(N115="sníž. přenesená",J115,0)</f>
        <v>0</v>
      </c>
      <c r="BI115" s="220">
        <f>IF(N115="nulová",J115,0)</f>
        <v>0</v>
      </c>
      <c r="BJ115" s="19" t="s">
        <v>82</v>
      </c>
      <c r="BK115" s="220">
        <f>ROUND(I115*H115,2)</f>
        <v>0</v>
      </c>
      <c r="BL115" s="19" t="s">
        <v>1508</v>
      </c>
      <c r="BM115" s="219" t="s">
        <v>1547</v>
      </c>
    </row>
    <row r="116" spans="1:51" s="13" customFormat="1" ht="12">
      <c r="A116" s="13"/>
      <c r="B116" s="226"/>
      <c r="C116" s="227"/>
      <c r="D116" s="228" t="s">
        <v>226</v>
      </c>
      <c r="E116" s="229" t="s">
        <v>28</v>
      </c>
      <c r="F116" s="230" t="s">
        <v>1548</v>
      </c>
      <c r="G116" s="227"/>
      <c r="H116" s="229" t="s">
        <v>28</v>
      </c>
      <c r="I116" s="231"/>
      <c r="J116" s="227"/>
      <c r="K116" s="227"/>
      <c r="L116" s="232"/>
      <c r="M116" s="233"/>
      <c r="N116" s="234"/>
      <c r="O116" s="234"/>
      <c r="P116" s="234"/>
      <c r="Q116" s="234"/>
      <c r="R116" s="234"/>
      <c r="S116" s="234"/>
      <c r="T116" s="23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6" t="s">
        <v>226</v>
      </c>
      <c r="AU116" s="236" t="s">
        <v>84</v>
      </c>
      <c r="AV116" s="13" t="s">
        <v>82</v>
      </c>
      <c r="AW116" s="13" t="s">
        <v>35</v>
      </c>
      <c r="AX116" s="13" t="s">
        <v>74</v>
      </c>
      <c r="AY116" s="236" t="s">
        <v>215</v>
      </c>
    </row>
    <row r="117" spans="1:51" s="14" customFormat="1" ht="12">
      <c r="A117" s="14"/>
      <c r="B117" s="237"/>
      <c r="C117" s="238"/>
      <c r="D117" s="228" t="s">
        <v>226</v>
      </c>
      <c r="E117" s="239" t="s">
        <v>28</v>
      </c>
      <c r="F117" s="240" t="s">
        <v>82</v>
      </c>
      <c r="G117" s="238"/>
      <c r="H117" s="241">
        <v>1</v>
      </c>
      <c r="I117" s="242"/>
      <c r="J117" s="238"/>
      <c r="K117" s="238"/>
      <c r="L117" s="243"/>
      <c r="M117" s="244"/>
      <c r="N117" s="245"/>
      <c r="O117" s="245"/>
      <c r="P117" s="245"/>
      <c r="Q117" s="245"/>
      <c r="R117" s="245"/>
      <c r="S117" s="245"/>
      <c r="T117" s="246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7" t="s">
        <v>226</v>
      </c>
      <c r="AU117" s="247" t="s">
        <v>84</v>
      </c>
      <c r="AV117" s="14" t="s">
        <v>84</v>
      </c>
      <c r="AW117" s="14" t="s">
        <v>35</v>
      </c>
      <c r="AX117" s="14" t="s">
        <v>82</v>
      </c>
      <c r="AY117" s="247" t="s">
        <v>215</v>
      </c>
    </row>
    <row r="118" spans="1:65" s="2" customFormat="1" ht="24.15" customHeight="1">
      <c r="A118" s="40"/>
      <c r="B118" s="41"/>
      <c r="C118" s="208" t="s">
        <v>273</v>
      </c>
      <c r="D118" s="208" t="s">
        <v>217</v>
      </c>
      <c r="E118" s="209" t="s">
        <v>1549</v>
      </c>
      <c r="F118" s="210" t="s">
        <v>1550</v>
      </c>
      <c r="G118" s="211" t="s">
        <v>1507</v>
      </c>
      <c r="H118" s="212">
        <v>1</v>
      </c>
      <c r="I118" s="213"/>
      <c r="J118" s="214">
        <f>ROUND(I118*H118,2)</f>
        <v>0</v>
      </c>
      <c r="K118" s="210" t="s">
        <v>28</v>
      </c>
      <c r="L118" s="46"/>
      <c r="M118" s="215" t="s">
        <v>28</v>
      </c>
      <c r="N118" s="216" t="s">
        <v>45</v>
      </c>
      <c r="O118" s="86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9" t="s">
        <v>222</v>
      </c>
      <c r="AT118" s="219" t="s">
        <v>217</v>
      </c>
      <c r="AU118" s="219" t="s">
        <v>84</v>
      </c>
      <c r="AY118" s="19" t="s">
        <v>215</v>
      </c>
      <c r="BE118" s="220">
        <f>IF(N118="základní",J118,0)</f>
        <v>0</v>
      </c>
      <c r="BF118" s="220">
        <f>IF(N118="snížená",J118,0)</f>
        <v>0</v>
      </c>
      <c r="BG118" s="220">
        <f>IF(N118="zákl. přenesená",J118,0)</f>
        <v>0</v>
      </c>
      <c r="BH118" s="220">
        <f>IF(N118="sníž. přenesená",J118,0)</f>
        <v>0</v>
      </c>
      <c r="BI118" s="220">
        <f>IF(N118="nulová",J118,0)</f>
        <v>0</v>
      </c>
      <c r="BJ118" s="19" t="s">
        <v>82</v>
      </c>
      <c r="BK118" s="220">
        <f>ROUND(I118*H118,2)</f>
        <v>0</v>
      </c>
      <c r="BL118" s="19" t="s">
        <v>222</v>
      </c>
      <c r="BM118" s="219" t="s">
        <v>1551</v>
      </c>
    </row>
    <row r="119" spans="1:51" s="14" customFormat="1" ht="12">
      <c r="A119" s="14"/>
      <c r="B119" s="237"/>
      <c r="C119" s="238"/>
      <c r="D119" s="228" t="s">
        <v>226</v>
      </c>
      <c r="E119" s="239" t="s">
        <v>28</v>
      </c>
      <c r="F119" s="240" t="s">
        <v>82</v>
      </c>
      <c r="G119" s="238"/>
      <c r="H119" s="241">
        <v>1</v>
      </c>
      <c r="I119" s="242"/>
      <c r="J119" s="238"/>
      <c r="K119" s="238"/>
      <c r="L119" s="243"/>
      <c r="M119" s="244"/>
      <c r="N119" s="245"/>
      <c r="O119" s="245"/>
      <c r="P119" s="245"/>
      <c r="Q119" s="245"/>
      <c r="R119" s="245"/>
      <c r="S119" s="245"/>
      <c r="T119" s="246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7" t="s">
        <v>226</v>
      </c>
      <c r="AU119" s="247" t="s">
        <v>84</v>
      </c>
      <c r="AV119" s="14" t="s">
        <v>84</v>
      </c>
      <c r="AW119" s="14" t="s">
        <v>35</v>
      </c>
      <c r="AX119" s="14" t="s">
        <v>82</v>
      </c>
      <c r="AY119" s="247" t="s">
        <v>215</v>
      </c>
    </row>
    <row r="120" spans="1:65" s="2" customFormat="1" ht="24.15" customHeight="1">
      <c r="A120" s="40"/>
      <c r="B120" s="41"/>
      <c r="C120" s="208" t="s">
        <v>281</v>
      </c>
      <c r="D120" s="208" t="s">
        <v>217</v>
      </c>
      <c r="E120" s="209" t="s">
        <v>1552</v>
      </c>
      <c r="F120" s="210" t="s">
        <v>1553</v>
      </c>
      <c r="G120" s="211" t="s">
        <v>1507</v>
      </c>
      <c r="H120" s="212">
        <v>1</v>
      </c>
      <c r="I120" s="213"/>
      <c r="J120" s="214">
        <f>ROUND(I120*H120,2)</f>
        <v>0</v>
      </c>
      <c r="K120" s="210" t="s">
        <v>28</v>
      </c>
      <c r="L120" s="46"/>
      <c r="M120" s="215" t="s">
        <v>28</v>
      </c>
      <c r="N120" s="216" t="s">
        <v>45</v>
      </c>
      <c r="O120" s="86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9" t="s">
        <v>222</v>
      </c>
      <c r="AT120" s="219" t="s">
        <v>217</v>
      </c>
      <c r="AU120" s="219" t="s">
        <v>84</v>
      </c>
      <c r="AY120" s="19" t="s">
        <v>215</v>
      </c>
      <c r="BE120" s="220">
        <f>IF(N120="základní",J120,0)</f>
        <v>0</v>
      </c>
      <c r="BF120" s="220">
        <f>IF(N120="snížená",J120,0)</f>
        <v>0</v>
      </c>
      <c r="BG120" s="220">
        <f>IF(N120="zákl. přenesená",J120,0)</f>
        <v>0</v>
      </c>
      <c r="BH120" s="220">
        <f>IF(N120="sníž. přenesená",J120,0)</f>
        <v>0</v>
      </c>
      <c r="BI120" s="220">
        <f>IF(N120="nulová",J120,0)</f>
        <v>0</v>
      </c>
      <c r="BJ120" s="19" t="s">
        <v>82</v>
      </c>
      <c r="BK120" s="220">
        <f>ROUND(I120*H120,2)</f>
        <v>0</v>
      </c>
      <c r="BL120" s="19" t="s">
        <v>222</v>
      </c>
      <c r="BM120" s="219" t="s">
        <v>1554</v>
      </c>
    </row>
    <row r="121" spans="1:51" s="14" customFormat="1" ht="12">
      <c r="A121" s="14"/>
      <c r="B121" s="237"/>
      <c r="C121" s="238"/>
      <c r="D121" s="228" t="s">
        <v>226</v>
      </c>
      <c r="E121" s="239" t="s">
        <v>28</v>
      </c>
      <c r="F121" s="240" t="s">
        <v>82</v>
      </c>
      <c r="G121" s="238"/>
      <c r="H121" s="241">
        <v>1</v>
      </c>
      <c r="I121" s="242"/>
      <c r="J121" s="238"/>
      <c r="K121" s="238"/>
      <c r="L121" s="243"/>
      <c r="M121" s="244"/>
      <c r="N121" s="245"/>
      <c r="O121" s="245"/>
      <c r="P121" s="245"/>
      <c r="Q121" s="245"/>
      <c r="R121" s="245"/>
      <c r="S121" s="245"/>
      <c r="T121" s="246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7" t="s">
        <v>226</v>
      </c>
      <c r="AU121" s="247" t="s">
        <v>84</v>
      </c>
      <c r="AV121" s="14" t="s">
        <v>84</v>
      </c>
      <c r="AW121" s="14" t="s">
        <v>35</v>
      </c>
      <c r="AX121" s="14" t="s">
        <v>82</v>
      </c>
      <c r="AY121" s="247" t="s">
        <v>215</v>
      </c>
    </row>
    <row r="122" spans="1:65" s="2" customFormat="1" ht="24.15" customHeight="1">
      <c r="A122" s="40"/>
      <c r="B122" s="41"/>
      <c r="C122" s="208" t="s">
        <v>287</v>
      </c>
      <c r="D122" s="208" t="s">
        <v>217</v>
      </c>
      <c r="E122" s="209" t="s">
        <v>1555</v>
      </c>
      <c r="F122" s="210" t="s">
        <v>1556</v>
      </c>
      <c r="G122" s="211" t="s">
        <v>1507</v>
      </c>
      <c r="H122" s="212">
        <v>1</v>
      </c>
      <c r="I122" s="213"/>
      <c r="J122" s="214">
        <f>ROUND(I122*H122,2)</f>
        <v>0</v>
      </c>
      <c r="K122" s="210" t="s">
        <v>28</v>
      </c>
      <c r="L122" s="46"/>
      <c r="M122" s="215" t="s">
        <v>28</v>
      </c>
      <c r="N122" s="216" t="s">
        <v>45</v>
      </c>
      <c r="O122" s="86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9" t="s">
        <v>222</v>
      </c>
      <c r="AT122" s="219" t="s">
        <v>217</v>
      </c>
      <c r="AU122" s="219" t="s">
        <v>84</v>
      </c>
      <c r="AY122" s="19" t="s">
        <v>215</v>
      </c>
      <c r="BE122" s="220">
        <f>IF(N122="základní",J122,0)</f>
        <v>0</v>
      </c>
      <c r="BF122" s="220">
        <f>IF(N122="snížená",J122,0)</f>
        <v>0</v>
      </c>
      <c r="BG122" s="220">
        <f>IF(N122="zákl. přenesená",J122,0)</f>
        <v>0</v>
      </c>
      <c r="BH122" s="220">
        <f>IF(N122="sníž. přenesená",J122,0)</f>
        <v>0</v>
      </c>
      <c r="BI122" s="220">
        <f>IF(N122="nulová",J122,0)</f>
        <v>0</v>
      </c>
      <c r="BJ122" s="19" t="s">
        <v>82</v>
      </c>
      <c r="BK122" s="220">
        <f>ROUND(I122*H122,2)</f>
        <v>0</v>
      </c>
      <c r="BL122" s="19" t="s">
        <v>222</v>
      </c>
      <c r="BM122" s="219" t="s">
        <v>1557</v>
      </c>
    </row>
    <row r="123" spans="1:51" s="13" customFormat="1" ht="12">
      <c r="A123" s="13"/>
      <c r="B123" s="226"/>
      <c r="C123" s="227"/>
      <c r="D123" s="228" t="s">
        <v>226</v>
      </c>
      <c r="E123" s="229" t="s">
        <v>28</v>
      </c>
      <c r="F123" s="230" t="s">
        <v>1558</v>
      </c>
      <c r="G123" s="227"/>
      <c r="H123" s="229" t="s">
        <v>28</v>
      </c>
      <c r="I123" s="231"/>
      <c r="J123" s="227"/>
      <c r="K123" s="227"/>
      <c r="L123" s="232"/>
      <c r="M123" s="233"/>
      <c r="N123" s="234"/>
      <c r="O123" s="234"/>
      <c r="P123" s="234"/>
      <c r="Q123" s="234"/>
      <c r="R123" s="234"/>
      <c r="S123" s="234"/>
      <c r="T123" s="23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6" t="s">
        <v>226</v>
      </c>
      <c r="AU123" s="236" t="s">
        <v>84</v>
      </c>
      <c r="AV123" s="13" t="s">
        <v>82</v>
      </c>
      <c r="AW123" s="13" t="s">
        <v>35</v>
      </c>
      <c r="AX123" s="13" t="s">
        <v>74</v>
      </c>
      <c r="AY123" s="236" t="s">
        <v>215</v>
      </c>
    </row>
    <row r="124" spans="1:51" s="14" customFormat="1" ht="12">
      <c r="A124" s="14"/>
      <c r="B124" s="237"/>
      <c r="C124" s="238"/>
      <c r="D124" s="228" t="s">
        <v>226</v>
      </c>
      <c r="E124" s="239" t="s">
        <v>28</v>
      </c>
      <c r="F124" s="240" t="s">
        <v>82</v>
      </c>
      <c r="G124" s="238"/>
      <c r="H124" s="241">
        <v>1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7" t="s">
        <v>226</v>
      </c>
      <c r="AU124" s="247" t="s">
        <v>84</v>
      </c>
      <c r="AV124" s="14" t="s">
        <v>84</v>
      </c>
      <c r="AW124" s="14" t="s">
        <v>35</v>
      </c>
      <c r="AX124" s="14" t="s">
        <v>82</v>
      </c>
      <c r="AY124" s="247" t="s">
        <v>215</v>
      </c>
    </row>
    <row r="125" spans="1:65" s="2" customFormat="1" ht="16.5" customHeight="1">
      <c r="A125" s="40"/>
      <c r="B125" s="41"/>
      <c r="C125" s="208" t="s">
        <v>293</v>
      </c>
      <c r="D125" s="208" t="s">
        <v>217</v>
      </c>
      <c r="E125" s="209" t="s">
        <v>1559</v>
      </c>
      <c r="F125" s="210" t="s">
        <v>1560</v>
      </c>
      <c r="G125" s="211" t="s">
        <v>1507</v>
      </c>
      <c r="H125" s="212">
        <v>1</v>
      </c>
      <c r="I125" s="213"/>
      <c r="J125" s="214">
        <f>ROUND(I125*H125,2)</f>
        <v>0</v>
      </c>
      <c r="K125" s="210" t="s">
        <v>28</v>
      </c>
      <c r="L125" s="46"/>
      <c r="M125" s="215" t="s">
        <v>28</v>
      </c>
      <c r="N125" s="216" t="s">
        <v>45</v>
      </c>
      <c r="O125" s="86"/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9" t="s">
        <v>222</v>
      </c>
      <c r="AT125" s="219" t="s">
        <v>217</v>
      </c>
      <c r="AU125" s="219" t="s">
        <v>84</v>
      </c>
      <c r="AY125" s="19" t="s">
        <v>215</v>
      </c>
      <c r="BE125" s="220">
        <f>IF(N125="základní",J125,0)</f>
        <v>0</v>
      </c>
      <c r="BF125" s="220">
        <f>IF(N125="snížená",J125,0)</f>
        <v>0</v>
      </c>
      <c r="BG125" s="220">
        <f>IF(N125="zákl. přenesená",J125,0)</f>
        <v>0</v>
      </c>
      <c r="BH125" s="220">
        <f>IF(N125="sníž. přenesená",J125,0)</f>
        <v>0</v>
      </c>
      <c r="BI125" s="220">
        <f>IF(N125="nulová",J125,0)</f>
        <v>0</v>
      </c>
      <c r="BJ125" s="19" t="s">
        <v>82</v>
      </c>
      <c r="BK125" s="220">
        <f>ROUND(I125*H125,2)</f>
        <v>0</v>
      </c>
      <c r="BL125" s="19" t="s">
        <v>222</v>
      </c>
      <c r="BM125" s="219" t="s">
        <v>1561</v>
      </c>
    </row>
    <row r="126" spans="1:51" s="13" customFormat="1" ht="12">
      <c r="A126" s="13"/>
      <c r="B126" s="226"/>
      <c r="C126" s="227"/>
      <c r="D126" s="228" t="s">
        <v>226</v>
      </c>
      <c r="E126" s="229" t="s">
        <v>28</v>
      </c>
      <c r="F126" s="230" t="s">
        <v>1562</v>
      </c>
      <c r="G126" s="227"/>
      <c r="H126" s="229" t="s">
        <v>28</v>
      </c>
      <c r="I126" s="231"/>
      <c r="J126" s="227"/>
      <c r="K126" s="227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226</v>
      </c>
      <c r="AU126" s="236" t="s">
        <v>84</v>
      </c>
      <c r="AV126" s="13" t="s">
        <v>82</v>
      </c>
      <c r="AW126" s="13" t="s">
        <v>35</v>
      </c>
      <c r="AX126" s="13" t="s">
        <v>74</v>
      </c>
      <c r="AY126" s="236" t="s">
        <v>215</v>
      </c>
    </row>
    <row r="127" spans="1:51" s="14" customFormat="1" ht="12">
      <c r="A127" s="14"/>
      <c r="B127" s="237"/>
      <c r="C127" s="238"/>
      <c r="D127" s="228" t="s">
        <v>226</v>
      </c>
      <c r="E127" s="239" t="s">
        <v>28</v>
      </c>
      <c r="F127" s="240" t="s">
        <v>82</v>
      </c>
      <c r="G127" s="238"/>
      <c r="H127" s="241">
        <v>1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7" t="s">
        <v>226</v>
      </c>
      <c r="AU127" s="247" t="s">
        <v>84</v>
      </c>
      <c r="AV127" s="14" t="s">
        <v>84</v>
      </c>
      <c r="AW127" s="14" t="s">
        <v>35</v>
      </c>
      <c r="AX127" s="14" t="s">
        <v>82</v>
      </c>
      <c r="AY127" s="247" t="s">
        <v>215</v>
      </c>
    </row>
    <row r="128" spans="1:65" s="2" customFormat="1" ht="16.5" customHeight="1">
      <c r="A128" s="40"/>
      <c r="B128" s="41"/>
      <c r="C128" s="208" t="s">
        <v>298</v>
      </c>
      <c r="D128" s="208" t="s">
        <v>217</v>
      </c>
      <c r="E128" s="209" t="s">
        <v>1563</v>
      </c>
      <c r="F128" s="210" t="s">
        <v>1564</v>
      </c>
      <c r="G128" s="211" t="s">
        <v>1507</v>
      </c>
      <c r="H128" s="212">
        <v>1</v>
      </c>
      <c r="I128" s="213"/>
      <c r="J128" s="214">
        <f>ROUND(I128*H128,2)</f>
        <v>0</v>
      </c>
      <c r="K128" s="210" t="s">
        <v>28</v>
      </c>
      <c r="L128" s="46"/>
      <c r="M128" s="215" t="s">
        <v>28</v>
      </c>
      <c r="N128" s="216" t="s">
        <v>45</v>
      </c>
      <c r="O128" s="86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9" t="s">
        <v>222</v>
      </c>
      <c r="AT128" s="219" t="s">
        <v>217</v>
      </c>
      <c r="AU128" s="219" t="s">
        <v>84</v>
      </c>
      <c r="AY128" s="19" t="s">
        <v>215</v>
      </c>
      <c r="BE128" s="220">
        <f>IF(N128="základní",J128,0)</f>
        <v>0</v>
      </c>
      <c r="BF128" s="220">
        <f>IF(N128="snížená",J128,0)</f>
        <v>0</v>
      </c>
      <c r="BG128" s="220">
        <f>IF(N128="zákl. přenesená",J128,0)</f>
        <v>0</v>
      </c>
      <c r="BH128" s="220">
        <f>IF(N128="sníž. přenesená",J128,0)</f>
        <v>0</v>
      </c>
      <c r="BI128" s="220">
        <f>IF(N128="nulová",J128,0)</f>
        <v>0</v>
      </c>
      <c r="BJ128" s="19" t="s">
        <v>82</v>
      </c>
      <c r="BK128" s="220">
        <f>ROUND(I128*H128,2)</f>
        <v>0</v>
      </c>
      <c r="BL128" s="19" t="s">
        <v>222</v>
      </c>
      <c r="BM128" s="219" t="s">
        <v>1565</v>
      </c>
    </row>
    <row r="129" spans="1:51" s="13" customFormat="1" ht="12">
      <c r="A129" s="13"/>
      <c r="B129" s="226"/>
      <c r="C129" s="227"/>
      <c r="D129" s="228" t="s">
        <v>226</v>
      </c>
      <c r="E129" s="229" t="s">
        <v>28</v>
      </c>
      <c r="F129" s="230" t="s">
        <v>1566</v>
      </c>
      <c r="G129" s="227"/>
      <c r="H129" s="229" t="s">
        <v>28</v>
      </c>
      <c r="I129" s="231"/>
      <c r="J129" s="227"/>
      <c r="K129" s="227"/>
      <c r="L129" s="232"/>
      <c r="M129" s="233"/>
      <c r="N129" s="234"/>
      <c r="O129" s="234"/>
      <c r="P129" s="234"/>
      <c r="Q129" s="234"/>
      <c r="R129" s="234"/>
      <c r="S129" s="234"/>
      <c r="T129" s="23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6" t="s">
        <v>226</v>
      </c>
      <c r="AU129" s="236" t="s">
        <v>84</v>
      </c>
      <c r="AV129" s="13" t="s">
        <v>82</v>
      </c>
      <c r="AW129" s="13" t="s">
        <v>35</v>
      </c>
      <c r="AX129" s="13" t="s">
        <v>74</v>
      </c>
      <c r="AY129" s="236" t="s">
        <v>215</v>
      </c>
    </row>
    <row r="130" spans="1:51" s="14" customFormat="1" ht="12">
      <c r="A130" s="14"/>
      <c r="B130" s="237"/>
      <c r="C130" s="238"/>
      <c r="D130" s="228" t="s">
        <v>226</v>
      </c>
      <c r="E130" s="239" t="s">
        <v>28</v>
      </c>
      <c r="F130" s="240" t="s">
        <v>82</v>
      </c>
      <c r="G130" s="238"/>
      <c r="H130" s="241">
        <v>1</v>
      </c>
      <c r="I130" s="242"/>
      <c r="J130" s="238"/>
      <c r="K130" s="238"/>
      <c r="L130" s="243"/>
      <c r="M130" s="280"/>
      <c r="N130" s="281"/>
      <c r="O130" s="281"/>
      <c r="P130" s="281"/>
      <c r="Q130" s="281"/>
      <c r="R130" s="281"/>
      <c r="S130" s="281"/>
      <c r="T130" s="282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7" t="s">
        <v>226</v>
      </c>
      <c r="AU130" s="247" t="s">
        <v>84</v>
      </c>
      <c r="AV130" s="14" t="s">
        <v>84</v>
      </c>
      <c r="AW130" s="14" t="s">
        <v>35</v>
      </c>
      <c r="AX130" s="14" t="s">
        <v>82</v>
      </c>
      <c r="AY130" s="247" t="s">
        <v>215</v>
      </c>
    </row>
    <row r="131" spans="1:31" s="2" customFormat="1" ht="6.95" customHeight="1">
      <c r="A131" s="40"/>
      <c r="B131" s="61"/>
      <c r="C131" s="62"/>
      <c r="D131" s="62"/>
      <c r="E131" s="62"/>
      <c r="F131" s="62"/>
      <c r="G131" s="62"/>
      <c r="H131" s="62"/>
      <c r="I131" s="62"/>
      <c r="J131" s="62"/>
      <c r="K131" s="62"/>
      <c r="L131" s="46"/>
      <c r="M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</row>
  </sheetData>
  <sheetProtection password="CC35" sheet="1" objects="1" scenarios="1" formatColumns="0" formatRows="0" autoFilter="0"/>
  <autoFilter ref="C81:K130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1"/>
      <c r="C3" s="132"/>
      <c r="D3" s="132"/>
      <c r="E3" s="132"/>
      <c r="F3" s="132"/>
      <c r="G3" s="132"/>
      <c r="H3" s="22"/>
    </row>
    <row r="4" spans="2:8" s="1" customFormat="1" ht="24.95" customHeight="1">
      <c r="B4" s="22"/>
      <c r="C4" s="133" t="s">
        <v>1567</v>
      </c>
      <c r="H4" s="22"/>
    </row>
    <row r="5" spans="2:8" s="1" customFormat="1" ht="12" customHeight="1">
      <c r="B5" s="22"/>
      <c r="C5" s="288" t="s">
        <v>13</v>
      </c>
      <c r="D5" s="143" t="s">
        <v>14</v>
      </c>
      <c r="E5" s="1"/>
      <c r="F5" s="1"/>
      <c r="H5" s="22"/>
    </row>
    <row r="6" spans="2:8" s="1" customFormat="1" ht="36.95" customHeight="1">
      <c r="B6" s="22"/>
      <c r="C6" s="289" t="s">
        <v>16</v>
      </c>
      <c r="D6" s="290" t="s">
        <v>17</v>
      </c>
      <c r="E6" s="1"/>
      <c r="F6" s="1"/>
      <c r="H6" s="22"/>
    </row>
    <row r="7" spans="2:8" s="1" customFormat="1" ht="16.5" customHeight="1">
      <c r="B7" s="22"/>
      <c r="C7" s="135" t="s">
        <v>24</v>
      </c>
      <c r="D7" s="140" t="str">
        <f>'Rekapitulace stavby'!AN8</f>
        <v>6. 6. 2023</v>
      </c>
      <c r="H7" s="22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181"/>
      <c r="B9" s="291"/>
      <c r="C9" s="292" t="s">
        <v>55</v>
      </c>
      <c r="D9" s="293" t="s">
        <v>56</v>
      </c>
      <c r="E9" s="293" t="s">
        <v>202</v>
      </c>
      <c r="F9" s="294" t="s">
        <v>1568</v>
      </c>
      <c r="G9" s="181"/>
      <c r="H9" s="291"/>
    </row>
    <row r="10" spans="1:8" s="2" customFormat="1" ht="26.4" customHeight="1">
      <c r="A10" s="40"/>
      <c r="B10" s="46"/>
      <c r="C10" s="295" t="s">
        <v>1569</v>
      </c>
      <c r="D10" s="295" t="s">
        <v>80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296" t="s">
        <v>92</v>
      </c>
      <c r="D11" s="297" t="s">
        <v>92</v>
      </c>
      <c r="E11" s="298" t="s">
        <v>28</v>
      </c>
      <c r="F11" s="299">
        <v>398.727</v>
      </c>
      <c r="G11" s="40"/>
      <c r="H11" s="46"/>
    </row>
    <row r="12" spans="1:8" s="2" customFormat="1" ht="16.8" customHeight="1">
      <c r="A12" s="40"/>
      <c r="B12" s="46"/>
      <c r="C12" s="300" t="s">
        <v>28</v>
      </c>
      <c r="D12" s="300" t="s">
        <v>904</v>
      </c>
      <c r="E12" s="19" t="s">
        <v>28</v>
      </c>
      <c r="F12" s="301">
        <v>0</v>
      </c>
      <c r="G12" s="40"/>
      <c r="H12" s="46"/>
    </row>
    <row r="13" spans="1:8" s="2" customFormat="1" ht="16.8" customHeight="1">
      <c r="A13" s="40"/>
      <c r="B13" s="46"/>
      <c r="C13" s="300" t="s">
        <v>28</v>
      </c>
      <c r="D13" s="300" t="s">
        <v>1010</v>
      </c>
      <c r="E13" s="19" t="s">
        <v>28</v>
      </c>
      <c r="F13" s="301">
        <v>398.727</v>
      </c>
      <c r="G13" s="40"/>
      <c r="H13" s="46"/>
    </row>
    <row r="14" spans="1:8" s="2" customFormat="1" ht="16.8" customHeight="1">
      <c r="A14" s="40"/>
      <c r="B14" s="46"/>
      <c r="C14" s="300" t="s">
        <v>92</v>
      </c>
      <c r="D14" s="300" t="s">
        <v>230</v>
      </c>
      <c r="E14" s="19" t="s">
        <v>28</v>
      </c>
      <c r="F14" s="301">
        <v>398.727</v>
      </c>
      <c r="G14" s="40"/>
      <c r="H14" s="46"/>
    </row>
    <row r="15" spans="1:8" s="2" customFormat="1" ht="16.8" customHeight="1">
      <c r="A15" s="40"/>
      <c r="B15" s="46"/>
      <c r="C15" s="302" t="s">
        <v>1570</v>
      </c>
      <c r="D15" s="40"/>
      <c r="E15" s="40"/>
      <c r="F15" s="40"/>
      <c r="G15" s="40"/>
      <c r="H15" s="46"/>
    </row>
    <row r="16" spans="1:8" s="2" customFormat="1" ht="16.8" customHeight="1">
      <c r="A16" s="40"/>
      <c r="B16" s="46"/>
      <c r="C16" s="300" t="s">
        <v>1006</v>
      </c>
      <c r="D16" s="300" t="s">
        <v>1571</v>
      </c>
      <c r="E16" s="19" t="s">
        <v>243</v>
      </c>
      <c r="F16" s="301">
        <v>398.727</v>
      </c>
      <c r="G16" s="40"/>
      <c r="H16" s="46"/>
    </row>
    <row r="17" spans="1:8" s="2" customFormat="1" ht="16.8" customHeight="1">
      <c r="A17" s="40"/>
      <c r="B17" s="46"/>
      <c r="C17" s="300" t="s">
        <v>759</v>
      </c>
      <c r="D17" s="300" t="s">
        <v>1572</v>
      </c>
      <c r="E17" s="19" t="s">
        <v>243</v>
      </c>
      <c r="F17" s="301">
        <v>398.727</v>
      </c>
      <c r="G17" s="40"/>
      <c r="H17" s="46"/>
    </row>
    <row r="18" spans="1:8" s="2" customFormat="1" ht="16.8" customHeight="1">
      <c r="A18" s="40"/>
      <c r="B18" s="46"/>
      <c r="C18" s="296" t="s">
        <v>94</v>
      </c>
      <c r="D18" s="297" t="s">
        <v>94</v>
      </c>
      <c r="E18" s="298" t="s">
        <v>28</v>
      </c>
      <c r="F18" s="299">
        <v>32.144</v>
      </c>
      <c r="G18" s="40"/>
      <c r="H18" s="46"/>
    </row>
    <row r="19" spans="1:8" s="2" customFormat="1" ht="16.8" customHeight="1">
      <c r="A19" s="40"/>
      <c r="B19" s="46"/>
      <c r="C19" s="300" t="s">
        <v>28</v>
      </c>
      <c r="D19" s="300" t="s">
        <v>255</v>
      </c>
      <c r="E19" s="19" t="s">
        <v>28</v>
      </c>
      <c r="F19" s="301">
        <v>0</v>
      </c>
      <c r="G19" s="40"/>
      <c r="H19" s="46"/>
    </row>
    <row r="20" spans="1:8" s="2" customFormat="1" ht="16.8" customHeight="1">
      <c r="A20" s="40"/>
      <c r="B20" s="46"/>
      <c r="C20" s="300" t="s">
        <v>97</v>
      </c>
      <c r="D20" s="300" t="s">
        <v>471</v>
      </c>
      <c r="E20" s="19" t="s">
        <v>28</v>
      </c>
      <c r="F20" s="301">
        <v>27.566</v>
      </c>
      <c r="G20" s="40"/>
      <c r="H20" s="46"/>
    </row>
    <row r="21" spans="1:8" s="2" customFormat="1" ht="16.8" customHeight="1">
      <c r="A21" s="40"/>
      <c r="B21" s="46"/>
      <c r="C21" s="300" t="s">
        <v>28</v>
      </c>
      <c r="D21" s="300" t="s">
        <v>472</v>
      </c>
      <c r="E21" s="19" t="s">
        <v>28</v>
      </c>
      <c r="F21" s="301">
        <v>3.57</v>
      </c>
      <c r="G21" s="40"/>
      <c r="H21" s="46"/>
    </row>
    <row r="22" spans="1:8" s="2" customFormat="1" ht="16.8" customHeight="1">
      <c r="A22" s="40"/>
      <c r="B22" s="46"/>
      <c r="C22" s="300" t="s">
        <v>28</v>
      </c>
      <c r="D22" s="300" t="s">
        <v>473</v>
      </c>
      <c r="E22" s="19" t="s">
        <v>28</v>
      </c>
      <c r="F22" s="301">
        <v>0.92</v>
      </c>
      <c r="G22" s="40"/>
      <c r="H22" s="46"/>
    </row>
    <row r="23" spans="1:8" s="2" customFormat="1" ht="16.8" customHeight="1">
      <c r="A23" s="40"/>
      <c r="B23" s="46"/>
      <c r="C23" s="300" t="s">
        <v>28</v>
      </c>
      <c r="D23" s="300" t="s">
        <v>474</v>
      </c>
      <c r="E23" s="19" t="s">
        <v>28</v>
      </c>
      <c r="F23" s="301">
        <v>0.088</v>
      </c>
      <c r="G23" s="40"/>
      <c r="H23" s="46"/>
    </row>
    <row r="24" spans="1:8" s="2" customFormat="1" ht="16.8" customHeight="1">
      <c r="A24" s="40"/>
      <c r="B24" s="46"/>
      <c r="C24" s="300" t="s">
        <v>94</v>
      </c>
      <c r="D24" s="300" t="s">
        <v>230</v>
      </c>
      <c r="E24" s="19" t="s">
        <v>28</v>
      </c>
      <c r="F24" s="301">
        <v>32.144</v>
      </c>
      <c r="G24" s="40"/>
      <c r="H24" s="46"/>
    </row>
    <row r="25" spans="1:8" s="2" customFormat="1" ht="16.8" customHeight="1">
      <c r="A25" s="40"/>
      <c r="B25" s="46"/>
      <c r="C25" s="302" t="s">
        <v>1570</v>
      </c>
      <c r="D25" s="40"/>
      <c r="E25" s="40"/>
      <c r="F25" s="40"/>
      <c r="G25" s="40"/>
      <c r="H25" s="46"/>
    </row>
    <row r="26" spans="1:8" s="2" customFormat="1" ht="12">
      <c r="A26" s="40"/>
      <c r="B26" s="46"/>
      <c r="C26" s="300" t="s">
        <v>467</v>
      </c>
      <c r="D26" s="300" t="s">
        <v>1573</v>
      </c>
      <c r="E26" s="19" t="s">
        <v>220</v>
      </c>
      <c r="F26" s="301">
        <v>32.144</v>
      </c>
      <c r="G26" s="40"/>
      <c r="H26" s="46"/>
    </row>
    <row r="27" spans="1:8" s="2" customFormat="1" ht="12">
      <c r="A27" s="40"/>
      <c r="B27" s="46"/>
      <c r="C27" s="300" t="s">
        <v>476</v>
      </c>
      <c r="D27" s="300" t="s">
        <v>1574</v>
      </c>
      <c r="E27" s="19" t="s">
        <v>220</v>
      </c>
      <c r="F27" s="301">
        <v>32.144</v>
      </c>
      <c r="G27" s="40"/>
      <c r="H27" s="46"/>
    </row>
    <row r="28" spans="1:8" s="2" customFormat="1" ht="16.8" customHeight="1">
      <c r="A28" s="40"/>
      <c r="B28" s="46"/>
      <c r="C28" s="296" t="s">
        <v>97</v>
      </c>
      <c r="D28" s="297" t="s">
        <v>97</v>
      </c>
      <c r="E28" s="298" t="s">
        <v>28</v>
      </c>
      <c r="F28" s="299">
        <v>27.566</v>
      </c>
      <c r="G28" s="40"/>
      <c r="H28" s="46"/>
    </row>
    <row r="29" spans="1:8" s="2" customFormat="1" ht="16.8" customHeight="1">
      <c r="A29" s="40"/>
      <c r="B29" s="46"/>
      <c r="C29" s="300" t="s">
        <v>28</v>
      </c>
      <c r="D29" s="300" t="s">
        <v>255</v>
      </c>
      <c r="E29" s="19" t="s">
        <v>28</v>
      </c>
      <c r="F29" s="301">
        <v>0</v>
      </c>
      <c r="G29" s="40"/>
      <c r="H29" s="46"/>
    </row>
    <row r="30" spans="1:8" s="2" customFormat="1" ht="16.8" customHeight="1">
      <c r="A30" s="40"/>
      <c r="B30" s="46"/>
      <c r="C30" s="300" t="s">
        <v>97</v>
      </c>
      <c r="D30" s="300" t="s">
        <v>471</v>
      </c>
      <c r="E30" s="19" t="s">
        <v>28</v>
      </c>
      <c r="F30" s="301">
        <v>27.566</v>
      </c>
      <c r="G30" s="40"/>
      <c r="H30" s="46"/>
    </row>
    <row r="31" spans="1:8" s="2" customFormat="1" ht="16.8" customHeight="1">
      <c r="A31" s="40"/>
      <c r="B31" s="46"/>
      <c r="C31" s="302" t="s">
        <v>1570</v>
      </c>
      <c r="D31" s="40"/>
      <c r="E31" s="40"/>
      <c r="F31" s="40"/>
      <c r="G31" s="40"/>
      <c r="H31" s="46"/>
    </row>
    <row r="32" spans="1:8" s="2" customFormat="1" ht="12">
      <c r="A32" s="40"/>
      <c r="B32" s="46"/>
      <c r="C32" s="300" t="s">
        <v>467</v>
      </c>
      <c r="D32" s="300" t="s">
        <v>1573</v>
      </c>
      <c r="E32" s="19" t="s">
        <v>220</v>
      </c>
      <c r="F32" s="301">
        <v>32.144</v>
      </c>
      <c r="G32" s="40"/>
      <c r="H32" s="46"/>
    </row>
    <row r="33" spans="1:8" s="2" customFormat="1" ht="16.8" customHeight="1">
      <c r="A33" s="40"/>
      <c r="B33" s="46"/>
      <c r="C33" s="300" t="s">
        <v>481</v>
      </c>
      <c r="D33" s="300" t="s">
        <v>1575</v>
      </c>
      <c r="E33" s="19" t="s">
        <v>220</v>
      </c>
      <c r="F33" s="301">
        <v>29.351</v>
      </c>
      <c r="G33" s="40"/>
      <c r="H33" s="46"/>
    </row>
    <row r="34" spans="1:8" s="2" customFormat="1" ht="16.8" customHeight="1">
      <c r="A34" s="40"/>
      <c r="B34" s="46"/>
      <c r="C34" s="296" t="s">
        <v>99</v>
      </c>
      <c r="D34" s="297" t="s">
        <v>99</v>
      </c>
      <c r="E34" s="298" t="s">
        <v>28</v>
      </c>
      <c r="F34" s="299">
        <v>511.32</v>
      </c>
      <c r="G34" s="40"/>
      <c r="H34" s="46"/>
    </row>
    <row r="35" spans="1:8" s="2" customFormat="1" ht="16.8" customHeight="1">
      <c r="A35" s="40"/>
      <c r="B35" s="46"/>
      <c r="C35" s="300" t="s">
        <v>28</v>
      </c>
      <c r="D35" s="300" t="s">
        <v>255</v>
      </c>
      <c r="E35" s="19" t="s">
        <v>28</v>
      </c>
      <c r="F35" s="301">
        <v>0</v>
      </c>
      <c r="G35" s="40"/>
      <c r="H35" s="46"/>
    </row>
    <row r="36" spans="1:8" s="2" customFormat="1" ht="16.8" customHeight="1">
      <c r="A36" s="40"/>
      <c r="B36" s="46"/>
      <c r="C36" s="300" t="s">
        <v>28</v>
      </c>
      <c r="D36" s="300" t="s">
        <v>550</v>
      </c>
      <c r="E36" s="19" t="s">
        <v>28</v>
      </c>
      <c r="F36" s="301">
        <v>21.698</v>
      </c>
      <c r="G36" s="40"/>
      <c r="H36" s="46"/>
    </row>
    <row r="37" spans="1:8" s="2" customFormat="1" ht="16.8" customHeight="1">
      <c r="A37" s="40"/>
      <c r="B37" s="46"/>
      <c r="C37" s="300" t="s">
        <v>28</v>
      </c>
      <c r="D37" s="300" t="s">
        <v>551</v>
      </c>
      <c r="E37" s="19" t="s">
        <v>28</v>
      </c>
      <c r="F37" s="301">
        <v>367.939</v>
      </c>
      <c r="G37" s="40"/>
      <c r="H37" s="46"/>
    </row>
    <row r="38" spans="1:8" s="2" customFormat="1" ht="16.8" customHeight="1">
      <c r="A38" s="40"/>
      <c r="B38" s="46"/>
      <c r="C38" s="300" t="s">
        <v>28</v>
      </c>
      <c r="D38" s="300" t="s">
        <v>552</v>
      </c>
      <c r="E38" s="19" t="s">
        <v>28</v>
      </c>
      <c r="F38" s="301">
        <v>61.067</v>
      </c>
      <c r="G38" s="40"/>
      <c r="H38" s="46"/>
    </row>
    <row r="39" spans="1:8" s="2" customFormat="1" ht="16.8" customHeight="1">
      <c r="A39" s="40"/>
      <c r="B39" s="46"/>
      <c r="C39" s="300" t="s">
        <v>28</v>
      </c>
      <c r="D39" s="300" t="s">
        <v>553</v>
      </c>
      <c r="E39" s="19" t="s">
        <v>28</v>
      </c>
      <c r="F39" s="301">
        <v>-52.101</v>
      </c>
      <c r="G39" s="40"/>
      <c r="H39" s="46"/>
    </row>
    <row r="40" spans="1:8" s="2" customFormat="1" ht="16.8" customHeight="1">
      <c r="A40" s="40"/>
      <c r="B40" s="46"/>
      <c r="C40" s="300" t="s">
        <v>28</v>
      </c>
      <c r="D40" s="300" t="s">
        <v>554</v>
      </c>
      <c r="E40" s="19" t="s">
        <v>28</v>
      </c>
      <c r="F40" s="301">
        <v>20.779</v>
      </c>
      <c r="G40" s="40"/>
      <c r="H40" s="46"/>
    </row>
    <row r="41" spans="1:8" s="2" customFormat="1" ht="16.8" customHeight="1">
      <c r="A41" s="40"/>
      <c r="B41" s="46"/>
      <c r="C41" s="300" t="s">
        <v>28</v>
      </c>
      <c r="D41" s="300" t="s">
        <v>555</v>
      </c>
      <c r="E41" s="19" t="s">
        <v>28</v>
      </c>
      <c r="F41" s="301">
        <v>3.539</v>
      </c>
      <c r="G41" s="40"/>
      <c r="H41" s="46"/>
    </row>
    <row r="42" spans="1:8" s="2" customFormat="1" ht="16.8" customHeight="1">
      <c r="A42" s="40"/>
      <c r="B42" s="46"/>
      <c r="C42" s="300" t="s">
        <v>28</v>
      </c>
      <c r="D42" s="300" t="s">
        <v>556</v>
      </c>
      <c r="E42" s="19" t="s">
        <v>28</v>
      </c>
      <c r="F42" s="301">
        <v>47.006</v>
      </c>
      <c r="G42" s="40"/>
      <c r="H42" s="46"/>
    </row>
    <row r="43" spans="1:8" s="2" customFormat="1" ht="16.8" customHeight="1">
      <c r="A43" s="40"/>
      <c r="B43" s="46"/>
      <c r="C43" s="300" t="s">
        <v>28</v>
      </c>
      <c r="D43" s="300" t="s">
        <v>557</v>
      </c>
      <c r="E43" s="19" t="s">
        <v>28</v>
      </c>
      <c r="F43" s="301">
        <v>-12.24</v>
      </c>
      <c r="G43" s="40"/>
      <c r="H43" s="46"/>
    </row>
    <row r="44" spans="1:8" s="2" customFormat="1" ht="16.8" customHeight="1">
      <c r="A44" s="40"/>
      <c r="B44" s="46"/>
      <c r="C44" s="300" t="s">
        <v>28</v>
      </c>
      <c r="D44" s="300" t="s">
        <v>558</v>
      </c>
      <c r="E44" s="19" t="s">
        <v>28</v>
      </c>
      <c r="F44" s="301">
        <v>4.92</v>
      </c>
      <c r="G44" s="40"/>
      <c r="H44" s="46"/>
    </row>
    <row r="45" spans="1:8" s="2" customFormat="1" ht="16.8" customHeight="1">
      <c r="A45" s="40"/>
      <c r="B45" s="46"/>
      <c r="C45" s="300" t="s">
        <v>28</v>
      </c>
      <c r="D45" s="300" t="s">
        <v>497</v>
      </c>
      <c r="E45" s="19" t="s">
        <v>28</v>
      </c>
      <c r="F45" s="301">
        <v>0</v>
      </c>
      <c r="G45" s="40"/>
      <c r="H45" s="46"/>
    </row>
    <row r="46" spans="1:8" s="2" customFormat="1" ht="16.8" customHeight="1">
      <c r="A46" s="40"/>
      <c r="B46" s="46"/>
      <c r="C46" s="300" t="s">
        <v>28</v>
      </c>
      <c r="D46" s="300" t="s">
        <v>559</v>
      </c>
      <c r="E46" s="19" t="s">
        <v>28</v>
      </c>
      <c r="F46" s="301">
        <v>44.03</v>
      </c>
      <c r="G46" s="40"/>
      <c r="H46" s="46"/>
    </row>
    <row r="47" spans="1:8" s="2" customFormat="1" ht="16.8" customHeight="1">
      <c r="A47" s="40"/>
      <c r="B47" s="46"/>
      <c r="C47" s="300" t="s">
        <v>28</v>
      </c>
      <c r="D47" s="300" t="s">
        <v>560</v>
      </c>
      <c r="E47" s="19" t="s">
        <v>28</v>
      </c>
      <c r="F47" s="301">
        <v>5.534</v>
      </c>
      <c r="G47" s="40"/>
      <c r="H47" s="46"/>
    </row>
    <row r="48" spans="1:8" s="2" customFormat="1" ht="16.8" customHeight="1">
      <c r="A48" s="40"/>
      <c r="B48" s="46"/>
      <c r="C48" s="300" t="s">
        <v>28</v>
      </c>
      <c r="D48" s="300" t="s">
        <v>561</v>
      </c>
      <c r="E48" s="19" t="s">
        <v>28</v>
      </c>
      <c r="F48" s="301">
        <v>-4.291</v>
      </c>
      <c r="G48" s="40"/>
      <c r="H48" s="46"/>
    </row>
    <row r="49" spans="1:8" s="2" customFormat="1" ht="16.8" customHeight="1">
      <c r="A49" s="40"/>
      <c r="B49" s="46"/>
      <c r="C49" s="300" t="s">
        <v>28</v>
      </c>
      <c r="D49" s="300" t="s">
        <v>562</v>
      </c>
      <c r="E49" s="19" t="s">
        <v>28</v>
      </c>
      <c r="F49" s="301">
        <v>3.44</v>
      </c>
      <c r="G49" s="40"/>
      <c r="H49" s="46"/>
    </row>
    <row r="50" spans="1:8" s="2" customFormat="1" ht="16.8" customHeight="1">
      <c r="A50" s="40"/>
      <c r="B50" s="46"/>
      <c r="C50" s="300" t="s">
        <v>99</v>
      </c>
      <c r="D50" s="300" t="s">
        <v>230</v>
      </c>
      <c r="E50" s="19" t="s">
        <v>28</v>
      </c>
      <c r="F50" s="301">
        <v>511.32</v>
      </c>
      <c r="G50" s="40"/>
      <c r="H50" s="46"/>
    </row>
    <row r="51" spans="1:8" s="2" customFormat="1" ht="16.8" customHeight="1">
      <c r="A51" s="40"/>
      <c r="B51" s="46"/>
      <c r="C51" s="302" t="s">
        <v>1570</v>
      </c>
      <c r="D51" s="40"/>
      <c r="E51" s="40"/>
      <c r="F51" s="40"/>
      <c r="G51" s="40"/>
      <c r="H51" s="46"/>
    </row>
    <row r="52" spans="1:8" s="2" customFormat="1" ht="12">
      <c r="A52" s="40"/>
      <c r="B52" s="46"/>
      <c r="C52" s="300" t="s">
        <v>546</v>
      </c>
      <c r="D52" s="300" t="s">
        <v>1576</v>
      </c>
      <c r="E52" s="19" t="s">
        <v>243</v>
      </c>
      <c r="F52" s="301">
        <v>511.32</v>
      </c>
      <c r="G52" s="40"/>
      <c r="H52" s="46"/>
    </row>
    <row r="53" spans="1:8" s="2" customFormat="1" ht="12">
      <c r="A53" s="40"/>
      <c r="B53" s="46"/>
      <c r="C53" s="300" t="s">
        <v>246</v>
      </c>
      <c r="D53" s="300" t="s">
        <v>1577</v>
      </c>
      <c r="E53" s="19" t="s">
        <v>243</v>
      </c>
      <c r="F53" s="301">
        <v>511.32</v>
      </c>
      <c r="G53" s="40"/>
      <c r="H53" s="46"/>
    </row>
    <row r="54" spans="1:8" s="2" customFormat="1" ht="16.8" customHeight="1">
      <c r="A54" s="40"/>
      <c r="B54" s="46"/>
      <c r="C54" s="296" t="s">
        <v>101</v>
      </c>
      <c r="D54" s="297" t="s">
        <v>101</v>
      </c>
      <c r="E54" s="298" t="s">
        <v>28</v>
      </c>
      <c r="F54" s="299">
        <v>39.686</v>
      </c>
      <c r="G54" s="40"/>
      <c r="H54" s="46"/>
    </row>
    <row r="55" spans="1:8" s="2" customFormat="1" ht="16.8" customHeight="1">
      <c r="A55" s="40"/>
      <c r="B55" s="46"/>
      <c r="C55" s="300" t="s">
        <v>28</v>
      </c>
      <c r="D55" s="300" t="s">
        <v>556</v>
      </c>
      <c r="E55" s="19" t="s">
        <v>28</v>
      </c>
      <c r="F55" s="301">
        <v>47.006</v>
      </c>
      <c r="G55" s="40"/>
      <c r="H55" s="46"/>
    </row>
    <row r="56" spans="1:8" s="2" customFormat="1" ht="16.8" customHeight="1">
      <c r="A56" s="40"/>
      <c r="B56" s="46"/>
      <c r="C56" s="300" t="s">
        <v>28</v>
      </c>
      <c r="D56" s="300" t="s">
        <v>557</v>
      </c>
      <c r="E56" s="19" t="s">
        <v>28</v>
      </c>
      <c r="F56" s="301">
        <v>-12.24</v>
      </c>
      <c r="G56" s="40"/>
      <c r="H56" s="46"/>
    </row>
    <row r="57" spans="1:8" s="2" customFormat="1" ht="16.8" customHeight="1">
      <c r="A57" s="40"/>
      <c r="B57" s="46"/>
      <c r="C57" s="300" t="s">
        <v>28</v>
      </c>
      <c r="D57" s="300" t="s">
        <v>558</v>
      </c>
      <c r="E57" s="19" t="s">
        <v>28</v>
      </c>
      <c r="F57" s="301">
        <v>4.92</v>
      </c>
      <c r="G57" s="40"/>
      <c r="H57" s="46"/>
    </row>
    <row r="58" spans="1:8" s="2" customFormat="1" ht="16.8" customHeight="1">
      <c r="A58" s="40"/>
      <c r="B58" s="46"/>
      <c r="C58" s="300" t="s">
        <v>101</v>
      </c>
      <c r="D58" s="300" t="s">
        <v>351</v>
      </c>
      <c r="E58" s="19" t="s">
        <v>28</v>
      </c>
      <c r="F58" s="301">
        <v>39.686</v>
      </c>
      <c r="G58" s="40"/>
      <c r="H58" s="46"/>
    </row>
    <row r="59" spans="1:8" s="2" customFormat="1" ht="16.8" customHeight="1">
      <c r="A59" s="40"/>
      <c r="B59" s="46"/>
      <c r="C59" s="302" t="s">
        <v>1570</v>
      </c>
      <c r="D59" s="40"/>
      <c r="E59" s="40"/>
      <c r="F59" s="40"/>
      <c r="G59" s="40"/>
      <c r="H59" s="46"/>
    </row>
    <row r="60" spans="1:8" s="2" customFormat="1" ht="12">
      <c r="A60" s="40"/>
      <c r="B60" s="46"/>
      <c r="C60" s="300" t="s">
        <v>546</v>
      </c>
      <c r="D60" s="300" t="s">
        <v>1576</v>
      </c>
      <c r="E60" s="19" t="s">
        <v>243</v>
      </c>
      <c r="F60" s="301">
        <v>511.32</v>
      </c>
      <c r="G60" s="40"/>
      <c r="H60" s="46"/>
    </row>
    <row r="61" spans="1:8" s="2" customFormat="1" ht="16.8" customHeight="1">
      <c r="A61" s="40"/>
      <c r="B61" s="46"/>
      <c r="C61" s="300" t="s">
        <v>1271</v>
      </c>
      <c r="D61" s="300" t="s">
        <v>1578</v>
      </c>
      <c r="E61" s="19" t="s">
        <v>243</v>
      </c>
      <c r="F61" s="301">
        <v>88.399</v>
      </c>
      <c r="G61" s="40"/>
      <c r="H61" s="46"/>
    </row>
    <row r="62" spans="1:8" s="2" customFormat="1" ht="16.8" customHeight="1">
      <c r="A62" s="40"/>
      <c r="B62" s="46"/>
      <c r="C62" s="300" t="s">
        <v>1282</v>
      </c>
      <c r="D62" s="300" t="s">
        <v>1579</v>
      </c>
      <c r="E62" s="19" t="s">
        <v>243</v>
      </c>
      <c r="F62" s="301">
        <v>98.689</v>
      </c>
      <c r="G62" s="40"/>
      <c r="H62" s="46"/>
    </row>
    <row r="63" spans="1:8" s="2" customFormat="1" ht="16.8" customHeight="1">
      <c r="A63" s="40"/>
      <c r="B63" s="46"/>
      <c r="C63" s="296" t="s">
        <v>103</v>
      </c>
      <c r="D63" s="297" t="s">
        <v>103</v>
      </c>
      <c r="E63" s="298" t="s">
        <v>28</v>
      </c>
      <c r="F63" s="299">
        <v>48.713</v>
      </c>
      <c r="G63" s="40"/>
      <c r="H63" s="46"/>
    </row>
    <row r="64" spans="1:8" s="2" customFormat="1" ht="16.8" customHeight="1">
      <c r="A64" s="40"/>
      <c r="B64" s="46"/>
      <c r="C64" s="300" t="s">
        <v>28</v>
      </c>
      <c r="D64" s="300" t="s">
        <v>497</v>
      </c>
      <c r="E64" s="19" t="s">
        <v>28</v>
      </c>
      <c r="F64" s="301">
        <v>0</v>
      </c>
      <c r="G64" s="40"/>
      <c r="H64" s="46"/>
    </row>
    <row r="65" spans="1:8" s="2" customFormat="1" ht="16.8" customHeight="1">
      <c r="A65" s="40"/>
      <c r="B65" s="46"/>
      <c r="C65" s="300" t="s">
        <v>28</v>
      </c>
      <c r="D65" s="300" t="s">
        <v>559</v>
      </c>
      <c r="E65" s="19" t="s">
        <v>28</v>
      </c>
      <c r="F65" s="301">
        <v>44.03</v>
      </c>
      <c r="G65" s="40"/>
      <c r="H65" s="46"/>
    </row>
    <row r="66" spans="1:8" s="2" customFormat="1" ht="16.8" customHeight="1">
      <c r="A66" s="40"/>
      <c r="B66" s="46"/>
      <c r="C66" s="300" t="s">
        <v>28</v>
      </c>
      <c r="D66" s="300" t="s">
        <v>560</v>
      </c>
      <c r="E66" s="19" t="s">
        <v>28</v>
      </c>
      <c r="F66" s="301">
        <v>5.534</v>
      </c>
      <c r="G66" s="40"/>
      <c r="H66" s="46"/>
    </row>
    <row r="67" spans="1:8" s="2" customFormat="1" ht="16.8" customHeight="1">
      <c r="A67" s="40"/>
      <c r="B67" s="46"/>
      <c r="C67" s="300" t="s">
        <v>28</v>
      </c>
      <c r="D67" s="300" t="s">
        <v>561</v>
      </c>
      <c r="E67" s="19" t="s">
        <v>28</v>
      </c>
      <c r="F67" s="301">
        <v>-4.291</v>
      </c>
      <c r="G67" s="40"/>
      <c r="H67" s="46"/>
    </row>
    <row r="68" spans="1:8" s="2" customFormat="1" ht="16.8" customHeight="1">
      <c r="A68" s="40"/>
      <c r="B68" s="46"/>
      <c r="C68" s="300" t="s">
        <v>28</v>
      </c>
      <c r="D68" s="300" t="s">
        <v>562</v>
      </c>
      <c r="E68" s="19" t="s">
        <v>28</v>
      </c>
      <c r="F68" s="301">
        <v>3.44</v>
      </c>
      <c r="G68" s="40"/>
      <c r="H68" s="46"/>
    </row>
    <row r="69" spans="1:8" s="2" customFormat="1" ht="16.8" customHeight="1">
      <c r="A69" s="40"/>
      <c r="B69" s="46"/>
      <c r="C69" s="300" t="s">
        <v>103</v>
      </c>
      <c r="D69" s="300" t="s">
        <v>351</v>
      </c>
      <c r="E69" s="19" t="s">
        <v>28</v>
      </c>
      <c r="F69" s="301">
        <v>48.713</v>
      </c>
      <c r="G69" s="40"/>
      <c r="H69" s="46"/>
    </row>
    <row r="70" spans="1:8" s="2" customFormat="1" ht="16.8" customHeight="1">
      <c r="A70" s="40"/>
      <c r="B70" s="46"/>
      <c r="C70" s="302" t="s">
        <v>1570</v>
      </c>
      <c r="D70" s="40"/>
      <c r="E70" s="40"/>
      <c r="F70" s="40"/>
      <c r="G70" s="40"/>
      <c r="H70" s="46"/>
    </row>
    <row r="71" spans="1:8" s="2" customFormat="1" ht="12">
      <c r="A71" s="40"/>
      <c r="B71" s="46"/>
      <c r="C71" s="300" t="s">
        <v>546</v>
      </c>
      <c r="D71" s="300" t="s">
        <v>1576</v>
      </c>
      <c r="E71" s="19" t="s">
        <v>243</v>
      </c>
      <c r="F71" s="301">
        <v>511.32</v>
      </c>
      <c r="G71" s="40"/>
      <c r="H71" s="46"/>
    </row>
    <row r="72" spans="1:8" s="2" customFormat="1" ht="16.8" customHeight="1">
      <c r="A72" s="40"/>
      <c r="B72" s="46"/>
      <c r="C72" s="300" t="s">
        <v>1271</v>
      </c>
      <c r="D72" s="300" t="s">
        <v>1578</v>
      </c>
      <c r="E72" s="19" t="s">
        <v>243</v>
      </c>
      <c r="F72" s="301">
        <v>88.399</v>
      </c>
      <c r="G72" s="40"/>
      <c r="H72" s="46"/>
    </row>
    <row r="73" spans="1:8" s="2" customFormat="1" ht="16.8" customHeight="1">
      <c r="A73" s="40"/>
      <c r="B73" s="46"/>
      <c r="C73" s="300" t="s">
        <v>1282</v>
      </c>
      <c r="D73" s="300" t="s">
        <v>1579</v>
      </c>
      <c r="E73" s="19" t="s">
        <v>243</v>
      </c>
      <c r="F73" s="301">
        <v>98.689</v>
      </c>
      <c r="G73" s="40"/>
      <c r="H73" s="46"/>
    </row>
    <row r="74" spans="1:8" s="2" customFormat="1" ht="16.8" customHeight="1">
      <c r="A74" s="40"/>
      <c r="B74" s="46"/>
      <c r="C74" s="296" t="s">
        <v>106</v>
      </c>
      <c r="D74" s="297" t="s">
        <v>106</v>
      </c>
      <c r="E74" s="298" t="s">
        <v>28</v>
      </c>
      <c r="F74" s="299">
        <v>422.921</v>
      </c>
      <c r="G74" s="40"/>
      <c r="H74" s="46"/>
    </row>
    <row r="75" spans="1:8" s="2" customFormat="1" ht="16.8" customHeight="1">
      <c r="A75" s="40"/>
      <c r="B75" s="46"/>
      <c r="C75" s="300" t="s">
        <v>28</v>
      </c>
      <c r="D75" s="300" t="s">
        <v>255</v>
      </c>
      <c r="E75" s="19" t="s">
        <v>28</v>
      </c>
      <c r="F75" s="301">
        <v>0</v>
      </c>
      <c r="G75" s="40"/>
      <c r="H75" s="46"/>
    </row>
    <row r="76" spans="1:8" s="2" customFormat="1" ht="16.8" customHeight="1">
      <c r="A76" s="40"/>
      <c r="B76" s="46"/>
      <c r="C76" s="300" t="s">
        <v>28</v>
      </c>
      <c r="D76" s="300" t="s">
        <v>550</v>
      </c>
      <c r="E76" s="19" t="s">
        <v>28</v>
      </c>
      <c r="F76" s="301">
        <v>21.698</v>
      </c>
      <c r="G76" s="40"/>
      <c r="H76" s="46"/>
    </row>
    <row r="77" spans="1:8" s="2" customFormat="1" ht="16.8" customHeight="1">
      <c r="A77" s="40"/>
      <c r="B77" s="46"/>
      <c r="C77" s="300" t="s">
        <v>28</v>
      </c>
      <c r="D77" s="300" t="s">
        <v>551</v>
      </c>
      <c r="E77" s="19" t="s">
        <v>28</v>
      </c>
      <c r="F77" s="301">
        <v>367.939</v>
      </c>
      <c r="G77" s="40"/>
      <c r="H77" s="46"/>
    </row>
    <row r="78" spans="1:8" s="2" customFormat="1" ht="16.8" customHeight="1">
      <c r="A78" s="40"/>
      <c r="B78" s="46"/>
      <c r="C78" s="300" t="s">
        <v>28</v>
      </c>
      <c r="D78" s="300" t="s">
        <v>552</v>
      </c>
      <c r="E78" s="19" t="s">
        <v>28</v>
      </c>
      <c r="F78" s="301">
        <v>61.067</v>
      </c>
      <c r="G78" s="40"/>
      <c r="H78" s="46"/>
    </row>
    <row r="79" spans="1:8" s="2" customFormat="1" ht="16.8" customHeight="1">
      <c r="A79" s="40"/>
      <c r="B79" s="46"/>
      <c r="C79" s="300" t="s">
        <v>28</v>
      </c>
      <c r="D79" s="300" t="s">
        <v>553</v>
      </c>
      <c r="E79" s="19" t="s">
        <v>28</v>
      </c>
      <c r="F79" s="301">
        <v>-52.101</v>
      </c>
      <c r="G79" s="40"/>
      <c r="H79" s="46"/>
    </row>
    <row r="80" spans="1:8" s="2" customFormat="1" ht="16.8" customHeight="1">
      <c r="A80" s="40"/>
      <c r="B80" s="46"/>
      <c r="C80" s="300" t="s">
        <v>28</v>
      </c>
      <c r="D80" s="300" t="s">
        <v>554</v>
      </c>
      <c r="E80" s="19" t="s">
        <v>28</v>
      </c>
      <c r="F80" s="301">
        <v>20.779</v>
      </c>
      <c r="G80" s="40"/>
      <c r="H80" s="46"/>
    </row>
    <row r="81" spans="1:8" s="2" customFormat="1" ht="16.8" customHeight="1">
      <c r="A81" s="40"/>
      <c r="B81" s="46"/>
      <c r="C81" s="300" t="s">
        <v>28</v>
      </c>
      <c r="D81" s="300" t="s">
        <v>555</v>
      </c>
      <c r="E81" s="19" t="s">
        <v>28</v>
      </c>
      <c r="F81" s="301">
        <v>3.539</v>
      </c>
      <c r="G81" s="40"/>
      <c r="H81" s="46"/>
    </row>
    <row r="82" spans="1:8" s="2" customFormat="1" ht="16.8" customHeight="1">
      <c r="A82" s="40"/>
      <c r="B82" s="46"/>
      <c r="C82" s="300" t="s">
        <v>106</v>
      </c>
      <c r="D82" s="300" t="s">
        <v>351</v>
      </c>
      <c r="E82" s="19" t="s">
        <v>28</v>
      </c>
      <c r="F82" s="301">
        <v>422.921</v>
      </c>
      <c r="G82" s="40"/>
      <c r="H82" s="46"/>
    </row>
    <row r="83" spans="1:8" s="2" customFormat="1" ht="16.8" customHeight="1">
      <c r="A83" s="40"/>
      <c r="B83" s="46"/>
      <c r="C83" s="302" t="s">
        <v>1570</v>
      </c>
      <c r="D83" s="40"/>
      <c r="E83" s="40"/>
      <c r="F83" s="40"/>
      <c r="G83" s="40"/>
      <c r="H83" s="46"/>
    </row>
    <row r="84" spans="1:8" s="2" customFormat="1" ht="12">
      <c r="A84" s="40"/>
      <c r="B84" s="46"/>
      <c r="C84" s="300" t="s">
        <v>546</v>
      </c>
      <c r="D84" s="300" t="s">
        <v>1576</v>
      </c>
      <c r="E84" s="19" t="s">
        <v>243</v>
      </c>
      <c r="F84" s="301">
        <v>511.32</v>
      </c>
      <c r="G84" s="40"/>
      <c r="H84" s="46"/>
    </row>
    <row r="85" spans="1:8" s="2" customFormat="1" ht="16.8" customHeight="1">
      <c r="A85" s="40"/>
      <c r="B85" s="46"/>
      <c r="C85" s="300" t="s">
        <v>1290</v>
      </c>
      <c r="D85" s="300" t="s">
        <v>1580</v>
      </c>
      <c r="E85" s="19" t="s">
        <v>243</v>
      </c>
      <c r="F85" s="301">
        <v>211.461</v>
      </c>
      <c r="G85" s="40"/>
      <c r="H85" s="46"/>
    </row>
    <row r="86" spans="1:8" s="2" customFormat="1" ht="16.8" customHeight="1">
      <c r="A86" s="40"/>
      <c r="B86" s="46"/>
      <c r="C86" s="296" t="s">
        <v>109</v>
      </c>
      <c r="D86" s="297" t="s">
        <v>109</v>
      </c>
      <c r="E86" s="298" t="s">
        <v>28</v>
      </c>
      <c r="F86" s="299">
        <v>77.842</v>
      </c>
      <c r="G86" s="40"/>
      <c r="H86" s="46"/>
    </row>
    <row r="87" spans="1:8" s="2" customFormat="1" ht="16.8" customHeight="1">
      <c r="A87" s="40"/>
      <c r="B87" s="46"/>
      <c r="C87" s="300" t="s">
        <v>28</v>
      </c>
      <c r="D87" s="300" t="s">
        <v>255</v>
      </c>
      <c r="E87" s="19" t="s">
        <v>28</v>
      </c>
      <c r="F87" s="301">
        <v>0</v>
      </c>
      <c r="G87" s="40"/>
      <c r="H87" s="46"/>
    </row>
    <row r="88" spans="1:8" s="2" customFormat="1" ht="16.8" customHeight="1">
      <c r="A88" s="40"/>
      <c r="B88" s="46"/>
      <c r="C88" s="300" t="s">
        <v>28</v>
      </c>
      <c r="D88" s="300" t="s">
        <v>542</v>
      </c>
      <c r="E88" s="19" t="s">
        <v>28</v>
      </c>
      <c r="F88" s="301">
        <v>85.789</v>
      </c>
      <c r="G88" s="40"/>
      <c r="H88" s="46"/>
    </row>
    <row r="89" spans="1:8" s="2" customFormat="1" ht="16.8" customHeight="1">
      <c r="A89" s="40"/>
      <c r="B89" s="46"/>
      <c r="C89" s="300" t="s">
        <v>28</v>
      </c>
      <c r="D89" s="300" t="s">
        <v>543</v>
      </c>
      <c r="E89" s="19" t="s">
        <v>28</v>
      </c>
      <c r="F89" s="301">
        <v>-14.625</v>
      </c>
      <c r="G89" s="40"/>
      <c r="H89" s="46"/>
    </row>
    <row r="90" spans="1:8" s="2" customFormat="1" ht="16.8" customHeight="1">
      <c r="A90" s="40"/>
      <c r="B90" s="46"/>
      <c r="C90" s="300" t="s">
        <v>28</v>
      </c>
      <c r="D90" s="300" t="s">
        <v>544</v>
      </c>
      <c r="E90" s="19" t="s">
        <v>28</v>
      </c>
      <c r="F90" s="301">
        <v>6.678</v>
      </c>
      <c r="G90" s="40"/>
      <c r="H90" s="46"/>
    </row>
    <row r="91" spans="1:8" s="2" customFormat="1" ht="16.8" customHeight="1">
      <c r="A91" s="40"/>
      <c r="B91" s="46"/>
      <c r="C91" s="300" t="s">
        <v>109</v>
      </c>
      <c r="D91" s="300" t="s">
        <v>230</v>
      </c>
      <c r="E91" s="19" t="s">
        <v>28</v>
      </c>
      <c r="F91" s="301">
        <v>77.842</v>
      </c>
      <c r="G91" s="40"/>
      <c r="H91" s="46"/>
    </row>
    <row r="92" spans="1:8" s="2" customFormat="1" ht="16.8" customHeight="1">
      <c r="A92" s="40"/>
      <c r="B92" s="46"/>
      <c r="C92" s="302" t="s">
        <v>1570</v>
      </c>
      <c r="D92" s="40"/>
      <c r="E92" s="40"/>
      <c r="F92" s="40"/>
      <c r="G92" s="40"/>
      <c r="H92" s="46"/>
    </row>
    <row r="93" spans="1:8" s="2" customFormat="1" ht="12">
      <c r="A93" s="40"/>
      <c r="B93" s="46"/>
      <c r="C93" s="300" t="s">
        <v>538</v>
      </c>
      <c r="D93" s="300" t="s">
        <v>1581</v>
      </c>
      <c r="E93" s="19" t="s">
        <v>243</v>
      </c>
      <c r="F93" s="301">
        <v>77.842</v>
      </c>
      <c r="G93" s="40"/>
      <c r="H93" s="46"/>
    </row>
    <row r="94" spans="1:8" s="2" customFormat="1" ht="12">
      <c r="A94" s="40"/>
      <c r="B94" s="46"/>
      <c r="C94" s="300" t="s">
        <v>241</v>
      </c>
      <c r="D94" s="300" t="s">
        <v>1582</v>
      </c>
      <c r="E94" s="19" t="s">
        <v>243</v>
      </c>
      <c r="F94" s="301">
        <v>77.842</v>
      </c>
      <c r="G94" s="40"/>
      <c r="H94" s="46"/>
    </row>
    <row r="95" spans="1:8" s="2" customFormat="1" ht="16.8" customHeight="1">
      <c r="A95" s="40"/>
      <c r="B95" s="46"/>
      <c r="C95" s="300" t="s">
        <v>1282</v>
      </c>
      <c r="D95" s="300" t="s">
        <v>1579</v>
      </c>
      <c r="E95" s="19" t="s">
        <v>243</v>
      </c>
      <c r="F95" s="301">
        <v>98.689</v>
      </c>
      <c r="G95" s="40"/>
      <c r="H95" s="46"/>
    </row>
    <row r="96" spans="1:8" s="2" customFormat="1" ht="16.8" customHeight="1">
      <c r="A96" s="40"/>
      <c r="B96" s="46"/>
      <c r="C96" s="296" t="s">
        <v>111</v>
      </c>
      <c r="D96" s="297" t="s">
        <v>111</v>
      </c>
      <c r="E96" s="298" t="s">
        <v>28</v>
      </c>
      <c r="F96" s="299">
        <v>89.24</v>
      </c>
      <c r="G96" s="40"/>
      <c r="H96" s="46"/>
    </row>
    <row r="97" spans="1:8" s="2" customFormat="1" ht="16.8" customHeight="1">
      <c r="A97" s="40"/>
      <c r="B97" s="46"/>
      <c r="C97" s="300" t="s">
        <v>28</v>
      </c>
      <c r="D97" s="300" t="s">
        <v>575</v>
      </c>
      <c r="E97" s="19" t="s">
        <v>28</v>
      </c>
      <c r="F97" s="301">
        <v>123.625</v>
      </c>
      <c r="G97" s="40"/>
      <c r="H97" s="46"/>
    </row>
    <row r="98" spans="1:8" s="2" customFormat="1" ht="16.8" customHeight="1">
      <c r="A98" s="40"/>
      <c r="B98" s="46"/>
      <c r="C98" s="300" t="s">
        <v>28</v>
      </c>
      <c r="D98" s="300" t="s">
        <v>576</v>
      </c>
      <c r="E98" s="19" t="s">
        <v>28</v>
      </c>
      <c r="F98" s="301">
        <v>-37.695</v>
      </c>
      <c r="G98" s="40"/>
      <c r="H98" s="46"/>
    </row>
    <row r="99" spans="1:8" s="2" customFormat="1" ht="16.8" customHeight="1">
      <c r="A99" s="40"/>
      <c r="B99" s="46"/>
      <c r="C99" s="300" t="s">
        <v>28</v>
      </c>
      <c r="D99" s="300" t="s">
        <v>577</v>
      </c>
      <c r="E99" s="19" t="s">
        <v>28</v>
      </c>
      <c r="F99" s="301">
        <v>4.98</v>
      </c>
      <c r="G99" s="40"/>
      <c r="H99" s="46"/>
    </row>
    <row r="100" spans="1:8" s="2" customFormat="1" ht="16.8" customHeight="1">
      <c r="A100" s="40"/>
      <c r="B100" s="46"/>
      <c r="C100" s="300" t="s">
        <v>28</v>
      </c>
      <c r="D100" s="300" t="s">
        <v>578</v>
      </c>
      <c r="E100" s="19" t="s">
        <v>28</v>
      </c>
      <c r="F100" s="301">
        <v>-1.67</v>
      </c>
      <c r="G100" s="40"/>
      <c r="H100" s="46"/>
    </row>
    <row r="101" spans="1:8" s="2" customFormat="1" ht="16.8" customHeight="1">
      <c r="A101" s="40"/>
      <c r="B101" s="46"/>
      <c r="C101" s="300" t="s">
        <v>111</v>
      </c>
      <c r="D101" s="300" t="s">
        <v>230</v>
      </c>
      <c r="E101" s="19" t="s">
        <v>28</v>
      </c>
      <c r="F101" s="301">
        <v>89.24</v>
      </c>
      <c r="G101" s="40"/>
      <c r="H101" s="46"/>
    </row>
    <row r="102" spans="1:8" s="2" customFormat="1" ht="16.8" customHeight="1">
      <c r="A102" s="40"/>
      <c r="B102" s="46"/>
      <c r="C102" s="302" t="s">
        <v>1570</v>
      </c>
      <c r="D102" s="40"/>
      <c r="E102" s="40"/>
      <c r="F102" s="40"/>
      <c r="G102" s="40"/>
      <c r="H102" s="46"/>
    </row>
    <row r="103" spans="1:8" s="2" customFormat="1" ht="12">
      <c r="A103" s="40"/>
      <c r="B103" s="46"/>
      <c r="C103" s="300" t="s">
        <v>571</v>
      </c>
      <c r="D103" s="300" t="s">
        <v>1583</v>
      </c>
      <c r="E103" s="19" t="s">
        <v>243</v>
      </c>
      <c r="F103" s="301">
        <v>89.24</v>
      </c>
      <c r="G103" s="40"/>
      <c r="H103" s="46"/>
    </row>
    <row r="104" spans="1:8" s="2" customFormat="1" ht="12">
      <c r="A104" s="40"/>
      <c r="B104" s="46"/>
      <c r="C104" s="300" t="s">
        <v>269</v>
      </c>
      <c r="D104" s="300" t="s">
        <v>1584</v>
      </c>
      <c r="E104" s="19" t="s">
        <v>243</v>
      </c>
      <c r="F104" s="301">
        <v>89.24</v>
      </c>
      <c r="G104" s="40"/>
      <c r="H104" s="46"/>
    </row>
    <row r="105" spans="1:8" s="2" customFormat="1" ht="16.8" customHeight="1">
      <c r="A105" s="40"/>
      <c r="B105" s="46"/>
      <c r="C105" s="300" t="s">
        <v>1236</v>
      </c>
      <c r="D105" s="300" t="s">
        <v>1585</v>
      </c>
      <c r="E105" s="19" t="s">
        <v>243</v>
      </c>
      <c r="F105" s="301">
        <v>150.422</v>
      </c>
      <c r="G105" s="40"/>
      <c r="H105" s="46"/>
    </row>
    <row r="106" spans="1:8" s="2" customFormat="1" ht="16.8" customHeight="1">
      <c r="A106" s="40"/>
      <c r="B106" s="46"/>
      <c r="C106" s="296" t="s">
        <v>113</v>
      </c>
      <c r="D106" s="297" t="s">
        <v>113</v>
      </c>
      <c r="E106" s="298" t="s">
        <v>28</v>
      </c>
      <c r="F106" s="299">
        <v>55.582</v>
      </c>
      <c r="G106" s="40"/>
      <c r="H106" s="46"/>
    </row>
    <row r="107" spans="1:8" s="2" customFormat="1" ht="16.8" customHeight="1">
      <c r="A107" s="40"/>
      <c r="B107" s="46"/>
      <c r="C107" s="300" t="s">
        <v>28</v>
      </c>
      <c r="D107" s="300" t="s">
        <v>568</v>
      </c>
      <c r="E107" s="19" t="s">
        <v>28</v>
      </c>
      <c r="F107" s="301">
        <v>90.862</v>
      </c>
      <c r="G107" s="40"/>
      <c r="H107" s="46"/>
    </row>
    <row r="108" spans="1:8" s="2" customFormat="1" ht="16.8" customHeight="1">
      <c r="A108" s="40"/>
      <c r="B108" s="46"/>
      <c r="C108" s="300" t="s">
        <v>28</v>
      </c>
      <c r="D108" s="300" t="s">
        <v>569</v>
      </c>
      <c r="E108" s="19" t="s">
        <v>28</v>
      </c>
      <c r="F108" s="301">
        <v>-35.28</v>
      </c>
      <c r="G108" s="40"/>
      <c r="H108" s="46"/>
    </row>
    <row r="109" spans="1:8" s="2" customFormat="1" ht="16.8" customHeight="1">
      <c r="A109" s="40"/>
      <c r="B109" s="46"/>
      <c r="C109" s="300" t="s">
        <v>113</v>
      </c>
      <c r="D109" s="300" t="s">
        <v>230</v>
      </c>
      <c r="E109" s="19" t="s">
        <v>28</v>
      </c>
      <c r="F109" s="301">
        <v>55.582</v>
      </c>
      <c r="G109" s="40"/>
      <c r="H109" s="46"/>
    </row>
    <row r="110" spans="1:8" s="2" customFormat="1" ht="16.8" customHeight="1">
      <c r="A110" s="40"/>
      <c r="B110" s="46"/>
      <c r="C110" s="302" t="s">
        <v>1570</v>
      </c>
      <c r="D110" s="40"/>
      <c r="E110" s="40"/>
      <c r="F110" s="40"/>
      <c r="G110" s="40"/>
      <c r="H110" s="46"/>
    </row>
    <row r="111" spans="1:8" s="2" customFormat="1" ht="12">
      <c r="A111" s="40"/>
      <c r="B111" s="46"/>
      <c r="C111" s="300" t="s">
        <v>564</v>
      </c>
      <c r="D111" s="300" t="s">
        <v>1586</v>
      </c>
      <c r="E111" s="19" t="s">
        <v>243</v>
      </c>
      <c r="F111" s="301">
        <v>55.582</v>
      </c>
      <c r="G111" s="40"/>
      <c r="H111" s="46"/>
    </row>
    <row r="112" spans="1:8" s="2" customFormat="1" ht="12">
      <c r="A112" s="40"/>
      <c r="B112" s="46"/>
      <c r="C112" s="300" t="s">
        <v>265</v>
      </c>
      <c r="D112" s="300" t="s">
        <v>1587</v>
      </c>
      <c r="E112" s="19" t="s">
        <v>243</v>
      </c>
      <c r="F112" s="301">
        <v>55.582</v>
      </c>
      <c r="G112" s="40"/>
      <c r="H112" s="46"/>
    </row>
    <row r="113" spans="1:8" s="2" customFormat="1" ht="16.8" customHeight="1">
      <c r="A113" s="40"/>
      <c r="B113" s="46"/>
      <c r="C113" s="300" t="s">
        <v>1236</v>
      </c>
      <c r="D113" s="300" t="s">
        <v>1585</v>
      </c>
      <c r="E113" s="19" t="s">
        <v>243</v>
      </c>
      <c r="F113" s="301">
        <v>150.422</v>
      </c>
      <c r="G113" s="40"/>
      <c r="H113" s="46"/>
    </row>
    <row r="114" spans="1:8" s="2" customFormat="1" ht="16.8" customHeight="1">
      <c r="A114" s="40"/>
      <c r="B114" s="46"/>
      <c r="C114" s="296" t="s">
        <v>115</v>
      </c>
      <c r="D114" s="297" t="s">
        <v>115</v>
      </c>
      <c r="E114" s="298" t="s">
        <v>28</v>
      </c>
      <c r="F114" s="299">
        <v>56.147</v>
      </c>
      <c r="G114" s="40"/>
      <c r="H114" s="46"/>
    </row>
    <row r="115" spans="1:8" s="2" customFormat="1" ht="16.8" customHeight="1">
      <c r="A115" s="40"/>
      <c r="B115" s="46"/>
      <c r="C115" s="300" t="s">
        <v>28</v>
      </c>
      <c r="D115" s="300" t="s">
        <v>497</v>
      </c>
      <c r="E115" s="19" t="s">
        <v>28</v>
      </c>
      <c r="F115" s="301">
        <v>0</v>
      </c>
      <c r="G115" s="40"/>
      <c r="H115" s="46"/>
    </row>
    <row r="116" spans="1:8" s="2" customFormat="1" ht="16.8" customHeight="1">
      <c r="A116" s="40"/>
      <c r="B116" s="46"/>
      <c r="C116" s="300" t="s">
        <v>28</v>
      </c>
      <c r="D116" s="300" t="s">
        <v>874</v>
      </c>
      <c r="E116" s="19" t="s">
        <v>28</v>
      </c>
      <c r="F116" s="301">
        <v>44.31</v>
      </c>
      <c r="G116" s="40"/>
      <c r="H116" s="46"/>
    </row>
    <row r="117" spans="1:8" s="2" customFormat="1" ht="16.8" customHeight="1">
      <c r="A117" s="40"/>
      <c r="B117" s="46"/>
      <c r="C117" s="300" t="s">
        <v>28</v>
      </c>
      <c r="D117" s="300" t="s">
        <v>875</v>
      </c>
      <c r="E117" s="19" t="s">
        <v>28</v>
      </c>
      <c r="F117" s="301">
        <v>11.837</v>
      </c>
      <c r="G117" s="40"/>
      <c r="H117" s="46"/>
    </row>
    <row r="118" spans="1:8" s="2" customFormat="1" ht="16.8" customHeight="1">
      <c r="A118" s="40"/>
      <c r="B118" s="46"/>
      <c r="C118" s="300" t="s">
        <v>115</v>
      </c>
      <c r="D118" s="300" t="s">
        <v>230</v>
      </c>
      <c r="E118" s="19" t="s">
        <v>28</v>
      </c>
      <c r="F118" s="301">
        <v>56.147</v>
      </c>
      <c r="G118" s="40"/>
      <c r="H118" s="46"/>
    </row>
    <row r="119" spans="1:8" s="2" customFormat="1" ht="16.8" customHeight="1">
      <c r="A119" s="40"/>
      <c r="B119" s="46"/>
      <c r="C119" s="302" t="s">
        <v>1570</v>
      </c>
      <c r="D119" s="40"/>
      <c r="E119" s="40"/>
      <c r="F119" s="40"/>
      <c r="G119" s="40"/>
      <c r="H119" s="46"/>
    </row>
    <row r="120" spans="1:8" s="2" customFormat="1" ht="16.8" customHeight="1">
      <c r="A120" s="40"/>
      <c r="B120" s="46"/>
      <c r="C120" s="300" t="s">
        <v>870</v>
      </c>
      <c r="D120" s="300" t="s">
        <v>1588</v>
      </c>
      <c r="E120" s="19" t="s">
        <v>243</v>
      </c>
      <c r="F120" s="301">
        <v>56.147</v>
      </c>
      <c r="G120" s="40"/>
      <c r="H120" s="46"/>
    </row>
    <row r="121" spans="1:8" s="2" customFormat="1" ht="12">
      <c r="A121" s="40"/>
      <c r="B121" s="46"/>
      <c r="C121" s="300" t="s">
        <v>662</v>
      </c>
      <c r="D121" s="300" t="s">
        <v>1589</v>
      </c>
      <c r="E121" s="19" t="s">
        <v>243</v>
      </c>
      <c r="F121" s="301">
        <v>56.147</v>
      </c>
      <c r="G121" s="40"/>
      <c r="H121" s="46"/>
    </row>
    <row r="122" spans="1:8" s="2" customFormat="1" ht="12">
      <c r="A122" s="40"/>
      <c r="B122" s="46"/>
      <c r="C122" s="300" t="s">
        <v>1316</v>
      </c>
      <c r="D122" s="300" t="s">
        <v>1590</v>
      </c>
      <c r="E122" s="19" t="s">
        <v>243</v>
      </c>
      <c r="F122" s="301">
        <v>198.287</v>
      </c>
      <c r="G122" s="40"/>
      <c r="H122" s="46"/>
    </row>
    <row r="123" spans="1:8" s="2" customFormat="1" ht="16.8" customHeight="1">
      <c r="A123" s="40"/>
      <c r="B123" s="46"/>
      <c r="C123" s="296" t="s">
        <v>808</v>
      </c>
      <c r="D123" s="297" t="s">
        <v>808</v>
      </c>
      <c r="E123" s="298" t="s">
        <v>28</v>
      </c>
      <c r="F123" s="299">
        <v>82.5</v>
      </c>
      <c r="G123" s="40"/>
      <c r="H123" s="46"/>
    </row>
    <row r="124" spans="1:8" s="2" customFormat="1" ht="16.8" customHeight="1">
      <c r="A124" s="40"/>
      <c r="B124" s="46"/>
      <c r="C124" s="300" t="s">
        <v>28</v>
      </c>
      <c r="D124" s="300" t="s">
        <v>497</v>
      </c>
      <c r="E124" s="19" t="s">
        <v>28</v>
      </c>
      <c r="F124" s="301">
        <v>0</v>
      </c>
      <c r="G124" s="40"/>
      <c r="H124" s="46"/>
    </row>
    <row r="125" spans="1:8" s="2" customFormat="1" ht="16.8" customHeight="1">
      <c r="A125" s="40"/>
      <c r="B125" s="46"/>
      <c r="C125" s="300" t="s">
        <v>28</v>
      </c>
      <c r="D125" s="300" t="s">
        <v>798</v>
      </c>
      <c r="E125" s="19" t="s">
        <v>28</v>
      </c>
      <c r="F125" s="301">
        <v>82.5</v>
      </c>
      <c r="G125" s="40"/>
      <c r="H125" s="46"/>
    </row>
    <row r="126" spans="1:8" s="2" customFormat="1" ht="16.8" customHeight="1">
      <c r="A126" s="40"/>
      <c r="B126" s="46"/>
      <c r="C126" s="300" t="s">
        <v>808</v>
      </c>
      <c r="D126" s="300" t="s">
        <v>230</v>
      </c>
      <c r="E126" s="19" t="s">
        <v>28</v>
      </c>
      <c r="F126" s="301">
        <v>82.5</v>
      </c>
      <c r="G126" s="40"/>
      <c r="H126" s="46"/>
    </row>
    <row r="127" spans="1:8" s="2" customFormat="1" ht="16.8" customHeight="1">
      <c r="A127" s="40"/>
      <c r="B127" s="46"/>
      <c r="C127" s="296" t="s">
        <v>793</v>
      </c>
      <c r="D127" s="297" t="s">
        <v>793</v>
      </c>
      <c r="E127" s="298" t="s">
        <v>28</v>
      </c>
      <c r="F127" s="299">
        <v>53.2</v>
      </c>
      <c r="G127" s="40"/>
      <c r="H127" s="46"/>
    </row>
    <row r="128" spans="1:8" s="2" customFormat="1" ht="16.8" customHeight="1">
      <c r="A128" s="40"/>
      <c r="B128" s="46"/>
      <c r="C128" s="300" t="s">
        <v>28</v>
      </c>
      <c r="D128" s="300" t="s">
        <v>497</v>
      </c>
      <c r="E128" s="19" t="s">
        <v>28</v>
      </c>
      <c r="F128" s="301">
        <v>0</v>
      </c>
      <c r="G128" s="40"/>
      <c r="H128" s="46"/>
    </row>
    <row r="129" spans="1:8" s="2" customFormat="1" ht="16.8" customHeight="1">
      <c r="A129" s="40"/>
      <c r="B129" s="46"/>
      <c r="C129" s="300" t="s">
        <v>28</v>
      </c>
      <c r="D129" s="300" t="s">
        <v>792</v>
      </c>
      <c r="E129" s="19" t="s">
        <v>28</v>
      </c>
      <c r="F129" s="301">
        <v>53.2</v>
      </c>
      <c r="G129" s="40"/>
      <c r="H129" s="46"/>
    </row>
    <row r="130" spans="1:8" s="2" customFormat="1" ht="16.8" customHeight="1">
      <c r="A130" s="40"/>
      <c r="B130" s="46"/>
      <c r="C130" s="300" t="s">
        <v>793</v>
      </c>
      <c r="D130" s="300" t="s">
        <v>230</v>
      </c>
      <c r="E130" s="19" t="s">
        <v>28</v>
      </c>
      <c r="F130" s="301">
        <v>53.2</v>
      </c>
      <c r="G130" s="40"/>
      <c r="H130" s="46"/>
    </row>
    <row r="131" spans="1:8" s="2" customFormat="1" ht="16.8" customHeight="1">
      <c r="A131" s="40"/>
      <c r="B131" s="46"/>
      <c r="C131" s="296" t="s">
        <v>117</v>
      </c>
      <c r="D131" s="297" t="s">
        <v>117</v>
      </c>
      <c r="E131" s="298" t="s">
        <v>28</v>
      </c>
      <c r="F131" s="299">
        <v>22.902</v>
      </c>
      <c r="G131" s="40"/>
      <c r="H131" s="46"/>
    </row>
    <row r="132" spans="1:8" s="2" customFormat="1" ht="16.8" customHeight="1">
      <c r="A132" s="40"/>
      <c r="B132" s="46"/>
      <c r="C132" s="300" t="s">
        <v>28</v>
      </c>
      <c r="D132" s="300" t="s">
        <v>227</v>
      </c>
      <c r="E132" s="19" t="s">
        <v>28</v>
      </c>
      <c r="F132" s="301">
        <v>0</v>
      </c>
      <c r="G132" s="40"/>
      <c r="H132" s="46"/>
    </row>
    <row r="133" spans="1:8" s="2" customFormat="1" ht="16.8" customHeight="1">
      <c r="A133" s="40"/>
      <c r="B133" s="46"/>
      <c r="C133" s="300" t="s">
        <v>28</v>
      </c>
      <c r="D133" s="300" t="s">
        <v>336</v>
      </c>
      <c r="E133" s="19" t="s">
        <v>28</v>
      </c>
      <c r="F133" s="301">
        <v>22.902</v>
      </c>
      <c r="G133" s="40"/>
      <c r="H133" s="46"/>
    </row>
    <row r="134" spans="1:8" s="2" customFormat="1" ht="16.8" customHeight="1">
      <c r="A134" s="40"/>
      <c r="B134" s="46"/>
      <c r="C134" s="300" t="s">
        <v>117</v>
      </c>
      <c r="D134" s="300" t="s">
        <v>230</v>
      </c>
      <c r="E134" s="19" t="s">
        <v>28</v>
      </c>
      <c r="F134" s="301">
        <v>22.902</v>
      </c>
      <c r="G134" s="40"/>
      <c r="H134" s="46"/>
    </row>
    <row r="135" spans="1:8" s="2" customFormat="1" ht="16.8" customHeight="1">
      <c r="A135" s="40"/>
      <c r="B135" s="46"/>
      <c r="C135" s="302" t="s">
        <v>1570</v>
      </c>
      <c r="D135" s="40"/>
      <c r="E135" s="40"/>
      <c r="F135" s="40"/>
      <c r="G135" s="40"/>
      <c r="H135" s="46"/>
    </row>
    <row r="136" spans="1:8" s="2" customFormat="1" ht="16.8" customHeight="1">
      <c r="A136" s="40"/>
      <c r="B136" s="46"/>
      <c r="C136" s="300" t="s">
        <v>332</v>
      </c>
      <c r="D136" s="300" t="s">
        <v>1591</v>
      </c>
      <c r="E136" s="19" t="s">
        <v>276</v>
      </c>
      <c r="F136" s="301">
        <v>22.902</v>
      </c>
      <c r="G136" s="40"/>
      <c r="H136" s="46"/>
    </row>
    <row r="137" spans="1:8" s="2" customFormat="1" ht="16.8" customHeight="1">
      <c r="A137" s="40"/>
      <c r="B137" s="46"/>
      <c r="C137" s="300" t="s">
        <v>327</v>
      </c>
      <c r="D137" s="300" t="s">
        <v>1592</v>
      </c>
      <c r="E137" s="19" t="s">
        <v>276</v>
      </c>
      <c r="F137" s="301">
        <v>25.192</v>
      </c>
      <c r="G137" s="40"/>
      <c r="H137" s="46"/>
    </row>
    <row r="138" spans="1:8" s="2" customFormat="1" ht="16.8" customHeight="1">
      <c r="A138" s="40"/>
      <c r="B138" s="46"/>
      <c r="C138" s="296" t="s">
        <v>119</v>
      </c>
      <c r="D138" s="297" t="s">
        <v>119</v>
      </c>
      <c r="E138" s="298" t="s">
        <v>28</v>
      </c>
      <c r="F138" s="299">
        <v>67.046</v>
      </c>
      <c r="G138" s="40"/>
      <c r="H138" s="46"/>
    </row>
    <row r="139" spans="1:8" s="2" customFormat="1" ht="16.8" customHeight="1">
      <c r="A139" s="40"/>
      <c r="B139" s="46"/>
      <c r="C139" s="300" t="s">
        <v>28</v>
      </c>
      <c r="D139" s="300" t="s">
        <v>227</v>
      </c>
      <c r="E139" s="19" t="s">
        <v>28</v>
      </c>
      <c r="F139" s="301">
        <v>0</v>
      </c>
      <c r="G139" s="40"/>
      <c r="H139" s="46"/>
    </row>
    <row r="140" spans="1:8" s="2" customFormat="1" ht="16.8" customHeight="1">
      <c r="A140" s="40"/>
      <c r="B140" s="46"/>
      <c r="C140" s="300" t="s">
        <v>28</v>
      </c>
      <c r="D140" s="300" t="s">
        <v>681</v>
      </c>
      <c r="E140" s="19" t="s">
        <v>28</v>
      </c>
      <c r="F140" s="301">
        <v>67.046</v>
      </c>
      <c r="G140" s="40"/>
      <c r="H140" s="46"/>
    </row>
    <row r="141" spans="1:8" s="2" customFormat="1" ht="16.8" customHeight="1">
      <c r="A141" s="40"/>
      <c r="B141" s="46"/>
      <c r="C141" s="300" t="s">
        <v>119</v>
      </c>
      <c r="D141" s="300" t="s">
        <v>230</v>
      </c>
      <c r="E141" s="19" t="s">
        <v>28</v>
      </c>
      <c r="F141" s="301">
        <v>67.046</v>
      </c>
      <c r="G141" s="40"/>
      <c r="H141" s="46"/>
    </row>
    <row r="142" spans="1:8" s="2" customFormat="1" ht="16.8" customHeight="1">
      <c r="A142" s="40"/>
      <c r="B142" s="46"/>
      <c r="C142" s="302" t="s">
        <v>1570</v>
      </c>
      <c r="D142" s="40"/>
      <c r="E142" s="40"/>
      <c r="F142" s="40"/>
      <c r="G142" s="40"/>
      <c r="H142" s="46"/>
    </row>
    <row r="143" spans="1:8" s="2" customFormat="1" ht="16.8" customHeight="1">
      <c r="A143" s="40"/>
      <c r="B143" s="46"/>
      <c r="C143" s="300" t="s">
        <v>677</v>
      </c>
      <c r="D143" s="300" t="s">
        <v>1593</v>
      </c>
      <c r="E143" s="19" t="s">
        <v>276</v>
      </c>
      <c r="F143" s="301">
        <v>67.046</v>
      </c>
      <c r="G143" s="40"/>
      <c r="H143" s="46"/>
    </row>
    <row r="144" spans="1:8" s="2" customFormat="1" ht="16.8" customHeight="1">
      <c r="A144" s="40"/>
      <c r="B144" s="46"/>
      <c r="C144" s="300" t="s">
        <v>683</v>
      </c>
      <c r="D144" s="300" t="s">
        <v>1594</v>
      </c>
      <c r="E144" s="19" t="s">
        <v>276</v>
      </c>
      <c r="F144" s="301">
        <v>73.751</v>
      </c>
      <c r="G144" s="40"/>
      <c r="H144" s="46"/>
    </row>
    <row r="145" spans="1:8" s="2" customFormat="1" ht="16.8" customHeight="1">
      <c r="A145" s="40"/>
      <c r="B145" s="46"/>
      <c r="C145" s="296" t="s">
        <v>1595</v>
      </c>
      <c r="D145" s="297" t="s">
        <v>1595</v>
      </c>
      <c r="E145" s="298" t="s">
        <v>28</v>
      </c>
      <c r="F145" s="299">
        <v>398.727</v>
      </c>
      <c r="G145" s="40"/>
      <c r="H145" s="46"/>
    </row>
    <row r="146" spans="1:8" s="2" customFormat="1" ht="16.8" customHeight="1">
      <c r="A146" s="40"/>
      <c r="B146" s="46"/>
      <c r="C146" s="296" t="s">
        <v>121</v>
      </c>
      <c r="D146" s="297" t="s">
        <v>121</v>
      </c>
      <c r="E146" s="298" t="s">
        <v>28</v>
      </c>
      <c r="F146" s="299">
        <v>398.727</v>
      </c>
      <c r="G146" s="40"/>
      <c r="H146" s="46"/>
    </row>
    <row r="147" spans="1:8" s="2" customFormat="1" ht="16.8" customHeight="1">
      <c r="A147" s="40"/>
      <c r="B147" s="46"/>
      <c r="C147" s="300" t="s">
        <v>28</v>
      </c>
      <c r="D147" s="300" t="s">
        <v>1021</v>
      </c>
      <c r="E147" s="19" t="s">
        <v>28</v>
      </c>
      <c r="F147" s="301">
        <v>398.727</v>
      </c>
      <c r="G147" s="40"/>
      <c r="H147" s="46"/>
    </row>
    <row r="148" spans="1:8" s="2" customFormat="1" ht="16.8" customHeight="1">
      <c r="A148" s="40"/>
      <c r="B148" s="46"/>
      <c r="C148" s="300" t="s">
        <v>121</v>
      </c>
      <c r="D148" s="300" t="s">
        <v>230</v>
      </c>
      <c r="E148" s="19" t="s">
        <v>28</v>
      </c>
      <c r="F148" s="301">
        <v>398.727</v>
      </c>
      <c r="G148" s="40"/>
      <c r="H148" s="46"/>
    </row>
    <row r="149" spans="1:8" s="2" customFormat="1" ht="16.8" customHeight="1">
      <c r="A149" s="40"/>
      <c r="B149" s="46"/>
      <c r="C149" s="302" t="s">
        <v>1570</v>
      </c>
      <c r="D149" s="40"/>
      <c r="E149" s="40"/>
      <c r="F149" s="40"/>
      <c r="G149" s="40"/>
      <c r="H149" s="46"/>
    </row>
    <row r="150" spans="1:8" s="2" customFormat="1" ht="12">
      <c r="A150" s="40"/>
      <c r="B150" s="46"/>
      <c r="C150" s="300" t="s">
        <v>1017</v>
      </c>
      <c r="D150" s="300" t="s">
        <v>1596</v>
      </c>
      <c r="E150" s="19" t="s">
        <v>243</v>
      </c>
      <c r="F150" s="301">
        <v>398.727</v>
      </c>
      <c r="G150" s="40"/>
      <c r="H150" s="46"/>
    </row>
    <row r="151" spans="1:8" s="2" customFormat="1" ht="16.8" customHeight="1">
      <c r="A151" s="40"/>
      <c r="B151" s="46"/>
      <c r="C151" s="300" t="s">
        <v>931</v>
      </c>
      <c r="D151" s="300" t="s">
        <v>1597</v>
      </c>
      <c r="E151" s="19" t="s">
        <v>243</v>
      </c>
      <c r="F151" s="301">
        <v>398.727</v>
      </c>
      <c r="G151" s="40"/>
      <c r="H151" s="46"/>
    </row>
    <row r="152" spans="1:8" s="2" customFormat="1" ht="12">
      <c r="A152" s="40"/>
      <c r="B152" s="46"/>
      <c r="C152" s="300" t="s">
        <v>1028</v>
      </c>
      <c r="D152" s="300" t="s">
        <v>1598</v>
      </c>
      <c r="E152" s="19" t="s">
        <v>243</v>
      </c>
      <c r="F152" s="301">
        <v>398.727</v>
      </c>
      <c r="G152" s="40"/>
      <c r="H152" s="46"/>
    </row>
    <row r="153" spans="1:8" s="2" customFormat="1" ht="12">
      <c r="A153" s="40"/>
      <c r="B153" s="46"/>
      <c r="C153" s="300" t="s">
        <v>1023</v>
      </c>
      <c r="D153" s="300" t="s">
        <v>1599</v>
      </c>
      <c r="E153" s="19" t="s">
        <v>243</v>
      </c>
      <c r="F153" s="301">
        <v>478.472</v>
      </c>
      <c r="G153" s="40"/>
      <c r="H153" s="46"/>
    </row>
    <row r="154" spans="1:8" s="2" customFormat="1" ht="12">
      <c r="A154" s="40"/>
      <c r="B154" s="46"/>
      <c r="C154" s="300" t="s">
        <v>1033</v>
      </c>
      <c r="D154" s="300" t="s">
        <v>1600</v>
      </c>
      <c r="E154" s="19" t="s">
        <v>243</v>
      </c>
      <c r="F154" s="301">
        <v>478.472</v>
      </c>
      <c r="G154" s="40"/>
      <c r="H154" s="46"/>
    </row>
    <row r="155" spans="1:8" s="2" customFormat="1" ht="16.8" customHeight="1">
      <c r="A155" s="40"/>
      <c r="B155" s="46"/>
      <c r="C155" s="296" t="s">
        <v>122</v>
      </c>
      <c r="D155" s="297" t="s">
        <v>122</v>
      </c>
      <c r="E155" s="298" t="s">
        <v>28</v>
      </c>
      <c r="F155" s="299">
        <v>207.233</v>
      </c>
      <c r="G155" s="40"/>
      <c r="H155" s="46"/>
    </row>
    <row r="156" spans="1:8" s="2" customFormat="1" ht="16.8" customHeight="1">
      <c r="A156" s="40"/>
      <c r="B156" s="46"/>
      <c r="C156" s="300" t="s">
        <v>28</v>
      </c>
      <c r="D156" s="300" t="s">
        <v>227</v>
      </c>
      <c r="E156" s="19" t="s">
        <v>28</v>
      </c>
      <c r="F156" s="301">
        <v>0</v>
      </c>
      <c r="G156" s="40"/>
      <c r="H156" s="46"/>
    </row>
    <row r="157" spans="1:8" s="2" customFormat="1" ht="16.8" customHeight="1">
      <c r="A157" s="40"/>
      <c r="B157" s="46"/>
      <c r="C157" s="300" t="s">
        <v>28</v>
      </c>
      <c r="D157" s="300" t="s">
        <v>635</v>
      </c>
      <c r="E157" s="19" t="s">
        <v>28</v>
      </c>
      <c r="F157" s="301">
        <v>200.19</v>
      </c>
      <c r="G157" s="40"/>
      <c r="H157" s="46"/>
    </row>
    <row r="158" spans="1:8" s="2" customFormat="1" ht="16.8" customHeight="1">
      <c r="A158" s="40"/>
      <c r="B158" s="46"/>
      <c r="C158" s="300" t="s">
        <v>28</v>
      </c>
      <c r="D158" s="300" t="s">
        <v>636</v>
      </c>
      <c r="E158" s="19" t="s">
        <v>28</v>
      </c>
      <c r="F158" s="301">
        <v>7.043</v>
      </c>
      <c r="G158" s="40"/>
      <c r="H158" s="46"/>
    </row>
    <row r="159" spans="1:8" s="2" customFormat="1" ht="16.8" customHeight="1">
      <c r="A159" s="40"/>
      <c r="B159" s="46"/>
      <c r="C159" s="300" t="s">
        <v>122</v>
      </c>
      <c r="D159" s="300" t="s">
        <v>230</v>
      </c>
      <c r="E159" s="19" t="s">
        <v>28</v>
      </c>
      <c r="F159" s="301">
        <v>207.233</v>
      </c>
      <c r="G159" s="40"/>
      <c r="H159" s="46"/>
    </row>
    <row r="160" spans="1:8" s="2" customFormat="1" ht="16.8" customHeight="1">
      <c r="A160" s="40"/>
      <c r="B160" s="46"/>
      <c r="C160" s="302" t="s">
        <v>1570</v>
      </c>
      <c r="D160" s="40"/>
      <c r="E160" s="40"/>
      <c r="F160" s="40"/>
      <c r="G160" s="40"/>
      <c r="H160" s="46"/>
    </row>
    <row r="161" spans="1:8" s="2" customFormat="1" ht="16.8" customHeight="1">
      <c r="A161" s="40"/>
      <c r="B161" s="46"/>
      <c r="C161" s="300" t="s">
        <v>631</v>
      </c>
      <c r="D161" s="300" t="s">
        <v>1601</v>
      </c>
      <c r="E161" s="19" t="s">
        <v>243</v>
      </c>
      <c r="F161" s="301">
        <v>207.233</v>
      </c>
      <c r="G161" s="40"/>
      <c r="H161" s="46"/>
    </row>
    <row r="162" spans="1:8" s="2" customFormat="1" ht="16.8" customHeight="1">
      <c r="A162" s="40"/>
      <c r="B162" s="46"/>
      <c r="C162" s="300" t="s">
        <v>644</v>
      </c>
      <c r="D162" s="300" t="s">
        <v>645</v>
      </c>
      <c r="E162" s="19" t="s">
        <v>243</v>
      </c>
      <c r="F162" s="301">
        <v>261.251</v>
      </c>
      <c r="G162" s="40"/>
      <c r="H162" s="46"/>
    </row>
    <row r="163" spans="1:8" s="2" customFormat="1" ht="16.8" customHeight="1">
      <c r="A163" s="40"/>
      <c r="B163" s="46"/>
      <c r="C163" s="296" t="s">
        <v>124</v>
      </c>
      <c r="D163" s="297" t="s">
        <v>124</v>
      </c>
      <c r="E163" s="298" t="s">
        <v>28</v>
      </c>
      <c r="F163" s="299">
        <v>10.057</v>
      </c>
      <c r="G163" s="40"/>
      <c r="H163" s="46"/>
    </row>
    <row r="164" spans="1:8" s="2" customFormat="1" ht="16.8" customHeight="1">
      <c r="A164" s="40"/>
      <c r="B164" s="46"/>
      <c r="C164" s="300" t="s">
        <v>28</v>
      </c>
      <c r="D164" s="300" t="s">
        <v>227</v>
      </c>
      <c r="E164" s="19" t="s">
        <v>28</v>
      </c>
      <c r="F164" s="301">
        <v>0</v>
      </c>
      <c r="G164" s="40"/>
      <c r="H164" s="46"/>
    </row>
    <row r="165" spans="1:8" s="2" customFormat="1" ht="16.8" customHeight="1">
      <c r="A165" s="40"/>
      <c r="B165" s="46"/>
      <c r="C165" s="300" t="s">
        <v>28</v>
      </c>
      <c r="D165" s="300" t="s">
        <v>642</v>
      </c>
      <c r="E165" s="19" t="s">
        <v>28</v>
      </c>
      <c r="F165" s="301">
        <v>10.057</v>
      </c>
      <c r="G165" s="40"/>
      <c r="H165" s="46"/>
    </row>
    <row r="166" spans="1:8" s="2" customFormat="1" ht="16.8" customHeight="1">
      <c r="A166" s="40"/>
      <c r="B166" s="46"/>
      <c r="C166" s="300" t="s">
        <v>124</v>
      </c>
      <c r="D166" s="300" t="s">
        <v>230</v>
      </c>
      <c r="E166" s="19" t="s">
        <v>28</v>
      </c>
      <c r="F166" s="301">
        <v>10.057</v>
      </c>
      <c r="G166" s="40"/>
      <c r="H166" s="46"/>
    </row>
    <row r="167" spans="1:8" s="2" customFormat="1" ht="16.8" customHeight="1">
      <c r="A167" s="40"/>
      <c r="B167" s="46"/>
      <c r="C167" s="302" t="s">
        <v>1570</v>
      </c>
      <c r="D167" s="40"/>
      <c r="E167" s="40"/>
      <c r="F167" s="40"/>
      <c r="G167" s="40"/>
      <c r="H167" s="46"/>
    </row>
    <row r="168" spans="1:8" s="2" customFormat="1" ht="16.8" customHeight="1">
      <c r="A168" s="40"/>
      <c r="B168" s="46"/>
      <c r="C168" s="300" t="s">
        <v>638</v>
      </c>
      <c r="D168" s="300" t="s">
        <v>1602</v>
      </c>
      <c r="E168" s="19" t="s">
        <v>243</v>
      </c>
      <c r="F168" s="301">
        <v>10.057</v>
      </c>
      <c r="G168" s="40"/>
      <c r="H168" s="46"/>
    </row>
    <row r="169" spans="1:8" s="2" customFormat="1" ht="16.8" customHeight="1">
      <c r="A169" s="40"/>
      <c r="B169" s="46"/>
      <c r="C169" s="300" t="s">
        <v>644</v>
      </c>
      <c r="D169" s="300" t="s">
        <v>645</v>
      </c>
      <c r="E169" s="19" t="s">
        <v>243</v>
      </c>
      <c r="F169" s="301">
        <v>261.251</v>
      </c>
      <c r="G169" s="40"/>
      <c r="H169" s="46"/>
    </row>
    <row r="170" spans="1:8" s="2" customFormat="1" ht="16.8" customHeight="1">
      <c r="A170" s="40"/>
      <c r="B170" s="46"/>
      <c r="C170" s="296" t="s">
        <v>126</v>
      </c>
      <c r="D170" s="297" t="s">
        <v>126</v>
      </c>
      <c r="E170" s="298" t="s">
        <v>28</v>
      </c>
      <c r="F170" s="299">
        <v>468.952</v>
      </c>
      <c r="G170" s="40"/>
      <c r="H170" s="46"/>
    </row>
    <row r="171" spans="1:8" s="2" customFormat="1" ht="16.8" customHeight="1">
      <c r="A171" s="40"/>
      <c r="B171" s="46"/>
      <c r="C171" s="300" t="s">
        <v>28</v>
      </c>
      <c r="D171" s="300" t="s">
        <v>734</v>
      </c>
      <c r="E171" s="19" t="s">
        <v>28</v>
      </c>
      <c r="F171" s="301">
        <v>0</v>
      </c>
      <c r="G171" s="40"/>
      <c r="H171" s="46"/>
    </row>
    <row r="172" spans="1:8" s="2" customFormat="1" ht="16.8" customHeight="1">
      <c r="A172" s="40"/>
      <c r="B172" s="46"/>
      <c r="C172" s="300" t="s">
        <v>28</v>
      </c>
      <c r="D172" s="300" t="s">
        <v>768</v>
      </c>
      <c r="E172" s="19" t="s">
        <v>28</v>
      </c>
      <c r="F172" s="301">
        <v>468.952</v>
      </c>
      <c r="G172" s="40"/>
      <c r="H172" s="46"/>
    </row>
    <row r="173" spans="1:8" s="2" customFormat="1" ht="16.8" customHeight="1">
      <c r="A173" s="40"/>
      <c r="B173" s="46"/>
      <c r="C173" s="300" t="s">
        <v>126</v>
      </c>
      <c r="D173" s="300" t="s">
        <v>230</v>
      </c>
      <c r="E173" s="19" t="s">
        <v>28</v>
      </c>
      <c r="F173" s="301">
        <v>468.952</v>
      </c>
      <c r="G173" s="40"/>
      <c r="H173" s="46"/>
    </row>
    <row r="174" spans="1:8" s="2" customFormat="1" ht="16.8" customHeight="1">
      <c r="A174" s="40"/>
      <c r="B174" s="46"/>
      <c r="C174" s="302" t="s">
        <v>1570</v>
      </c>
      <c r="D174" s="40"/>
      <c r="E174" s="40"/>
      <c r="F174" s="40"/>
      <c r="G174" s="40"/>
      <c r="H174" s="46"/>
    </row>
    <row r="175" spans="1:8" s="2" customFormat="1" ht="16.8" customHeight="1">
      <c r="A175" s="40"/>
      <c r="B175" s="46"/>
      <c r="C175" s="300" t="s">
        <v>764</v>
      </c>
      <c r="D175" s="300" t="s">
        <v>1603</v>
      </c>
      <c r="E175" s="19" t="s">
        <v>276</v>
      </c>
      <c r="F175" s="301">
        <v>468.952</v>
      </c>
      <c r="G175" s="40"/>
      <c r="H175" s="46"/>
    </row>
    <row r="176" spans="1:8" s="2" customFormat="1" ht="16.8" customHeight="1">
      <c r="A176" s="40"/>
      <c r="B176" s="46"/>
      <c r="C176" s="300" t="s">
        <v>1037</v>
      </c>
      <c r="D176" s="300" t="s">
        <v>1604</v>
      </c>
      <c r="E176" s="19" t="s">
        <v>276</v>
      </c>
      <c r="F176" s="301">
        <v>468.952</v>
      </c>
      <c r="G176" s="40"/>
      <c r="H176" s="46"/>
    </row>
    <row r="177" spans="1:8" s="2" customFormat="1" ht="16.8" customHeight="1">
      <c r="A177" s="40"/>
      <c r="B177" s="46"/>
      <c r="C177" s="300" t="s">
        <v>1042</v>
      </c>
      <c r="D177" s="300" t="s">
        <v>1043</v>
      </c>
      <c r="E177" s="19" t="s">
        <v>276</v>
      </c>
      <c r="F177" s="301">
        <v>515.847</v>
      </c>
      <c r="G177" s="40"/>
      <c r="H177" s="46"/>
    </row>
    <row r="178" spans="1:8" s="2" customFormat="1" ht="16.8" customHeight="1">
      <c r="A178" s="40"/>
      <c r="B178" s="46"/>
      <c r="C178" s="300" t="s">
        <v>770</v>
      </c>
      <c r="D178" s="300" t="s">
        <v>771</v>
      </c>
      <c r="E178" s="19" t="s">
        <v>220</v>
      </c>
      <c r="F178" s="301">
        <v>1.238</v>
      </c>
      <c r="G178" s="40"/>
      <c r="H178" s="46"/>
    </row>
    <row r="179" spans="1:8" s="2" customFormat="1" ht="16.8" customHeight="1">
      <c r="A179" s="40"/>
      <c r="B179" s="46"/>
      <c r="C179" s="296" t="s">
        <v>128</v>
      </c>
      <c r="D179" s="297" t="s">
        <v>128</v>
      </c>
      <c r="E179" s="298" t="s">
        <v>28</v>
      </c>
      <c r="F179" s="299">
        <v>688.818</v>
      </c>
      <c r="G179" s="40"/>
      <c r="H179" s="46"/>
    </row>
    <row r="180" spans="1:8" s="2" customFormat="1" ht="16.8" customHeight="1">
      <c r="A180" s="40"/>
      <c r="B180" s="46"/>
      <c r="C180" s="300" t="s">
        <v>28</v>
      </c>
      <c r="D180" s="300" t="s">
        <v>227</v>
      </c>
      <c r="E180" s="19" t="s">
        <v>28</v>
      </c>
      <c r="F180" s="301">
        <v>0</v>
      </c>
      <c r="G180" s="40"/>
      <c r="H180" s="46"/>
    </row>
    <row r="181" spans="1:8" s="2" customFormat="1" ht="16.8" customHeight="1">
      <c r="A181" s="40"/>
      <c r="B181" s="46"/>
      <c r="C181" s="300" t="s">
        <v>28</v>
      </c>
      <c r="D181" s="300" t="s">
        <v>350</v>
      </c>
      <c r="E181" s="19" t="s">
        <v>28</v>
      </c>
      <c r="F181" s="301">
        <v>439.48</v>
      </c>
      <c r="G181" s="40"/>
      <c r="H181" s="46"/>
    </row>
    <row r="182" spans="1:8" s="2" customFormat="1" ht="16.8" customHeight="1">
      <c r="A182" s="40"/>
      <c r="B182" s="46"/>
      <c r="C182" s="300" t="s">
        <v>28</v>
      </c>
      <c r="D182" s="300" t="s">
        <v>352</v>
      </c>
      <c r="E182" s="19" t="s">
        <v>28</v>
      </c>
      <c r="F182" s="301">
        <v>0</v>
      </c>
      <c r="G182" s="40"/>
      <c r="H182" s="46"/>
    </row>
    <row r="183" spans="1:8" s="2" customFormat="1" ht="16.8" customHeight="1">
      <c r="A183" s="40"/>
      <c r="B183" s="46"/>
      <c r="C183" s="300" t="s">
        <v>28</v>
      </c>
      <c r="D183" s="300" t="s">
        <v>353</v>
      </c>
      <c r="E183" s="19" t="s">
        <v>28</v>
      </c>
      <c r="F183" s="301">
        <v>249.338</v>
      </c>
      <c r="G183" s="40"/>
      <c r="H183" s="46"/>
    </row>
    <row r="184" spans="1:8" s="2" customFormat="1" ht="16.8" customHeight="1">
      <c r="A184" s="40"/>
      <c r="B184" s="46"/>
      <c r="C184" s="300" t="s">
        <v>128</v>
      </c>
      <c r="D184" s="300" t="s">
        <v>230</v>
      </c>
      <c r="E184" s="19" t="s">
        <v>28</v>
      </c>
      <c r="F184" s="301">
        <v>688.818</v>
      </c>
      <c r="G184" s="40"/>
      <c r="H184" s="46"/>
    </row>
    <row r="185" spans="1:8" s="2" customFormat="1" ht="16.8" customHeight="1">
      <c r="A185" s="40"/>
      <c r="B185" s="46"/>
      <c r="C185" s="302" t="s">
        <v>1570</v>
      </c>
      <c r="D185" s="40"/>
      <c r="E185" s="40"/>
      <c r="F185" s="40"/>
      <c r="G185" s="40"/>
      <c r="H185" s="46"/>
    </row>
    <row r="186" spans="1:8" s="2" customFormat="1" ht="12">
      <c r="A186" s="40"/>
      <c r="B186" s="46"/>
      <c r="C186" s="300" t="s">
        <v>346</v>
      </c>
      <c r="D186" s="300" t="s">
        <v>1605</v>
      </c>
      <c r="E186" s="19" t="s">
        <v>243</v>
      </c>
      <c r="F186" s="301">
        <v>688.818</v>
      </c>
      <c r="G186" s="40"/>
      <c r="H186" s="46"/>
    </row>
    <row r="187" spans="1:8" s="2" customFormat="1" ht="12">
      <c r="A187" s="40"/>
      <c r="B187" s="46"/>
      <c r="C187" s="300" t="s">
        <v>355</v>
      </c>
      <c r="D187" s="300" t="s">
        <v>1606</v>
      </c>
      <c r="E187" s="19" t="s">
        <v>243</v>
      </c>
      <c r="F187" s="301">
        <v>41329.08</v>
      </c>
      <c r="G187" s="40"/>
      <c r="H187" s="46"/>
    </row>
    <row r="188" spans="1:8" s="2" customFormat="1" ht="12">
      <c r="A188" s="40"/>
      <c r="B188" s="46"/>
      <c r="C188" s="300" t="s">
        <v>361</v>
      </c>
      <c r="D188" s="300" t="s">
        <v>1607</v>
      </c>
      <c r="E188" s="19" t="s">
        <v>243</v>
      </c>
      <c r="F188" s="301">
        <v>688.818</v>
      </c>
      <c r="G188" s="40"/>
      <c r="H188" s="46"/>
    </row>
    <row r="189" spans="1:8" s="2" customFormat="1" ht="16.8" customHeight="1">
      <c r="A189" s="40"/>
      <c r="B189" s="46"/>
      <c r="C189" s="296" t="s">
        <v>130</v>
      </c>
      <c r="D189" s="297" t="s">
        <v>130</v>
      </c>
      <c r="E189" s="298" t="s">
        <v>28</v>
      </c>
      <c r="F189" s="299">
        <v>249.338</v>
      </c>
      <c r="G189" s="40"/>
      <c r="H189" s="46"/>
    </row>
    <row r="190" spans="1:8" s="2" customFormat="1" ht="16.8" customHeight="1">
      <c r="A190" s="40"/>
      <c r="B190" s="46"/>
      <c r="C190" s="300" t="s">
        <v>28</v>
      </c>
      <c r="D190" s="300" t="s">
        <v>352</v>
      </c>
      <c r="E190" s="19" t="s">
        <v>28</v>
      </c>
      <c r="F190" s="301">
        <v>0</v>
      </c>
      <c r="G190" s="40"/>
      <c r="H190" s="46"/>
    </row>
    <row r="191" spans="1:8" s="2" customFormat="1" ht="16.8" customHeight="1">
      <c r="A191" s="40"/>
      <c r="B191" s="46"/>
      <c r="C191" s="300" t="s">
        <v>28</v>
      </c>
      <c r="D191" s="300" t="s">
        <v>353</v>
      </c>
      <c r="E191" s="19" t="s">
        <v>28</v>
      </c>
      <c r="F191" s="301">
        <v>249.338</v>
      </c>
      <c r="G191" s="40"/>
      <c r="H191" s="46"/>
    </row>
    <row r="192" spans="1:8" s="2" customFormat="1" ht="16.8" customHeight="1">
      <c r="A192" s="40"/>
      <c r="B192" s="46"/>
      <c r="C192" s="300" t="s">
        <v>130</v>
      </c>
      <c r="D192" s="300" t="s">
        <v>351</v>
      </c>
      <c r="E192" s="19" t="s">
        <v>28</v>
      </c>
      <c r="F192" s="301">
        <v>249.338</v>
      </c>
      <c r="G192" s="40"/>
      <c r="H192" s="46"/>
    </row>
    <row r="193" spans="1:8" s="2" customFormat="1" ht="16.8" customHeight="1">
      <c r="A193" s="40"/>
      <c r="B193" s="46"/>
      <c r="C193" s="302" t="s">
        <v>1570</v>
      </c>
      <c r="D193" s="40"/>
      <c r="E193" s="40"/>
      <c r="F193" s="40"/>
      <c r="G193" s="40"/>
      <c r="H193" s="46"/>
    </row>
    <row r="194" spans="1:8" s="2" customFormat="1" ht="12">
      <c r="A194" s="40"/>
      <c r="B194" s="46"/>
      <c r="C194" s="300" t="s">
        <v>346</v>
      </c>
      <c r="D194" s="300" t="s">
        <v>1605</v>
      </c>
      <c r="E194" s="19" t="s">
        <v>243</v>
      </c>
      <c r="F194" s="301">
        <v>688.818</v>
      </c>
      <c r="G194" s="40"/>
      <c r="H194" s="46"/>
    </row>
    <row r="195" spans="1:8" s="2" customFormat="1" ht="16.8" customHeight="1">
      <c r="A195" s="40"/>
      <c r="B195" s="46"/>
      <c r="C195" s="300" t="s">
        <v>366</v>
      </c>
      <c r="D195" s="300" t="s">
        <v>1608</v>
      </c>
      <c r="E195" s="19" t="s">
        <v>243</v>
      </c>
      <c r="F195" s="301">
        <v>249.338</v>
      </c>
      <c r="G195" s="40"/>
      <c r="H195" s="46"/>
    </row>
    <row r="196" spans="1:8" s="2" customFormat="1" ht="16.8" customHeight="1">
      <c r="A196" s="40"/>
      <c r="B196" s="46"/>
      <c r="C196" s="300" t="s">
        <v>371</v>
      </c>
      <c r="D196" s="300" t="s">
        <v>1609</v>
      </c>
      <c r="E196" s="19" t="s">
        <v>243</v>
      </c>
      <c r="F196" s="301">
        <v>14960.28</v>
      </c>
      <c r="G196" s="40"/>
      <c r="H196" s="46"/>
    </row>
    <row r="197" spans="1:8" s="2" customFormat="1" ht="16.8" customHeight="1">
      <c r="A197" s="40"/>
      <c r="B197" s="46"/>
      <c r="C197" s="300" t="s">
        <v>377</v>
      </c>
      <c r="D197" s="300" t="s">
        <v>1610</v>
      </c>
      <c r="E197" s="19" t="s">
        <v>243</v>
      </c>
      <c r="F197" s="301">
        <v>249.338</v>
      </c>
      <c r="G197" s="40"/>
      <c r="H197" s="46"/>
    </row>
    <row r="198" spans="1:8" s="2" customFormat="1" ht="16.8" customHeight="1">
      <c r="A198" s="40"/>
      <c r="B198" s="46"/>
      <c r="C198" s="296" t="s">
        <v>132</v>
      </c>
      <c r="D198" s="297" t="s">
        <v>132</v>
      </c>
      <c r="E198" s="298" t="s">
        <v>28</v>
      </c>
      <c r="F198" s="299">
        <v>211.461</v>
      </c>
      <c r="G198" s="40"/>
      <c r="H198" s="46"/>
    </row>
    <row r="199" spans="1:8" s="2" customFormat="1" ht="16.8" customHeight="1">
      <c r="A199" s="40"/>
      <c r="B199" s="46"/>
      <c r="C199" s="300" t="s">
        <v>28</v>
      </c>
      <c r="D199" s="300" t="s">
        <v>1294</v>
      </c>
      <c r="E199" s="19" t="s">
        <v>28</v>
      </c>
      <c r="F199" s="301">
        <v>211.461</v>
      </c>
      <c r="G199" s="40"/>
      <c r="H199" s="46"/>
    </row>
    <row r="200" spans="1:8" s="2" customFormat="1" ht="16.8" customHeight="1">
      <c r="A200" s="40"/>
      <c r="B200" s="46"/>
      <c r="C200" s="300" t="s">
        <v>132</v>
      </c>
      <c r="D200" s="300" t="s">
        <v>230</v>
      </c>
      <c r="E200" s="19" t="s">
        <v>28</v>
      </c>
      <c r="F200" s="301">
        <v>211.461</v>
      </c>
      <c r="G200" s="40"/>
      <c r="H200" s="46"/>
    </row>
    <row r="201" spans="1:8" s="2" customFormat="1" ht="16.8" customHeight="1">
      <c r="A201" s="40"/>
      <c r="B201" s="46"/>
      <c r="C201" s="302" t="s">
        <v>1570</v>
      </c>
      <c r="D201" s="40"/>
      <c r="E201" s="40"/>
      <c r="F201" s="40"/>
      <c r="G201" s="40"/>
      <c r="H201" s="46"/>
    </row>
    <row r="202" spans="1:8" s="2" customFormat="1" ht="16.8" customHeight="1">
      <c r="A202" s="40"/>
      <c r="B202" s="46"/>
      <c r="C202" s="300" t="s">
        <v>1290</v>
      </c>
      <c r="D202" s="300" t="s">
        <v>1580</v>
      </c>
      <c r="E202" s="19" t="s">
        <v>243</v>
      </c>
      <c r="F202" s="301">
        <v>211.461</v>
      </c>
      <c r="G202" s="40"/>
      <c r="H202" s="46"/>
    </row>
    <row r="203" spans="1:8" s="2" customFormat="1" ht="16.8" customHeight="1">
      <c r="A203" s="40"/>
      <c r="B203" s="46"/>
      <c r="C203" s="300" t="s">
        <v>1276</v>
      </c>
      <c r="D203" s="300" t="s">
        <v>1611</v>
      </c>
      <c r="E203" s="19" t="s">
        <v>243</v>
      </c>
      <c r="F203" s="301">
        <v>422.922</v>
      </c>
      <c r="G203" s="40"/>
      <c r="H203" s="46"/>
    </row>
    <row r="204" spans="1:8" s="2" customFormat="1" ht="16.8" customHeight="1">
      <c r="A204" s="40"/>
      <c r="B204" s="46"/>
      <c r="C204" s="300" t="s">
        <v>1301</v>
      </c>
      <c r="D204" s="300" t="s">
        <v>1612</v>
      </c>
      <c r="E204" s="19" t="s">
        <v>243</v>
      </c>
      <c r="F204" s="301">
        <v>422.922</v>
      </c>
      <c r="G204" s="40"/>
      <c r="H204" s="46"/>
    </row>
    <row r="205" spans="1:8" s="2" customFormat="1" ht="16.8" customHeight="1">
      <c r="A205" s="40"/>
      <c r="B205" s="46"/>
      <c r="C205" s="296" t="s">
        <v>134</v>
      </c>
      <c r="D205" s="297" t="s">
        <v>134</v>
      </c>
      <c r="E205" s="298" t="s">
        <v>28</v>
      </c>
      <c r="F205" s="299">
        <v>88.399</v>
      </c>
      <c r="G205" s="40"/>
      <c r="H205" s="46"/>
    </row>
    <row r="206" spans="1:8" s="2" customFormat="1" ht="16.8" customHeight="1">
      <c r="A206" s="40"/>
      <c r="B206" s="46"/>
      <c r="C206" s="300" t="s">
        <v>28</v>
      </c>
      <c r="D206" s="300" t="s">
        <v>101</v>
      </c>
      <c r="E206" s="19" t="s">
        <v>28</v>
      </c>
      <c r="F206" s="301">
        <v>39.686</v>
      </c>
      <c r="G206" s="40"/>
      <c r="H206" s="46"/>
    </row>
    <row r="207" spans="1:8" s="2" customFormat="1" ht="16.8" customHeight="1">
      <c r="A207" s="40"/>
      <c r="B207" s="46"/>
      <c r="C207" s="300" t="s">
        <v>28</v>
      </c>
      <c r="D207" s="300" t="s">
        <v>103</v>
      </c>
      <c r="E207" s="19" t="s">
        <v>28</v>
      </c>
      <c r="F207" s="301">
        <v>48.713</v>
      </c>
      <c r="G207" s="40"/>
      <c r="H207" s="46"/>
    </row>
    <row r="208" spans="1:8" s="2" customFormat="1" ht="16.8" customHeight="1">
      <c r="A208" s="40"/>
      <c r="B208" s="46"/>
      <c r="C208" s="300" t="s">
        <v>134</v>
      </c>
      <c r="D208" s="300" t="s">
        <v>230</v>
      </c>
      <c r="E208" s="19" t="s">
        <v>28</v>
      </c>
      <c r="F208" s="301">
        <v>88.399</v>
      </c>
      <c r="G208" s="40"/>
      <c r="H208" s="46"/>
    </row>
    <row r="209" spans="1:8" s="2" customFormat="1" ht="16.8" customHeight="1">
      <c r="A209" s="40"/>
      <c r="B209" s="46"/>
      <c r="C209" s="302" t="s">
        <v>1570</v>
      </c>
      <c r="D209" s="40"/>
      <c r="E209" s="40"/>
      <c r="F209" s="40"/>
      <c r="G209" s="40"/>
      <c r="H209" s="46"/>
    </row>
    <row r="210" spans="1:8" s="2" customFormat="1" ht="16.8" customHeight="1">
      <c r="A210" s="40"/>
      <c r="B210" s="46"/>
      <c r="C210" s="300" t="s">
        <v>1271</v>
      </c>
      <c r="D210" s="300" t="s">
        <v>1578</v>
      </c>
      <c r="E210" s="19" t="s">
        <v>243</v>
      </c>
      <c r="F210" s="301">
        <v>88.399</v>
      </c>
      <c r="G210" s="40"/>
      <c r="H210" s="46"/>
    </row>
    <row r="211" spans="1:8" s="2" customFormat="1" ht="16.8" customHeight="1">
      <c r="A211" s="40"/>
      <c r="B211" s="46"/>
      <c r="C211" s="300" t="s">
        <v>1296</v>
      </c>
      <c r="D211" s="300" t="s">
        <v>1613</v>
      </c>
      <c r="E211" s="19" t="s">
        <v>243</v>
      </c>
      <c r="F211" s="301">
        <v>88.399</v>
      </c>
      <c r="G211" s="40"/>
      <c r="H211" s="46"/>
    </row>
    <row r="212" spans="1:8" s="2" customFormat="1" ht="12">
      <c r="A212" s="40"/>
      <c r="B212" s="46"/>
      <c r="C212" s="300" t="s">
        <v>1306</v>
      </c>
      <c r="D212" s="300" t="s">
        <v>1614</v>
      </c>
      <c r="E212" s="19" t="s">
        <v>243</v>
      </c>
      <c r="F212" s="301">
        <v>88.399</v>
      </c>
      <c r="G212" s="40"/>
      <c r="H212" s="46"/>
    </row>
    <row r="213" spans="1:8" s="2" customFormat="1" ht="16.8" customHeight="1">
      <c r="A213" s="40"/>
      <c r="B213" s="46"/>
      <c r="C213" s="296" t="s">
        <v>136</v>
      </c>
      <c r="D213" s="297" t="s">
        <v>136</v>
      </c>
      <c r="E213" s="298" t="s">
        <v>28</v>
      </c>
      <c r="F213" s="299">
        <v>422.922</v>
      </c>
      <c r="G213" s="40"/>
      <c r="H213" s="46"/>
    </row>
    <row r="214" spans="1:8" s="2" customFormat="1" ht="16.8" customHeight="1">
      <c r="A214" s="40"/>
      <c r="B214" s="46"/>
      <c r="C214" s="300" t="s">
        <v>28</v>
      </c>
      <c r="D214" s="300" t="s">
        <v>1280</v>
      </c>
      <c r="E214" s="19" t="s">
        <v>28</v>
      </c>
      <c r="F214" s="301">
        <v>422.922</v>
      </c>
      <c r="G214" s="40"/>
      <c r="H214" s="46"/>
    </row>
    <row r="215" spans="1:8" s="2" customFormat="1" ht="16.8" customHeight="1">
      <c r="A215" s="40"/>
      <c r="B215" s="46"/>
      <c r="C215" s="300" t="s">
        <v>136</v>
      </c>
      <c r="D215" s="300" t="s">
        <v>230</v>
      </c>
      <c r="E215" s="19" t="s">
        <v>28</v>
      </c>
      <c r="F215" s="301">
        <v>422.922</v>
      </c>
      <c r="G215" s="40"/>
      <c r="H215" s="46"/>
    </row>
    <row r="216" spans="1:8" s="2" customFormat="1" ht="16.8" customHeight="1">
      <c r="A216" s="40"/>
      <c r="B216" s="46"/>
      <c r="C216" s="302" t="s">
        <v>1570</v>
      </c>
      <c r="D216" s="40"/>
      <c r="E216" s="40"/>
      <c r="F216" s="40"/>
      <c r="G216" s="40"/>
      <c r="H216" s="46"/>
    </row>
    <row r="217" spans="1:8" s="2" customFormat="1" ht="16.8" customHeight="1">
      <c r="A217" s="40"/>
      <c r="B217" s="46"/>
      <c r="C217" s="300" t="s">
        <v>1301</v>
      </c>
      <c r="D217" s="300" t="s">
        <v>1612</v>
      </c>
      <c r="E217" s="19" t="s">
        <v>243</v>
      </c>
      <c r="F217" s="301">
        <v>422.922</v>
      </c>
      <c r="G217" s="40"/>
      <c r="H217" s="46"/>
    </row>
    <row r="218" spans="1:8" s="2" customFormat="1" ht="12">
      <c r="A218" s="40"/>
      <c r="B218" s="46"/>
      <c r="C218" s="300" t="s">
        <v>1311</v>
      </c>
      <c r="D218" s="300" t="s">
        <v>1615</v>
      </c>
      <c r="E218" s="19" t="s">
        <v>243</v>
      </c>
      <c r="F218" s="301">
        <v>422.922</v>
      </c>
      <c r="G218" s="40"/>
      <c r="H218" s="46"/>
    </row>
    <row r="219" spans="1:8" s="2" customFormat="1" ht="16.8" customHeight="1">
      <c r="A219" s="40"/>
      <c r="B219" s="46"/>
      <c r="C219" s="296" t="s">
        <v>138</v>
      </c>
      <c r="D219" s="297" t="s">
        <v>138</v>
      </c>
      <c r="E219" s="298" t="s">
        <v>28</v>
      </c>
      <c r="F219" s="299">
        <v>142.14</v>
      </c>
      <c r="G219" s="40"/>
      <c r="H219" s="46"/>
    </row>
    <row r="220" spans="1:8" s="2" customFormat="1" ht="16.8" customHeight="1">
      <c r="A220" s="40"/>
      <c r="B220" s="46"/>
      <c r="C220" s="300" t="s">
        <v>28</v>
      </c>
      <c r="D220" s="300" t="s">
        <v>262</v>
      </c>
      <c r="E220" s="19" t="s">
        <v>28</v>
      </c>
      <c r="F220" s="301">
        <v>0</v>
      </c>
      <c r="G220" s="40"/>
      <c r="H220" s="46"/>
    </row>
    <row r="221" spans="1:8" s="2" customFormat="1" ht="16.8" customHeight="1">
      <c r="A221" s="40"/>
      <c r="B221" s="46"/>
      <c r="C221" s="300" t="s">
        <v>28</v>
      </c>
      <c r="D221" s="300" t="s">
        <v>1319</v>
      </c>
      <c r="E221" s="19" t="s">
        <v>28</v>
      </c>
      <c r="F221" s="301">
        <v>90.407</v>
      </c>
      <c r="G221" s="40"/>
      <c r="H221" s="46"/>
    </row>
    <row r="222" spans="1:8" s="2" customFormat="1" ht="16.8" customHeight="1">
      <c r="A222" s="40"/>
      <c r="B222" s="46"/>
      <c r="C222" s="300" t="s">
        <v>28</v>
      </c>
      <c r="D222" s="300" t="s">
        <v>1320</v>
      </c>
      <c r="E222" s="19" t="s">
        <v>28</v>
      </c>
      <c r="F222" s="301">
        <v>51.733</v>
      </c>
      <c r="G222" s="40"/>
      <c r="H222" s="46"/>
    </row>
    <row r="223" spans="1:8" s="2" customFormat="1" ht="16.8" customHeight="1">
      <c r="A223" s="40"/>
      <c r="B223" s="46"/>
      <c r="C223" s="300" t="s">
        <v>138</v>
      </c>
      <c r="D223" s="300" t="s">
        <v>351</v>
      </c>
      <c r="E223" s="19" t="s">
        <v>28</v>
      </c>
      <c r="F223" s="301">
        <v>142.14</v>
      </c>
      <c r="G223" s="40"/>
      <c r="H223" s="46"/>
    </row>
    <row r="224" spans="1:8" s="2" customFormat="1" ht="16.8" customHeight="1">
      <c r="A224" s="40"/>
      <c r="B224" s="46"/>
      <c r="C224" s="302" t="s">
        <v>1570</v>
      </c>
      <c r="D224" s="40"/>
      <c r="E224" s="40"/>
      <c r="F224" s="40"/>
      <c r="G224" s="40"/>
      <c r="H224" s="46"/>
    </row>
    <row r="225" spans="1:8" s="2" customFormat="1" ht="12">
      <c r="A225" s="40"/>
      <c r="B225" s="46"/>
      <c r="C225" s="300" t="s">
        <v>1316</v>
      </c>
      <c r="D225" s="300" t="s">
        <v>1590</v>
      </c>
      <c r="E225" s="19" t="s">
        <v>243</v>
      </c>
      <c r="F225" s="301">
        <v>198.287</v>
      </c>
      <c r="G225" s="40"/>
      <c r="H225" s="46"/>
    </row>
    <row r="226" spans="1:8" s="2" customFormat="1" ht="16.8" customHeight="1">
      <c r="A226" s="40"/>
      <c r="B226" s="46"/>
      <c r="C226" s="300" t="s">
        <v>833</v>
      </c>
      <c r="D226" s="300" t="s">
        <v>1616</v>
      </c>
      <c r="E226" s="19" t="s">
        <v>243</v>
      </c>
      <c r="F226" s="301">
        <v>142.14</v>
      </c>
      <c r="G226" s="40"/>
      <c r="H226" s="46"/>
    </row>
    <row r="227" spans="1:8" s="2" customFormat="1" ht="16.8" customHeight="1">
      <c r="A227" s="40"/>
      <c r="B227" s="46"/>
      <c r="C227" s="296" t="s">
        <v>140</v>
      </c>
      <c r="D227" s="297" t="s">
        <v>140</v>
      </c>
      <c r="E227" s="298" t="s">
        <v>28</v>
      </c>
      <c r="F227" s="299">
        <v>30.029</v>
      </c>
      <c r="G227" s="40"/>
      <c r="H227" s="46"/>
    </row>
    <row r="228" spans="1:8" s="2" customFormat="1" ht="16.8" customHeight="1">
      <c r="A228" s="40"/>
      <c r="B228" s="46"/>
      <c r="C228" s="300" t="s">
        <v>28</v>
      </c>
      <c r="D228" s="300" t="s">
        <v>227</v>
      </c>
      <c r="E228" s="19" t="s">
        <v>28</v>
      </c>
      <c r="F228" s="301">
        <v>0</v>
      </c>
      <c r="G228" s="40"/>
      <c r="H228" s="46"/>
    </row>
    <row r="229" spans="1:8" s="2" customFormat="1" ht="16.8" customHeight="1">
      <c r="A229" s="40"/>
      <c r="B229" s="46"/>
      <c r="C229" s="300" t="s">
        <v>140</v>
      </c>
      <c r="D229" s="300" t="s">
        <v>342</v>
      </c>
      <c r="E229" s="19" t="s">
        <v>28</v>
      </c>
      <c r="F229" s="301">
        <v>30.029</v>
      </c>
      <c r="G229" s="40"/>
      <c r="H229" s="46"/>
    </row>
    <row r="230" spans="1:8" s="2" customFormat="1" ht="16.8" customHeight="1">
      <c r="A230" s="40"/>
      <c r="B230" s="46"/>
      <c r="C230" s="302" t="s">
        <v>1570</v>
      </c>
      <c r="D230" s="40"/>
      <c r="E230" s="40"/>
      <c r="F230" s="40"/>
      <c r="G230" s="40"/>
      <c r="H230" s="46"/>
    </row>
    <row r="231" spans="1:8" s="2" customFormat="1" ht="16.8" customHeight="1">
      <c r="A231" s="40"/>
      <c r="B231" s="46"/>
      <c r="C231" s="300" t="s">
        <v>338</v>
      </c>
      <c r="D231" s="300" t="s">
        <v>1617</v>
      </c>
      <c r="E231" s="19" t="s">
        <v>220</v>
      </c>
      <c r="F231" s="301">
        <v>31.086</v>
      </c>
      <c r="G231" s="40"/>
      <c r="H231" s="46"/>
    </row>
    <row r="232" spans="1:8" s="2" customFormat="1" ht="12">
      <c r="A232" s="40"/>
      <c r="B232" s="46"/>
      <c r="C232" s="300" t="s">
        <v>299</v>
      </c>
      <c r="D232" s="300" t="s">
        <v>1618</v>
      </c>
      <c r="E232" s="19" t="s">
        <v>220</v>
      </c>
      <c r="F232" s="301">
        <v>30.029</v>
      </c>
      <c r="G232" s="40"/>
      <c r="H232" s="46"/>
    </row>
    <row r="233" spans="1:8" s="2" customFormat="1" ht="12">
      <c r="A233" s="40"/>
      <c r="B233" s="46"/>
      <c r="C233" s="300" t="s">
        <v>307</v>
      </c>
      <c r="D233" s="300" t="s">
        <v>1619</v>
      </c>
      <c r="E233" s="19" t="s">
        <v>220</v>
      </c>
      <c r="F233" s="301">
        <v>62.172</v>
      </c>
      <c r="G233" s="40"/>
      <c r="H233" s="46"/>
    </row>
    <row r="234" spans="1:8" s="2" customFormat="1" ht="16.8" customHeight="1">
      <c r="A234" s="40"/>
      <c r="B234" s="46"/>
      <c r="C234" s="296" t="s">
        <v>142</v>
      </c>
      <c r="D234" s="297" t="s">
        <v>142</v>
      </c>
      <c r="E234" s="298" t="s">
        <v>28</v>
      </c>
      <c r="F234" s="299">
        <v>1.057</v>
      </c>
      <c r="G234" s="40"/>
      <c r="H234" s="46"/>
    </row>
    <row r="235" spans="1:8" s="2" customFormat="1" ht="16.8" customHeight="1">
      <c r="A235" s="40"/>
      <c r="B235" s="46"/>
      <c r="C235" s="300" t="s">
        <v>142</v>
      </c>
      <c r="D235" s="300" t="s">
        <v>343</v>
      </c>
      <c r="E235" s="19" t="s">
        <v>28</v>
      </c>
      <c r="F235" s="301">
        <v>1.057</v>
      </c>
      <c r="G235" s="40"/>
      <c r="H235" s="46"/>
    </row>
    <row r="236" spans="1:8" s="2" customFormat="1" ht="16.8" customHeight="1">
      <c r="A236" s="40"/>
      <c r="B236" s="46"/>
      <c r="C236" s="302" t="s">
        <v>1570</v>
      </c>
      <c r="D236" s="40"/>
      <c r="E236" s="40"/>
      <c r="F236" s="40"/>
      <c r="G236" s="40"/>
      <c r="H236" s="46"/>
    </row>
    <row r="237" spans="1:8" s="2" customFormat="1" ht="16.8" customHeight="1">
      <c r="A237" s="40"/>
      <c r="B237" s="46"/>
      <c r="C237" s="300" t="s">
        <v>338</v>
      </c>
      <c r="D237" s="300" t="s">
        <v>1617</v>
      </c>
      <c r="E237" s="19" t="s">
        <v>220</v>
      </c>
      <c r="F237" s="301">
        <v>31.086</v>
      </c>
      <c r="G237" s="40"/>
      <c r="H237" s="46"/>
    </row>
    <row r="238" spans="1:8" s="2" customFormat="1" ht="12">
      <c r="A238" s="40"/>
      <c r="B238" s="46"/>
      <c r="C238" s="300" t="s">
        <v>294</v>
      </c>
      <c r="D238" s="300" t="s">
        <v>1620</v>
      </c>
      <c r="E238" s="19" t="s">
        <v>220</v>
      </c>
      <c r="F238" s="301">
        <v>1.057</v>
      </c>
      <c r="G238" s="40"/>
      <c r="H238" s="46"/>
    </row>
    <row r="239" spans="1:8" s="2" customFormat="1" ht="16.8" customHeight="1">
      <c r="A239" s="40"/>
      <c r="B239" s="46"/>
      <c r="C239" s="300" t="s">
        <v>303</v>
      </c>
      <c r="D239" s="300" t="s">
        <v>1621</v>
      </c>
      <c r="E239" s="19" t="s">
        <v>220</v>
      </c>
      <c r="F239" s="301">
        <v>1.057</v>
      </c>
      <c r="G239" s="40"/>
      <c r="H239" s="46"/>
    </row>
    <row r="240" spans="1:8" s="2" customFormat="1" ht="12">
      <c r="A240" s="40"/>
      <c r="B240" s="46"/>
      <c r="C240" s="300" t="s">
        <v>307</v>
      </c>
      <c r="D240" s="300" t="s">
        <v>1619</v>
      </c>
      <c r="E240" s="19" t="s">
        <v>220</v>
      </c>
      <c r="F240" s="301">
        <v>62.172</v>
      </c>
      <c r="G240" s="40"/>
      <c r="H240" s="46"/>
    </row>
    <row r="241" spans="1:8" s="2" customFormat="1" ht="16.8" customHeight="1">
      <c r="A241" s="40"/>
      <c r="B241" s="46"/>
      <c r="C241" s="296" t="s">
        <v>145</v>
      </c>
      <c r="D241" s="297" t="s">
        <v>145</v>
      </c>
      <c r="E241" s="298" t="s">
        <v>28</v>
      </c>
      <c r="F241" s="299">
        <v>600.62</v>
      </c>
      <c r="G241" s="40"/>
      <c r="H241" s="46"/>
    </row>
    <row r="242" spans="1:8" s="2" customFormat="1" ht="16.8" customHeight="1">
      <c r="A242" s="40"/>
      <c r="B242" s="46"/>
      <c r="C242" s="300" t="s">
        <v>28</v>
      </c>
      <c r="D242" s="300" t="s">
        <v>227</v>
      </c>
      <c r="E242" s="19" t="s">
        <v>28</v>
      </c>
      <c r="F242" s="301">
        <v>0</v>
      </c>
      <c r="G242" s="40"/>
      <c r="H242" s="46"/>
    </row>
    <row r="243" spans="1:8" s="2" customFormat="1" ht="16.8" customHeight="1">
      <c r="A243" s="40"/>
      <c r="B243" s="46"/>
      <c r="C243" s="300" t="s">
        <v>28</v>
      </c>
      <c r="D243" s="300" t="s">
        <v>1169</v>
      </c>
      <c r="E243" s="19" t="s">
        <v>28</v>
      </c>
      <c r="F243" s="301">
        <v>28.511</v>
      </c>
      <c r="G243" s="40"/>
      <c r="H243" s="46"/>
    </row>
    <row r="244" spans="1:8" s="2" customFormat="1" ht="16.8" customHeight="1">
      <c r="A244" s="40"/>
      <c r="B244" s="46"/>
      <c r="C244" s="300" t="s">
        <v>28</v>
      </c>
      <c r="D244" s="300" t="s">
        <v>1170</v>
      </c>
      <c r="E244" s="19" t="s">
        <v>28</v>
      </c>
      <c r="F244" s="301">
        <v>36.884</v>
      </c>
      <c r="G244" s="40"/>
      <c r="H244" s="46"/>
    </row>
    <row r="245" spans="1:8" s="2" customFormat="1" ht="16.8" customHeight="1">
      <c r="A245" s="40"/>
      <c r="B245" s="46"/>
      <c r="C245" s="300" t="s">
        <v>28</v>
      </c>
      <c r="D245" s="300" t="s">
        <v>1171</v>
      </c>
      <c r="E245" s="19" t="s">
        <v>28</v>
      </c>
      <c r="F245" s="301">
        <v>59.756</v>
      </c>
      <c r="G245" s="40"/>
      <c r="H245" s="46"/>
    </row>
    <row r="246" spans="1:8" s="2" customFormat="1" ht="16.8" customHeight="1">
      <c r="A246" s="40"/>
      <c r="B246" s="46"/>
      <c r="C246" s="300" t="s">
        <v>28</v>
      </c>
      <c r="D246" s="300" t="s">
        <v>734</v>
      </c>
      <c r="E246" s="19" t="s">
        <v>28</v>
      </c>
      <c r="F246" s="301">
        <v>0</v>
      </c>
      <c r="G246" s="40"/>
      <c r="H246" s="46"/>
    </row>
    <row r="247" spans="1:8" s="2" customFormat="1" ht="16.8" customHeight="1">
      <c r="A247" s="40"/>
      <c r="B247" s="46"/>
      <c r="C247" s="300" t="s">
        <v>28</v>
      </c>
      <c r="D247" s="300" t="s">
        <v>1172</v>
      </c>
      <c r="E247" s="19" t="s">
        <v>28</v>
      </c>
      <c r="F247" s="301">
        <v>19.368</v>
      </c>
      <c r="G247" s="40"/>
      <c r="H247" s="46"/>
    </row>
    <row r="248" spans="1:8" s="2" customFormat="1" ht="16.8" customHeight="1">
      <c r="A248" s="40"/>
      <c r="B248" s="46"/>
      <c r="C248" s="300" t="s">
        <v>28</v>
      </c>
      <c r="D248" s="300" t="s">
        <v>1173</v>
      </c>
      <c r="E248" s="19" t="s">
        <v>28</v>
      </c>
      <c r="F248" s="301">
        <v>37.13</v>
      </c>
      <c r="G248" s="40"/>
      <c r="H248" s="46"/>
    </row>
    <row r="249" spans="1:8" s="2" customFormat="1" ht="16.8" customHeight="1">
      <c r="A249" s="40"/>
      <c r="B249" s="46"/>
      <c r="C249" s="300" t="s">
        <v>28</v>
      </c>
      <c r="D249" s="300" t="s">
        <v>1174</v>
      </c>
      <c r="E249" s="19" t="s">
        <v>28</v>
      </c>
      <c r="F249" s="301">
        <v>181.339</v>
      </c>
      <c r="G249" s="40"/>
      <c r="H249" s="46"/>
    </row>
    <row r="250" spans="1:8" s="2" customFormat="1" ht="16.8" customHeight="1">
      <c r="A250" s="40"/>
      <c r="B250" s="46"/>
      <c r="C250" s="300" t="s">
        <v>28</v>
      </c>
      <c r="D250" s="300" t="s">
        <v>1175</v>
      </c>
      <c r="E250" s="19" t="s">
        <v>28</v>
      </c>
      <c r="F250" s="301">
        <v>130</v>
      </c>
      <c r="G250" s="40"/>
      <c r="H250" s="46"/>
    </row>
    <row r="251" spans="1:8" s="2" customFormat="1" ht="16.8" customHeight="1">
      <c r="A251" s="40"/>
      <c r="B251" s="46"/>
      <c r="C251" s="300" t="s">
        <v>28</v>
      </c>
      <c r="D251" s="300" t="s">
        <v>1176</v>
      </c>
      <c r="E251" s="19" t="s">
        <v>28</v>
      </c>
      <c r="F251" s="301">
        <v>63.504</v>
      </c>
      <c r="G251" s="40"/>
      <c r="H251" s="46"/>
    </row>
    <row r="252" spans="1:8" s="2" customFormat="1" ht="16.8" customHeight="1">
      <c r="A252" s="40"/>
      <c r="B252" s="46"/>
      <c r="C252" s="300" t="s">
        <v>28</v>
      </c>
      <c r="D252" s="300" t="s">
        <v>1177</v>
      </c>
      <c r="E252" s="19" t="s">
        <v>28</v>
      </c>
      <c r="F252" s="301">
        <v>22.848</v>
      </c>
      <c r="G252" s="40"/>
      <c r="H252" s="46"/>
    </row>
    <row r="253" spans="1:8" s="2" customFormat="1" ht="16.8" customHeight="1">
      <c r="A253" s="40"/>
      <c r="B253" s="46"/>
      <c r="C253" s="300" t="s">
        <v>28</v>
      </c>
      <c r="D253" s="300" t="s">
        <v>1178</v>
      </c>
      <c r="E253" s="19" t="s">
        <v>28</v>
      </c>
      <c r="F253" s="301">
        <v>21.28</v>
      </c>
      <c r="G253" s="40"/>
      <c r="H253" s="46"/>
    </row>
    <row r="254" spans="1:8" s="2" customFormat="1" ht="16.8" customHeight="1">
      <c r="A254" s="40"/>
      <c r="B254" s="46"/>
      <c r="C254" s="300" t="s">
        <v>145</v>
      </c>
      <c r="D254" s="300" t="s">
        <v>230</v>
      </c>
      <c r="E254" s="19" t="s">
        <v>28</v>
      </c>
      <c r="F254" s="301">
        <v>600.62</v>
      </c>
      <c r="G254" s="40"/>
      <c r="H254" s="46"/>
    </row>
    <row r="255" spans="1:8" s="2" customFormat="1" ht="16.8" customHeight="1">
      <c r="A255" s="40"/>
      <c r="B255" s="46"/>
      <c r="C255" s="302" t="s">
        <v>1570</v>
      </c>
      <c r="D255" s="40"/>
      <c r="E255" s="40"/>
      <c r="F255" s="40"/>
      <c r="G255" s="40"/>
      <c r="H255" s="46"/>
    </row>
    <row r="256" spans="1:8" s="2" customFormat="1" ht="16.8" customHeight="1">
      <c r="A256" s="40"/>
      <c r="B256" s="46"/>
      <c r="C256" s="300" t="s">
        <v>1165</v>
      </c>
      <c r="D256" s="300" t="s">
        <v>1622</v>
      </c>
      <c r="E256" s="19" t="s">
        <v>243</v>
      </c>
      <c r="F256" s="301">
        <v>600.62</v>
      </c>
      <c r="G256" s="40"/>
      <c r="H256" s="46"/>
    </row>
    <row r="257" spans="1:8" s="2" customFormat="1" ht="16.8" customHeight="1">
      <c r="A257" s="40"/>
      <c r="B257" s="46"/>
      <c r="C257" s="300" t="s">
        <v>1180</v>
      </c>
      <c r="D257" s="300" t="s">
        <v>1623</v>
      </c>
      <c r="E257" s="19" t="s">
        <v>243</v>
      </c>
      <c r="F257" s="301">
        <v>600.62</v>
      </c>
      <c r="G257" s="40"/>
      <c r="H257" s="46"/>
    </row>
    <row r="258" spans="1:8" s="2" customFormat="1" ht="16.8" customHeight="1">
      <c r="A258" s="40"/>
      <c r="B258" s="46"/>
      <c r="C258" s="300" t="s">
        <v>1185</v>
      </c>
      <c r="D258" s="300" t="s">
        <v>1624</v>
      </c>
      <c r="E258" s="19" t="s">
        <v>243</v>
      </c>
      <c r="F258" s="301">
        <v>982.859</v>
      </c>
      <c r="G258" s="40"/>
      <c r="H258" s="46"/>
    </row>
    <row r="259" spans="1:8" s="2" customFormat="1" ht="16.8" customHeight="1">
      <c r="A259" s="40"/>
      <c r="B259" s="46"/>
      <c r="C259" s="296" t="s">
        <v>147</v>
      </c>
      <c r="D259" s="297" t="s">
        <v>147</v>
      </c>
      <c r="E259" s="298" t="s">
        <v>28</v>
      </c>
      <c r="F259" s="299">
        <v>982.859</v>
      </c>
      <c r="G259" s="40"/>
      <c r="H259" s="46"/>
    </row>
    <row r="260" spans="1:8" s="2" customFormat="1" ht="16.8" customHeight="1">
      <c r="A260" s="40"/>
      <c r="B260" s="46"/>
      <c r="C260" s="300" t="s">
        <v>28</v>
      </c>
      <c r="D260" s="300" t="s">
        <v>145</v>
      </c>
      <c r="E260" s="19" t="s">
        <v>28</v>
      </c>
      <c r="F260" s="301">
        <v>600.62</v>
      </c>
      <c r="G260" s="40"/>
      <c r="H260" s="46"/>
    </row>
    <row r="261" spans="1:8" s="2" customFormat="1" ht="16.8" customHeight="1">
      <c r="A261" s="40"/>
      <c r="B261" s="46"/>
      <c r="C261" s="300" t="s">
        <v>28</v>
      </c>
      <c r="D261" s="300" t="s">
        <v>1189</v>
      </c>
      <c r="E261" s="19" t="s">
        <v>28</v>
      </c>
      <c r="F261" s="301">
        <v>382.239</v>
      </c>
      <c r="G261" s="40"/>
      <c r="H261" s="46"/>
    </row>
    <row r="262" spans="1:8" s="2" customFormat="1" ht="16.8" customHeight="1">
      <c r="A262" s="40"/>
      <c r="B262" s="46"/>
      <c r="C262" s="300" t="s">
        <v>147</v>
      </c>
      <c r="D262" s="300" t="s">
        <v>230</v>
      </c>
      <c r="E262" s="19" t="s">
        <v>28</v>
      </c>
      <c r="F262" s="301">
        <v>982.859</v>
      </c>
      <c r="G262" s="40"/>
      <c r="H262" s="46"/>
    </row>
    <row r="263" spans="1:8" s="2" customFormat="1" ht="16.8" customHeight="1">
      <c r="A263" s="40"/>
      <c r="B263" s="46"/>
      <c r="C263" s="302" t="s">
        <v>1570</v>
      </c>
      <c r="D263" s="40"/>
      <c r="E263" s="40"/>
      <c r="F263" s="40"/>
      <c r="G263" s="40"/>
      <c r="H263" s="46"/>
    </row>
    <row r="264" spans="1:8" s="2" customFormat="1" ht="16.8" customHeight="1">
      <c r="A264" s="40"/>
      <c r="B264" s="46"/>
      <c r="C264" s="300" t="s">
        <v>1185</v>
      </c>
      <c r="D264" s="300" t="s">
        <v>1624</v>
      </c>
      <c r="E264" s="19" t="s">
        <v>243</v>
      </c>
      <c r="F264" s="301">
        <v>982.859</v>
      </c>
      <c r="G264" s="40"/>
      <c r="H264" s="46"/>
    </row>
    <row r="265" spans="1:8" s="2" customFormat="1" ht="16.8" customHeight="1">
      <c r="A265" s="40"/>
      <c r="B265" s="46"/>
      <c r="C265" s="300" t="s">
        <v>1191</v>
      </c>
      <c r="D265" s="300" t="s">
        <v>1625</v>
      </c>
      <c r="E265" s="19" t="s">
        <v>243</v>
      </c>
      <c r="F265" s="301">
        <v>982.859</v>
      </c>
      <c r="G265" s="40"/>
      <c r="H265" s="46"/>
    </row>
    <row r="266" spans="1:8" s="2" customFormat="1" ht="16.8" customHeight="1">
      <c r="A266" s="40"/>
      <c r="B266" s="46"/>
      <c r="C266" s="296" t="s">
        <v>149</v>
      </c>
      <c r="D266" s="297" t="s">
        <v>149</v>
      </c>
      <c r="E266" s="298" t="s">
        <v>28</v>
      </c>
      <c r="F266" s="299">
        <v>166.89</v>
      </c>
      <c r="G266" s="40"/>
      <c r="H266" s="46"/>
    </row>
    <row r="267" spans="1:8" s="2" customFormat="1" ht="16.8" customHeight="1">
      <c r="A267" s="40"/>
      <c r="B267" s="46"/>
      <c r="C267" s="300" t="s">
        <v>28</v>
      </c>
      <c r="D267" s="300" t="s">
        <v>227</v>
      </c>
      <c r="E267" s="19" t="s">
        <v>28</v>
      </c>
      <c r="F267" s="301">
        <v>0</v>
      </c>
      <c r="G267" s="40"/>
      <c r="H267" s="46"/>
    </row>
    <row r="268" spans="1:8" s="2" customFormat="1" ht="16.8" customHeight="1">
      <c r="A268" s="40"/>
      <c r="B268" s="46"/>
      <c r="C268" s="300" t="s">
        <v>28</v>
      </c>
      <c r="D268" s="300" t="s">
        <v>1205</v>
      </c>
      <c r="E268" s="19" t="s">
        <v>28</v>
      </c>
      <c r="F268" s="301">
        <v>59.28</v>
      </c>
      <c r="G268" s="40"/>
      <c r="H268" s="46"/>
    </row>
    <row r="269" spans="1:8" s="2" customFormat="1" ht="16.8" customHeight="1">
      <c r="A269" s="40"/>
      <c r="B269" s="46"/>
      <c r="C269" s="300" t="s">
        <v>28</v>
      </c>
      <c r="D269" s="300" t="s">
        <v>1206</v>
      </c>
      <c r="E269" s="19" t="s">
        <v>28</v>
      </c>
      <c r="F269" s="301">
        <v>54.75</v>
      </c>
      <c r="G269" s="40"/>
      <c r="H269" s="46"/>
    </row>
    <row r="270" spans="1:8" s="2" customFormat="1" ht="16.8" customHeight="1">
      <c r="A270" s="40"/>
      <c r="B270" s="46"/>
      <c r="C270" s="300" t="s">
        <v>28</v>
      </c>
      <c r="D270" s="300" t="s">
        <v>1207</v>
      </c>
      <c r="E270" s="19" t="s">
        <v>28</v>
      </c>
      <c r="F270" s="301">
        <v>6.6</v>
      </c>
      <c r="G270" s="40"/>
      <c r="H270" s="46"/>
    </row>
    <row r="271" spans="1:8" s="2" customFormat="1" ht="16.8" customHeight="1">
      <c r="A271" s="40"/>
      <c r="B271" s="46"/>
      <c r="C271" s="300" t="s">
        <v>28</v>
      </c>
      <c r="D271" s="300" t="s">
        <v>1208</v>
      </c>
      <c r="E271" s="19" t="s">
        <v>28</v>
      </c>
      <c r="F271" s="301">
        <v>46.26</v>
      </c>
      <c r="G271" s="40"/>
      <c r="H271" s="46"/>
    </row>
    <row r="272" spans="1:8" s="2" customFormat="1" ht="16.8" customHeight="1">
      <c r="A272" s="40"/>
      <c r="B272" s="46"/>
      <c r="C272" s="300" t="s">
        <v>149</v>
      </c>
      <c r="D272" s="300" t="s">
        <v>230</v>
      </c>
      <c r="E272" s="19" t="s">
        <v>28</v>
      </c>
      <c r="F272" s="301">
        <v>166.89</v>
      </c>
      <c r="G272" s="40"/>
      <c r="H272" s="46"/>
    </row>
    <row r="273" spans="1:8" s="2" customFormat="1" ht="16.8" customHeight="1">
      <c r="A273" s="40"/>
      <c r="B273" s="46"/>
      <c r="C273" s="302" t="s">
        <v>1570</v>
      </c>
      <c r="D273" s="40"/>
      <c r="E273" s="40"/>
      <c r="F273" s="40"/>
      <c r="G273" s="40"/>
      <c r="H273" s="46"/>
    </row>
    <row r="274" spans="1:8" s="2" customFormat="1" ht="16.8" customHeight="1">
      <c r="A274" s="40"/>
      <c r="B274" s="46"/>
      <c r="C274" s="300" t="s">
        <v>1201</v>
      </c>
      <c r="D274" s="300" t="s">
        <v>1626</v>
      </c>
      <c r="E274" s="19" t="s">
        <v>243</v>
      </c>
      <c r="F274" s="301">
        <v>166.89</v>
      </c>
      <c r="G274" s="40"/>
      <c r="H274" s="46"/>
    </row>
    <row r="275" spans="1:8" s="2" customFormat="1" ht="16.8" customHeight="1">
      <c r="A275" s="40"/>
      <c r="B275" s="46"/>
      <c r="C275" s="300" t="s">
        <v>1196</v>
      </c>
      <c r="D275" s="300" t="s">
        <v>1627</v>
      </c>
      <c r="E275" s="19" t="s">
        <v>243</v>
      </c>
      <c r="F275" s="301">
        <v>166.89</v>
      </c>
      <c r="G275" s="40"/>
      <c r="H275" s="46"/>
    </row>
    <row r="276" spans="1:8" s="2" customFormat="1" ht="16.8" customHeight="1">
      <c r="A276" s="40"/>
      <c r="B276" s="46"/>
      <c r="C276" s="300" t="s">
        <v>1210</v>
      </c>
      <c r="D276" s="300" t="s">
        <v>1628</v>
      </c>
      <c r="E276" s="19" t="s">
        <v>243</v>
      </c>
      <c r="F276" s="301">
        <v>166.89</v>
      </c>
      <c r="G276" s="40"/>
      <c r="H276" s="46"/>
    </row>
    <row r="277" spans="1:8" s="2" customFormat="1" ht="16.8" customHeight="1">
      <c r="A277" s="40"/>
      <c r="B277" s="46"/>
      <c r="C277" s="300" t="s">
        <v>1215</v>
      </c>
      <c r="D277" s="300" t="s">
        <v>1629</v>
      </c>
      <c r="E277" s="19" t="s">
        <v>243</v>
      </c>
      <c r="F277" s="301">
        <v>166.89</v>
      </c>
      <c r="G277" s="40"/>
      <c r="H277" s="46"/>
    </row>
    <row r="278" spans="1:8" s="2" customFormat="1" ht="16.8" customHeight="1">
      <c r="A278" s="40"/>
      <c r="B278" s="46"/>
      <c r="C278" s="300" t="s">
        <v>1220</v>
      </c>
      <c r="D278" s="300" t="s">
        <v>1630</v>
      </c>
      <c r="E278" s="19" t="s">
        <v>243</v>
      </c>
      <c r="F278" s="301">
        <v>166.89</v>
      </c>
      <c r="G278" s="40"/>
      <c r="H278" s="46"/>
    </row>
    <row r="279" spans="1:8" s="2" customFormat="1" ht="16.8" customHeight="1">
      <c r="A279" s="40"/>
      <c r="B279" s="46"/>
      <c r="C279" s="300" t="s">
        <v>1225</v>
      </c>
      <c r="D279" s="300" t="s">
        <v>1631</v>
      </c>
      <c r="E279" s="19" t="s">
        <v>243</v>
      </c>
      <c r="F279" s="301">
        <v>50.067</v>
      </c>
      <c r="G279" s="40"/>
      <c r="H279" s="46"/>
    </row>
    <row r="280" spans="1:8" s="2" customFormat="1" ht="16.8" customHeight="1">
      <c r="A280" s="40"/>
      <c r="B280" s="46"/>
      <c r="C280" s="296" t="s">
        <v>1632</v>
      </c>
      <c r="D280" s="297" t="s">
        <v>1632</v>
      </c>
      <c r="E280" s="298" t="s">
        <v>28</v>
      </c>
      <c r="F280" s="299">
        <v>144.822</v>
      </c>
      <c r="G280" s="40"/>
      <c r="H280" s="46"/>
    </row>
    <row r="281" spans="1:8" s="2" customFormat="1" ht="16.8" customHeight="1">
      <c r="A281" s="40"/>
      <c r="B281" s="46"/>
      <c r="C281" s="296" t="s">
        <v>151</v>
      </c>
      <c r="D281" s="297" t="s">
        <v>151</v>
      </c>
      <c r="E281" s="298" t="s">
        <v>28</v>
      </c>
      <c r="F281" s="299">
        <v>144.822</v>
      </c>
      <c r="G281" s="40"/>
      <c r="H281" s="46"/>
    </row>
    <row r="282" spans="1:8" s="2" customFormat="1" ht="16.8" customHeight="1">
      <c r="A282" s="40"/>
      <c r="B282" s="46"/>
      <c r="C282" s="300" t="s">
        <v>28</v>
      </c>
      <c r="D282" s="300" t="s">
        <v>111</v>
      </c>
      <c r="E282" s="19" t="s">
        <v>28</v>
      </c>
      <c r="F282" s="301">
        <v>89.24</v>
      </c>
      <c r="G282" s="40"/>
      <c r="H282" s="46"/>
    </row>
    <row r="283" spans="1:8" s="2" customFormat="1" ht="16.8" customHeight="1">
      <c r="A283" s="40"/>
      <c r="B283" s="46"/>
      <c r="C283" s="300" t="s">
        <v>28</v>
      </c>
      <c r="D283" s="300" t="s">
        <v>113</v>
      </c>
      <c r="E283" s="19" t="s">
        <v>28</v>
      </c>
      <c r="F283" s="301">
        <v>55.582</v>
      </c>
      <c r="G283" s="40"/>
      <c r="H283" s="46"/>
    </row>
    <row r="284" spans="1:8" s="2" customFormat="1" ht="16.8" customHeight="1">
      <c r="A284" s="40"/>
      <c r="B284" s="46"/>
      <c r="C284" s="300" t="s">
        <v>151</v>
      </c>
      <c r="D284" s="300" t="s">
        <v>351</v>
      </c>
      <c r="E284" s="19" t="s">
        <v>28</v>
      </c>
      <c r="F284" s="301">
        <v>144.822</v>
      </c>
      <c r="G284" s="40"/>
      <c r="H284" s="46"/>
    </row>
    <row r="285" spans="1:8" s="2" customFormat="1" ht="16.8" customHeight="1">
      <c r="A285" s="40"/>
      <c r="B285" s="46"/>
      <c r="C285" s="302" t="s">
        <v>1570</v>
      </c>
      <c r="D285" s="40"/>
      <c r="E285" s="40"/>
      <c r="F285" s="40"/>
      <c r="G285" s="40"/>
      <c r="H285" s="46"/>
    </row>
    <row r="286" spans="1:8" s="2" customFormat="1" ht="16.8" customHeight="1">
      <c r="A286" s="40"/>
      <c r="B286" s="46"/>
      <c r="C286" s="300" t="s">
        <v>1236</v>
      </c>
      <c r="D286" s="300" t="s">
        <v>1585</v>
      </c>
      <c r="E286" s="19" t="s">
        <v>243</v>
      </c>
      <c r="F286" s="301">
        <v>150.422</v>
      </c>
      <c r="G286" s="40"/>
      <c r="H286" s="46"/>
    </row>
    <row r="287" spans="1:8" s="2" customFormat="1" ht="16.8" customHeight="1">
      <c r="A287" s="40"/>
      <c r="B287" s="46"/>
      <c r="C287" s="300" t="s">
        <v>1246</v>
      </c>
      <c r="D287" s="300" t="s">
        <v>1633</v>
      </c>
      <c r="E287" s="19" t="s">
        <v>243</v>
      </c>
      <c r="F287" s="301">
        <v>144.822</v>
      </c>
      <c r="G287" s="40"/>
      <c r="H287" s="46"/>
    </row>
    <row r="288" spans="1:8" s="2" customFormat="1" ht="12">
      <c r="A288" s="40"/>
      <c r="B288" s="46"/>
      <c r="C288" s="300" t="s">
        <v>1251</v>
      </c>
      <c r="D288" s="300" t="s">
        <v>1634</v>
      </c>
      <c r="E288" s="19" t="s">
        <v>243</v>
      </c>
      <c r="F288" s="301">
        <v>289.644</v>
      </c>
      <c r="G288" s="40"/>
      <c r="H288" s="46"/>
    </row>
    <row r="289" spans="1:8" s="2" customFormat="1" ht="12">
      <c r="A289" s="40"/>
      <c r="B289" s="46"/>
      <c r="C289" s="300" t="s">
        <v>1264</v>
      </c>
      <c r="D289" s="300" t="s">
        <v>1635</v>
      </c>
      <c r="E289" s="19" t="s">
        <v>243</v>
      </c>
      <c r="F289" s="301">
        <v>144.822</v>
      </c>
      <c r="G289" s="40"/>
      <c r="H289" s="46"/>
    </row>
    <row r="290" spans="1:8" s="2" customFormat="1" ht="16.8" customHeight="1">
      <c r="A290" s="40"/>
      <c r="B290" s="46"/>
      <c r="C290" s="296" t="s">
        <v>153</v>
      </c>
      <c r="D290" s="297" t="s">
        <v>153</v>
      </c>
      <c r="E290" s="298" t="s">
        <v>28</v>
      </c>
      <c r="F290" s="299">
        <v>1.452</v>
      </c>
      <c r="G290" s="40"/>
      <c r="H290" s="46"/>
    </row>
    <row r="291" spans="1:8" s="2" customFormat="1" ht="16.8" customHeight="1">
      <c r="A291" s="40"/>
      <c r="B291" s="46"/>
      <c r="C291" s="300" t="s">
        <v>28</v>
      </c>
      <c r="D291" s="300" t="s">
        <v>802</v>
      </c>
      <c r="E291" s="19" t="s">
        <v>28</v>
      </c>
      <c r="F291" s="301">
        <v>1.452</v>
      </c>
      <c r="G291" s="40"/>
      <c r="H291" s="46"/>
    </row>
    <row r="292" spans="1:8" s="2" customFormat="1" ht="16.8" customHeight="1">
      <c r="A292" s="40"/>
      <c r="B292" s="46"/>
      <c r="C292" s="300" t="s">
        <v>153</v>
      </c>
      <c r="D292" s="300" t="s">
        <v>230</v>
      </c>
      <c r="E292" s="19" t="s">
        <v>28</v>
      </c>
      <c r="F292" s="301">
        <v>1.452</v>
      </c>
      <c r="G292" s="40"/>
      <c r="H292" s="46"/>
    </row>
    <row r="293" spans="1:8" s="2" customFormat="1" ht="16.8" customHeight="1">
      <c r="A293" s="40"/>
      <c r="B293" s="46"/>
      <c r="C293" s="302" t="s">
        <v>1570</v>
      </c>
      <c r="D293" s="40"/>
      <c r="E293" s="40"/>
      <c r="F293" s="40"/>
      <c r="G293" s="40"/>
      <c r="H293" s="46"/>
    </row>
    <row r="294" spans="1:8" s="2" customFormat="1" ht="16.8" customHeight="1">
      <c r="A294" s="40"/>
      <c r="B294" s="46"/>
      <c r="C294" s="300" t="s">
        <v>799</v>
      </c>
      <c r="D294" s="300" t="s">
        <v>800</v>
      </c>
      <c r="E294" s="19" t="s">
        <v>220</v>
      </c>
      <c r="F294" s="301">
        <v>1.452</v>
      </c>
      <c r="G294" s="40"/>
      <c r="H294" s="46"/>
    </row>
    <row r="295" spans="1:8" s="2" customFormat="1" ht="12">
      <c r="A295" s="40"/>
      <c r="B295" s="46"/>
      <c r="C295" s="300" t="s">
        <v>716</v>
      </c>
      <c r="D295" s="300" t="s">
        <v>1636</v>
      </c>
      <c r="E295" s="19" t="s">
        <v>220</v>
      </c>
      <c r="F295" s="301">
        <v>26.666</v>
      </c>
      <c r="G295" s="40"/>
      <c r="H295" s="46"/>
    </row>
    <row r="296" spans="1:8" s="2" customFormat="1" ht="16.8" customHeight="1">
      <c r="A296" s="40"/>
      <c r="B296" s="46"/>
      <c r="C296" s="300" t="s">
        <v>810</v>
      </c>
      <c r="D296" s="300" t="s">
        <v>1637</v>
      </c>
      <c r="E296" s="19" t="s">
        <v>220</v>
      </c>
      <c r="F296" s="301">
        <v>2.621</v>
      </c>
      <c r="G296" s="40"/>
      <c r="H296" s="46"/>
    </row>
    <row r="297" spans="1:8" s="2" customFormat="1" ht="16.8" customHeight="1">
      <c r="A297" s="40"/>
      <c r="B297" s="46"/>
      <c r="C297" s="296" t="s">
        <v>155</v>
      </c>
      <c r="D297" s="297" t="s">
        <v>155</v>
      </c>
      <c r="E297" s="298" t="s">
        <v>28</v>
      </c>
      <c r="F297" s="299">
        <v>1.169</v>
      </c>
      <c r="G297" s="40"/>
      <c r="H297" s="46"/>
    </row>
    <row r="298" spans="1:8" s="2" customFormat="1" ht="16.8" customHeight="1">
      <c r="A298" s="40"/>
      <c r="B298" s="46"/>
      <c r="C298" s="300" t="s">
        <v>28</v>
      </c>
      <c r="D298" s="300" t="s">
        <v>787</v>
      </c>
      <c r="E298" s="19" t="s">
        <v>28</v>
      </c>
      <c r="F298" s="301">
        <v>1.169</v>
      </c>
      <c r="G298" s="40"/>
      <c r="H298" s="46"/>
    </row>
    <row r="299" spans="1:8" s="2" customFormat="1" ht="16.8" customHeight="1">
      <c r="A299" s="40"/>
      <c r="B299" s="46"/>
      <c r="C299" s="300" t="s">
        <v>155</v>
      </c>
      <c r="D299" s="300" t="s">
        <v>230</v>
      </c>
      <c r="E299" s="19" t="s">
        <v>28</v>
      </c>
      <c r="F299" s="301">
        <v>1.169</v>
      </c>
      <c r="G299" s="40"/>
      <c r="H299" s="46"/>
    </row>
    <row r="300" spans="1:8" s="2" customFormat="1" ht="16.8" customHeight="1">
      <c r="A300" s="40"/>
      <c r="B300" s="46"/>
      <c r="C300" s="302" t="s">
        <v>1570</v>
      </c>
      <c r="D300" s="40"/>
      <c r="E300" s="40"/>
      <c r="F300" s="40"/>
      <c r="G300" s="40"/>
      <c r="H300" s="46"/>
    </row>
    <row r="301" spans="1:8" s="2" customFormat="1" ht="16.8" customHeight="1">
      <c r="A301" s="40"/>
      <c r="B301" s="46"/>
      <c r="C301" s="300" t="s">
        <v>753</v>
      </c>
      <c r="D301" s="300" t="s">
        <v>754</v>
      </c>
      <c r="E301" s="19" t="s">
        <v>220</v>
      </c>
      <c r="F301" s="301">
        <v>1.169</v>
      </c>
      <c r="G301" s="40"/>
      <c r="H301" s="46"/>
    </row>
    <row r="302" spans="1:8" s="2" customFormat="1" ht="12">
      <c r="A302" s="40"/>
      <c r="B302" s="46"/>
      <c r="C302" s="300" t="s">
        <v>716</v>
      </c>
      <c r="D302" s="300" t="s">
        <v>1636</v>
      </c>
      <c r="E302" s="19" t="s">
        <v>220</v>
      </c>
      <c r="F302" s="301">
        <v>26.666</v>
      </c>
      <c r="G302" s="40"/>
      <c r="H302" s="46"/>
    </row>
    <row r="303" spans="1:8" s="2" customFormat="1" ht="16.8" customHeight="1">
      <c r="A303" s="40"/>
      <c r="B303" s="46"/>
      <c r="C303" s="300" t="s">
        <v>810</v>
      </c>
      <c r="D303" s="300" t="s">
        <v>1637</v>
      </c>
      <c r="E303" s="19" t="s">
        <v>220</v>
      </c>
      <c r="F303" s="301">
        <v>2.621</v>
      </c>
      <c r="G303" s="40"/>
      <c r="H303" s="46"/>
    </row>
    <row r="304" spans="1:8" s="2" customFormat="1" ht="16.8" customHeight="1">
      <c r="A304" s="40"/>
      <c r="B304" s="46"/>
      <c r="C304" s="296" t="s">
        <v>157</v>
      </c>
      <c r="D304" s="297" t="s">
        <v>157</v>
      </c>
      <c r="E304" s="298" t="s">
        <v>28</v>
      </c>
      <c r="F304" s="299">
        <v>22.807</v>
      </c>
      <c r="G304" s="40"/>
      <c r="H304" s="46"/>
    </row>
    <row r="305" spans="1:8" s="2" customFormat="1" ht="16.8" customHeight="1">
      <c r="A305" s="40"/>
      <c r="B305" s="46"/>
      <c r="C305" s="300" t="s">
        <v>28</v>
      </c>
      <c r="D305" s="300" t="s">
        <v>756</v>
      </c>
      <c r="E305" s="19" t="s">
        <v>28</v>
      </c>
      <c r="F305" s="301">
        <v>9.649</v>
      </c>
      <c r="G305" s="40"/>
      <c r="H305" s="46"/>
    </row>
    <row r="306" spans="1:8" s="2" customFormat="1" ht="16.8" customHeight="1">
      <c r="A306" s="40"/>
      <c r="B306" s="46"/>
      <c r="C306" s="300" t="s">
        <v>28</v>
      </c>
      <c r="D306" s="300" t="s">
        <v>757</v>
      </c>
      <c r="E306" s="19" t="s">
        <v>28</v>
      </c>
      <c r="F306" s="301">
        <v>13.158</v>
      </c>
      <c r="G306" s="40"/>
      <c r="H306" s="46"/>
    </row>
    <row r="307" spans="1:8" s="2" customFormat="1" ht="16.8" customHeight="1">
      <c r="A307" s="40"/>
      <c r="B307" s="46"/>
      <c r="C307" s="300" t="s">
        <v>157</v>
      </c>
      <c r="D307" s="300" t="s">
        <v>230</v>
      </c>
      <c r="E307" s="19" t="s">
        <v>28</v>
      </c>
      <c r="F307" s="301">
        <v>22.807</v>
      </c>
      <c r="G307" s="40"/>
      <c r="H307" s="46"/>
    </row>
    <row r="308" spans="1:8" s="2" customFormat="1" ht="16.8" customHeight="1">
      <c r="A308" s="40"/>
      <c r="B308" s="46"/>
      <c r="C308" s="302" t="s">
        <v>1570</v>
      </c>
      <c r="D308" s="40"/>
      <c r="E308" s="40"/>
      <c r="F308" s="40"/>
      <c r="G308" s="40"/>
      <c r="H308" s="46"/>
    </row>
    <row r="309" spans="1:8" s="2" customFormat="1" ht="16.8" customHeight="1">
      <c r="A309" s="40"/>
      <c r="B309" s="46"/>
      <c r="C309" s="300" t="s">
        <v>753</v>
      </c>
      <c r="D309" s="300" t="s">
        <v>754</v>
      </c>
      <c r="E309" s="19" t="s">
        <v>220</v>
      </c>
      <c r="F309" s="301">
        <v>22.807</v>
      </c>
      <c r="G309" s="40"/>
      <c r="H309" s="46"/>
    </row>
    <row r="310" spans="1:8" s="2" customFormat="1" ht="12">
      <c r="A310" s="40"/>
      <c r="B310" s="46"/>
      <c r="C310" s="300" t="s">
        <v>716</v>
      </c>
      <c r="D310" s="300" t="s">
        <v>1636</v>
      </c>
      <c r="E310" s="19" t="s">
        <v>220</v>
      </c>
      <c r="F310" s="301">
        <v>26.666</v>
      </c>
      <c r="G310" s="40"/>
      <c r="H310" s="46"/>
    </row>
    <row r="311" spans="1:8" s="2" customFormat="1" ht="16.8" customHeight="1">
      <c r="A311" s="40"/>
      <c r="B311" s="46"/>
      <c r="C311" s="300" t="s">
        <v>775</v>
      </c>
      <c r="D311" s="300" t="s">
        <v>1638</v>
      </c>
      <c r="E311" s="19" t="s">
        <v>220</v>
      </c>
      <c r="F311" s="301">
        <v>24.045</v>
      </c>
      <c r="G311" s="40"/>
      <c r="H311" s="46"/>
    </row>
    <row r="312" spans="1:8" s="2" customFormat="1" ht="16.8" customHeight="1">
      <c r="A312" s="40"/>
      <c r="B312" s="46"/>
      <c r="C312" s="296" t="s">
        <v>159</v>
      </c>
      <c r="D312" s="297" t="s">
        <v>159</v>
      </c>
      <c r="E312" s="298" t="s">
        <v>28</v>
      </c>
      <c r="F312" s="299">
        <v>1.238</v>
      </c>
      <c r="G312" s="40"/>
      <c r="H312" s="46"/>
    </row>
    <row r="313" spans="1:8" s="2" customFormat="1" ht="16.8" customHeight="1">
      <c r="A313" s="40"/>
      <c r="B313" s="46"/>
      <c r="C313" s="300" t="s">
        <v>28</v>
      </c>
      <c r="D313" s="300" t="s">
        <v>773</v>
      </c>
      <c r="E313" s="19" t="s">
        <v>28</v>
      </c>
      <c r="F313" s="301">
        <v>1.238</v>
      </c>
      <c r="G313" s="40"/>
      <c r="H313" s="46"/>
    </row>
    <row r="314" spans="1:8" s="2" customFormat="1" ht="16.8" customHeight="1">
      <c r="A314" s="40"/>
      <c r="B314" s="46"/>
      <c r="C314" s="300" t="s">
        <v>159</v>
      </c>
      <c r="D314" s="300" t="s">
        <v>230</v>
      </c>
      <c r="E314" s="19" t="s">
        <v>28</v>
      </c>
      <c r="F314" s="301">
        <v>1.238</v>
      </c>
      <c r="G314" s="40"/>
      <c r="H314" s="46"/>
    </row>
    <row r="315" spans="1:8" s="2" customFormat="1" ht="16.8" customHeight="1">
      <c r="A315" s="40"/>
      <c r="B315" s="46"/>
      <c r="C315" s="302" t="s">
        <v>1570</v>
      </c>
      <c r="D315" s="40"/>
      <c r="E315" s="40"/>
      <c r="F315" s="40"/>
      <c r="G315" s="40"/>
      <c r="H315" s="46"/>
    </row>
    <row r="316" spans="1:8" s="2" customFormat="1" ht="16.8" customHeight="1">
      <c r="A316" s="40"/>
      <c r="B316" s="46"/>
      <c r="C316" s="300" t="s">
        <v>770</v>
      </c>
      <c r="D316" s="300" t="s">
        <v>771</v>
      </c>
      <c r="E316" s="19" t="s">
        <v>220</v>
      </c>
      <c r="F316" s="301">
        <v>1.238</v>
      </c>
      <c r="G316" s="40"/>
      <c r="H316" s="46"/>
    </row>
    <row r="317" spans="1:8" s="2" customFormat="1" ht="12">
      <c r="A317" s="40"/>
      <c r="B317" s="46"/>
      <c r="C317" s="300" t="s">
        <v>716</v>
      </c>
      <c r="D317" s="300" t="s">
        <v>1636</v>
      </c>
      <c r="E317" s="19" t="s">
        <v>220</v>
      </c>
      <c r="F317" s="301">
        <v>26.666</v>
      </c>
      <c r="G317" s="40"/>
      <c r="H317" s="46"/>
    </row>
    <row r="318" spans="1:8" s="2" customFormat="1" ht="16.8" customHeight="1">
      <c r="A318" s="40"/>
      <c r="B318" s="46"/>
      <c r="C318" s="300" t="s">
        <v>775</v>
      </c>
      <c r="D318" s="300" t="s">
        <v>1638</v>
      </c>
      <c r="E318" s="19" t="s">
        <v>220</v>
      </c>
      <c r="F318" s="301">
        <v>24.045</v>
      </c>
      <c r="G318" s="40"/>
      <c r="H318" s="46"/>
    </row>
    <row r="319" spans="1:8" s="2" customFormat="1" ht="16.8" customHeight="1">
      <c r="A319" s="40"/>
      <c r="B319" s="46"/>
      <c r="C319" s="296" t="s">
        <v>161</v>
      </c>
      <c r="D319" s="297" t="s">
        <v>161</v>
      </c>
      <c r="E319" s="298" t="s">
        <v>28</v>
      </c>
      <c r="F319" s="299">
        <v>8.04</v>
      </c>
      <c r="G319" s="40"/>
      <c r="H319" s="46"/>
    </row>
    <row r="320" spans="1:8" s="2" customFormat="1" ht="16.8" customHeight="1">
      <c r="A320" s="40"/>
      <c r="B320" s="46"/>
      <c r="C320" s="300" t="s">
        <v>28</v>
      </c>
      <c r="D320" s="300" t="s">
        <v>262</v>
      </c>
      <c r="E320" s="19" t="s">
        <v>28</v>
      </c>
      <c r="F320" s="301">
        <v>0</v>
      </c>
      <c r="G320" s="40"/>
      <c r="H320" s="46"/>
    </row>
    <row r="321" spans="1:8" s="2" customFormat="1" ht="16.8" customHeight="1">
      <c r="A321" s="40"/>
      <c r="B321" s="46"/>
      <c r="C321" s="300" t="s">
        <v>161</v>
      </c>
      <c r="D321" s="300" t="s">
        <v>848</v>
      </c>
      <c r="E321" s="19" t="s">
        <v>28</v>
      </c>
      <c r="F321" s="301">
        <v>8.04</v>
      </c>
      <c r="G321" s="40"/>
      <c r="H321" s="46"/>
    </row>
    <row r="322" spans="1:8" s="2" customFormat="1" ht="16.8" customHeight="1">
      <c r="A322" s="40"/>
      <c r="B322" s="46"/>
      <c r="C322" s="302" t="s">
        <v>1570</v>
      </c>
      <c r="D322" s="40"/>
      <c r="E322" s="40"/>
      <c r="F322" s="40"/>
      <c r="G322" s="40"/>
      <c r="H322" s="46"/>
    </row>
    <row r="323" spans="1:8" s="2" customFormat="1" ht="16.8" customHeight="1">
      <c r="A323" s="40"/>
      <c r="B323" s="46"/>
      <c r="C323" s="300" t="s">
        <v>844</v>
      </c>
      <c r="D323" s="300" t="s">
        <v>1639</v>
      </c>
      <c r="E323" s="19" t="s">
        <v>243</v>
      </c>
      <c r="F323" s="301">
        <v>8.04</v>
      </c>
      <c r="G323" s="40"/>
      <c r="H323" s="46"/>
    </row>
    <row r="324" spans="1:8" s="2" customFormat="1" ht="16.8" customHeight="1">
      <c r="A324" s="40"/>
      <c r="B324" s="46"/>
      <c r="C324" s="300" t="s">
        <v>850</v>
      </c>
      <c r="D324" s="300" t="s">
        <v>1640</v>
      </c>
      <c r="E324" s="19" t="s">
        <v>243</v>
      </c>
      <c r="F324" s="301">
        <v>57.212</v>
      </c>
      <c r="G324" s="40"/>
      <c r="H324" s="46"/>
    </row>
    <row r="325" spans="1:8" s="2" customFormat="1" ht="16.8" customHeight="1">
      <c r="A325" s="40"/>
      <c r="B325" s="46"/>
      <c r="C325" s="296" t="s">
        <v>163</v>
      </c>
      <c r="D325" s="297" t="s">
        <v>163</v>
      </c>
      <c r="E325" s="298" t="s">
        <v>28</v>
      </c>
      <c r="F325" s="299">
        <v>49.172</v>
      </c>
      <c r="G325" s="40"/>
      <c r="H325" s="46"/>
    </row>
    <row r="326" spans="1:8" s="2" customFormat="1" ht="16.8" customHeight="1">
      <c r="A326" s="40"/>
      <c r="B326" s="46"/>
      <c r="C326" s="300" t="s">
        <v>28</v>
      </c>
      <c r="D326" s="300" t="s">
        <v>262</v>
      </c>
      <c r="E326" s="19" t="s">
        <v>28</v>
      </c>
      <c r="F326" s="301">
        <v>0</v>
      </c>
      <c r="G326" s="40"/>
      <c r="H326" s="46"/>
    </row>
    <row r="327" spans="1:8" s="2" customFormat="1" ht="16.8" customHeight="1">
      <c r="A327" s="40"/>
      <c r="B327" s="46"/>
      <c r="C327" s="300" t="s">
        <v>28</v>
      </c>
      <c r="D327" s="300" t="s">
        <v>842</v>
      </c>
      <c r="E327" s="19" t="s">
        <v>28</v>
      </c>
      <c r="F327" s="301">
        <v>49.172</v>
      </c>
      <c r="G327" s="40"/>
      <c r="H327" s="46"/>
    </row>
    <row r="328" spans="1:8" s="2" customFormat="1" ht="16.8" customHeight="1">
      <c r="A328" s="40"/>
      <c r="B328" s="46"/>
      <c r="C328" s="300" t="s">
        <v>163</v>
      </c>
      <c r="D328" s="300" t="s">
        <v>230</v>
      </c>
      <c r="E328" s="19" t="s">
        <v>28</v>
      </c>
      <c r="F328" s="301">
        <v>49.172</v>
      </c>
      <c r="G328" s="40"/>
      <c r="H328" s="46"/>
    </row>
    <row r="329" spans="1:8" s="2" customFormat="1" ht="16.8" customHeight="1">
      <c r="A329" s="40"/>
      <c r="B329" s="46"/>
      <c r="C329" s="302" t="s">
        <v>1570</v>
      </c>
      <c r="D329" s="40"/>
      <c r="E329" s="40"/>
      <c r="F329" s="40"/>
      <c r="G329" s="40"/>
      <c r="H329" s="46"/>
    </row>
    <row r="330" spans="1:8" s="2" customFormat="1" ht="16.8" customHeight="1">
      <c r="A330" s="40"/>
      <c r="B330" s="46"/>
      <c r="C330" s="300" t="s">
        <v>838</v>
      </c>
      <c r="D330" s="300" t="s">
        <v>1641</v>
      </c>
      <c r="E330" s="19" t="s">
        <v>243</v>
      </c>
      <c r="F330" s="301">
        <v>49.172</v>
      </c>
      <c r="G330" s="40"/>
      <c r="H330" s="46"/>
    </row>
    <row r="331" spans="1:8" s="2" customFormat="1" ht="16.8" customHeight="1">
      <c r="A331" s="40"/>
      <c r="B331" s="46"/>
      <c r="C331" s="300" t="s">
        <v>850</v>
      </c>
      <c r="D331" s="300" t="s">
        <v>1640</v>
      </c>
      <c r="E331" s="19" t="s">
        <v>243</v>
      </c>
      <c r="F331" s="301">
        <v>57.212</v>
      </c>
      <c r="G331" s="40"/>
      <c r="H331" s="46"/>
    </row>
    <row r="332" spans="1:8" s="2" customFormat="1" ht="16.8" customHeight="1">
      <c r="A332" s="40"/>
      <c r="B332" s="46"/>
      <c r="C332" s="296" t="s">
        <v>165</v>
      </c>
      <c r="D332" s="297" t="s">
        <v>165</v>
      </c>
      <c r="E332" s="298" t="s">
        <v>28</v>
      </c>
      <c r="F332" s="299">
        <v>57.212</v>
      </c>
      <c r="G332" s="40"/>
      <c r="H332" s="46"/>
    </row>
    <row r="333" spans="1:8" s="2" customFormat="1" ht="16.8" customHeight="1">
      <c r="A333" s="40"/>
      <c r="B333" s="46"/>
      <c r="C333" s="300" t="s">
        <v>28</v>
      </c>
      <c r="D333" s="300" t="s">
        <v>161</v>
      </c>
      <c r="E333" s="19" t="s">
        <v>28</v>
      </c>
      <c r="F333" s="301">
        <v>8.04</v>
      </c>
      <c r="G333" s="40"/>
      <c r="H333" s="46"/>
    </row>
    <row r="334" spans="1:8" s="2" customFormat="1" ht="16.8" customHeight="1">
      <c r="A334" s="40"/>
      <c r="B334" s="46"/>
      <c r="C334" s="300" t="s">
        <v>28</v>
      </c>
      <c r="D334" s="300" t="s">
        <v>163</v>
      </c>
      <c r="E334" s="19" t="s">
        <v>28</v>
      </c>
      <c r="F334" s="301">
        <v>49.172</v>
      </c>
      <c r="G334" s="40"/>
      <c r="H334" s="46"/>
    </row>
    <row r="335" spans="1:8" s="2" customFormat="1" ht="16.8" customHeight="1">
      <c r="A335" s="40"/>
      <c r="B335" s="46"/>
      <c r="C335" s="300" t="s">
        <v>165</v>
      </c>
      <c r="D335" s="300" t="s">
        <v>230</v>
      </c>
      <c r="E335" s="19" t="s">
        <v>28</v>
      </c>
      <c r="F335" s="301">
        <v>57.212</v>
      </c>
      <c r="G335" s="40"/>
      <c r="H335" s="46"/>
    </row>
    <row r="336" spans="1:8" s="2" customFormat="1" ht="16.8" customHeight="1">
      <c r="A336" s="40"/>
      <c r="B336" s="46"/>
      <c r="C336" s="302" t="s">
        <v>1570</v>
      </c>
      <c r="D336" s="40"/>
      <c r="E336" s="40"/>
      <c r="F336" s="40"/>
      <c r="G336" s="40"/>
      <c r="H336" s="46"/>
    </row>
    <row r="337" spans="1:8" s="2" customFormat="1" ht="16.8" customHeight="1">
      <c r="A337" s="40"/>
      <c r="B337" s="46"/>
      <c r="C337" s="300" t="s">
        <v>850</v>
      </c>
      <c r="D337" s="300" t="s">
        <v>1640</v>
      </c>
      <c r="E337" s="19" t="s">
        <v>243</v>
      </c>
      <c r="F337" s="301">
        <v>57.212</v>
      </c>
      <c r="G337" s="40"/>
      <c r="H337" s="46"/>
    </row>
    <row r="338" spans="1:8" s="2" customFormat="1" ht="16.8" customHeight="1">
      <c r="A338" s="40"/>
      <c r="B338" s="46"/>
      <c r="C338" s="300" t="s">
        <v>667</v>
      </c>
      <c r="D338" s="300" t="s">
        <v>1642</v>
      </c>
      <c r="E338" s="19" t="s">
        <v>243</v>
      </c>
      <c r="F338" s="301">
        <v>57.212</v>
      </c>
      <c r="G338" s="40"/>
      <c r="H338" s="46"/>
    </row>
    <row r="339" spans="1:8" s="2" customFormat="1" ht="16.8" customHeight="1">
      <c r="A339" s="40"/>
      <c r="B339" s="46"/>
      <c r="C339" s="300" t="s">
        <v>688</v>
      </c>
      <c r="D339" s="300" t="s">
        <v>1643</v>
      </c>
      <c r="E339" s="19" t="s">
        <v>243</v>
      </c>
      <c r="F339" s="301">
        <v>57.212</v>
      </c>
      <c r="G339" s="40"/>
      <c r="H339" s="46"/>
    </row>
    <row r="340" spans="1:8" s="2" customFormat="1" ht="16.8" customHeight="1">
      <c r="A340" s="40"/>
      <c r="B340" s="46"/>
      <c r="C340" s="300" t="s">
        <v>855</v>
      </c>
      <c r="D340" s="300" t="s">
        <v>1644</v>
      </c>
      <c r="E340" s="19" t="s">
        <v>243</v>
      </c>
      <c r="F340" s="301">
        <v>57.212</v>
      </c>
      <c r="G340" s="40"/>
      <c r="H340" s="46"/>
    </row>
    <row r="341" spans="1:8" s="2" customFormat="1" ht="16.8" customHeight="1">
      <c r="A341" s="40"/>
      <c r="B341" s="46"/>
      <c r="C341" s="300" t="s">
        <v>860</v>
      </c>
      <c r="D341" s="300" t="s">
        <v>1645</v>
      </c>
      <c r="E341" s="19" t="s">
        <v>243</v>
      </c>
      <c r="F341" s="301">
        <v>68.654</v>
      </c>
      <c r="G341" s="40"/>
      <c r="H341" s="46"/>
    </row>
    <row r="342" spans="1:8" s="2" customFormat="1" ht="16.8" customHeight="1">
      <c r="A342" s="40"/>
      <c r="B342" s="46"/>
      <c r="C342" s="300" t="s">
        <v>672</v>
      </c>
      <c r="D342" s="300" t="s">
        <v>1646</v>
      </c>
      <c r="E342" s="19" t="s">
        <v>243</v>
      </c>
      <c r="F342" s="301">
        <v>62.933</v>
      </c>
      <c r="G342" s="40"/>
      <c r="H342" s="46"/>
    </row>
    <row r="343" spans="1:8" s="2" customFormat="1" ht="12">
      <c r="A343" s="40"/>
      <c r="B343" s="46"/>
      <c r="C343" s="300" t="s">
        <v>693</v>
      </c>
      <c r="D343" s="300" t="s">
        <v>1647</v>
      </c>
      <c r="E343" s="19" t="s">
        <v>243</v>
      </c>
      <c r="F343" s="301">
        <v>68.654</v>
      </c>
      <c r="G343" s="40"/>
      <c r="H343" s="46"/>
    </row>
    <row r="344" spans="1:8" s="2" customFormat="1" ht="16.8" customHeight="1">
      <c r="A344" s="40"/>
      <c r="B344" s="46"/>
      <c r="C344" s="296" t="s">
        <v>167</v>
      </c>
      <c r="D344" s="297" t="s">
        <v>167</v>
      </c>
      <c r="E344" s="298" t="s">
        <v>28</v>
      </c>
      <c r="F344" s="299">
        <v>82.5</v>
      </c>
      <c r="G344" s="40"/>
      <c r="H344" s="46"/>
    </row>
    <row r="345" spans="1:8" s="2" customFormat="1" ht="16.8" customHeight="1">
      <c r="A345" s="40"/>
      <c r="B345" s="46"/>
      <c r="C345" s="300" t="s">
        <v>28</v>
      </c>
      <c r="D345" s="300" t="s">
        <v>262</v>
      </c>
      <c r="E345" s="19" t="s">
        <v>28</v>
      </c>
      <c r="F345" s="301">
        <v>0</v>
      </c>
      <c r="G345" s="40"/>
      <c r="H345" s="46"/>
    </row>
    <row r="346" spans="1:8" s="2" customFormat="1" ht="16.8" customHeight="1">
      <c r="A346" s="40"/>
      <c r="B346" s="46"/>
      <c r="C346" s="300" t="s">
        <v>28</v>
      </c>
      <c r="D346" s="300" t="s">
        <v>798</v>
      </c>
      <c r="E346" s="19" t="s">
        <v>28</v>
      </c>
      <c r="F346" s="301">
        <v>82.5</v>
      </c>
      <c r="G346" s="40"/>
      <c r="H346" s="46"/>
    </row>
    <row r="347" spans="1:8" s="2" customFormat="1" ht="16.8" customHeight="1">
      <c r="A347" s="40"/>
      <c r="B347" s="46"/>
      <c r="C347" s="300" t="s">
        <v>167</v>
      </c>
      <c r="D347" s="300" t="s">
        <v>230</v>
      </c>
      <c r="E347" s="19" t="s">
        <v>28</v>
      </c>
      <c r="F347" s="301">
        <v>82.5</v>
      </c>
      <c r="G347" s="40"/>
      <c r="H347" s="46"/>
    </row>
    <row r="348" spans="1:8" s="2" customFormat="1" ht="16.8" customHeight="1">
      <c r="A348" s="40"/>
      <c r="B348" s="46"/>
      <c r="C348" s="302" t="s">
        <v>1570</v>
      </c>
      <c r="D348" s="40"/>
      <c r="E348" s="40"/>
      <c r="F348" s="40"/>
      <c r="G348" s="40"/>
      <c r="H348" s="46"/>
    </row>
    <row r="349" spans="1:8" s="2" customFormat="1" ht="16.8" customHeight="1">
      <c r="A349" s="40"/>
      <c r="B349" s="46"/>
      <c r="C349" s="300" t="s">
        <v>794</v>
      </c>
      <c r="D349" s="300" t="s">
        <v>1648</v>
      </c>
      <c r="E349" s="19" t="s">
        <v>276</v>
      </c>
      <c r="F349" s="301">
        <v>82.5</v>
      </c>
      <c r="G349" s="40"/>
      <c r="H349" s="46"/>
    </row>
    <row r="350" spans="1:8" s="2" customFormat="1" ht="16.8" customHeight="1">
      <c r="A350" s="40"/>
      <c r="B350" s="46"/>
      <c r="C350" s="300" t="s">
        <v>799</v>
      </c>
      <c r="D350" s="300" t="s">
        <v>800</v>
      </c>
      <c r="E350" s="19" t="s">
        <v>220</v>
      </c>
      <c r="F350" s="301">
        <v>1.452</v>
      </c>
      <c r="G350" s="40"/>
      <c r="H350" s="46"/>
    </row>
    <row r="351" spans="1:8" s="2" customFormat="1" ht="16.8" customHeight="1">
      <c r="A351" s="40"/>
      <c r="B351" s="46"/>
      <c r="C351" s="296" t="s">
        <v>169</v>
      </c>
      <c r="D351" s="297" t="s">
        <v>170</v>
      </c>
      <c r="E351" s="298" t="s">
        <v>28</v>
      </c>
      <c r="F351" s="299">
        <v>797.454</v>
      </c>
      <c r="G351" s="40"/>
      <c r="H351" s="46"/>
    </row>
    <row r="352" spans="1:8" s="2" customFormat="1" ht="16.8" customHeight="1">
      <c r="A352" s="40"/>
      <c r="B352" s="46"/>
      <c r="C352" s="300" t="s">
        <v>28</v>
      </c>
      <c r="D352" s="300" t="s">
        <v>734</v>
      </c>
      <c r="E352" s="19" t="s">
        <v>28</v>
      </c>
      <c r="F352" s="301">
        <v>0</v>
      </c>
      <c r="G352" s="40"/>
      <c r="H352" s="46"/>
    </row>
    <row r="353" spans="1:8" s="2" customFormat="1" ht="16.8" customHeight="1">
      <c r="A353" s="40"/>
      <c r="B353" s="46"/>
      <c r="C353" s="300" t="s">
        <v>28</v>
      </c>
      <c r="D353" s="300" t="s">
        <v>751</v>
      </c>
      <c r="E353" s="19" t="s">
        <v>28</v>
      </c>
      <c r="F353" s="301">
        <v>797.454</v>
      </c>
      <c r="G353" s="40"/>
      <c r="H353" s="46"/>
    </row>
    <row r="354" spans="1:8" s="2" customFormat="1" ht="16.8" customHeight="1">
      <c r="A354" s="40"/>
      <c r="B354" s="46"/>
      <c r="C354" s="300" t="s">
        <v>169</v>
      </c>
      <c r="D354" s="300" t="s">
        <v>230</v>
      </c>
      <c r="E354" s="19" t="s">
        <v>28</v>
      </c>
      <c r="F354" s="301">
        <v>797.454</v>
      </c>
      <c r="G354" s="40"/>
      <c r="H354" s="46"/>
    </row>
    <row r="355" spans="1:8" s="2" customFormat="1" ht="16.8" customHeight="1">
      <c r="A355" s="40"/>
      <c r="B355" s="46"/>
      <c r="C355" s="302" t="s">
        <v>1570</v>
      </c>
      <c r="D355" s="40"/>
      <c r="E355" s="40"/>
      <c r="F355" s="40"/>
      <c r="G355" s="40"/>
      <c r="H355" s="46"/>
    </row>
    <row r="356" spans="1:8" s="2" customFormat="1" ht="12">
      <c r="A356" s="40"/>
      <c r="B356" s="46"/>
      <c r="C356" s="300" t="s">
        <v>747</v>
      </c>
      <c r="D356" s="300" t="s">
        <v>1649</v>
      </c>
      <c r="E356" s="19" t="s">
        <v>243</v>
      </c>
      <c r="F356" s="301">
        <v>797.454</v>
      </c>
      <c r="G356" s="40"/>
      <c r="H356" s="46"/>
    </row>
    <row r="357" spans="1:8" s="2" customFormat="1" ht="12">
      <c r="A357" s="40"/>
      <c r="B357" s="46"/>
      <c r="C357" s="300" t="s">
        <v>1017</v>
      </c>
      <c r="D357" s="300" t="s">
        <v>1596</v>
      </c>
      <c r="E357" s="19" t="s">
        <v>243</v>
      </c>
      <c r="F357" s="301">
        <v>398.727</v>
      </c>
      <c r="G357" s="40"/>
      <c r="H357" s="46"/>
    </row>
    <row r="358" spans="1:8" s="2" customFormat="1" ht="16.8" customHeight="1">
      <c r="A358" s="40"/>
      <c r="B358" s="46"/>
      <c r="C358" s="300" t="s">
        <v>753</v>
      </c>
      <c r="D358" s="300" t="s">
        <v>754</v>
      </c>
      <c r="E358" s="19" t="s">
        <v>220</v>
      </c>
      <c r="F358" s="301">
        <v>22.807</v>
      </c>
      <c r="G358" s="40"/>
      <c r="H358" s="46"/>
    </row>
    <row r="359" spans="1:8" s="2" customFormat="1" ht="16.8" customHeight="1">
      <c r="A359" s="40"/>
      <c r="B359" s="46"/>
      <c r="C359" s="296" t="s">
        <v>432</v>
      </c>
      <c r="D359" s="297" t="s">
        <v>432</v>
      </c>
      <c r="E359" s="298" t="s">
        <v>28</v>
      </c>
      <c r="F359" s="299">
        <v>11.5</v>
      </c>
      <c r="G359" s="40"/>
      <c r="H359" s="46"/>
    </row>
    <row r="360" spans="1:8" s="2" customFormat="1" ht="16.8" customHeight="1">
      <c r="A360" s="40"/>
      <c r="B360" s="46"/>
      <c r="C360" s="300" t="s">
        <v>28</v>
      </c>
      <c r="D360" s="300" t="s">
        <v>227</v>
      </c>
      <c r="E360" s="19" t="s">
        <v>28</v>
      </c>
      <c r="F360" s="301">
        <v>0</v>
      </c>
      <c r="G360" s="40"/>
      <c r="H360" s="46"/>
    </row>
    <row r="361" spans="1:8" s="2" customFormat="1" ht="16.8" customHeight="1">
      <c r="A361" s="40"/>
      <c r="B361" s="46"/>
      <c r="C361" s="300" t="s">
        <v>28</v>
      </c>
      <c r="D361" s="300" t="s">
        <v>431</v>
      </c>
      <c r="E361" s="19" t="s">
        <v>28</v>
      </c>
      <c r="F361" s="301">
        <v>11.5</v>
      </c>
      <c r="G361" s="40"/>
      <c r="H361" s="46"/>
    </row>
    <row r="362" spans="1:8" s="2" customFormat="1" ht="16.8" customHeight="1">
      <c r="A362" s="40"/>
      <c r="B362" s="46"/>
      <c r="C362" s="300" t="s">
        <v>432</v>
      </c>
      <c r="D362" s="300" t="s">
        <v>230</v>
      </c>
      <c r="E362" s="19" t="s">
        <v>28</v>
      </c>
      <c r="F362" s="301">
        <v>11.5</v>
      </c>
      <c r="G362" s="40"/>
      <c r="H362" s="46"/>
    </row>
    <row r="363" spans="1:8" s="2" customFormat="1" ht="16.8" customHeight="1">
      <c r="A363" s="40"/>
      <c r="B363" s="46"/>
      <c r="C363" s="296" t="s">
        <v>172</v>
      </c>
      <c r="D363" s="297" t="s">
        <v>172</v>
      </c>
      <c r="E363" s="298" t="s">
        <v>28</v>
      </c>
      <c r="F363" s="299">
        <v>40.89</v>
      </c>
      <c r="G363" s="40"/>
      <c r="H363" s="46"/>
    </row>
    <row r="364" spans="1:8" s="2" customFormat="1" ht="16.8" customHeight="1">
      <c r="A364" s="40"/>
      <c r="B364" s="46"/>
      <c r="C364" s="300" t="s">
        <v>28</v>
      </c>
      <c r="D364" s="300" t="s">
        <v>262</v>
      </c>
      <c r="E364" s="19" t="s">
        <v>28</v>
      </c>
      <c r="F364" s="301">
        <v>0</v>
      </c>
      <c r="G364" s="40"/>
      <c r="H364" s="46"/>
    </row>
    <row r="365" spans="1:8" s="2" customFormat="1" ht="16.8" customHeight="1">
      <c r="A365" s="40"/>
      <c r="B365" s="46"/>
      <c r="C365" s="300" t="s">
        <v>28</v>
      </c>
      <c r="D365" s="300" t="s">
        <v>784</v>
      </c>
      <c r="E365" s="19" t="s">
        <v>28</v>
      </c>
      <c r="F365" s="301">
        <v>40.89</v>
      </c>
      <c r="G365" s="40"/>
      <c r="H365" s="46"/>
    </row>
    <row r="366" spans="1:8" s="2" customFormat="1" ht="16.8" customHeight="1">
      <c r="A366" s="40"/>
      <c r="B366" s="46"/>
      <c r="C366" s="300" t="s">
        <v>172</v>
      </c>
      <c r="D366" s="300" t="s">
        <v>230</v>
      </c>
      <c r="E366" s="19" t="s">
        <v>28</v>
      </c>
      <c r="F366" s="301">
        <v>40.89</v>
      </c>
      <c r="G366" s="40"/>
      <c r="H366" s="46"/>
    </row>
    <row r="367" spans="1:8" s="2" customFormat="1" ht="16.8" customHeight="1">
      <c r="A367" s="40"/>
      <c r="B367" s="46"/>
      <c r="C367" s="302" t="s">
        <v>1570</v>
      </c>
      <c r="D367" s="40"/>
      <c r="E367" s="40"/>
      <c r="F367" s="40"/>
      <c r="G367" s="40"/>
      <c r="H367" s="46"/>
    </row>
    <row r="368" spans="1:8" s="2" customFormat="1" ht="16.8" customHeight="1">
      <c r="A368" s="40"/>
      <c r="B368" s="46"/>
      <c r="C368" s="300" t="s">
        <v>780</v>
      </c>
      <c r="D368" s="300" t="s">
        <v>1650</v>
      </c>
      <c r="E368" s="19" t="s">
        <v>243</v>
      </c>
      <c r="F368" s="301">
        <v>40.89</v>
      </c>
      <c r="G368" s="40"/>
      <c r="H368" s="46"/>
    </row>
    <row r="369" spans="1:8" s="2" customFormat="1" ht="16.8" customHeight="1">
      <c r="A369" s="40"/>
      <c r="B369" s="46"/>
      <c r="C369" s="300" t="s">
        <v>753</v>
      </c>
      <c r="D369" s="300" t="s">
        <v>754</v>
      </c>
      <c r="E369" s="19" t="s">
        <v>220</v>
      </c>
      <c r="F369" s="301">
        <v>1.169</v>
      </c>
      <c r="G369" s="40"/>
      <c r="H369" s="46"/>
    </row>
    <row r="370" spans="1:8" s="2" customFormat="1" ht="16.8" customHeight="1">
      <c r="A370" s="40"/>
      <c r="B370" s="46"/>
      <c r="C370" s="296" t="s">
        <v>174</v>
      </c>
      <c r="D370" s="297" t="s">
        <v>174</v>
      </c>
      <c r="E370" s="298" t="s">
        <v>28</v>
      </c>
      <c r="F370" s="299">
        <v>15.938</v>
      </c>
      <c r="G370" s="40"/>
      <c r="H370" s="46"/>
    </row>
    <row r="371" spans="1:8" s="2" customFormat="1" ht="16.8" customHeight="1">
      <c r="A371" s="40"/>
      <c r="B371" s="46"/>
      <c r="C371" s="300" t="s">
        <v>28</v>
      </c>
      <c r="D371" s="300" t="s">
        <v>227</v>
      </c>
      <c r="E371" s="19" t="s">
        <v>28</v>
      </c>
      <c r="F371" s="301">
        <v>0</v>
      </c>
      <c r="G371" s="40"/>
      <c r="H371" s="46"/>
    </row>
    <row r="372" spans="1:8" s="2" customFormat="1" ht="16.8" customHeight="1">
      <c r="A372" s="40"/>
      <c r="B372" s="46"/>
      <c r="C372" s="300" t="s">
        <v>28</v>
      </c>
      <c r="D372" s="300" t="s">
        <v>228</v>
      </c>
      <c r="E372" s="19" t="s">
        <v>28</v>
      </c>
      <c r="F372" s="301">
        <v>10.91</v>
      </c>
      <c r="G372" s="40"/>
      <c r="H372" s="46"/>
    </row>
    <row r="373" spans="1:8" s="2" customFormat="1" ht="16.8" customHeight="1">
      <c r="A373" s="40"/>
      <c r="B373" s="46"/>
      <c r="C373" s="300" t="s">
        <v>28</v>
      </c>
      <c r="D373" s="300" t="s">
        <v>229</v>
      </c>
      <c r="E373" s="19" t="s">
        <v>28</v>
      </c>
      <c r="F373" s="301">
        <v>5.028</v>
      </c>
      <c r="G373" s="40"/>
      <c r="H373" s="46"/>
    </row>
    <row r="374" spans="1:8" s="2" customFormat="1" ht="16.8" customHeight="1">
      <c r="A374" s="40"/>
      <c r="B374" s="46"/>
      <c r="C374" s="300" t="s">
        <v>174</v>
      </c>
      <c r="D374" s="300" t="s">
        <v>230</v>
      </c>
      <c r="E374" s="19" t="s">
        <v>28</v>
      </c>
      <c r="F374" s="301">
        <v>15.938</v>
      </c>
      <c r="G374" s="40"/>
      <c r="H374" s="46"/>
    </row>
    <row r="375" spans="1:8" s="2" customFormat="1" ht="16.8" customHeight="1">
      <c r="A375" s="40"/>
      <c r="B375" s="46"/>
      <c r="C375" s="302" t="s">
        <v>1570</v>
      </c>
      <c r="D375" s="40"/>
      <c r="E375" s="40"/>
      <c r="F375" s="40"/>
      <c r="G375" s="40"/>
      <c r="H375" s="46"/>
    </row>
    <row r="376" spans="1:8" s="2" customFormat="1" ht="16.8" customHeight="1">
      <c r="A376" s="40"/>
      <c r="B376" s="46"/>
      <c r="C376" s="300" t="s">
        <v>218</v>
      </c>
      <c r="D376" s="300" t="s">
        <v>1651</v>
      </c>
      <c r="E376" s="19" t="s">
        <v>220</v>
      </c>
      <c r="F376" s="301">
        <v>15.938</v>
      </c>
      <c r="G376" s="40"/>
      <c r="H376" s="46"/>
    </row>
    <row r="377" spans="1:8" s="2" customFormat="1" ht="16.8" customHeight="1">
      <c r="A377" s="40"/>
      <c r="B377" s="46"/>
      <c r="C377" s="300" t="s">
        <v>232</v>
      </c>
      <c r="D377" s="300" t="s">
        <v>233</v>
      </c>
      <c r="E377" s="19" t="s">
        <v>234</v>
      </c>
      <c r="F377" s="301">
        <v>31.876</v>
      </c>
      <c r="G377" s="40"/>
      <c r="H377" s="46"/>
    </row>
    <row r="378" spans="1:8" s="2" customFormat="1" ht="7.4" customHeight="1">
      <c r="A378" s="40"/>
      <c r="B378" s="160"/>
      <c r="C378" s="161"/>
      <c r="D378" s="161"/>
      <c r="E378" s="161"/>
      <c r="F378" s="161"/>
      <c r="G378" s="161"/>
      <c r="H378" s="46"/>
    </row>
    <row r="379" spans="1:8" s="2" customFormat="1" ht="12">
      <c r="A379" s="40"/>
      <c r="B379" s="40"/>
      <c r="C379" s="40"/>
      <c r="D379" s="40"/>
      <c r="E379" s="40"/>
      <c r="F379" s="40"/>
      <c r="G379" s="40"/>
      <c r="H379" s="40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03" customWidth="1"/>
    <col min="2" max="2" width="1.7109375" style="303" customWidth="1"/>
    <col min="3" max="4" width="5.00390625" style="303" customWidth="1"/>
    <col min="5" max="5" width="11.7109375" style="303" customWidth="1"/>
    <col min="6" max="6" width="9.140625" style="303" customWidth="1"/>
    <col min="7" max="7" width="5.00390625" style="303" customWidth="1"/>
    <col min="8" max="8" width="77.8515625" style="303" customWidth="1"/>
    <col min="9" max="10" width="20.00390625" style="303" customWidth="1"/>
    <col min="11" max="11" width="1.7109375" style="303" customWidth="1"/>
  </cols>
  <sheetData>
    <row r="1" s="1" customFormat="1" ht="37.5" customHeight="1"/>
    <row r="2" spans="2:11" s="1" customFormat="1" ht="7.5" customHeight="1">
      <c r="B2" s="304"/>
      <c r="C2" s="305"/>
      <c r="D2" s="305"/>
      <c r="E2" s="305"/>
      <c r="F2" s="305"/>
      <c r="G2" s="305"/>
      <c r="H2" s="305"/>
      <c r="I2" s="305"/>
      <c r="J2" s="305"/>
      <c r="K2" s="306"/>
    </row>
    <row r="3" spans="2:11" s="17" customFormat="1" ht="45" customHeight="1">
      <c r="B3" s="307"/>
      <c r="C3" s="308" t="s">
        <v>1652</v>
      </c>
      <c r="D3" s="308"/>
      <c r="E3" s="308"/>
      <c r="F3" s="308"/>
      <c r="G3" s="308"/>
      <c r="H3" s="308"/>
      <c r="I3" s="308"/>
      <c r="J3" s="308"/>
      <c r="K3" s="309"/>
    </row>
    <row r="4" spans="2:11" s="1" customFormat="1" ht="25.5" customHeight="1">
      <c r="B4" s="310"/>
      <c r="C4" s="311" t="s">
        <v>1653</v>
      </c>
      <c r="D4" s="311"/>
      <c r="E4" s="311"/>
      <c r="F4" s="311"/>
      <c r="G4" s="311"/>
      <c r="H4" s="311"/>
      <c r="I4" s="311"/>
      <c r="J4" s="311"/>
      <c r="K4" s="312"/>
    </row>
    <row r="5" spans="2:11" s="1" customFormat="1" ht="5.25" customHeight="1">
      <c r="B5" s="310"/>
      <c r="C5" s="313"/>
      <c r="D5" s="313"/>
      <c r="E5" s="313"/>
      <c r="F5" s="313"/>
      <c r="G5" s="313"/>
      <c r="H5" s="313"/>
      <c r="I5" s="313"/>
      <c r="J5" s="313"/>
      <c r="K5" s="312"/>
    </row>
    <row r="6" spans="2:11" s="1" customFormat="1" ht="15" customHeight="1">
      <c r="B6" s="310"/>
      <c r="C6" s="314" t="s">
        <v>1654</v>
      </c>
      <c r="D6" s="314"/>
      <c r="E6" s="314"/>
      <c r="F6" s="314"/>
      <c r="G6" s="314"/>
      <c r="H6" s="314"/>
      <c r="I6" s="314"/>
      <c r="J6" s="314"/>
      <c r="K6" s="312"/>
    </row>
    <row r="7" spans="2:11" s="1" customFormat="1" ht="15" customHeight="1">
      <c r="B7" s="315"/>
      <c r="C7" s="314" t="s">
        <v>1655</v>
      </c>
      <c r="D7" s="314"/>
      <c r="E7" s="314"/>
      <c r="F7" s="314"/>
      <c r="G7" s="314"/>
      <c r="H7" s="314"/>
      <c r="I7" s="314"/>
      <c r="J7" s="314"/>
      <c r="K7" s="312"/>
    </row>
    <row r="8" spans="2:11" s="1" customFormat="1" ht="12.75" customHeight="1">
      <c r="B8" s="315"/>
      <c r="C8" s="314"/>
      <c r="D8" s="314"/>
      <c r="E8" s="314"/>
      <c r="F8" s="314"/>
      <c r="G8" s="314"/>
      <c r="H8" s="314"/>
      <c r="I8" s="314"/>
      <c r="J8" s="314"/>
      <c r="K8" s="312"/>
    </row>
    <row r="9" spans="2:11" s="1" customFormat="1" ht="15" customHeight="1">
      <c r="B9" s="315"/>
      <c r="C9" s="314" t="s">
        <v>1656</v>
      </c>
      <c r="D9" s="314"/>
      <c r="E9" s="314"/>
      <c r="F9" s="314"/>
      <c r="G9" s="314"/>
      <c r="H9" s="314"/>
      <c r="I9" s="314"/>
      <c r="J9" s="314"/>
      <c r="K9" s="312"/>
    </row>
    <row r="10" spans="2:11" s="1" customFormat="1" ht="15" customHeight="1">
      <c r="B10" s="315"/>
      <c r="C10" s="314"/>
      <c r="D10" s="314" t="s">
        <v>1657</v>
      </c>
      <c r="E10" s="314"/>
      <c r="F10" s="314"/>
      <c r="G10" s="314"/>
      <c r="H10" s="314"/>
      <c r="I10" s="314"/>
      <c r="J10" s="314"/>
      <c r="K10" s="312"/>
    </row>
    <row r="11" spans="2:11" s="1" customFormat="1" ht="15" customHeight="1">
      <c r="B11" s="315"/>
      <c r="C11" s="316"/>
      <c r="D11" s="314" t="s">
        <v>1658</v>
      </c>
      <c r="E11" s="314"/>
      <c r="F11" s="314"/>
      <c r="G11" s="314"/>
      <c r="H11" s="314"/>
      <c r="I11" s="314"/>
      <c r="J11" s="314"/>
      <c r="K11" s="312"/>
    </row>
    <row r="12" spans="2:11" s="1" customFormat="1" ht="15" customHeight="1">
      <c r="B12" s="315"/>
      <c r="C12" s="316"/>
      <c r="D12" s="314"/>
      <c r="E12" s="314"/>
      <c r="F12" s="314"/>
      <c r="G12" s="314"/>
      <c r="H12" s="314"/>
      <c r="I12" s="314"/>
      <c r="J12" s="314"/>
      <c r="K12" s="312"/>
    </row>
    <row r="13" spans="2:11" s="1" customFormat="1" ht="15" customHeight="1">
      <c r="B13" s="315"/>
      <c r="C13" s="316"/>
      <c r="D13" s="317" t="s">
        <v>1659</v>
      </c>
      <c r="E13" s="314"/>
      <c r="F13" s="314"/>
      <c r="G13" s="314"/>
      <c r="H13" s="314"/>
      <c r="I13" s="314"/>
      <c r="J13" s="314"/>
      <c r="K13" s="312"/>
    </row>
    <row r="14" spans="2:11" s="1" customFormat="1" ht="12.75" customHeight="1">
      <c r="B14" s="315"/>
      <c r="C14" s="316"/>
      <c r="D14" s="316"/>
      <c r="E14" s="316"/>
      <c r="F14" s="316"/>
      <c r="G14" s="316"/>
      <c r="H14" s="316"/>
      <c r="I14" s="316"/>
      <c r="J14" s="316"/>
      <c r="K14" s="312"/>
    </row>
    <row r="15" spans="2:11" s="1" customFormat="1" ht="15" customHeight="1">
      <c r="B15" s="315"/>
      <c r="C15" s="316"/>
      <c r="D15" s="314" t="s">
        <v>1660</v>
      </c>
      <c r="E15" s="314"/>
      <c r="F15" s="314"/>
      <c r="G15" s="314"/>
      <c r="H15" s="314"/>
      <c r="I15" s="314"/>
      <c r="J15" s="314"/>
      <c r="K15" s="312"/>
    </row>
    <row r="16" spans="2:11" s="1" customFormat="1" ht="15" customHeight="1">
      <c r="B16" s="315"/>
      <c r="C16" s="316"/>
      <c r="D16" s="314" t="s">
        <v>1661</v>
      </c>
      <c r="E16" s="314"/>
      <c r="F16" s="314"/>
      <c r="G16" s="314"/>
      <c r="H16" s="314"/>
      <c r="I16" s="314"/>
      <c r="J16" s="314"/>
      <c r="K16" s="312"/>
    </row>
    <row r="17" spans="2:11" s="1" customFormat="1" ht="15" customHeight="1">
      <c r="B17" s="315"/>
      <c r="C17" s="316"/>
      <c r="D17" s="314" t="s">
        <v>1662</v>
      </c>
      <c r="E17" s="314"/>
      <c r="F17" s="314"/>
      <c r="G17" s="314"/>
      <c r="H17" s="314"/>
      <c r="I17" s="314"/>
      <c r="J17" s="314"/>
      <c r="K17" s="312"/>
    </row>
    <row r="18" spans="2:11" s="1" customFormat="1" ht="15" customHeight="1">
      <c r="B18" s="315"/>
      <c r="C18" s="316"/>
      <c r="D18" s="316"/>
      <c r="E18" s="318" t="s">
        <v>81</v>
      </c>
      <c r="F18" s="314" t="s">
        <v>1663</v>
      </c>
      <c r="G18" s="314"/>
      <c r="H18" s="314"/>
      <c r="I18" s="314"/>
      <c r="J18" s="314"/>
      <c r="K18" s="312"/>
    </row>
    <row r="19" spans="2:11" s="1" customFormat="1" ht="15" customHeight="1">
      <c r="B19" s="315"/>
      <c r="C19" s="316"/>
      <c r="D19" s="316"/>
      <c r="E19" s="318" t="s">
        <v>1664</v>
      </c>
      <c r="F19" s="314" t="s">
        <v>1665</v>
      </c>
      <c r="G19" s="314"/>
      <c r="H19" s="314"/>
      <c r="I19" s="314"/>
      <c r="J19" s="314"/>
      <c r="K19" s="312"/>
    </row>
    <row r="20" spans="2:11" s="1" customFormat="1" ht="15" customHeight="1">
      <c r="B20" s="315"/>
      <c r="C20" s="316"/>
      <c r="D20" s="316"/>
      <c r="E20" s="318" t="s">
        <v>1666</v>
      </c>
      <c r="F20" s="314" t="s">
        <v>1667</v>
      </c>
      <c r="G20" s="314"/>
      <c r="H20" s="314"/>
      <c r="I20" s="314"/>
      <c r="J20" s="314"/>
      <c r="K20" s="312"/>
    </row>
    <row r="21" spans="2:11" s="1" customFormat="1" ht="15" customHeight="1">
      <c r="B21" s="315"/>
      <c r="C21" s="316"/>
      <c r="D21" s="316"/>
      <c r="E21" s="318" t="s">
        <v>90</v>
      </c>
      <c r="F21" s="314" t="s">
        <v>1668</v>
      </c>
      <c r="G21" s="314"/>
      <c r="H21" s="314"/>
      <c r="I21" s="314"/>
      <c r="J21" s="314"/>
      <c r="K21" s="312"/>
    </row>
    <row r="22" spans="2:11" s="1" customFormat="1" ht="15" customHeight="1">
      <c r="B22" s="315"/>
      <c r="C22" s="316"/>
      <c r="D22" s="316"/>
      <c r="E22" s="318" t="s">
        <v>1502</v>
      </c>
      <c r="F22" s="314" t="s">
        <v>1503</v>
      </c>
      <c r="G22" s="314"/>
      <c r="H22" s="314"/>
      <c r="I22" s="314"/>
      <c r="J22" s="314"/>
      <c r="K22" s="312"/>
    </row>
    <row r="23" spans="2:11" s="1" customFormat="1" ht="15" customHeight="1">
      <c r="B23" s="315"/>
      <c r="C23" s="316"/>
      <c r="D23" s="316"/>
      <c r="E23" s="318" t="s">
        <v>1669</v>
      </c>
      <c r="F23" s="314" t="s">
        <v>1670</v>
      </c>
      <c r="G23" s="314"/>
      <c r="H23" s="314"/>
      <c r="I23" s="314"/>
      <c r="J23" s="314"/>
      <c r="K23" s="312"/>
    </row>
    <row r="24" spans="2:11" s="1" customFormat="1" ht="12.75" customHeight="1">
      <c r="B24" s="315"/>
      <c r="C24" s="316"/>
      <c r="D24" s="316"/>
      <c r="E24" s="316"/>
      <c r="F24" s="316"/>
      <c r="G24" s="316"/>
      <c r="H24" s="316"/>
      <c r="I24" s="316"/>
      <c r="J24" s="316"/>
      <c r="K24" s="312"/>
    </row>
    <row r="25" spans="2:11" s="1" customFormat="1" ht="15" customHeight="1">
      <c r="B25" s="315"/>
      <c r="C25" s="314" t="s">
        <v>1671</v>
      </c>
      <c r="D25" s="314"/>
      <c r="E25" s="314"/>
      <c r="F25" s="314"/>
      <c r="G25" s="314"/>
      <c r="H25" s="314"/>
      <c r="I25" s="314"/>
      <c r="J25" s="314"/>
      <c r="K25" s="312"/>
    </row>
    <row r="26" spans="2:11" s="1" customFormat="1" ht="15" customHeight="1">
      <c r="B26" s="315"/>
      <c r="C26" s="314" t="s">
        <v>1672</v>
      </c>
      <c r="D26" s="314"/>
      <c r="E26" s="314"/>
      <c r="F26" s="314"/>
      <c r="G26" s="314"/>
      <c r="H26" s="314"/>
      <c r="I26" s="314"/>
      <c r="J26" s="314"/>
      <c r="K26" s="312"/>
    </row>
    <row r="27" spans="2:11" s="1" customFormat="1" ht="15" customHeight="1">
      <c r="B27" s="315"/>
      <c r="C27" s="314"/>
      <c r="D27" s="314" t="s">
        <v>1673</v>
      </c>
      <c r="E27" s="314"/>
      <c r="F27" s="314"/>
      <c r="G27" s="314"/>
      <c r="H27" s="314"/>
      <c r="I27" s="314"/>
      <c r="J27" s="314"/>
      <c r="K27" s="312"/>
    </row>
    <row r="28" spans="2:11" s="1" customFormat="1" ht="15" customHeight="1">
      <c r="B28" s="315"/>
      <c r="C28" s="316"/>
      <c r="D28" s="314" t="s">
        <v>1674</v>
      </c>
      <c r="E28" s="314"/>
      <c r="F28" s="314"/>
      <c r="G28" s="314"/>
      <c r="H28" s="314"/>
      <c r="I28" s="314"/>
      <c r="J28" s="314"/>
      <c r="K28" s="312"/>
    </row>
    <row r="29" spans="2:11" s="1" customFormat="1" ht="12.75" customHeight="1">
      <c r="B29" s="315"/>
      <c r="C29" s="316"/>
      <c r="D29" s="316"/>
      <c r="E29" s="316"/>
      <c r="F29" s="316"/>
      <c r="G29" s="316"/>
      <c r="H29" s="316"/>
      <c r="I29" s="316"/>
      <c r="J29" s="316"/>
      <c r="K29" s="312"/>
    </row>
    <row r="30" spans="2:11" s="1" customFormat="1" ht="15" customHeight="1">
      <c r="B30" s="315"/>
      <c r="C30" s="316"/>
      <c r="D30" s="314" t="s">
        <v>1675</v>
      </c>
      <c r="E30" s="314"/>
      <c r="F30" s="314"/>
      <c r="G30" s="314"/>
      <c r="H30" s="314"/>
      <c r="I30" s="314"/>
      <c r="J30" s="314"/>
      <c r="K30" s="312"/>
    </row>
    <row r="31" spans="2:11" s="1" customFormat="1" ht="15" customHeight="1">
      <c r="B31" s="315"/>
      <c r="C31" s="316"/>
      <c r="D31" s="314" t="s">
        <v>1676</v>
      </c>
      <c r="E31" s="314"/>
      <c r="F31" s="314"/>
      <c r="G31" s="314"/>
      <c r="H31" s="314"/>
      <c r="I31" s="314"/>
      <c r="J31" s="314"/>
      <c r="K31" s="312"/>
    </row>
    <row r="32" spans="2:11" s="1" customFormat="1" ht="12.75" customHeight="1">
      <c r="B32" s="315"/>
      <c r="C32" s="316"/>
      <c r="D32" s="316"/>
      <c r="E32" s="316"/>
      <c r="F32" s="316"/>
      <c r="G32" s="316"/>
      <c r="H32" s="316"/>
      <c r="I32" s="316"/>
      <c r="J32" s="316"/>
      <c r="K32" s="312"/>
    </row>
    <row r="33" spans="2:11" s="1" customFormat="1" ht="15" customHeight="1">
      <c r="B33" s="315"/>
      <c r="C33" s="316"/>
      <c r="D33" s="314" t="s">
        <v>1677</v>
      </c>
      <c r="E33" s="314"/>
      <c r="F33" s="314"/>
      <c r="G33" s="314"/>
      <c r="H33" s="314"/>
      <c r="I33" s="314"/>
      <c r="J33" s="314"/>
      <c r="K33" s="312"/>
    </row>
    <row r="34" spans="2:11" s="1" customFormat="1" ht="15" customHeight="1">
      <c r="B34" s="315"/>
      <c r="C34" s="316"/>
      <c r="D34" s="314" t="s">
        <v>1678</v>
      </c>
      <c r="E34" s="314"/>
      <c r="F34" s="314"/>
      <c r="G34" s="314"/>
      <c r="H34" s="314"/>
      <c r="I34" s="314"/>
      <c r="J34" s="314"/>
      <c r="K34" s="312"/>
    </row>
    <row r="35" spans="2:11" s="1" customFormat="1" ht="15" customHeight="1">
      <c r="B35" s="315"/>
      <c r="C35" s="316"/>
      <c r="D35" s="314" t="s">
        <v>1679</v>
      </c>
      <c r="E35" s="314"/>
      <c r="F35" s="314"/>
      <c r="G35" s="314"/>
      <c r="H35" s="314"/>
      <c r="I35" s="314"/>
      <c r="J35" s="314"/>
      <c r="K35" s="312"/>
    </row>
    <row r="36" spans="2:11" s="1" customFormat="1" ht="15" customHeight="1">
      <c r="B36" s="315"/>
      <c r="C36" s="316"/>
      <c r="D36" s="314"/>
      <c r="E36" s="317" t="s">
        <v>201</v>
      </c>
      <c r="F36" s="314"/>
      <c r="G36" s="314" t="s">
        <v>1680</v>
      </c>
      <c r="H36" s="314"/>
      <c r="I36" s="314"/>
      <c r="J36" s="314"/>
      <c r="K36" s="312"/>
    </row>
    <row r="37" spans="2:11" s="1" customFormat="1" ht="30.75" customHeight="1">
      <c r="B37" s="315"/>
      <c r="C37" s="316"/>
      <c r="D37" s="314"/>
      <c r="E37" s="317" t="s">
        <v>1681</v>
      </c>
      <c r="F37" s="314"/>
      <c r="G37" s="314" t="s">
        <v>1682</v>
      </c>
      <c r="H37" s="314"/>
      <c r="I37" s="314"/>
      <c r="J37" s="314"/>
      <c r="K37" s="312"/>
    </row>
    <row r="38" spans="2:11" s="1" customFormat="1" ht="15" customHeight="1">
      <c r="B38" s="315"/>
      <c r="C38" s="316"/>
      <c r="D38" s="314"/>
      <c r="E38" s="317" t="s">
        <v>55</v>
      </c>
      <c r="F38" s="314"/>
      <c r="G38" s="314" t="s">
        <v>1683</v>
      </c>
      <c r="H38" s="314"/>
      <c r="I38" s="314"/>
      <c r="J38" s="314"/>
      <c r="K38" s="312"/>
    </row>
    <row r="39" spans="2:11" s="1" customFormat="1" ht="15" customHeight="1">
      <c r="B39" s="315"/>
      <c r="C39" s="316"/>
      <c r="D39" s="314"/>
      <c r="E39" s="317" t="s">
        <v>56</v>
      </c>
      <c r="F39" s="314"/>
      <c r="G39" s="314" t="s">
        <v>1684</v>
      </c>
      <c r="H39" s="314"/>
      <c r="I39" s="314"/>
      <c r="J39" s="314"/>
      <c r="K39" s="312"/>
    </row>
    <row r="40" spans="2:11" s="1" customFormat="1" ht="15" customHeight="1">
      <c r="B40" s="315"/>
      <c r="C40" s="316"/>
      <c r="D40" s="314"/>
      <c r="E40" s="317" t="s">
        <v>202</v>
      </c>
      <c r="F40" s="314"/>
      <c r="G40" s="314" t="s">
        <v>1685</v>
      </c>
      <c r="H40" s="314"/>
      <c r="I40" s="314"/>
      <c r="J40" s="314"/>
      <c r="K40" s="312"/>
    </row>
    <row r="41" spans="2:11" s="1" customFormat="1" ht="15" customHeight="1">
      <c r="B41" s="315"/>
      <c r="C41" s="316"/>
      <c r="D41" s="314"/>
      <c r="E41" s="317" t="s">
        <v>203</v>
      </c>
      <c r="F41" s="314"/>
      <c r="G41" s="314" t="s">
        <v>1686</v>
      </c>
      <c r="H41" s="314"/>
      <c r="I41" s="314"/>
      <c r="J41" s="314"/>
      <c r="K41" s="312"/>
    </row>
    <row r="42" spans="2:11" s="1" customFormat="1" ht="15" customHeight="1">
      <c r="B42" s="315"/>
      <c r="C42" s="316"/>
      <c r="D42" s="314"/>
      <c r="E42" s="317" t="s">
        <v>1687</v>
      </c>
      <c r="F42" s="314"/>
      <c r="G42" s="314" t="s">
        <v>1688</v>
      </c>
      <c r="H42" s="314"/>
      <c r="I42" s="314"/>
      <c r="J42" s="314"/>
      <c r="K42" s="312"/>
    </row>
    <row r="43" spans="2:11" s="1" customFormat="1" ht="15" customHeight="1">
      <c r="B43" s="315"/>
      <c r="C43" s="316"/>
      <c r="D43" s="314"/>
      <c r="E43" s="317"/>
      <c r="F43" s="314"/>
      <c r="G43" s="314" t="s">
        <v>1689</v>
      </c>
      <c r="H43" s="314"/>
      <c r="I43" s="314"/>
      <c r="J43" s="314"/>
      <c r="K43" s="312"/>
    </row>
    <row r="44" spans="2:11" s="1" customFormat="1" ht="15" customHeight="1">
      <c r="B44" s="315"/>
      <c r="C44" s="316"/>
      <c r="D44" s="314"/>
      <c r="E44" s="317" t="s">
        <v>1690</v>
      </c>
      <c r="F44" s="314"/>
      <c r="G44" s="314" t="s">
        <v>1691</v>
      </c>
      <c r="H44" s="314"/>
      <c r="I44" s="314"/>
      <c r="J44" s="314"/>
      <c r="K44" s="312"/>
    </row>
    <row r="45" spans="2:11" s="1" customFormat="1" ht="15" customHeight="1">
      <c r="B45" s="315"/>
      <c r="C45" s="316"/>
      <c r="D45" s="314"/>
      <c r="E45" s="317" t="s">
        <v>205</v>
      </c>
      <c r="F45" s="314"/>
      <c r="G45" s="314" t="s">
        <v>1692</v>
      </c>
      <c r="H45" s="314"/>
      <c r="I45" s="314"/>
      <c r="J45" s="314"/>
      <c r="K45" s="312"/>
    </row>
    <row r="46" spans="2:11" s="1" customFormat="1" ht="12.75" customHeight="1">
      <c r="B46" s="315"/>
      <c r="C46" s="316"/>
      <c r="D46" s="314"/>
      <c r="E46" s="314"/>
      <c r="F46" s="314"/>
      <c r="G46" s="314"/>
      <c r="H46" s="314"/>
      <c r="I46" s="314"/>
      <c r="J46" s="314"/>
      <c r="K46" s="312"/>
    </row>
    <row r="47" spans="2:11" s="1" customFormat="1" ht="15" customHeight="1">
      <c r="B47" s="315"/>
      <c r="C47" s="316"/>
      <c r="D47" s="314" t="s">
        <v>1693</v>
      </c>
      <c r="E47" s="314"/>
      <c r="F47" s="314"/>
      <c r="G47" s="314"/>
      <c r="H47" s="314"/>
      <c r="I47" s="314"/>
      <c r="J47" s="314"/>
      <c r="K47" s="312"/>
    </row>
    <row r="48" spans="2:11" s="1" customFormat="1" ht="15" customHeight="1">
      <c r="B48" s="315"/>
      <c r="C48" s="316"/>
      <c r="D48" s="316"/>
      <c r="E48" s="314" t="s">
        <v>1694</v>
      </c>
      <c r="F48" s="314"/>
      <c r="G48" s="314"/>
      <c r="H48" s="314"/>
      <c r="I48" s="314"/>
      <c r="J48" s="314"/>
      <c r="K48" s="312"/>
    </row>
    <row r="49" spans="2:11" s="1" customFormat="1" ht="15" customHeight="1">
      <c r="B49" s="315"/>
      <c r="C49" s="316"/>
      <c r="D49" s="316"/>
      <c r="E49" s="314" t="s">
        <v>1695</v>
      </c>
      <c r="F49" s="314"/>
      <c r="G49" s="314"/>
      <c r="H49" s="314"/>
      <c r="I49" s="314"/>
      <c r="J49" s="314"/>
      <c r="K49" s="312"/>
    </row>
    <row r="50" spans="2:11" s="1" customFormat="1" ht="15" customHeight="1">
      <c r="B50" s="315"/>
      <c r="C50" s="316"/>
      <c r="D50" s="316"/>
      <c r="E50" s="314" t="s">
        <v>1696</v>
      </c>
      <c r="F50" s="314"/>
      <c r="G50" s="314"/>
      <c r="H50" s="314"/>
      <c r="I50" s="314"/>
      <c r="J50" s="314"/>
      <c r="K50" s="312"/>
    </row>
    <row r="51" spans="2:11" s="1" customFormat="1" ht="15" customHeight="1">
      <c r="B51" s="315"/>
      <c r="C51" s="316"/>
      <c r="D51" s="314" t="s">
        <v>1697</v>
      </c>
      <c r="E51" s="314"/>
      <c r="F51" s="314"/>
      <c r="G51" s="314"/>
      <c r="H51" s="314"/>
      <c r="I51" s="314"/>
      <c r="J51" s="314"/>
      <c r="K51" s="312"/>
    </row>
    <row r="52" spans="2:11" s="1" customFormat="1" ht="25.5" customHeight="1">
      <c r="B52" s="310"/>
      <c r="C52" s="311" t="s">
        <v>1698</v>
      </c>
      <c r="D52" s="311"/>
      <c r="E52" s="311"/>
      <c r="F52" s="311"/>
      <c r="G52" s="311"/>
      <c r="H52" s="311"/>
      <c r="I52" s="311"/>
      <c r="J52" s="311"/>
      <c r="K52" s="312"/>
    </row>
    <row r="53" spans="2:11" s="1" customFormat="1" ht="5.25" customHeight="1">
      <c r="B53" s="310"/>
      <c r="C53" s="313"/>
      <c r="D53" s="313"/>
      <c r="E53" s="313"/>
      <c r="F53" s="313"/>
      <c r="G53" s="313"/>
      <c r="H53" s="313"/>
      <c r="I53" s="313"/>
      <c r="J53" s="313"/>
      <c r="K53" s="312"/>
    </row>
    <row r="54" spans="2:11" s="1" customFormat="1" ht="15" customHeight="1">
      <c r="B54" s="310"/>
      <c r="C54" s="314" t="s">
        <v>1699</v>
      </c>
      <c r="D54" s="314"/>
      <c r="E54" s="314"/>
      <c r="F54" s="314"/>
      <c r="G54" s="314"/>
      <c r="H54" s="314"/>
      <c r="I54" s="314"/>
      <c r="J54" s="314"/>
      <c r="K54" s="312"/>
    </row>
    <row r="55" spans="2:11" s="1" customFormat="1" ht="15" customHeight="1">
      <c r="B55" s="310"/>
      <c r="C55" s="314" t="s">
        <v>1700</v>
      </c>
      <c r="D55" s="314"/>
      <c r="E55" s="314"/>
      <c r="F55" s="314"/>
      <c r="G55" s="314"/>
      <c r="H55" s="314"/>
      <c r="I55" s="314"/>
      <c r="J55" s="314"/>
      <c r="K55" s="312"/>
    </row>
    <row r="56" spans="2:11" s="1" customFormat="1" ht="12.75" customHeight="1">
      <c r="B56" s="310"/>
      <c r="C56" s="314"/>
      <c r="D56" s="314"/>
      <c r="E56" s="314"/>
      <c r="F56" s="314"/>
      <c r="G56" s="314"/>
      <c r="H56" s="314"/>
      <c r="I56" s="314"/>
      <c r="J56" s="314"/>
      <c r="K56" s="312"/>
    </row>
    <row r="57" spans="2:11" s="1" customFormat="1" ht="15" customHeight="1">
      <c r="B57" s="310"/>
      <c r="C57" s="314" t="s">
        <v>1701</v>
      </c>
      <c r="D57" s="314"/>
      <c r="E57" s="314"/>
      <c r="F57" s="314"/>
      <c r="G57" s="314"/>
      <c r="H57" s="314"/>
      <c r="I57" s="314"/>
      <c r="J57" s="314"/>
      <c r="K57" s="312"/>
    </row>
    <row r="58" spans="2:11" s="1" customFormat="1" ht="15" customHeight="1">
      <c r="B58" s="310"/>
      <c r="C58" s="316"/>
      <c r="D58" s="314" t="s">
        <v>1702</v>
      </c>
      <c r="E58" s="314"/>
      <c r="F58" s="314"/>
      <c r="G58" s="314"/>
      <c r="H58" s="314"/>
      <c r="I58" s="314"/>
      <c r="J58" s="314"/>
      <c r="K58" s="312"/>
    </row>
    <row r="59" spans="2:11" s="1" customFormat="1" ht="15" customHeight="1">
      <c r="B59" s="310"/>
      <c r="C59" s="316"/>
      <c r="D59" s="314" t="s">
        <v>1703</v>
      </c>
      <c r="E59" s="314"/>
      <c r="F59" s="314"/>
      <c r="G59" s="314"/>
      <c r="H59" s="314"/>
      <c r="I59" s="314"/>
      <c r="J59" s="314"/>
      <c r="K59" s="312"/>
    </row>
    <row r="60" spans="2:11" s="1" customFormat="1" ht="15" customHeight="1">
      <c r="B60" s="310"/>
      <c r="C60" s="316"/>
      <c r="D60" s="314" t="s">
        <v>1704</v>
      </c>
      <c r="E60" s="314"/>
      <c r="F60" s="314"/>
      <c r="G60" s="314"/>
      <c r="H60" s="314"/>
      <c r="I60" s="314"/>
      <c r="J60" s="314"/>
      <c r="K60" s="312"/>
    </row>
    <row r="61" spans="2:11" s="1" customFormat="1" ht="15" customHeight="1">
      <c r="B61" s="310"/>
      <c r="C61" s="316"/>
      <c r="D61" s="314" t="s">
        <v>1705</v>
      </c>
      <c r="E61" s="314"/>
      <c r="F61" s="314"/>
      <c r="G61" s="314"/>
      <c r="H61" s="314"/>
      <c r="I61" s="314"/>
      <c r="J61" s="314"/>
      <c r="K61" s="312"/>
    </row>
    <row r="62" spans="2:11" s="1" customFormat="1" ht="15" customHeight="1">
      <c r="B62" s="310"/>
      <c r="C62" s="316"/>
      <c r="D62" s="319" t="s">
        <v>1706</v>
      </c>
      <c r="E62" s="319"/>
      <c r="F62" s="319"/>
      <c r="G62" s="319"/>
      <c r="H62" s="319"/>
      <c r="I62" s="319"/>
      <c r="J62" s="319"/>
      <c r="K62" s="312"/>
    </row>
    <row r="63" spans="2:11" s="1" customFormat="1" ht="15" customHeight="1">
      <c r="B63" s="310"/>
      <c r="C63" s="316"/>
      <c r="D63" s="314" t="s">
        <v>1707</v>
      </c>
      <c r="E63" s="314"/>
      <c r="F63" s="314"/>
      <c r="G63" s="314"/>
      <c r="H63" s="314"/>
      <c r="I63" s="314"/>
      <c r="J63" s="314"/>
      <c r="K63" s="312"/>
    </row>
    <row r="64" spans="2:11" s="1" customFormat="1" ht="12.75" customHeight="1">
      <c r="B64" s="310"/>
      <c r="C64" s="316"/>
      <c r="D64" s="316"/>
      <c r="E64" s="320"/>
      <c r="F64" s="316"/>
      <c r="G64" s="316"/>
      <c r="H64" s="316"/>
      <c r="I64" s="316"/>
      <c r="J64" s="316"/>
      <c r="K64" s="312"/>
    </row>
    <row r="65" spans="2:11" s="1" customFormat="1" ht="15" customHeight="1">
      <c r="B65" s="310"/>
      <c r="C65" s="316"/>
      <c r="D65" s="314" t="s">
        <v>1708</v>
      </c>
      <c r="E65" s="314"/>
      <c r="F65" s="314"/>
      <c r="G65" s="314"/>
      <c r="H65" s="314"/>
      <c r="I65" s="314"/>
      <c r="J65" s="314"/>
      <c r="K65" s="312"/>
    </row>
    <row r="66" spans="2:11" s="1" customFormat="1" ht="15" customHeight="1">
      <c r="B66" s="310"/>
      <c r="C66" s="316"/>
      <c r="D66" s="319" t="s">
        <v>1709</v>
      </c>
      <c r="E66" s="319"/>
      <c r="F66" s="319"/>
      <c r="G66" s="319"/>
      <c r="H66" s="319"/>
      <c r="I66" s="319"/>
      <c r="J66" s="319"/>
      <c r="K66" s="312"/>
    </row>
    <row r="67" spans="2:11" s="1" customFormat="1" ht="15" customHeight="1">
      <c r="B67" s="310"/>
      <c r="C67" s="316"/>
      <c r="D67" s="314" t="s">
        <v>1710</v>
      </c>
      <c r="E67" s="314"/>
      <c r="F67" s="314"/>
      <c r="G67" s="314"/>
      <c r="H67" s="314"/>
      <c r="I67" s="314"/>
      <c r="J67" s="314"/>
      <c r="K67" s="312"/>
    </row>
    <row r="68" spans="2:11" s="1" customFormat="1" ht="15" customHeight="1">
      <c r="B68" s="310"/>
      <c r="C68" s="316"/>
      <c r="D68" s="314" t="s">
        <v>1711</v>
      </c>
      <c r="E68" s="314"/>
      <c r="F68" s="314"/>
      <c r="G68" s="314"/>
      <c r="H68" s="314"/>
      <c r="I68" s="314"/>
      <c r="J68" s="314"/>
      <c r="K68" s="312"/>
    </row>
    <row r="69" spans="2:11" s="1" customFormat="1" ht="15" customHeight="1">
      <c r="B69" s="310"/>
      <c r="C69" s="316"/>
      <c r="D69" s="314" t="s">
        <v>1712</v>
      </c>
      <c r="E69" s="314"/>
      <c r="F69" s="314"/>
      <c r="G69" s="314"/>
      <c r="H69" s="314"/>
      <c r="I69" s="314"/>
      <c r="J69" s="314"/>
      <c r="K69" s="312"/>
    </row>
    <row r="70" spans="2:11" s="1" customFormat="1" ht="15" customHeight="1">
      <c r="B70" s="310"/>
      <c r="C70" s="316"/>
      <c r="D70" s="314" t="s">
        <v>1713</v>
      </c>
      <c r="E70" s="314"/>
      <c r="F70" s="314"/>
      <c r="G70" s="314"/>
      <c r="H70" s="314"/>
      <c r="I70" s="314"/>
      <c r="J70" s="314"/>
      <c r="K70" s="312"/>
    </row>
    <row r="71" spans="2:11" s="1" customFormat="1" ht="12.75" customHeight="1">
      <c r="B71" s="321"/>
      <c r="C71" s="322"/>
      <c r="D71" s="322"/>
      <c r="E71" s="322"/>
      <c r="F71" s="322"/>
      <c r="G71" s="322"/>
      <c r="H71" s="322"/>
      <c r="I71" s="322"/>
      <c r="J71" s="322"/>
      <c r="K71" s="323"/>
    </row>
    <row r="72" spans="2:11" s="1" customFormat="1" ht="18.75" customHeight="1">
      <c r="B72" s="324"/>
      <c r="C72" s="324"/>
      <c r="D72" s="324"/>
      <c r="E72" s="324"/>
      <c r="F72" s="324"/>
      <c r="G72" s="324"/>
      <c r="H72" s="324"/>
      <c r="I72" s="324"/>
      <c r="J72" s="324"/>
      <c r="K72" s="325"/>
    </row>
    <row r="73" spans="2:11" s="1" customFormat="1" ht="18.75" customHeight="1">
      <c r="B73" s="325"/>
      <c r="C73" s="325"/>
      <c r="D73" s="325"/>
      <c r="E73" s="325"/>
      <c r="F73" s="325"/>
      <c r="G73" s="325"/>
      <c r="H73" s="325"/>
      <c r="I73" s="325"/>
      <c r="J73" s="325"/>
      <c r="K73" s="325"/>
    </row>
    <row r="74" spans="2:11" s="1" customFormat="1" ht="7.5" customHeight="1">
      <c r="B74" s="326"/>
      <c r="C74" s="327"/>
      <c r="D74" s="327"/>
      <c r="E74" s="327"/>
      <c r="F74" s="327"/>
      <c r="G74" s="327"/>
      <c r="H74" s="327"/>
      <c r="I74" s="327"/>
      <c r="J74" s="327"/>
      <c r="K74" s="328"/>
    </row>
    <row r="75" spans="2:11" s="1" customFormat="1" ht="45" customHeight="1">
      <c r="B75" s="329"/>
      <c r="C75" s="330" t="s">
        <v>1714</v>
      </c>
      <c r="D75" s="330"/>
      <c r="E75" s="330"/>
      <c r="F75" s="330"/>
      <c r="G75" s="330"/>
      <c r="H75" s="330"/>
      <c r="I75" s="330"/>
      <c r="J75" s="330"/>
      <c r="K75" s="331"/>
    </row>
    <row r="76" spans="2:11" s="1" customFormat="1" ht="17.25" customHeight="1">
      <c r="B76" s="329"/>
      <c r="C76" s="332" t="s">
        <v>1715</v>
      </c>
      <c r="D76" s="332"/>
      <c r="E76" s="332"/>
      <c r="F76" s="332" t="s">
        <v>1716</v>
      </c>
      <c r="G76" s="333"/>
      <c r="H76" s="332" t="s">
        <v>56</v>
      </c>
      <c r="I76" s="332" t="s">
        <v>59</v>
      </c>
      <c r="J76" s="332" t="s">
        <v>1717</v>
      </c>
      <c r="K76" s="331"/>
    </row>
    <row r="77" spans="2:11" s="1" customFormat="1" ht="17.25" customHeight="1">
      <c r="B77" s="329"/>
      <c r="C77" s="334" t="s">
        <v>1718</v>
      </c>
      <c r="D77" s="334"/>
      <c r="E77" s="334"/>
      <c r="F77" s="335" t="s">
        <v>1719</v>
      </c>
      <c r="G77" s="336"/>
      <c r="H77" s="334"/>
      <c r="I77" s="334"/>
      <c r="J77" s="334" t="s">
        <v>1720</v>
      </c>
      <c r="K77" s="331"/>
    </row>
    <row r="78" spans="2:11" s="1" customFormat="1" ht="5.25" customHeight="1">
      <c r="B78" s="329"/>
      <c r="C78" s="337"/>
      <c r="D78" s="337"/>
      <c r="E78" s="337"/>
      <c r="F78" s="337"/>
      <c r="G78" s="338"/>
      <c r="H78" s="337"/>
      <c r="I78" s="337"/>
      <c r="J78" s="337"/>
      <c r="K78" s="331"/>
    </row>
    <row r="79" spans="2:11" s="1" customFormat="1" ht="15" customHeight="1">
      <c r="B79" s="329"/>
      <c r="C79" s="317" t="s">
        <v>55</v>
      </c>
      <c r="D79" s="339"/>
      <c r="E79" s="339"/>
      <c r="F79" s="340" t="s">
        <v>1721</v>
      </c>
      <c r="G79" s="341"/>
      <c r="H79" s="317" t="s">
        <v>1722</v>
      </c>
      <c r="I79" s="317" t="s">
        <v>1723</v>
      </c>
      <c r="J79" s="317">
        <v>20</v>
      </c>
      <c r="K79" s="331"/>
    </row>
    <row r="80" spans="2:11" s="1" customFormat="1" ht="15" customHeight="1">
      <c r="B80" s="329"/>
      <c r="C80" s="317" t="s">
        <v>1724</v>
      </c>
      <c r="D80" s="317"/>
      <c r="E80" s="317"/>
      <c r="F80" s="340" t="s">
        <v>1721</v>
      </c>
      <c r="G80" s="341"/>
      <c r="H80" s="317" t="s">
        <v>1725</v>
      </c>
      <c r="I80" s="317" t="s">
        <v>1723</v>
      </c>
      <c r="J80" s="317">
        <v>120</v>
      </c>
      <c r="K80" s="331"/>
    </row>
    <row r="81" spans="2:11" s="1" customFormat="1" ht="15" customHeight="1">
      <c r="B81" s="342"/>
      <c r="C81" s="317" t="s">
        <v>1726</v>
      </c>
      <c r="D81" s="317"/>
      <c r="E81" s="317"/>
      <c r="F81" s="340" t="s">
        <v>1727</v>
      </c>
      <c r="G81" s="341"/>
      <c r="H81" s="317" t="s">
        <v>1728</v>
      </c>
      <c r="I81" s="317" t="s">
        <v>1723</v>
      </c>
      <c r="J81" s="317">
        <v>50</v>
      </c>
      <c r="K81" s="331"/>
    </row>
    <row r="82" spans="2:11" s="1" customFormat="1" ht="15" customHeight="1">
      <c r="B82" s="342"/>
      <c r="C82" s="317" t="s">
        <v>1729</v>
      </c>
      <c r="D82" s="317"/>
      <c r="E82" s="317"/>
      <c r="F82" s="340" t="s">
        <v>1721</v>
      </c>
      <c r="G82" s="341"/>
      <c r="H82" s="317" t="s">
        <v>1730</v>
      </c>
      <c r="I82" s="317" t="s">
        <v>1731</v>
      </c>
      <c r="J82" s="317"/>
      <c r="K82" s="331"/>
    </row>
    <row r="83" spans="2:11" s="1" customFormat="1" ht="15" customHeight="1">
      <c r="B83" s="342"/>
      <c r="C83" s="343" t="s">
        <v>1732</v>
      </c>
      <c r="D83" s="343"/>
      <c r="E83" s="343"/>
      <c r="F83" s="344" t="s">
        <v>1727</v>
      </c>
      <c r="G83" s="343"/>
      <c r="H83" s="343" t="s">
        <v>1733</v>
      </c>
      <c r="I83" s="343" t="s">
        <v>1723</v>
      </c>
      <c r="J83" s="343">
        <v>15</v>
      </c>
      <c r="K83" s="331"/>
    </row>
    <row r="84" spans="2:11" s="1" customFormat="1" ht="15" customHeight="1">
      <c r="B84" s="342"/>
      <c r="C84" s="343" t="s">
        <v>1734</v>
      </c>
      <c r="D84" s="343"/>
      <c r="E84" s="343"/>
      <c r="F84" s="344" t="s">
        <v>1727</v>
      </c>
      <c r="G84" s="343"/>
      <c r="H84" s="343" t="s">
        <v>1735</v>
      </c>
      <c r="I84" s="343" t="s">
        <v>1723</v>
      </c>
      <c r="J84" s="343">
        <v>15</v>
      </c>
      <c r="K84" s="331"/>
    </row>
    <row r="85" spans="2:11" s="1" customFormat="1" ht="15" customHeight="1">
      <c r="B85" s="342"/>
      <c r="C85" s="343" t="s">
        <v>1736</v>
      </c>
      <c r="D85" s="343"/>
      <c r="E85" s="343"/>
      <c r="F85" s="344" t="s">
        <v>1727</v>
      </c>
      <c r="G85" s="343"/>
      <c r="H85" s="343" t="s">
        <v>1737</v>
      </c>
      <c r="I85" s="343" t="s">
        <v>1723</v>
      </c>
      <c r="J85" s="343">
        <v>20</v>
      </c>
      <c r="K85" s="331"/>
    </row>
    <row r="86" spans="2:11" s="1" customFormat="1" ht="15" customHeight="1">
      <c r="B86" s="342"/>
      <c r="C86" s="343" t="s">
        <v>1738</v>
      </c>
      <c r="D86" s="343"/>
      <c r="E86" s="343"/>
      <c r="F86" s="344" t="s">
        <v>1727</v>
      </c>
      <c r="G86" s="343"/>
      <c r="H86" s="343" t="s">
        <v>1739</v>
      </c>
      <c r="I86" s="343" t="s">
        <v>1723</v>
      </c>
      <c r="J86" s="343">
        <v>20</v>
      </c>
      <c r="K86" s="331"/>
    </row>
    <row r="87" spans="2:11" s="1" customFormat="1" ht="15" customHeight="1">
      <c r="B87" s="342"/>
      <c r="C87" s="317" t="s">
        <v>1740</v>
      </c>
      <c r="D87" s="317"/>
      <c r="E87" s="317"/>
      <c r="F87" s="340" t="s">
        <v>1727</v>
      </c>
      <c r="G87" s="341"/>
      <c r="H87" s="317" t="s">
        <v>1741</v>
      </c>
      <c r="I87" s="317" t="s">
        <v>1723</v>
      </c>
      <c r="J87" s="317">
        <v>50</v>
      </c>
      <c r="K87" s="331"/>
    </row>
    <row r="88" spans="2:11" s="1" customFormat="1" ht="15" customHeight="1">
      <c r="B88" s="342"/>
      <c r="C88" s="317" t="s">
        <v>1742</v>
      </c>
      <c r="D88" s="317"/>
      <c r="E88" s="317"/>
      <c r="F88" s="340" t="s">
        <v>1727</v>
      </c>
      <c r="G88" s="341"/>
      <c r="H88" s="317" t="s">
        <v>1743</v>
      </c>
      <c r="I88" s="317" t="s">
        <v>1723</v>
      </c>
      <c r="J88" s="317">
        <v>20</v>
      </c>
      <c r="K88" s="331"/>
    </row>
    <row r="89" spans="2:11" s="1" customFormat="1" ht="15" customHeight="1">
      <c r="B89" s="342"/>
      <c r="C89" s="317" t="s">
        <v>1744</v>
      </c>
      <c r="D89" s="317"/>
      <c r="E89" s="317"/>
      <c r="F89" s="340" t="s">
        <v>1727</v>
      </c>
      <c r="G89" s="341"/>
      <c r="H89" s="317" t="s">
        <v>1745</v>
      </c>
      <c r="I89" s="317" t="s">
        <v>1723</v>
      </c>
      <c r="J89" s="317">
        <v>20</v>
      </c>
      <c r="K89" s="331"/>
    </row>
    <row r="90" spans="2:11" s="1" customFormat="1" ht="15" customHeight="1">
      <c r="B90" s="342"/>
      <c r="C90" s="317" t="s">
        <v>1746</v>
      </c>
      <c r="D90" s="317"/>
      <c r="E90" s="317"/>
      <c r="F90" s="340" t="s">
        <v>1727</v>
      </c>
      <c r="G90" s="341"/>
      <c r="H90" s="317" t="s">
        <v>1747</v>
      </c>
      <c r="I90" s="317" t="s">
        <v>1723</v>
      </c>
      <c r="J90" s="317">
        <v>50</v>
      </c>
      <c r="K90" s="331"/>
    </row>
    <row r="91" spans="2:11" s="1" customFormat="1" ht="15" customHeight="1">
      <c r="B91" s="342"/>
      <c r="C91" s="317" t="s">
        <v>1748</v>
      </c>
      <c r="D91" s="317"/>
      <c r="E91" s="317"/>
      <c r="F91" s="340" t="s">
        <v>1727</v>
      </c>
      <c r="G91" s="341"/>
      <c r="H91" s="317" t="s">
        <v>1748</v>
      </c>
      <c r="I91" s="317" t="s">
        <v>1723</v>
      </c>
      <c r="J91" s="317">
        <v>50</v>
      </c>
      <c r="K91" s="331"/>
    </row>
    <row r="92" spans="2:11" s="1" customFormat="1" ht="15" customHeight="1">
      <c r="B92" s="342"/>
      <c r="C92" s="317" t="s">
        <v>1749</v>
      </c>
      <c r="D92" s="317"/>
      <c r="E92" s="317"/>
      <c r="F92" s="340" t="s">
        <v>1727</v>
      </c>
      <c r="G92" s="341"/>
      <c r="H92" s="317" t="s">
        <v>1750</v>
      </c>
      <c r="I92" s="317" t="s">
        <v>1723</v>
      </c>
      <c r="J92" s="317">
        <v>255</v>
      </c>
      <c r="K92" s="331"/>
    </row>
    <row r="93" spans="2:11" s="1" customFormat="1" ht="15" customHeight="1">
      <c r="B93" s="342"/>
      <c r="C93" s="317" t="s">
        <v>1751</v>
      </c>
      <c r="D93" s="317"/>
      <c r="E93" s="317"/>
      <c r="F93" s="340" t="s">
        <v>1721</v>
      </c>
      <c r="G93" s="341"/>
      <c r="H93" s="317" t="s">
        <v>1752</v>
      </c>
      <c r="I93" s="317" t="s">
        <v>1753</v>
      </c>
      <c r="J93" s="317"/>
      <c r="K93" s="331"/>
    </row>
    <row r="94" spans="2:11" s="1" customFormat="1" ht="15" customHeight="1">
      <c r="B94" s="342"/>
      <c r="C94" s="317" t="s">
        <v>1754</v>
      </c>
      <c r="D94" s="317"/>
      <c r="E94" s="317"/>
      <c r="F94" s="340" t="s">
        <v>1721</v>
      </c>
      <c r="G94" s="341"/>
      <c r="H94" s="317" t="s">
        <v>1755</v>
      </c>
      <c r="I94" s="317" t="s">
        <v>1756</v>
      </c>
      <c r="J94" s="317"/>
      <c r="K94" s="331"/>
    </row>
    <row r="95" spans="2:11" s="1" customFormat="1" ht="15" customHeight="1">
      <c r="B95" s="342"/>
      <c r="C95" s="317" t="s">
        <v>1757</v>
      </c>
      <c r="D95" s="317"/>
      <c r="E95" s="317"/>
      <c r="F95" s="340" t="s">
        <v>1721</v>
      </c>
      <c r="G95" s="341"/>
      <c r="H95" s="317" t="s">
        <v>1757</v>
      </c>
      <c r="I95" s="317" t="s">
        <v>1756</v>
      </c>
      <c r="J95" s="317"/>
      <c r="K95" s="331"/>
    </row>
    <row r="96" spans="2:11" s="1" customFormat="1" ht="15" customHeight="1">
      <c r="B96" s="342"/>
      <c r="C96" s="317" t="s">
        <v>40</v>
      </c>
      <c r="D96" s="317"/>
      <c r="E96" s="317"/>
      <c r="F96" s="340" t="s">
        <v>1721</v>
      </c>
      <c r="G96" s="341"/>
      <c r="H96" s="317" t="s">
        <v>1758</v>
      </c>
      <c r="I96" s="317" t="s">
        <v>1756</v>
      </c>
      <c r="J96" s="317"/>
      <c r="K96" s="331"/>
    </row>
    <row r="97" spans="2:11" s="1" customFormat="1" ht="15" customHeight="1">
      <c r="B97" s="342"/>
      <c r="C97" s="317" t="s">
        <v>50</v>
      </c>
      <c r="D97" s="317"/>
      <c r="E97" s="317"/>
      <c r="F97" s="340" t="s">
        <v>1721</v>
      </c>
      <c r="G97" s="341"/>
      <c r="H97" s="317" t="s">
        <v>1759</v>
      </c>
      <c r="I97" s="317" t="s">
        <v>1756</v>
      </c>
      <c r="J97" s="317"/>
      <c r="K97" s="331"/>
    </row>
    <row r="98" spans="2:11" s="1" customFormat="1" ht="15" customHeight="1">
      <c r="B98" s="345"/>
      <c r="C98" s="346"/>
      <c r="D98" s="346"/>
      <c r="E98" s="346"/>
      <c r="F98" s="346"/>
      <c r="G98" s="346"/>
      <c r="H98" s="346"/>
      <c r="I98" s="346"/>
      <c r="J98" s="346"/>
      <c r="K98" s="347"/>
    </row>
    <row r="99" spans="2:11" s="1" customFormat="1" ht="18.75" customHeight="1">
      <c r="B99" s="348"/>
      <c r="C99" s="349"/>
      <c r="D99" s="349"/>
      <c r="E99" s="349"/>
      <c r="F99" s="349"/>
      <c r="G99" s="349"/>
      <c r="H99" s="349"/>
      <c r="I99" s="349"/>
      <c r="J99" s="349"/>
      <c r="K99" s="348"/>
    </row>
    <row r="100" spans="2:11" s="1" customFormat="1" ht="18.75" customHeight="1">
      <c r="B100" s="325"/>
      <c r="C100" s="325"/>
      <c r="D100" s="325"/>
      <c r="E100" s="325"/>
      <c r="F100" s="325"/>
      <c r="G100" s="325"/>
      <c r="H100" s="325"/>
      <c r="I100" s="325"/>
      <c r="J100" s="325"/>
      <c r="K100" s="325"/>
    </row>
    <row r="101" spans="2:11" s="1" customFormat="1" ht="7.5" customHeight="1">
      <c r="B101" s="326"/>
      <c r="C101" s="327"/>
      <c r="D101" s="327"/>
      <c r="E101" s="327"/>
      <c r="F101" s="327"/>
      <c r="G101" s="327"/>
      <c r="H101" s="327"/>
      <c r="I101" s="327"/>
      <c r="J101" s="327"/>
      <c r="K101" s="328"/>
    </row>
    <row r="102" spans="2:11" s="1" customFormat="1" ht="45" customHeight="1">
      <c r="B102" s="329"/>
      <c r="C102" s="330" t="s">
        <v>1760</v>
      </c>
      <c r="D102" s="330"/>
      <c r="E102" s="330"/>
      <c r="F102" s="330"/>
      <c r="G102" s="330"/>
      <c r="H102" s="330"/>
      <c r="I102" s="330"/>
      <c r="J102" s="330"/>
      <c r="K102" s="331"/>
    </row>
    <row r="103" spans="2:11" s="1" customFormat="1" ht="17.25" customHeight="1">
      <c r="B103" s="329"/>
      <c r="C103" s="332" t="s">
        <v>1715</v>
      </c>
      <c r="D103" s="332"/>
      <c r="E103" s="332"/>
      <c r="F103" s="332" t="s">
        <v>1716</v>
      </c>
      <c r="G103" s="333"/>
      <c r="H103" s="332" t="s">
        <v>56</v>
      </c>
      <c r="I103" s="332" t="s">
        <v>59</v>
      </c>
      <c r="J103" s="332" t="s">
        <v>1717</v>
      </c>
      <c r="K103" s="331"/>
    </row>
    <row r="104" spans="2:11" s="1" customFormat="1" ht="17.25" customHeight="1">
      <c r="B104" s="329"/>
      <c r="C104" s="334" t="s">
        <v>1718</v>
      </c>
      <c r="D104" s="334"/>
      <c r="E104" s="334"/>
      <c r="F104" s="335" t="s">
        <v>1719</v>
      </c>
      <c r="G104" s="336"/>
      <c r="H104" s="334"/>
      <c r="I104" s="334"/>
      <c r="J104" s="334" t="s">
        <v>1720</v>
      </c>
      <c r="K104" s="331"/>
    </row>
    <row r="105" spans="2:11" s="1" customFormat="1" ht="5.25" customHeight="1">
      <c r="B105" s="329"/>
      <c r="C105" s="332"/>
      <c r="D105" s="332"/>
      <c r="E105" s="332"/>
      <c r="F105" s="332"/>
      <c r="G105" s="350"/>
      <c r="H105" s="332"/>
      <c r="I105" s="332"/>
      <c r="J105" s="332"/>
      <c r="K105" s="331"/>
    </row>
    <row r="106" spans="2:11" s="1" customFormat="1" ht="15" customHeight="1">
      <c r="B106" s="329"/>
      <c r="C106" s="317" t="s">
        <v>55</v>
      </c>
      <c r="D106" s="339"/>
      <c r="E106" s="339"/>
      <c r="F106" s="340" t="s">
        <v>1721</v>
      </c>
      <c r="G106" s="317"/>
      <c r="H106" s="317" t="s">
        <v>1761</v>
      </c>
      <c r="I106" s="317" t="s">
        <v>1723</v>
      </c>
      <c r="J106" s="317">
        <v>20</v>
      </c>
      <c r="K106" s="331"/>
    </row>
    <row r="107" spans="2:11" s="1" customFormat="1" ht="15" customHeight="1">
      <c r="B107" s="329"/>
      <c r="C107" s="317" t="s">
        <v>1724</v>
      </c>
      <c r="D107" s="317"/>
      <c r="E107" s="317"/>
      <c r="F107" s="340" t="s">
        <v>1721</v>
      </c>
      <c r="G107" s="317"/>
      <c r="H107" s="317" t="s">
        <v>1761</v>
      </c>
      <c r="I107" s="317" t="s">
        <v>1723</v>
      </c>
      <c r="J107" s="317">
        <v>120</v>
      </c>
      <c r="K107" s="331"/>
    </row>
    <row r="108" spans="2:11" s="1" customFormat="1" ht="15" customHeight="1">
      <c r="B108" s="342"/>
      <c r="C108" s="317" t="s">
        <v>1726</v>
      </c>
      <c r="D108" s="317"/>
      <c r="E108" s="317"/>
      <c r="F108" s="340" t="s">
        <v>1727</v>
      </c>
      <c r="G108" s="317"/>
      <c r="H108" s="317" t="s">
        <v>1761</v>
      </c>
      <c r="I108" s="317" t="s">
        <v>1723</v>
      </c>
      <c r="J108" s="317">
        <v>50</v>
      </c>
      <c r="K108" s="331"/>
    </row>
    <row r="109" spans="2:11" s="1" customFormat="1" ht="15" customHeight="1">
      <c r="B109" s="342"/>
      <c r="C109" s="317" t="s">
        <v>1729</v>
      </c>
      <c r="D109" s="317"/>
      <c r="E109" s="317"/>
      <c r="F109" s="340" t="s">
        <v>1721</v>
      </c>
      <c r="G109" s="317"/>
      <c r="H109" s="317" t="s">
        <v>1761</v>
      </c>
      <c r="I109" s="317" t="s">
        <v>1731</v>
      </c>
      <c r="J109" s="317"/>
      <c r="K109" s="331"/>
    </row>
    <row r="110" spans="2:11" s="1" customFormat="1" ht="15" customHeight="1">
      <c r="B110" s="342"/>
      <c r="C110" s="317" t="s">
        <v>1740</v>
      </c>
      <c r="D110" s="317"/>
      <c r="E110" s="317"/>
      <c r="F110" s="340" t="s">
        <v>1727</v>
      </c>
      <c r="G110" s="317"/>
      <c r="H110" s="317" t="s">
        <v>1761</v>
      </c>
      <c r="I110" s="317" t="s">
        <v>1723</v>
      </c>
      <c r="J110" s="317">
        <v>50</v>
      </c>
      <c r="K110" s="331"/>
    </row>
    <row r="111" spans="2:11" s="1" customFormat="1" ht="15" customHeight="1">
      <c r="B111" s="342"/>
      <c r="C111" s="317" t="s">
        <v>1748</v>
      </c>
      <c r="D111" s="317"/>
      <c r="E111" s="317"/>
      <c r="F111" s="340" t="s">
        <v>1727</v>
      </c>
      <c r="G111" s="317"/>
      <c r="H111" s="317" t="s">
        <v>1761</v>
      </c>
      <c r="I111" s="317" t="s">
        <v>1723</v>
      </c>
      <c r="J111" s="317">
        <v>50</v>
      </c>
      <c r="K111" s="331"/>
    </row>
    <row r="112" spans="2:11" s="1" customFormat="1" ht="15" customHeight="1">
      <c r="B112" s="342"/>
      <c r="C112" s="317" t="s">
        <v>1746</v>
      </c>
      <c r="D112" s="317"/>
      <c r="E112" s="317"/>
      <c r="F112" s="340" t="s">
        <v>1727</v>
      </c>
      <c r="G112" s="317"/>
      <c r="H112" s="317" t="s">
        <v>1761</v>
      </c>
      <c r="I112" s="317" t="s">
        <v>1723</v>
      </c>
      <c r="J112" s="317">
        <v>50</v>
      </c>
      <c r="K112" s="331"/>
    </row>
    <row r="113" spans="2:11" s="1" customFormat="1" ht="15" customHeight="1">
      <c r="B113" s="342"/>
      <c r="C113" s="317" t="s">
        <v>55</v>
      </c>
      <c r="D113" s="317"/>
      <c r="E113" s="317"/>
      <c r="F113" s="340" t="s">
        <v>1721</v>
      </c>
      <c r="G113" s="317"/>
      <c r="H113" s="317" t="s">
        <v>1762</v>
      </c>
      <c r="I113" s="317" t="s">
        <v>1723</v>
      </c>
      <c r="J113" s="317">
        <v>20</v>
      </c>
      <c r="K113" s="331"/>
    </row>
    <row r="114" spans="2:11" s="1" customFormat="1" ht="15" customHeight="1">
      <c r="B114" s="342"/>
      <c r="C114" s="317" t="s">
        <v>1763</v>
      </c>
      <c r="D114" s="317"/>
      <c r="E114" s="317"/>
      <c r="F114" s="340" t="s">
        <v>1721</v>
      </c>
      <c r="G114" s="317"/>
      <c r="H114" s="317" t="s">
        <v>1764</v>
      </c>
      <c r="I114" s="317" t="s">
        <v>1723</v>
      </c>
      <c r="J114" s="317">
        <v>120</v>
      </c>
      <c r="K114" s="331"/>
    </row>
    <row r="115" spans="2:11" s="1" customFormat="1" ht="15" customHeight="1">
      <c r="B115" s="342"/>
      <c r="C115" s="317" t="s">
        <v>40</v>
      </c>
      <c r="D115" s="317"/>
      <c r="E115" s="317"/>
      <c r="F115" s="340" t="s">
        <v>1721</v>
      </c>
      <c r="G115" s="317"/>
      <c r="H115" s="317" t="s">
        <v>1765</v>
      </c>
      <c r="I115" s="317" t="s">
        <v>1756</v>
      </c>
      <c r="J115" s="317"/>
      <c r="K115" s="331"/>
    </row>
    <row r="116" spans="2:11" s="1" customFormat="1" ht="15" customHeight="1">
      <c r="B116" s="342"/>
      <c r="C116" s="317" t="s">
        <v>50</v>
      </c>
      <c r="D116" s="317"/>
      <c r="E116" s="317"/>
      <c r="F116" s="340" t="s">
        <v>1721</v>
      </c>
      <c r="G116" s="317"/>
      <c r="H116" s="317" t="s">
        <v>1766</v>
      </c>
      <c r="I116" s="317" t="s">
        <v>1756</v>
      </c>
      <c r="J116" s="317"/>
      <c r="K116" s="331"/>
    </row>
    <row r="117" spans="2:11" s="1" customFormat="1" ht="15" customHeight="1">
      <c r="B117" s="342"/>
      <c r="C117" s="317" t="s">
        <v>59</v>
      </c>
      <c r="D117" s="317"/>
      <c r="E117" s="317"/>
      <c r="F117" s="340" t="s">
        <v>1721</v>
      </c>
      <c r="G117" s="317"/>
      <c r="H117" s="317" t="s">
        <v>1767</v>
      </c>
      <c r="I117" s="317" t="s">
        <v>1768</v>
      </c>
      <c r="J117" s="317"/>
      <c r="K117" s="331"/>
    </row>
    <row r="118" spans="2:11" s="1" customFormat="1" ht="15" customHeight="1">
      <c r="B118" s="345"/>
      <c r="C118" s="351"/>
      <c r="D118" s="351"/>
      <c r="E118" s="351"/>
      <c r="F118" s="351"/>
      <c r="G118" s="351"/>
      <c r="H118" s="351"/>
      <c r="I118" s="351"/>
      <c r="J118" s="351"/>
      <c r="K118" s="347"/>
    </row>
    <row r="119" spans="2:11" s="1" customFormat="1" ht="18.75" customHeight="1">
      <c r="B119" s="352"/>
      <c r="C119" s="353"/>
      <c r="D119" s="353"/>
      <c r="E119" s="353"/>
      <c r="F119" s="354"/>
      <c r="G119" s="353"/>
      <c r="H119" s="353"/>
      <c r="I119" s="353"/>
      <c r="J119" s="353"/>
      <c r="K119" s="352"/>
    </row>
    <row r="120" spans="2:11" s="1" customFormat="1" ht="18.75" customHeight="1">
      <c r="B120" s="325"/>
      <c r="C120" s="325"/>
      <c r="D120" s="325"/>
      <c r="E120" s="325"/>
      <c r="F120" s="325"/>
      <c r="G120" s="325"/>
      <c r="H120" s="325"/>
      <c r="I120" s="325"/>
      <c r="J120" s="325"/>
      <c r="K120" s="325"/>
    </row>
    <row r="121" spans="2:11" s="1" customFormat="1" ht="7.5" customHeight="1">
      <c r="B121" s="355"/>
      <c r="C121" s="356"/>
      <c r="D121" s="356"/>
      <c r="E121" s="356"/>
      <c r="F121" s="356"/>
      <c r="G121" s="356"/>
      <c r="H121" s="356"/>
      <c r="I121" s="356"/>
      <c r="J121" s="356"/>
      <c r="K121" s="357"/>
    </row>
    <row r="122" spans="2:11" s="1" customFormat="1" ht="45" customHeight="1">
      <c r="B122" s="358"/>
      <c r="C122" s="308" t="s">
        <v>1769</v>
      </c>
      <c r="D122" s="308"/>
      <c r="E122" s="308"/>
      <c r="F122" s="308"/>
      <c r="G122" s="308"/>
      <c r="H122" s="308"/>
      <c r="I122" s="308"/>
      <c r="J122" s="308"/>
      <c r="K122" s="359"/>
    </row>
    <row r="123" spans="2:11" s="1" customFormat="1" ht="17.25" customHeight="1">
      <c r="B123" s="360"/>
      <c r="C123" s="332" t="s">
        <v>1715</v>
      </c>
      <c r="D123" s="332"/>
      <c r="E123" s="332"/>
      <c r="F123" s="332" t="s">
        <v>1716</v>
      </c>
      <c r="G123" s="333"/>
      <c r="H123" s="332" t="s">
        <v>56</v>
      </c>
      <c r="I123" s="332" t="s">
        <v>59</v>
      </c>
      <c r="J123" s="332" t="s">
        <v>1717</v>
      </c>
      <c r="K123" s="361"/>
    </row>
    <row r="124" spans="2:11" s="1" customFormat="1" ht="17.25" customHeight="1">
      <c r="B124" s="360"/>
      <c r="C124" s="334" t="s">
        <v>1718</v>
      </c>
      <c r="D124" s="334"/>
      <c r="E124" s="334"/>
      <c r="F124" s="335" t="s">
        <v>1719</v>
      </c>
      <c r="G124" s="336"/>
      <c r="H124" s="334"/>
      <c r="I124" s="334"/>
      <c r="J124" s="334" t="s">
        <v>1720</v>
      </c>
      <c r="K124" s="361"/>
    </row>
    <row r="125" spans="2:11" s="1" customFormat="1" ht="5.25" customHeight="1">
      <c r="B125" s="362"/>
      <c r="C125" s="337"/>
      <c r="D125" s="337"/>
      <c r="E125" s="337"/>
      <c r="F125" s="337"/>
      <c r="G125" s="363"/>
      <c r="H125" s="337"/>
      <c r="I125" s="337"/>
      <c r="J125" s="337"/>
      <c r="K125" s="364"/>
    </row>
    <row r="126" spans="2:11" s="1" customFormat="1" ht="15" customHeight="1">
      <c r="B126" s="362"/>
      <c r="C126" s="317" t="s">
        <v>1724</v>
      </c>
      <c r="D126" s="339"/>
      <c r="E126" s="339"/>
      <c r="F126" s="340" t="s">
        <v>1721</v>
      </c>
      <c r="G126" s="317"/>
      <c r="H126" s="317" t="s">
        <v>1761</v>
      </c>
      <c r="I126" s="317" t="s">
        <v>1723</v>
      </c>
      <c r="J126" s="317">
        <v>120</v>
      </c>
      <c r="K126" s="365"/>
    </row>
    <row r="127" spans="2:11" s="1" customFormat="1" ht="15" customHeight="1">
      <c r="B127" s="362"/>
      <c r="C127" s="317" t="s">
        <v>1770</v>
      </c>
      <c r="D127" s="317"/>
      <c r="E127" s="317"/>
      <c r="F127" s="340" t="s">
        <v>1721</v>
      </c>
      <c r="G127" s="317"/>
      <c r="H127" s="317" t="s">
        <v>1771</v>
      </c>
      <c r="I127" s="317" t="s">
        <v>1723</v>
      </c>
      <c r="J127" s="317" t="s">
        <v>1772</v>
      </c>
      <c r="K127" s="365"/>
    </row>
    <row r="128" spans="2:11" s="1" customFormat="1" ht="15" customHeight="1">
      <c r="B128" s="362"/>
      <c r="C128" s="317" t="s">
        <v>1669</v>
      </c>
      <c r="D128" s="317"/>
      <c r="E128" s="317"/>
      <c r="F128" s="340" t="s">
        <v>1721</v>
      </c>
      <c r="G128" s="317"/>
      <c r="H128" s="317" t="s">
        <v>1773</v>
      </c>
      <c r="I128" s="317" t="s">
        <v>1723</v>
      </c>
      <c r="J128" s="317" t="s">
        <v>1772</v>
      </c>
      <c r="K128" s="365"/>
    </row>
    <row r="129" spans="2:11" s="1" customFormat="1" ht="15" customHeight="1">
      <c r="B129" s="362"/>
      <c r="C129" s="317" t="s">
        <v>1732</v>
      </c>
      <c r="D129" s="317"/>
      <c r="E129" s="317"/>
      <c r="F129" s="340" t="s">
        <v>1727</v>
      </c>
      <c r="G129" s="317"/>
      <c r="H129" s="317" t="s">
        <v>1733</v>
      </c>
      <c r="I129" s="317" t="s">
        <v>1723</v>
      </c>
      <c r="J129" s="317">
        <v>15</v>
      </c>
      <c r="K129" s="365"/>
    </row>
    <row r="130" spans="2:11" s="1" customFormat="1" ht="15" customHeight="1">
      <c r="B130" s="362"/>
      <c r="C130" s="343" t="s">
        <v>1734</v>
      </c>
      <c r="D130" s="343"/>
      <c r="E130" s="343"/>
      <c r="F130" s="344" t="s">
        <v>1727</v>
      </c>
      <c r="G130" s="343"/>
      <c r="H130" s="343" t="s">
        <v>1735</v>
      </c>
      <c r="I130" s="343" t="s">
        <v>1723</v>
      </c>
      <c r="J130" s="343">
        <v>15</v>
      </c>
      <c r="K130" s="365"/>
    </row>
    <row r="131" spans="2:11" s="1" customFormat="1" ht="15" customHeight="1">
      <c r="B131" s="362"/>
      <c r="C131" s="343" t="s">
        <v>1736</v>
      </c>
      <c r="D131" s="343"/>
      <c r="E131" s="343"/>
      <c r="F131" s="344" t="s">
        <v>1727</v>
      </c>
      <c r="G131" s="343"/>
      <c r="H131" s="343" t="s">
        <v>1737</v>
      </c>
      <c r="I131" s="343" t="s">
        <v>1723</v>
      </c>
      <c r="J131" s="343">
        <v>20</v>
      </c>
      <c r="K131" s="365"/>
    </row>
    <row r="132" spans="2:11" s="1" customFormat="1" ht="15" customHeight="1">
      <c r="B132" s="362"/>
      <c r="C132" s="343" t="s">
        <v>1738</v>
      </c>
      <c r="D132" s="343"/>
      <c r="E132" s="343"/>
      <c r="F132" s="344" t="s">
        <v>1727</v>
      </c>
      <c r="G132" s="343"/>
      <c r="H132" s="343" t="s">
        <v>1739</v>
      </c>
      <c r="I132" s="343" t="s">
        <v>1723</v>
      </c>
      <c r="J132" s="343">
        <v>20</v>
      </c>
      <c r="K132" s="365"/>
    </row>
    <row r="133" spans="2:11" s="1" customFormat="1" ht="15" customHeight="1">
      <c r="B133" s="362"/>
      <c r="C133" s="317" t="s">
        <v>1726</v>
      </c>
      <c r="D133" s="317"/>
      <c r="E133" s="317"/>
      <c r="F133" s="340" t="s">
        <v>1727</v>
      </c>
      <c r="G133" s="317"/>
      <c r="H133" s="317" t="s">
        <v>1761</v>
      </c>
      <c r="I133" s="317" t="s">
        <v>1723</v>
      </c>
      <c r="J133" s="317">
        <v>50</v>
      </c>
      <c r="K133" s="365"/>
    </row>
    <row r="134" spans="2:11" s="1" customFormat="1" ht="15" customHeight="1">
      <c r="B134" s="362"/>
      <c r="C134" s="317" t="s">
        <v>1740</v>
      </c>
      <c r="D134" s="317"/>
      <c r="E134" s="317"/>
      <c r="F134" s="340" t="s">
        <v>1727</v>
      </c>
      <c r="G134" s="317"/>
      <c r="H134" s="317" t="s">
        <v>1761</v>
      </c>
      <c r="I134" s="317" t="s">
        <v>1723</v>
      </c>
      <c r="J134" s="317">
        <v>50</v>
      </c>
      <c r="K134" s="365"/>
    </row>
    <row r="135" spans="2:11" s="1" customFormat="1" ht="15" customHeight="1">
      <c r="B135" s="362"/>
      <c r="C135" s="317" t="s">
        <v>1746</v>
      </c>
      <c r="D135" s="317"/>
      <c r="E135" s="317"/>
      <c r="F135" s="340" t="s">
        <v>1727</v>
      </c>
      <c r="G135" s="317"/>
      <c r="H135" s="317" t="s">
        <v>1761</v>
      </c>
      <c r="I135" s="317" t="s">
        <v>1723</v>
      </c>
      <c r="J135" s="317">
        <v>50</v>
      </c>
      <c r="K135" s="365"/>
    </row>
    <row r="136" spans="2:11" s="1" customFormat="1" ht="15" customHeight="1">
      <c r="B136" s="362"/>
      <c r="C136" s="317" t="s">
        <v>1748</v>
      </c>
      <c r="D136" s="317"/>
      <c r="E136" s="317"/>
      <c r="F136" s="340" t="s">
        <v>1727</v>
      </c>
      <c r="G136" s="317"/>
      <c r="H136" s="317" t="s">
        <v>1761</v>
      </c>
      <c r="I136" s="317" t="s">
        <v>1723</v>
      </c>
      <c r="J136" s="317">
        <v>50</v>
      </c>
      <c r="K136" s="365"/>
    </row>
    <row r="137" spans="2:11" s="1" customFormat="1" ht="15" customHeight="1">
      <c r="B137" s="362"/>
      <c r="C137" s="317" t="s">
        <v>1749</v>
      </c>
      <c r="D137" s="317"/>
      <c r="E137" s="317"/>
      <c r="F137" s="340" t="s">
        <v>1727</v>
      </c>
      <c r="G137" s="317"/>
      <c r="H137" s="317" t="s">
        <v>1774</v>
      </c>
      <c r="I137" s="317" t="s">
        <v>1723</v>
      </c>
      <c r="J137" s="317">
        <v>255</v>
      </c>
      <c r="K137" s="365"/>
    </row>
    <row r="138" spans="2:11" s="1" customFormat="1" ht="15" customHeight="1">
      <c r="B138" s="362"/>
      <c r="C138" s="317" t="s">
        <v>1751</v>
      </c>
      <c r="D138" s="317"/>
      <c r="E138" s="317"/>
      <c r="F138" s="340" t="s">
        <v>1721</v>
      </c>
      <c r="G138" s="317"/>
      <c r="H138" s="317" t="s">
        <v>1775</v>
      </c>
      <c r="I138" s="317" t="s">
        <v>1753</v>
      </c>
      <c r="J138" s="317"/>
      <c r="K138" s="365"/>
    </row>
    <row r="139" spans="2:11" s="1" customFormat="1" ht="15" customHeight="1">
      <c r="B139" s="362"/>
      <c r="C139" s="317" t="s">
        <v>1754</v>
      </c>
      <c r="D139" s="317"/>
      <c r="E139" s="317"/>
      <c r="F139" s="340" t="s">
        <v>1721</v>
      </c>
      <c r="G139" s="317"/>
      <c r="H139" s="317" t="s">
        <v>1776</v>
      </c>
      <c r="I139" s="317" t="s">
        <v>1756</v>
      </c>
      <c r="J139" s="317"/>
      <c r="K139" s="365"/>
    </row>
    <row r="140" spans="2:11" s="1" customFormat="1" ht="15" customHeight="1">
      <c r="B140" s="362"/>
      <c r="C140" s="317" t="s">
        <v>1757</v>
      </c>
      <c r="D140" s="317"/>
      <c r="E140" s="317"/>
      <c r="F140" s="340" t="s">
        <v>1721</v>
      </c>
      <c r="G140" s="317"/>
      <c r="H140" s="317" t="s">
        <v>1757</v>
      </c>
      <c r="I140" s="317" t="s">
        <v>1756</v>
      </c>
      <c r="J140" s="317"/>
      <c r="K140" s="365"/>
    </row>
    <row r="141" spans="2:11" s="1" customFormat="1" ht="15" customHeight="1">
      <c r="B141" s="362"/>
      <c r="C141" s="317" t="s">
        <v>40</v>
      </c>
      <c r="D141" s="317"/>
      <c r="E141" s="317"/>
      <c r="F141" s="340" t="s">
        <v>1721</v>
      </c>
      <c r="G141" s="317"/>
      <c r="H141" s="317" t="s">
        <v>1777</v>
      </c>
      <c r="I141" s="317" t="s">
        <v>1756</v>
      </c>
      <c r="J141" s="317"/>
      <c r="K141" s="365"/>
    </row>
    <row r="142" spans="2:11" s="1" customFormat="1" ht="15" customHeight="1">
      <c r="B142" s="362"/>
      <c r="C142" s="317" t="s">
        <v>1778</v>
      </c>
      <c r="D142" s="317"/>
      <c r="E142" s="317"/>
      <c r="F142" s="340" t="s">
        <v>1721</v>
      </c>
      <c r="G142" s="317"/>
      <c r="H142" s="317" t="s">
        <v>1779</v>
      </c>
      <c r="I142" s="317" t="s">
        <v>1756</v>
      </c>
      <c r="J142" s="317"/>
      <c r="K142" s="365"/>
    </row>
    <row r="143" spans="2:11" s="1" customFormat="1" ht="15" customHeight="1">
      <c r="B143" s="366"/>
      <c r="C143" s="367"/>
      <c r="D143" s="367"/>
      <c r="E143" s="367"/>
      <c r="F143" s="367"/>
      <c r="G143" s="367"/>
      <c r="H143" s="367"/>
      <c r="I143" s="367"/>
      <c r="J143" s="367"/>
      <c r="K143" s="368"/>
    </row>
    <row r="144" spans="2:11" s="1" customFormat="1" ht="18.75" customHeight="1">
      <c r="B144" s="353"/>
      <c r="C144" s="353"/>
      <c r="D144" s="353"/>
      <c r="E144" s="353"/>
      <c r="F144" s="354"/>
      <c r="G144" s="353"/>
      <c r="H144" s="353"/>
      <c r="I144" s="353"/>
      <c r="J144" s="353"/>
      <c r="K144" s="353"/>
    </row>
    <row r="145" spans="2:11" s="1" customFormat="1" ht="18.75" customHeight="1">
      <c r="B145" s="325"/>
      <c r="C145" s="325"/>
      <c r="D145" s="325"/>
      <c r="E145" s="325"/>
      <c r="F145" s="325"/>
      <c r="G145" s="325"/>
      <c r="H145" s="325"/>
      <c r="I145" s="325"/>
      <c r="J145" s="325"/>
      <c r="K145" s="325"/>
    </row>
    <row r="146" spans="2:11" s="1" customFormat="1" ht="7.5" customHeight="1">
      <c r="B146" s="326"/>
      <c r="C146" s="327"/>
      <c r="D146" s="327"/>
      <c r="E146" s="327"/>
      <c r="F146" s="327"/>
      <c r="G146" s="327"/>
      <c r="H146" s="327"/>
      <c r="I146" s="327"/>
      <c r="J146" s="327"/>
      <c r="K146" s="328"/>
    </row>
    <row r="147" spans="2:11" s="1" customFormat="1" ht="45" customHeight="1">
      <c r="B147" s="329"/>
      <c r="C147" s="330" t="s">
        <v>1780</v>
      </c>
      <c r="D147" s="330"/>
      <c r="E147" s="330"/>
      <c r="F147" s="330"/>
      <c r="G147" s="330"/>
      <c r="H147" s="330"/>
      <c r="I147" s="330"/>
      <c r="J147" s="330"/>
      <c r="K147" s="331"/>
    </row>
    <row r="148" spans="2:11" s="1" customFormat="1" ht="17.25" customHeight="1">
      <c r="B148" s="329"/>
      <c r="C148" s="332" t="s">
        <v>1715</v>
      </c>
      <c r="D148" s="332"/>
      <c r="E148" s="332"/>
      <c r="F148" s="332" t="s">
        <v>1716</v>
      </c>
      <c r="G148" s="333"/>
      <c r="H148" s="332" t="s">
        <v>56</v>
      </c>
      <c r="I148" s="332" t="s">
        <v>59</v>
      </c>
      <c r="J148" s="332" t="s">
        <v>1717</v>
      </c>
      <c r="K148" s="331"/>
    </row>
    <row r="149" spans="2:11" s="1" customFormat="1" ht="17.25" customHeight="1">
      <c r="B149" s="329"/>
      <c r="C149" s="334" t="s">
        <v>1718</v>
      </c>
      <c r="D149" s="334"/>
      <c r="E149" s="334"/>
      <c r="F149" s="335" t="s">
        <v>1719</v>
      </c>
      <c r="G149" s="336"/>
      <c r="H149" s="334"/>
      <c r="I149" s="334"/>
      <c r="J149" s="334" t="s">
        <v>1720</v>
      </c>
      <c r="K149" s="331"/>
    </row>
    <row r="150" spans="2:11" s="1" customFormat="1" ht="5.25" customHeight="1">
      <c r="B150" s="342"/>
      <c r="C150" s="337"/>
      <c r="D150" s="337"/>
      <c r="E150" s="337"/>
      <c r="F150" s="337"/>
      <c r="G150" s="338"/>
      <c r="H150" s="337"/>
      <c r="I150" s="337"/>
      <c r="J150" s="337"/>
      <c r="K150" s="365"/>
    </row>
    <row r="151" spans="2:11" s="1" customFormat="1" ht="15" customHeight="1">
      <c r="B151" s="342"/>
      <c r="C151" s="369" t="s">
        <v>1724</v>
      </c>
      <c r="D151" s="317"/>
      <c r="E151" s="317"/>
      <c r="F151" s="370" t="s">
        <v>1721</v>
      </c>
      <c r="G151" s="317"/>
      <c r="H151" s="369" t="s">
        <v>1761</v>
      </c>
      <c r="I151" s="369" t="s">
        <v>1723</v>
      </c>
      <c r="J151" s="369">
        <v>120</v>
      </c>
      <c r="K151" s="365"/>
    </row>
    <row r="152" spans="2:11" s="1" customFormat="1" ht="15" customHeight="1">
      <c r="B152" s="342"/>
      <c r="C152" s="369" t="s">
        <v>1770</v>
      </c>
      <c r="D152" s="317"/>
      <c r="E152" s="317"/>
      <c r="F152" s="370" t="s">
        <v>1721</v>
      </c>
      <c r="G152" s="317"/>
      <c r="H152" s="369" t="s">
        <v>1781</v>
      </c>
      <c r="I152" s="369" t="s">
        <v>1723</v>
      </c>
      <c r="J152" s="369" t="s">
        <v>1772</v>
      </c>
      <c r="K152" s="365"/>
    </row>
    <row r="153" spans="2:11" s="1" customFormat="1" ht="15" customHeight="1">
      <c r="B153" s="342"/>
      <c r="C153" s="369" t="s">
        <v>1669</v>
      </c>
      <c r="D153" s="317"/>
      <c r="E153" s="317"/>
      <c r="F153" s="370" t="s">
        <v>1721</v>
      </c>
      <c r="G153" s="317"/>
      <c r="H153" s="369" t="s">
        <v>1782</v>
      </c>
      <c r="I153" s="369" t="s">
        <v>1723</v>
      </c>
      <c r="J153" s="369" t="s">
        <v>1772</v>
      </c>
      <c r="K153" s="365"/>
    </row>
    <row r="154" spans="2:11" s="1" customFormat="1" ht="15" customHeight="1">
      <c r="B154" s="342"/>
      <c r="C154" s="369" t="s">
        <v>1726</v>
      </c>
      <c r="D154" s="317"/>
      <c r="E154" s="317"/>
      <c r="F154" s="370" t="s">
        <v>1727</v>
      </c>
      <c r="G154" s="317"/>
      <c r="H154" s="369" t="s">
        <v>1761</v>
      </c>
      <c r="I154" s="369" t="s">
        <v>1723</v>
      </c>
      <c r="J154" s="369">
        <v>50</v>
      </c>
      <c r="K154" s="365"/>
    </row>
    <row r="155" spans="2:11" s="1" customFormat="1" ht="15" customHeight="1">
      <c r="B155" s="342"/>
      <c r="C155" s="369" t="s">
        <v>1729</v>
      </c>
      <c r="D155" s="317"/>
      <c r="E155" s="317"/>
      <c r="F155" s="370" t="s">
        <v>1721</v>
      </c>
      <c r="G155" s="317"/>
      <c r="H155" s="369" t="s">
        <v>1761</v>
      </c>
      <c r="I155" s="369" t="s">
        <v>1731</v>
      </c>
      <c r="J155" s="369"/>
      <c r="K155" s="365"/>
    </row>
    <row r="156" spans="2:11" s="1" customFormat="1" ht="15" customHeight="1">
      <c r="B156" s="342"/>
      <c r="C156" s="369" t="s">
        <v>1740</v>
      </c>
      <c r="D156" s="317"/>
      <c r="E156" s="317"/>
      <c r="F156" s="370" t="s">
        <v>1727</v>
      </c>
      <c r="G156" s="317"/>
      <c r="H156" s="369" t="s">
        <v>1761</v>
      </c>
      <c r="I156" s="369" t="s">
        <v>1723</v>
      </c>
      <c r="J156" s="369">
        <v>50</v>
      </c>
      <c r="K156" s="365"/>
    </row>
    <row r="157" spans="2:11" s="1" customFormat="1" ht="15" customHeight="1">
      <c r="B157" s="342"/>
      <c r="C157" s="369" t="s">
        <v>1748</v>
      </c>
      <c r="D157" s="317"/>
      <c r="E157" s="317"/>
      <c r="F157" s="370" t="s">
        <v>1727</v>
      </c>
      <c r="G157" s="317"/>
      <c r="H157" s="369" t="s">
        <v>1761</v>
      </c>
      <c r="I157" s="369" t="s">
        <v>1723</v>
      </c>
      <c r="J157" s="369">
        <v>50</v>
      </c>
      <c r="K157" s="365"/>
    </row>
    <row r="158" spans="2:11" s="1" customFormat="1" ht="15" customHeight="1">
      <c r="B158" s="342"/>
      <c r="C158" s="369" t="s">
        <v>1746</v>
      </c>
      <c r="D158" s="317"/>
      <c r="E158" s="317"/>
      <c r="F158" s="370" t="s">
        <v>1727</v>
      </c>
      <c r="G158" s="317"/>
      <c r="H158" s="369" t="s">
        <v>1761</v>
      </c>
      <c r="I158" s="369" t="s">
        <v>1723</v>
      </c>
      <c r="J158" s="369">
        <v>50</v>
      </c>
      <c r="K158" s="365"/>
    </row>
    <row r="159" spans="2:11" s="1" customFormat="1" ht="15" customHeight="1">
      <c r="B159" s="342"/>
      <c r="C159" s="369" t="s">
        <v>177</v>
      </c>
      <c r="D159" s="317"/>
      <c r="E159" s="317"/>
      <c r="F159" s="370" t="s">
        <v>1721</v>
      </c>
      <c r="G159" s="317"/>
      <c r="H159" s="369" t="s">
        <v>1783</v>
      </c>
      <c r="I159" s="369" t="s">
        <v>1723</v>
      </c>
      <c r="J159" s="369" t="s">
        <v>1784</v>
      </c>
      <c r="K159" s="365"/>
    </row>
    <row r="160" spans="2:11" s="1" customFormat="1" ht="15" customHeight="1">
      <c r="B160" s="342"/>
      <c r="C160" s="369" t="s">
        <v>1785</v>
      </c>
      <c r="D160" s="317"/>
      <c r="E160" s="317"/>
      <c r="F160" s="370" t="s">
        <v>1721</v>
      </c>
      <c r="G160" s="317"/>
      <c r="H160" s="369" t="s">
        <v>1786</v>
      </c>
      <c r="I160" s="369" t="s">
        <v>1756</v>
      </c>
      <c r="J160" s="369"/>
      <c r="K160" s="365"/>
    </row>
    <row r="161" spans="2:11" s="1" customFormat="1" ht="15" customHeight="1">
      <c r="B161" s="371"/>
      <c r="C161" s="351"/>
      <c r="D161" s="351"/>
      <c r="E161" s="351"/>
      <c r="F161" s="351"/>
      <c r="G161" s="351"/>
      <c r="H161" s="351"/>
      <c r="I161" s="351"/>
      <c r="J161" s="351"/>
      <c r="K161" s="372"/>
    </row>
    <row r="162" spans="2:11" s="1" customFormat="1" ht="18.75" customHeight="1">
      <c r="B162" s="353"/>
      <c r="C162" s="363"/>
      <c r="D162" s="363"/>
      <c r="E162" s="363"/>
      <c r="F162" s="373"/>
      <c r="G162" s="363"/>
      <c r="H162" s="363"/>
      <c r="I162" s="363"/>
      <c r="J162" s="363"/>
      <c r="K162" s="353"/>
    </row>
    <row r="163" spans="2:11" s="1" customFormat="1" ht="18.75" customHeight="1">
      <c r="B163" s="325"/>
      <c r="C163" s="325"/>
      <c r="D163" s="325"/>
      <c r="E163" s="325"/>
      <c r="F163" s="325"/>
      <c r="G163" s="325"/>
      <c r="H163" s="325"/>
      <c r="I163" s="325"/>
      <c r="J163" s="325"/>
      <c r="K163" s="325"/>
    </row>
    <row r="164" spans="2:11" s="1" customFormat="1" ht="7.5" customHeight="1">
      <c r="B164" s="304"/>
      <c r="C164" s="305"/>
      <c r="D164" s="305"/>
      <c r="E164" s="305"/>
      <c r="F164" s="305"/>
      <c r="G164" s="305"/>
      <c r="H164" s="305"/>
      <c r="I164" s="305"/>
      <c r="J164" s="305"/>
      <c r="K164" s="306"/>
    </row>
    <row r="165" spans="2:11" s="1" customFormat="1" ht="45" customHeight="1">
      <c r="B165" s="307"/>
      <c r="C165" s="308" t="s">
        <v>1787</v>
      </c>
      <c r="D165" s="308"/>
      <c r="E165" s="308"/>
      <c r="F165" s="308"/>
      <c r="G165" s="308"/>
      <c r="H165" s="308"/>
      <c r="I165" s="308"/>
      <c r="J165" s="308"/>
      <c r="K165" s="309"/>
    </row>
    <row r="166" spans="2:11" s="1" customFormat="1" ht="17.25" customHeight="1">
      <c r="B166" s="307"/>
      <c r="C166" s="332" t="s">
        <v>1715</v>
      </c>
      <c r="D166" s="332"/>
      <c r="E166" s="332"/>
      <c r="F166" s="332" t="s">
        <v>1716</v>
      </c>
      <c r="G166" s="374"/>
      <c r="H166" s="375" t="s">
        <v>56</v>
      </c>
      <c r="I166" s="375" t="s">
        <v>59</v>
      </c>
      <c r="J166" s="332" t="s">
        <v>1717</v>
      </c>
      <c r="K166" s="309"/>
    </row>
    <row r="167" spans="2:11" s="1" customFormat="1" ht="17.25" customHeight="1">
      <c r="B167" s="310"/>
      <c r="C167" s="334" t="s">
        <v>1718</v>
      </c>
      <c r="D167" s="334"/>
      <c r="E167" s="334"/>
      <c r="F167" s="335" t="s">
        <v>1719</v>
      </c>
      <c r="G167" s="376"/>
      <c r="H167" s="377"/>
      <c r="I167" s="377"/>
      <c r="J167" s="334" t="s">
        <v>1720</v>
      </c>
      <c r="K167" s="312"/>
    </row>
    <row r="168" spans="2:11" s="1" customFormat="1" ht="5.25" customHeight="1">
      <c r="B168" s="342"/>
      <c r="C168" s="337"/>
      <c r="D168" s="337"/>
      <c r="E168" s="337"/>
      <c r="F168" s="337"/>
      <c r="G168" s="338"/>
      <c r="H168" s="337"/>
      <c r="I168" s="337"/>
      <c r="J168" s="337"/>
      <c r="K168" s="365"/>
    </row>
    <row r="169" spans="2:11" s="1" customFormat="1" ht="15" customHeight="1">
      <c r="B169" s="342"/>
      <c r="C169" s="317" t="s">
        <v>1724</v>
      </c>
      <c r="D169" s="317"/>
      <c r="E169" s="317"/>
      <c r="F169" s="340" t="s">
        <v>1721</v>
      </c>
      <c r="G169" s="317"/>
      <c r="H169" s="317" t="s">
        <v>1761</v>
      </c>
      <c r="I169" s="317" t="s">
        <v>1723</v>
      </c>
      <c r="J169" s="317">
        <v>120</v>
      </c>
      <c r="K169" s="365"/>
    </row>
    <row r="170" spans="2:11" s="1" customFormat="1" ht="15" customHeight="1">
      <c r="B170" s="342"/>
      <c r="C170" s="317" t="s">
        <v>1770</v>
      </c>
      <c r="D170" s="317"/>
      <c r="E170" s="317"/>
      <c r="F170" s="340" t="s">
        <v>1721</v>
      </c>
      <c r="G170" s="317"/>
      <c r="H170" s="317" t="s">
        <v>1771</v>
      </c>
      <c r="I170" s="317" t="s">
        <v>1723</v>
      </c>
      <c r="J170" s="317" t="s">
        <v>1772</v>
      </c>
      <c r="K170" s="365"/>
    </row>
    <row r="171" spans="2:11" s="1" customFormat="1" ht="15" customHeight="1">
      <c r="B171" s="342"/>
      <c r="C171" s="317" t="s">
        <v>1669</v>
      </c>
      <c r="D171" s="317"/>
      <c r="E171" s="317"/>
      <c r="F171" s="340" t="s">
        <v>1721</v>
      </c>
      <c r="G171" s="317"/>
      <c r="H171" s="317" t="s">
        <v>1788</v>
      </c>
      <c r="I171" s="317" t="s">
        <v>1723</v>
      </c>
      <c r="J171" s="317" t="s">
        <v>1772</v>
      </c>
      <c r="K171" s="365"/>
    </row>
    <row r="172" spans="2:11" s="1" customFormat="1" ht="15" customHeight="1">
      <c r="B172" s="342"/>
      <c r="C172" s="317" t="s">
        <v>1726</v>
      </c>
      <c r="D172" s="317"/>
      <c r="E172" s="317"/>
      <c r="F172" s="340" t="s">
        <v>1727</v>
      </c>
      <c r="G172" s="317"/>
      <c r="H172" s="317" t="s">
        <v>1788</v>
      </c>
      <c r="I172" s="317" t="s">
        <v>1723</v>
      </c>
      <c r="J172" s="317">
        <v>50</v>
      </c>
      <c r="K172" s="365"/>
    </row>
    <row r="173" spans="2:11" s="1" customFormat="1" ht="15" customHeight="1">
      <c r="B173" s="342"/>
      <c r="C173" s="317" t="s">
        <v>1729</v>
      </c>
      <c r="D173" s="317"/>
      <c r="E173" s="317"/>
      <c r="F173" s="340" t="s">
        <v>1721</v>
      </c>
      <c r="G173" s="317"/>
      <c r="H173" s="317" t="s">
        <v>1788</v>
      </c>
      <c r="I173" s="317" t="s">
        <v>1731</v>
      </c>
      <c r="J173" s="317"/>
      <c r="K173" s="365"/>
    </row>
    <row r="174" spans="2:11" s="1" customFormat="1" ht="15" customHeight="1">
      <c r="B174" s="342"/>
      <c r="C174" s="317" t="s">
        <v>1740</v>
      </c>
      <c r="D174" s="317"/>
      <c r="E174" s="317"/>
      <c r="F174" s="340" t="s">
        <v>1727</v>
      </c>
      <c r="G174" s="317"/>
      <c r="H174" s="317" t="s">
        <v>1788</v>
      </c>
      <c r="I174" s="317" t="s">
        <v>1723</v>
      </c>
      <c r="J174" s="317">
        <v>50</v>
      </c>
      <c r="K174" s="365"/>
    </row>
    <row r="175" spans="2:11" s="1" customFormat="1" ht="15" customHeight="1">
      <c r="B175" s="342"/>
      <c r="C175" s="317" t="s">
        <v>1748</v>
      </c>
      <c r="D175" s="317"/>
      <c r="E175" s="317"/>
      <c r="F175" s="340" t="s">
        <v>1727</v>
      </c>
      <c r="G175" s="317"/>
      <c r="H175" s="317" t="s">
        <v>1788</v>
      </c>
      <c r="I175" s="317" t="s">
        <v>1723</v>
      </c>
      <c r="J175" s="317">
        <v>50</v>
      </c>
      <c r="K175" s="365"/>
    </row>
    <row r="176" spans="2:11" s="1" customFormat="1" ht="15" customHeight="1">
      <c r="B176" s="342"/>
      <c r="C176" s="317" t="s">
        <v>1746</v>
      </c>
      <c r="D176" s="317"/>
      <c r="E176" s="317"/>
      <c r="F176" s="340" t="s">
        <v>1727</v>
      </c>
      <c r="G176" s="317"/>
      <c r="H176" s="317" t="s">
        <v>1788</v>
      </c>
      <c r="I176" s="317" t="s">
        <v>1723</v>
      </c>
      <c r="J176" s="317">
        <v>50</v>
      </c>
      <c r="K176" s="365"/>
    </row>
    <row r="177" spans="2:11" s="1" customFormat="1" ht="15" customHeight="1">
      <c r="B177" s="342"/>
      <c r="C177" s="317" t="s">
        <v>201</v>
      </c>
      <c r="D177" s="317"/>
      <c r="E177" s="317"/>
      <c r="F177" s="340" t="s">
        <v>1721</v>
      </c>
      <c r="G177" s="317"/>
      <c r="H177" s="317" t="s">
        <v>1789</v>
      </c>
      <c r="I177" s="317" t="s">
        <v>1790</v>
      </c>
      <c r="J177" s="317"/>
      <c r="K177" s="365"/>
    </row>
    <row r="178" spans="2:11" s="1" customFormat="1" ht="15" customHeight="1">
      <c r="B178" s="342"/>
      <c r="C178" s="317" t="s">
        <v>59</v>
      </c>
      <c r="D178" s="317"/>
      <c r="E178" s="317"/>
      <c r="F178" s="340" t="s">
        <v>1721</v>
      </c>
      <c r="G178" s="317"/>
      <c r="H178" s="317" t="s">
        <v>1791</v>
      </c>
      <c r="I178" s="317" t="s">
        <v>1792</v>
      </c>
      <c r="J178" s="317">
        <v>1</v>
      </c>
      <c r="K178" s="365"/>
    </row>
    <row r="179" spans="2:11" s="1" customFormat="1" ht="15" customHeight="1">
      <c r="B179" s="342"/>
      <c r="C179" s="317" t="s">
        <v>55</v>
      </c>
      <c r="D179" s="317"/>
      <c r="E179" s="317"/>
      <c r="F179" s="340" t="s">
        <v>1721</v>
      </c>
      <c r="G179" s="317"/>
      <c r="H179" s="317" t="s">
        <v>1793</v>
      </c>
      <c r="I179" s="317" t="s">
        <v>1723</v>
      </c>
      <c r="J179" s="317">
        <v>20</v>
      </c>
      <c r="K179" s="365"/>
    </row>
    <row r="180" spans="2:11" s="1" customFormat="1" ht="15" customHeight="1">
      <c r="B180" s="342"/>
      <c r="C180" s="317" t="s">
        <v>56</v>
      </c>
      <c r="D180" s="317"/>
      <c r="E180" s="317"/>
      <c r="F180" s="340" t="s">
        <v>1721</v>
      </c>
      <c r="G180" s="317"/>
      <c r="H180" s="317" t="s">
        <v>1794</v>
      </c>
      <c r="I180" s="317" t="s">
        <v>1723</v>
      </c>
      <c r="J180" s="317">
        <v>255</v>
      </c>
      <c r="K180" s="365"/>
    </row>
    <row r="181" spans="2:11" s="1" customFormat="1" ht="15" customHeight="1">
      <c r="B181" s="342"/>
      <c r="C181" s="317" t="s">
        <v>202</v>
      </c>
      <c r="D181" s="317"/>
      <c r="E181" s="317"/>
      <c r="F181" s="340" t="s">
        <v>1721</v>
      </c>
      <c r="G181" s="317"/>
      <c r="H181" s="317" t="s">
        <v>1685</v>
      </c>
      <c r="I181" s="317" t="s">
        <v>1723</v>
      </c>
      <c r="J181" s="317">
        <v>10</v>
      </c>
      <c r="K181" s="365"/>
    </row>
    <row r="182" spans="2:11" s="1" customFormat="1" ht="15" customHeight="1">
      <c r="B182" s="342"/>
      <c r="C182" s="317" t="s">
        <v>203</v>
      </c>
      <c r="D182" s="317"/>
      <c r="E182" s="317"/>
      <c r="F182" s="340" t="s">
        <v>1721</v>
      </c>
      <c r="G182" s="317"/>
      <c r="H182" s="317" t="s">
        <v>1795</v>
      </c>
      <c r="I182" s="317" t="s">
        <v>1756</v>
      </c>
      <c r="J182" s="317"/>
      <c r="K182" s="365"/>
    </row>
    <row r="183" spans="2:11" s="1" customFormat="1" ht="15" customHeight="1">
      <c r="B183" s="342"/>
      <c r="C183" s="317" t="s">
        <v>1796</v>
      </c>
      <c r="D183" s="317"/>
      <c r="E183" s="317"/>
      <c r="F183" s="340" t="s">
        <v>1721</v>
      </c>
      <c r="G183" s="317"/>
      <c r="H183" s="317" t="s">
        <v>1797</v>
      </c>
      <c r="I183" s="317" t="s">
        <v>1756</v>
      </c>
      <c r="J183" s="317"/>
      <c r="K183" s="365"/>
    </row>
    <row r="184" spans="2:11" s="1" customFormat="1" ht="15" customHeight="1">
      <c r="B184" s="342"/>
      <c r="C184" s="317" t="s">
        <v>1785</v>
      </c>
      <c r="D184" s="317"/>
      <c r="E184" s="317"/>
      <c r="F184" s="340" t="s">
        <v>1721</v>
      </c>
      <c r="G184" s="317"/>
      <c r="H184" s="317" t="s">
        <v>1798</v>
      </c>
      <c r="I184" s="317" t="s">
        <v>1756</v>
      </c>
      <c r="J184" s="317"/>
      <c r="K184" s="365"/>
    </row>
    <row r="185" spans="2:11" s="1" customFormat="1" ht="15" customHeight="1">
      <c r="B185" s="342"/>
      <c r="C185" s="317" t="s">
        <v>205</v>
      </c>
      <c r="D185" s="317"/>
      <c r="E185" s="317"/>
      <c r="F185" s="340" t="s">
        <v>1727</v>
      </c>
      <c r="G185" s="317"/>
      <c r="H185" s="317" t="s">
        <v>1799</v>
      </c>
      <c r="I185" s="317" t="s">
        <v>1723</v>
      </c>
      <c r="J185" s="317">
        <v>50</v>
      </c>
      <c r="K185" s="365"/>
    </row>
    <row r="186" spans="2:11" s="1" customFormat="1" ht="15" customHeight="1">
      <c r="B186" s="342"/>
      <c r="C186" s="317" t="s">
        <v>1800</v>
      </c>
      <c r="D186" s="317"/>
      <c r="E186" s="317"/>
      <c r="F186" s="340" t="s">
        <v>1727</v>
      </c>
      <c r="G186" s="317"/>
      <c r="H186" s="317" t="s">
        <v>1801</v>
      </c>
      <c r="I186" s="317" t="s">
        <v>1802</v>
      </c>
      <c r="J186" s="317"/>
      <c r="K186" s="365"/>
    </row>
    <row r="187" spans="2:11" s="1" customFormat="1" ht="15" customHeight="1">
      <c r="B187" s="342"/>
      <c r="C187" s="317" t="s">
        <v>1803</v>
      </c>
      <c r="D187" s="317"/>
      <c r="E187" s="317"/>
      <c r="F187" s="340" t="s">
        <v>1727</v>
      </c>
      <c r="G187" s="317"/>
      <c r="H187" s="317" t="s">
        <v>1804</v>
      </c>
      <c r="I187" s="317" t="s">
        <v>1802</v>
      </c>
      <c r="J187" s="317"/>
      <c r="K187" s="365"/>
    </row>
    <row r="188" spans="2:11" s="1" customFormat="1" ht="15" customHeight="1">
      <c r="B188" s="342"/>
      <c r="C188" s="317" t="s">
        <v>1805</v>
      </c>
      <c r="D188" s="317"/>
      <c r="E188" s="317"/>
      <c r="F188" s="340" t="s">
        <v>1727</v>
      </c>
      <c r="G188" s="317"/>
      <c r="H188" s="317" t="s">
        <v>1806</v>
      </c>
      <c r="I188" s="317" t="s">
        <v>1802</v>
      </c>
      <c r="J188" s="317"/>
      <c r="K188" s="365"/>
    </row>
    <row r="189" spans="2:11" s="1" customFormat="1" ht="15" customHeight="1">
      <c r="B189" s="342"/>
      <c r="C189" s="378" t="s">
        <v>1807</v>
      </c>
      <c r="D189" s="317"/>
      <c r="E189" s="317"/>
      <c r="F189" s="340" t="s">
        <v>1727</v>
      </c>
      <c r="G189" s="317"/>
      <c r="H189" s="317" t="s">
        <v>1808</v>
      </c>
      <c r="I189" s="317" t="s">
        <v>1809</v>
      </c>
      <c r="J189" s="379" t="s">
        <v>1810</v>
      </c>
      <c r="K189" s="365"/>
    </row>
    <row r="190" spans="2:11" s="1" customFormat="1" ht="15" customHeight="1">
      <c r="B190" s="342"/>
      <c r="C190" s="378" t="s">
        <v>44</v>
      </c>
      <c r="D190" s="317"/>
      <c r="E190" s="317"/>
      <c r="F190" s="340" t="s">
        <v>1721</v>
      </c>
      <c r="G190" s="317"/>
      <c r="H190" s="314" t="s">
        <v>1811</v>
      </c>
      <c r="I190" s="317" t="s">
        <v>1812</v>
      </c>
      <c r="J190" s="317"/>
      <c r="K190" s="365"/>
    </row>
    <row r="191" spans="2:11" s="1" customFormat="1" ht="15" customHeight="1">
      <c r="B191" s="342"/>
      <c r="C191" s="378" t="s">
        <v>1813</v>
      </c>
      <c r="D191" s="317"/>
      <c r="E191" s="317"/>
      <c r="F191" s="340" t="s">
        <v>1721</v>
      </c>
      <c r="G191" s="317"/>
      <c r="H191" s="317" t="s">
        <v>1814</v>
      </c>
      <c r="I191" s="317" t="s">
        <v>1756</v>
      </c>
      <c r="J191" s="317"/>
      <c r="K191" s="365"/>
    </row>
    <row r="192" spans="2:11" s="1" customFormat="1" ht="15" customHeight="1">
      <c r="B192" s="342"/>
      <c r="C192" s="378" t="s">
        <v>1815</v>
      </c>
      <c r="D192" s="317"/>
      <c r="E192" s="317"/>
      <c r="F192" s="340" t="s">
        <v>1721</v>
      </c>
      <c r="G192" s="317"/>
      <c r="H192" s="317" t="s">
        <v>1816</v>
      </c>
      <c r="I192" s="317" t="s">
        <v>1756</v>
      </c>
      <c r="J192" s="317"/>
      <c r="K192" s="365"/>
    </row>
    <row r="193" spans="2:11" s="1" customFormat="1" ht="15" customHeight="1">
      <c r="B193" s="342"/>
      <c r="C193" s="378" t="s">
        <v>1817</v>
      </c>
      <c r="D193" s="317"/>
      <c r="E193" s="317"/>
      <c r="F193" s="340" t="s">
        <v>1727</v>
      </c>
      <c r="G193" s="317"/>
      <c r="H193" s="317" t="s">
        <v>1818</v>
      </c>
      <c r="I193" s="317" t="s">
        <v>1756</v>
      </c>
      <c r="J193" s="317"/>
      <c r="K193" s="365"/>
    </row>
    <row r="194" spans="2:11" s="1" customFormat="1" ht="15" customHeight="1">
      <c r="B194" s="371"/>
      <c r="C194" s="380"/>
      <c r="D194" s="351"/>
      <c r="E194" s="351"/>
      <c r="F194" s="351"/>
      <c r="G194" s="351"/>
      <c r="H194" s="351"/>
      <c r="I194" s="351"/>
      <c r="J194" s="351"/>
      <c r="K194" s="372"/>
    </row>
    <row r="195" spans="2:11" s="1" customFormat="1" ht="18.75" customHeight="1">
      <c r="B195" s="353"/>
      <c r="C195" s="363"/>
      <c r="D195" s="363"/>
      <c r="E195" s="363"/>
      <c r="F195" s="373"/>
      <c r="G195" s="363"/>
      <c r="H195" s="363"/>
      <c r="I195" s="363"/>
      <c r="J195" s="363"/>
      <c r="K195" s="353"/>
    </row>
    <row r="196" spans="2:11" s="1" customFormat="1" ht="18.75" customHeight="1">
      <c r="B196" s="353"/>
      <c r="C196" s="363"/>
      <c r="D196" s="363"/>
      <c r="E196" s="363"/>
      <c r="F196" s="373"/>
      <c r="G196" s="363"/>
      <c r="H196" s="363"/>
      <c r="I196" s="363"/>
      <c r="J196" s="363"/>
      <c r="K196" s="353"/>
    </row>
    <row r="197" spans="2:11" s="1" customFormat="1" ht="18.75" customHeight="1">
      <c r="B197" s="325"/>
      <c r="C197" s="325"/>
      <c r="D197" s="325"/>
      <c r="E197" s="325"/>
      <c r="F197" s="325"/>
      <c r="G197" s="325"/>
      <c r="H197" s="325"/>
      <c r="I197" s="325"/>
      <c r="J197" s="325"/>
      <c r="K197" s="325"/>
    </row>
    <row r="198" spans="2:11" s="1" customFormat="1" ht="13.5">
      <c r="B198" s="304"/>
      <c r="C198" s="305"/>
      <c r="D198" s="305"/>
      <c r="E198" s="305"/>
      <c r="F198" s="305"/>
      <c r="G198" s="305"/>
      <c r="H198" s="305"/>
      <c r="I198" s="305"/>
      <c r="J198" s="305"/>
      <c r="K198" s="306"/>
    </row>
    <row r="199" spans="2:11" s="1" customFormat="1" ht="21">
      <c r="B199" s="307"/>
      <c r="C199" s="308" t="s">
        <v>1819</v>
      </c>
      <c r="D199" s="308"/>
      <c r="E199" s="308"/>
      <c r="F199" s="308"/>
      <c r="G199" s="308"/>
      <c r="H199" s="308"/>
      <c r="I199" s="308"/>
      <c r="J199" s="308"/>
      <c r="K199" s="309"/>
    </row>
    <row r="200" spans="2:11" s="1" customFormat="1" ht="25.5" customHeight="1">
      <c r="B200" s="307"/>
      <c r="C200" s="381" t="s">
        <v>1820</v>
      </c>
      <c r="D200" s="381"/>
      <c r="E200" s="381"/>
      <c r="F200" s="381" t="s">
        <v>1821</v>
      </c>
      <c r="G200" s="382"/>
      <c r="H200" s="381" t="s">
        <v>1822</v>
      </c>
      <c r="I200" s="381"/>
      <c r="J200" s="381"/>
      <c r="K200" s="309"/>
    </row>
    <row r="201" spans="2:11" s="1" customFormat="1" ht="5.25" customHeight="1">
      <c r="B201" s="342"/>
      <c r="C201" s="337"/>
      <c r="D201" s="337"/>
      <c r="E201" s="337"/>
      <c r="F201" s="337"/>
      <c r="G201" s="363"/>
      <c r="H201" s="337"/>
      <c r="I201" s="337"/>
      <c r="J201" s="337"/>
      <c r="K201" s="365"/>
    </row>
    <row r="202" spans="2:11" s="1" customFormat="1" ht="15" customHeight="1">
      <c r="B202" s="342"/>
      <c r="C202" s="317" t="s">
        <v>1812</v>
      </c>
      <c r="D202" s="317"/>
      <c r="E202" s="317"/>
      <c r="F202" s="340" t="s">
        <v>45</v>
      </c>
      <c r="G202" s="317"/>
      <c r="H202" s="317" t="s">
        <v>1823</v>
      </c>
      <c r="I202" s="317"/>
      <c r="J202" s="317"/>
      <c r="K202" s="365"/>
    </row>
    <row r="203" spans="2:11" s="1" customFormat="1" ht="15" customHeight="1">
      <c r="B203" s="342"/>
      <c r="C203" s="317"/>
      <c r="D203" s="317"/>
      <c r="E203" s="317"/>
      <c r="F203" s="340" t="s">
        <v>46</v>
      </c>
      <c r="G203" s="317"/>
      <c r="H203" s="317" t="s">
        <v>1824</v>
      </c>
      <c r="I203" s="317"/>
      <c r="J203" s="317"/>
      <c r="K203" s="365"/>
    </row>
    <row r="204" spans="2:11" s="1" customFormat="1" ht="15" customHeight="1">
      <c r="B204" s="342"/>
      <c r="C204" s="317"/>
      <c r="D204" s="317"/>
      <c r="E204" s="317"/>
      <c r="F204" s="340" t="s">
        <v>49</v>
      </c>
      <c r="G204" s="317"/>
      <c r="H204" s="317" t="s">
        <v>1825</v>
      </c>
      <c r="I204" s="317"/>
      <c r="J204" s="317"/>
      <c r="K204" s="365"/>
    </row>
    <row r="205" spans="2:11" s="1" customFormat="1" ht="15" customHeight="1">
      <c r="B205" s="342"/>
      <c r="C205" s="317"/>
      <c r="D205" s="317"/>
      <c r="E205" s="317"/>
      <c r="F205" s="340" t="s">
        <v>47</v>
      </c>
      <c r="G205" s="317"/>
      <c r="H205" s="317" t="s">
        <v>1826</v>
      </c>
      <c r="I205" s="317"/>
      <c r="J205" s="317"/>
      <c r="K205" s="365"/>
    </row>
    <row r="206" spans="2:11" s="1" customFormat="1" ht="15" customHeight="1">
      <c r="B206" s="342"/>
      <c r="C206" s="317"/>
      <c r="D206" s="317"/>
      <c r="E206" s="317"/>
      <c r="F206" s="340" t="s">
        <v>48</v>
      </c>
      <c r="G206" s="317"/>
      <c r="H206" s="317" t="s">
        <v>1827</v>
      </c>
      <c r="I206" s="317"/>
      <c r="J206" s="317"/>
      <c r="K206" s="365"/>
    </row>
    <row r="207" spans="2:11" s="1" customFormat="1" ht="15" customHeight="1">
      <c r="B207" s="342"/>
      <c r="C207" s="317"/>
      <c r="D207" s="317"/>
      <c r="E207" s="317"/>
      <c r="F207" s="340"/>
      <c r="G207" s="317"/>
      <c r="H207" s="317"/>
      <c r="I207" s="317"/>
      <c r="J207" s="317"/>
      <c r="K207" s="365"/>
    </row>
    <row r="208" spans="2:11" s="1" customFormat="1" ht="15" customHeight="1">
      <c r="B208" s="342"/>
      <c r="C208" s="317" t="s">
        <v>1768</v>
      </c>
      <c r="D208" s="317"/>
      <c r="E208" s="317"/>
      <c r="F208" s="340" t="s">
        <v>81</v>
      </c>
      <c r="G208" s="317"/>
      <c r="H208" s="317" t="s">
        <v>1828</v>
      </c>
      <c r="I208" s="317"/>
      <c r="J208" s="317"/>
      <c r="K208" s="365"/>
    </row>
    <row r="209" spans="2:11" s="1" customFormat="1" ht="15" customHeight="1">
      <c r="B209" s="342"/>
      <c r="C209" s="317"/>
      <c r="D209" s="317"/>
      <c r="E209" s="317"/>
      <c r="F209" s="340" t="s">
        <v>1666</v>
      </c>
      <c r="G209" s="317"/>
      <c r="H209" s="317" t="s">
        <v>1667</v>
      </c>
      <c r="I209" s="317"/>
      <c r="J209" s="317"/>
      <c r="K209" s="365"/>
    </row>
    <row r="210" spans="2:11" s="1" customFormat="1" ht="15" customHeight="1">
      <c r="B210" s="342"/>
      <c r="C210" s="317"/>
      <c r="D210" s="317"/>
      <c r="E210" s="317"/>
      <c r="F210" s="340" t="s">
        <v>1664</v>
      </c>
      <c r="G210" s="317"/>
      <c r="H210" s="317" t="s">
        <v>1829</v>
      </c>
      <c r="I210" s="317"/>
      <c r="J210" s="317"/>
      <c r="K210" s="365"/>
    </row>
    <row r="211" spans="2:11" s="1" customFormat="1" ht="15" customHeight="1">
      <c r="B211" s="383"/>
      <c r="C211" s="317"/>
      <c r="D211" s="317"/>
      <c r="E211" s="317"/>
      <c r="F211" s="340" t="s">
        <v>90</v>
      </c>
      <c r="G211" s="378"/>
      <c r="H211" s="369" t="s">
        <v>1668</v>
      </c>
      <c r="I211" s="369"/>
      <c r="J211" s="369"/>
      <c r="K211" s="384"/>
    </row>
    <row r="212" spans="2:11" s="1" customFormat="1" ht="15" customHeight="1">
      <c r="B212" s="383"/>
      <c r="C212" s="317"/>
      <c r="D212" s="317"/>
      <c r="E212" s="317"/>
      <c r="F212" s="340" t="s">
        <v>1502</v>
      </c>
      <c r="G212" s="378"/>
      <c r="H212" s="369" t="s">
        <v>1830</v>
      </c>
      <c r="I212" s="369"/>
      <c r="J212" s="369"/>
      <c r="K212" s="384"/>
    </row>
    <row r="213" spans="2:11" s="1" customFormat="1" ht="15" customHeight="1">
      <c r="B213" s="383"/>
      <c r="C213" s="317"/>
      <c r="D213" s="317"/>
      <c r="E213" s="317"/>
      <c r="F213" s="340"/>
      <c r="G213" s="378"/>
      <c r="H213" s="369"/>
      <c r="I213" s="369"/>
      <c r="J213" s="369"/>
      <c r="K213" s="384"/>
    </row>
    <row r="214" spans="2:11" s="1" customFormat="1" ht="15" customHeight="1">
      <c r="B214" s="383"/>
      <c r="C214" s="317" t="s">
        <v>1792</v>
      </c>
      <c r="D214" s="317"/>
      <c r="E214" s="317"/>
      <c r="F214" s="340">
        <v>1</v>
      </c>
      <c r="G214" s="378"/>
      <c r="H214" s="369" t="s">
        <v>1831</v>
      </c>
      <c r="I214" s="369"/>
      <c r="J214" s="369"/>
      <c r="K214" s="384"/>
    </row>
    <row r="215" spans="2:11" s="1" customFormat="1" ht="15" customHeight="1">
      <c r="B215" s="383"/>
      <c r="C215" s="317"/>
      <c r="D215" s="317"/>
      <c r="E215" s="317"/>
      <c r="F215" s="340">
        <v>2</v>
      </c>
      <c r="G215" s="378"/>
      <c r="H215" s="369" t="s">
        <v>1832</v>
      </c>
      <c r="I215" s="369"/>
      <c r="J215" s="369"/>
      <c r="K215" s="384"/>
    </row>
    <row r="216" spans="2:11" s="1" customFormat="1" ht="15" customHeight="1">
      <c r="B216" s="383"/>
      <c r="C216" s="317"/>
      <c r="D216" s="317"/>
      <c r="E216" s="317"/>
      <c r="F216" s="340">
        <v>3</v>
      </c>
      <c r="G216" s="378"/>
      <c r="H216" s="369" t="s">
        <v>1833</v>
      </c>
      <c r="I216" s="369"/>
      <c r="J216" s="369"/>
      <c r="K216" s="384"/>
    </row>
    <row r="217" spans="2:11" s="1" customFormat="1" ht="15" customHeight="1">
      <c r="B217" s="383"/>
      <c r="C217" s="317"/>
      <c r="D217" s="317"/>
      <c r="E217" s="317"/>
      <c r="F217" s="340">
        <v>4</v>
      </c>
      <c r="G217" s="378"/>
      <c r="H217" s="369" t="s">
        <v>1834</v>
      </c>
      <c r="I217" s="369"/>
      <c r="J217" s="369"/>
      <c r="K217" s="384"/>
    </row>
    <row r="218" spans="2:11" s="1" customFormat="1" ht="12.75" customHeight="1">
      <c r="B218" s="385"/>
      <c r="C218" s="386"/>
      <c r="D218" s="386"/>
      <c r="E218" s="386"/>
      <c r="F218" s="386"/>
      <c r="G218" s="386"/>
      <c r="H218" s="386"/>
      <c r="I218" s="386"/>
      <c r="J218" s="386"/>
      <c r="K218" s="38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DESKTOP-JCK6SLS\Uzivatel</dc:creator>
  <cp:keywords/>
  <dc:description/>
  <cp:lastModifiedBy>DESKTOP-JCK6SLS\Uzivatel</cp:lastModifiedBy>
  <dcterms:created xsi:type="dcterms:W3CDTF">2023-08-28T11:22:51Z</dcterms:created>
  <dcterms:modified xsi:type="dcterms:W3CDTF">2023-08-28T11:23:01Z</dcterms:modified>
  <cp:category/>
  <cp:version/>
  <cp:contentType/>
  <cp:contentStatus/>
</cp:coreProperties>
</file>