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5" yWindow="-125" windowWidth="19421" windowHeight="11019" activeTab="3"/>
  </bookViews>
  <sheets>
    <sheet name="Pokyny pro vyplnění" sheetId="11" r:id="rId1"/>
    <sheet name="Stavba" sheetId="1" r:id="rId2"/>
    <sheet name="VzorPolozky" sheetId="10" state="hidden" r:id="rId3"/>
    <sheet name="SO08 00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'SO08 003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'SO08 003 Pol'!$A$1:$S$178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49" i="1"/>
  <c r="G9" i="12"/>
  <c r="G8" i="12" s="1"/>
  <c r="I9" i="12"/>
  <c r="I8" i="12" s="1"/>
  <c r="K9" i="12"/>
  <c r="K8" i="12" s="1"/>
  <c r="O9" i="12"/>
  <c r="O8" i="12" s="1"/>
  <c r="Q9" i="12"/>
  <c r="Q8" i="12" s="1"/>
  <c r="V9" i="12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22" i="12"/>
  <c r="I22" i="12"/>
  <c r="K22" i="12"/>
  <c r="M22" i="12"/>
  <c r="O22" i="12"/>
  <c r="Q22" i="12"/>
  <c r="V22" i="12"/>
  <c r="G24" i="12"/>
  <c r="I24" i="12"/>
  <c r="K24" i="12"/>
  <c r="M24" i="12"/>
  <c r="O24" i="12"/>
  <c r="Q24" i="12"/>
  <c r="V24" i="12"/>
  <c r="V8" i="12" s="1"/>
  <c r="G27" i="12"/>
  <c r="I27" i="12"/>
  <c r="K27" i="12"/>
  <c r="M27" i="12"/>
  <c r="O27" i="12"/>
  <c r="Q27" i="12"/>
  <c r="V27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4" i="12"/>
  <c r="M34" i="12" s="1"/>
  <c r="I34" i="12"/>
  <c r="K34" i="12"/>
  <c r="O34" i="12"/>
  <c r="Q34" i="12"/>
  <c r="V34" i="12"/>
  <c r="G36" i="12"/>
  <c r="I36" i="12"/>
  <c r="K36" i="12"/>
  <c r="M36" i="12"/>
  <c r="O36" i="12"/>
  <c r="Q36" i="12"/>
  <c r="V36" i="12"/>
  <c r="G42" i="12"/>
  <c r="I42" i="12"/>
  <c r="K42" i="12"/>
  <c r="M42" i="12"/>
  <c r="O42" i="12"/>
  <c r="Q42" i="12"/>
  <c r="V42" i="12"/>
  <c r="G43" i="12"/>
  <c r="I43" i="12"/>
  <c r="K43" i="12"/>
  <c r="M43" i="12"/>
  <c r="O43" i="12"/>
  <c r="Q43" i="12"/>
  <c r="V43" i="12"/>
  <c r="G45" i="12"/>
  <c r="I45" i="12"/>
  <c r="K45" i="12"/>
  <c r="M45" i="12"/>
  <c r="O45" i="12"/>
  <c r="Q45" i="12"/>
  <c r="V45" i="12"/>
  <c r="G47" i="12"/>
  <c r="M47" i="12" s="1"/>
  <c r="I47" i="12"/>
  <c r="K47" i="12"/>
  <c r="O47" i="12"/>
  <c r="Q47" i="12"/>
  <c r="V47" i="12"/>
  <c r="G50" i="12"/>
  <c r="I50" i="1" s="1"/>
  <c r="I16" i="1" s="1"/>
  <c r="Q50" i="12"/>
  <c r="V50" i="12"/>
  <c r="G51" i="12"/>
  <c r="M51" i="12" s="1"/>
  <c r="M50" i="12" s="1"/>
  <c r="I51" i="12"/>
  <c r="I50" i="12" s="1"/>
  <c r="K51" i="12"/>
  <c r="K50" i="12" s="1"/>
  <c r="O51" i="12"/>
  <c r="O50" i="12" s="1"/>
  <c r="Q51" i="12"/>
  <c r="V51" i="12"/>
  <c r="G53" i="12"/>
  <c r="M53" i="12" s="1"/>
  <c r="I53" i="12"/>
  <c r="K53" i="12"/>
  <c r="O53" i="12"/>
  <c r="Q53" i="12"/>
  <c r="V53" i="12"/>
  <c r="G55" i="12"/>
  <c r="M55" i="12"/>
  <c r="G56" i="12"/>
  <c r="I56" i="12"/>
  <c r="I55" i="12" s="1"/>
  <c r="K56" i="12"/>
  <c r="K55" i="12" s="1"/>
  <c r="M56" i="12"/>
  <c r="O56" i="12"/>
  <c r="O55" i="12" s="1"/>
  <c r="Q56" i="12"/>
  <c r="Q55" i="12" s="1"/>
  <c r="V56" i="12"/>
  <c r="V55" i="12" s="1"/>
  <c r="G63" i="12"/>
  <c r="K63" i="12"/>
  <c r="Q63" i="12"/>
  <c r="G64" i="12"/>
  <c r="I64" i="12"/>
  <c r="I63" i="12" s="1"/>
  <c r="K64" i="12"/>
  <c r="M64" i="12"/>
  <c r="M63" i="12" s="1"/>
  <c r="O64" i="12"/>
  <c r="O63" i="12" s="1"/>
  <c r="Q64" i="12"/>
  <c r="V64" i="12"/>
  <c r="V63" i="12" s="1"/>
  <c r="G68" i="12"/>
  <c r="M68" i="12" s="1"/>
  <c r="I68" i="12"/>
  <c r="K68" i="12"/>
  <c r="O68" i="12"/>
  <c r="Q68" i="12"/>
  <c r="V68" i="12"/>
  <c r="Q70" i="12"/>
  <c r="G71" i="12"/>
  <c r="M71" i="12" s="1"/>
  <c r="I71" i="12"/>
  <c r="I70" i="12" s="1"/>
  <c r="K71" i="12"/>
  <c r="K70" i="12" s="1"/>
  <c r="O71" i="12"/>
  <c r="O70" i="12" s="1"/>
  <c r="Q71" i="12"/>
  <c r="V71" i="12"/>
  <c r="V70" i="12" s="1"/>
  <c r="G72" i="12"/>
  <c r="M72" i="12" s="1"/>
  <c r="I72" i="12"/>
  <c r="K72" i="12"/>
  <c r="O72" i="12"/>
  <c r="Q72" i="12"/>
  <c r="V72" i="12"/>
  <c r="G75" i="12"/>
  <c r="G70" i="12" s="1"/>
  <c r="I75" i="12"/>
  <c r="K75" i="12"/>
  <c r="O75" i="12"/>
  <c r="Q75" i="12"/>
  <c r="V75" i="12"/>
  <c r="I77" i="12"/>
  <c r="O77" i="12"/>
  <c r="G78" i="12"/>
  <c r="G77" i="12" s="1"/>
  <c r="I78" i="12"/>
  <c r="K78" i="12"/>
  <c r="K77" i="12" s="1"/>
  <c r="O78" i="12"/>
  <c r="Q78" i="12"/>
  <c r="Q77" i="12" s="1"/>
  <c r="V78" i="12"/>
  <c r="V77" i="12" s="1"/>
  <c r="G80" i="12"/>
  <c r="I80" i="12"/>
  <c r="K80" i="12"/>
  <c r="M80" i="12"/>
  <c r="O80" i="12"/>
  <c r="Q80" i="12"/>
  <c r="V80" i="12"/>
  <c r="O82" i="12"/>
  <c r="G83" i="12"/>
  <c r="G82" i="12" s="1"/>
  <c r="I83" i="12"/>
  <c r="I82" i="12" s="1"/>
  <c r="K83" i="12"/>
  <c r="O83" i="12"/>
  <c r="Q83" i="12"/>
  <c r="Q82" i="12" s="1"/>
  <c r="V83" i="12"/>
  <c r="V82" i="12" s="1"/>
  <c r="G85" i="12"/>
  <c r="M85" i="12" s="1"/>
  <c r="I85" i="12"/>
  <c r="K85" i="12"/>
  <c r="K82" i="12" s="1"/>
  <c r="O85" i="12"/>
  <c r="Q85" i="12"/>
  <c r="V85" i="12"/>
  <c r="G87" i="12"/>
  <c r="G88" i="12"/>
  <c r="M88" i="12" s="1"/>
  <c r="M87" i="12" s="1"/>
  <c r="I88" i="12"/>
  <c r="I87" i="12" s="1"/>
  <c r="K88" i="12"/>
  <c r="O88" i="12"/>
  <c r="O87" i="12" s="1"/>
  <c r="Q88" i="12"/>
  <c r="V88" i="12"/>
  <c r="V87" i="12" s="1"/>
  <c r="G90" i="12"/>
  <c r="I90" i="12"/>
  <c r="K90" i="12"/>
  <c r="K87" i="12" s="1"/>
  <c r="M90" i="12"/>
  <c r="O90" i="12"/>
  <c r="Q90" i="12"/>
  <c r="Q87" i="12" s="1"/>
  <c r="V90" i="12"/>
  <c r="G92" i="12"/>
  <c r="I92" i="12"/>
  <c r="K92" i="12"/>
  <c r="M92" i="12"/>
  <c r="O92" i="12"/>
  <c r="Q92" i="12"/>
  <c r="V92" i="12"/>
  <c r="I94" i="12"/>
  <c r="O94" i="12"/>
  <c r="V94" i="12"/>
  <c r="G95" i="12"/>
  <c r="G94" i="12" s="1"/>
  <c r="I95" i="12"/>
  <c r="K95" i="12"/>
  <c r="K94" i="12" s="1"/>
  <c r="O95" i="12"/>
  <c r="Q95" i="12"/>
  <c r="Q94" i="12" s="1"/>
  <c r="V95" i="12"/>
  <c r="G97" i="12"/>
  <c r="M97" i="12"/>
  <c r="Q97" i="12"/>
  <c r="V97" i="12"/>
  <c r="G98" i="12"/>
  <c r="I98" i="12"/>
  <c r="I97" i="12" s="1"/>
  <c r="K98" i="12"/>
  <c r="K97" i="12" s="1"/>
  <c r="M98" i="12"/>
  <c r="O98" i="12"/>
  <c r="O97" i="12" s="1"/>
  <c r="Q98" i="12"/>
  <c r="V98" i="12"/>
  <c r="G100" i="12"/>
  <c r="G101" i="12"/>
  <c r="M101" i="12" s="1"/>
  <c r="M100" i="12" s="1"/>
  <c r="I101" i="12"/>
  <c r="I100" i="12" s="1"/>
  <c r="K101" i="12"/>
  <c r="O101" i="12"/>
  <c r="O100" i="12" s="1"/>
  <c r="Q101" i="12"/>
  <c r="V101" i="12"/>
  <c r="V100" i="12" s="1"/>
  <c r="G102" i="12"/>
  <c r="I102" i="12"/>
  <c r="K102" i="12"/>
  <c r="K100" i="12" s="1"/>
  <c r="M102" i="12"/>
  <c r="O102" i="12"/>
  <c r="Q102" i="12"/>
  <c r="Q100" i="12" s="1"/>
  <c r="V102" i="12"/>
  <c r="K103" i="12"/>
  <c r="G104" i="12"/>
  <c r="I104" i="12"/>
  <c r="I103" i="12" s="1"/>
  <c r="K104" i="12"/>
  <c r="M104" i="12"/>
  <c r="O104" i="12"/>
  <c r="O103" i="12" s="1"/>
  <c r="Q104" i="12"/>
  <c r="V104" i="12"/>
  <c r="V103" i="12" s="1"/>
  <c r="G106" i="12"/>
  <c r="M106" i="12" s="1"/>
  <c r="I106" i="12"/>
  <c r="K106" i="12"/>
  <c r="O106" i="12"/>
  <c r="Q106" i="12"/>
  <c r="Q103" i="12" s="1"/>
  <c r="V106" i="12"/>
  <c r="G107" i="12"/>
  <c r="G103" i="12" s="1"/>
  <c r="I107" i="12"/>
  <c r="K107" i="12"/>
  <c r="O107" i="12"/>
  <c r="Q107" i="12"/>
  <c r="V107" i="12"/>
  <c r="O109" i="12"/>
  <c r="V109" i="12"/>
  <c r="G110" i="12"/>
  <c r="M110" i="12" s="1"/>
  <c r="M109" i="12" s="1"/>
  <c r="I110" i="12"/>
  <c r="I109" i="12" s="1"/>
  <c r="K110" i="12"/>
  <c r="K109" i="12" s="1"/>
  <c r="O110" i="12"/>
  <c r="Q110" i="12"/>
  <c r="Q109" i="12" s="1"/>
  <c r="V110" i="12"/>
  <c r="G111" i="12"/>
  <c r="M111" i="12" s="1"/>
  <c r="I111" i="12"/>
  <c r="K111" i="12"/>
  <c r="O111" i="12"/>
  <c r="Q111" i="12"/>
  <c r="V111" i="12"/>
  <c r="I112" i="12"/>
  <c r="K112" i="12"/>
  <c r="G113" i="12"/>
  <c r="G112" i="12" s="1"/>
  <c r="I113" i="12"/>
  <c r="K113" i="12"/>
  <c r="M113" i="12"/>
  <c r="O113" i="12"/>
  <c r="O112" i="12" s="1"/>
  <c r="Q113" i="12"/>
  <c r="Q112" i="12" s="1"/>
  <c r="V113" i="12"/>
  <c r="V112" i="12" s="1"/>
  <c r="G115" i="12"/>
  <c r="I115" i="12"/>
  <c r="K115" i="12"/>
  <c r="M115" i="12"/>
  <c r="O115" i="12"/>
  <c r="Q115" i="12"/>
  <c r="V115" i="12"/>
  <c r="G120" i="12"/>
  <c r="M120" i="12" s="1"/>
  <c r="I120" i="12"/>
  <c r="K120" i="12"/>
  <c r="O120" i="12"/>
  <c r="Q120" i="12"/>
  <c r="V120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G127" i="12"/>
  <c r="M127" i="12" s="1"/>
  <c r="M126" i="12" s="1"/>
  <c r="I127" i="12"/>
  <c r="I126" i="12" s="1"/>
  <c r="K127" i="12"/>
  <c r="K126" i="12" s="1"/>
  <c r="O127" i="12"/>
  <c r="O126" i="12" s="1"/>
  <c r="Q127" i="12"/>
  <c r="V127" i="12"/>
  <c r="V126" i="12" s="1"/>
  <c r="G131" i="12"/>
  <c r="I131" i="12"/>
  <c r="K131" i="12"/>
  <c r="M131" i="12"/>
  <c r="O131" i="12"/>
  <c r="Q131" i="12"/>
  <c r="V131" i="12"/>
  <c r="G136" i="12"/>
  <c r="I136" i="12"/>
  <c r="K136" i="12"/>
  <c r="M136" i="12"/>
  <c r="O136" i="12"/>
  <c r="Q136" i="12"/>
  <c r="Q126" i="12" s="1"/>
  <c r="V136" i="12"/>
  <c r="G137" i="12"/>
  <c r="I137" i="12"/>
  <c r="K137" i="12"/>
  <c r="M137" i="12"/>
  <c r="O137" i="12"/>
  <c r="Q137" i="12"/>
  <c r="V137" i="12"/>
  <c r="O138" i="12"/>
  <c r="Q138" i="12"/>
  <c r="G139" i="12"/>
  <c r="G138" i="12" s="1"/>
  <c r="I139" i="12"/>
  <c r="I138" i="12" s="1"/>
  <c r="K139" i="12"/>
  <c r="M139" i="12"/>
  <c r="O139" i="12"/>
  <c r="Q139" i="12"/>
  <c r="V139" i="12"/>
  <c r="V138" i="12" s="1"/>
  <c r="G141" i="12"/>
  <c r="M141" i="12" s="1"/>
  <c r="I141" i="12"/>
  <c r="K141" i="12"/>
  <c r="O141" i="12"/>
  <c r="Q141" i="12"/>
  <c r="V141" i="12"/>
  <c r="G142" i="12"/>
  <c r="M142" i="12" s="1"/>
  <c r="I142" i="12"/>
  <c r="K142" i="12"/>
  <c r="K138" i="12" s="1"/>
  <c r="O142" i="12"/>
  <c r="Q142" i="12"/>
  <c r="V142" i="12"/>
  <c r="G143" i="12"/>
  <c r="M143" i="12" s="1"/>
  <c r="I143" i="12"/>
  <c r="K143" i="12"/>
  <c r="O143" i="12"/>
  <c r="Q143" i="12"/>
  <c r="V143" i="12"/>
  <c r="G145" i="12"/>
  <c r="I145" i="12"/>
  <c r="K145" i="12"/>
  <c r="M145" i="12"/>
  <c r="O145" i="12"/>
  <c r="Q145" i="12"/>
  <c r="V145" i="12"/>
  <c r="G146" i="12"/>
  <c r="I146" i="12"/>
  <c r="K146" i="12"/>
  <c r="M146" i="12"/>
  <c r="O146" i="12"/>
  <c r="Q146" i="12"/>
  <c r="V146" i="12"/>
  <c r="I147" i="12"/>
  <c r="O147" i="12"/>
  <c r="G148" i="12"/>
  <c r="G147" i="12" s="1"/>
  <c r="I148" i="12"/>
  <c r="K148" i="12"/>
  <c r="K147" i="12" s="1"/>
  <c r="O148" i="12"/>
  <c r="Q148" i="12"/>
  <c r="Q147" i="12" s="1"/>
  <c r="V148" i="12"/>
  <c r="V147" i="12" s="1"/>
  <c r="V149" i="12"/>
  <c r="G150" i="12"/>
  <c r="G149" i="12" s="1"/>
  <c r="I150" i="12"/>
  <c r="I149" i="12" s="1"/>
  <c r="K150" i="12"/>
  <c r="K149" i="12" s="1"/>
  <c r="O150" i="12"/>
  <c r="O149" i="12" s="1"/>
  <c r="Q150" i="12"/>
  <c r="V150" i="12"/>
  <c r="G151" i="12"/>
  <c r="M151" i="12" s="1"/>
  <c r="I151" i="12"/>
  <c r="K151" i="12"/>
  <c r="O151" i="12"/>
  <c r="Q151" i="12"/>
  <c r="V151" i="12"/>
  <c r="G152" i="12"/>
  <c r="M152" i="12" s="1"/>
  <c r="I152" i="12"/>
  <c r="K152" i="12"/>
  <c r="O152" i="12"/>
  <c r="Q152" i="12"/>
  <c r="V152" i="12"/>
  <c r="G154" i="12"/>
  <c r="I154" i="12"/>
  <c r="K154" i="12"/>
  <c r="M154" i="12"/>
  <c r="O154" i="12"/>
  <c r="Q154" i="12"/>
  <c r="V154" i="12"/>
  <c r="G155" i="12"/>
  <c r="I155" i="12"/>
  <c r="K155" i="12"/>
  <c r="M155" i="12"/>
  <c r="O155" i="12"/>
  <c r="Q155" i="12"/>
  <c r="V155" i="12"/>
  <c r="G156" i="12"/>
  <c r="I156" i="12"/>
  <c r="K156" i="12"/>
  <c r="M156" i="12"/>
  <c r="O156" i="12"/>
  <c r="Q156" i="12"/>
  <c r="Q149" i="12" s="1"/>
  <c r="V156" i="12"/>
  <c r="O157" i="12"/>
  <c r="Q157" i="12"/>
  <c r="G158" i="12"/>
  <c r="G157" i="12" s="1"/>
  <c r="I158" i="12"/>
  <c r="I157" i="12" s="1"/>
  <c r="K158" i="12"/>
  <c r="O158" i="12"/>
  <c r="Q158" i="12"/>
  <c r="V158" i="12"/>
  <c r="V157" i="12" s="1"/>
  <c r="G159" i="12"/>
  <c r="M159" i="12" s="1"/>
  <c r="I159" i="12"/>
  <c r="K159" i="12"/>
  <c r="O159" i="12"/>
  <c r="Q159" i="12"/>
  <c r="V159" i="12"/>
  <c r="G161" i="12"/>
  <c r="M161" i="12" s="1"/>
  <c r="I161" i="12"/>
  <c r="K161" i="12"/>
  <c r="K157" i="12" s="1"/>
  <c r="O161" i="12"/>
  <c r="Q161" i="12"/>
  <c r="V161" i="12"/>
  <c r="G163" i="12"/>
  <c r="I163" i="12"/>
  <c r="G164" i="12"/>
  <c r="I164" i="12"/>
  <c r="K164" i="12"/>
  <c r="K163" i="12" s="1"/>
  <c r="M164" i="12"/>
  <c r="M163" i="12" s="1"/>
  <c r="O164" i="12"/>
  <c r="O163" i="12" s="1"/>
  <c r="Q164" i="12"/>
  <c r="Q163" i="12" s="1"/>
  <c r="V164" i="12"/>
  <c r="G165" i="12"/>
  <c r="I165" i="12"/>
  <c r="K165" i="12"/>
  <c r="M165" i="12"/>
  <c r="O165" i="12"/>
  <c r="Q165" i="12"/>
  <c r="V165" i="12"/>
  <c r="G166" i="12"/>
  <c r="I166" i="12"/>
  <c r="K166" i="12"/>
  <c r="M166" i="12"/>
  <c r="O166" i="12"/>
  <c r="Q166" i="12"/>
  <c r="V166" i="12"/>
  <c r="V163" i="12" s="1"/>
  <c r="AE168" i="12"/>
  <c r="F41" i="1" s="1"/>
  <c r="I20" i="1"/>
  <c r="I19" i="1"/>
  <c r="I18" i="1"/>
  <c r="I17" i="1"/>
  <c r="H42" i="1"/>
  <c r="J28" i="1"/>
  <c r="J26" i="1"/>
  <c r="G38" i="1"/>
  <c r="F38" i="1"/>
  <c r="J23" i="1"/>
  <c r="J24" i="1"/>
  <c r="J25" i="1"/>
  <c r="J27" i="1"/>
  <c r="E24" i="1"/>
  <c r="G24" i="1"/>
  <c r="E26" i="1"/>
  <c r="G26" i="1"/>
  <c r="F40" i="1" l="1"/>
  <c r="G168" i="12"/>
  <c r="F39" i="1"/>
  <c r="I69" i="1"/>
  <c r="J60" i="1" s="1"/>
  <c r="M112" i="12"/>
  <c r="M138" i="12"/>
  <c r="M103" i="12"/>
  <c r="G109" i="12"/>
  <c r="M78" i="12"/>
  <c r="M77" i="12" s="1"/>
  <c r="M148" i="12"/>
  <c r="M147" i="12" s="1"/>
  <c r="M95" i="12"/>
  <c r="M94" i="12" s="1"/>
  <c r="M158" i="12"/>
  <c r="M157" i="12" s="1"/>
  <c r="M107" i="12"/>
  <c r="M83" i="12"/>
  <c r="M82" i="12" s="1"/>
  <c r="AF168" i="12"/>
  <c r="M150" i="12"/>
  <c r="M149" i="12" s="1"/>
  <c r="M9" i="12"/>
  <c r="M8" i="12" s="1"/>
  <c r="M75" i="12"/>
  <c r="M70" i="12" s="1"/>
  <c r="I21" i="1"/>
  <c r="I39" i="1" l="1"/>
  <c r="I42" i="1" s="1"/>
  <c r="F42" i="1"/>
  <c r="G23" i="1" s="1"/>
  <c r="A27" i="1" s="1"/>
  <c r="G41" i="1"/>
  <c r="I41" i="1" s="1"/>
  <c r="G39" i="1"/>
  <c r="G42" i="1" s="1"/>
  <c r="G25" i="1" s="1"/>
  <c r="G40" i="1"/>
  <c r="I40" i="1" s="1"/>
  <c r="J59" i="1"/>
  <c r="J62" i="1"/>
  <c r="J57" i="1"/>
  <c r="J63" i="1"/>
  <c r="J67" i="1"/>
  <c r="J51" i="1"/>
  <c r="J55" i="1"/>
  <c r="J66" i="1"/>
  <c r="J49" i="1"/>
  <c r="J58" i="1"/>
  <c r="J54" i="1"/>
  <c r="J64" i="1"/>
  <c r="J52" i="1"/>
  <c r="J61" i="1"/>
  <c r="J68" i="1"/>
  <c r="J50" i="1"/>
  <c r="J65" i="1"/>
  <c r="J56" i="1"/>
  <c r="J53" i="1"/>
  <c r="G28" i="1"/>
  <c r="G27" i="1" s="1"/>
  <c r="G29" i="1" s="1"/>
  <c r="A28" i="1"/>
  <c r="J39" i="1" l="1"/>
  <c r="J42" i="1" s="1"/>
  <c r="J41" i="1"/>
  <c r="J40" i="1"/>
  <c r="J6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klimes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<sst xmlns="http://schemas.openxmlformats.org/spreadsheetml/2006/main" count="949" uniqueCount="363">
  <si>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</si>
  <si>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</si>
  <si>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</si>
  <si>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</si>
  <si>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</si>
  <si>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</si>
  <si>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</si>
  <si>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</si>
  <si>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</si>
  <si>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</si>
  <si>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</si>
  <si>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</si>
  <si>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</si>
  <si>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</si>
  <si>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</si>
  <si>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</si>
  <si>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</si>
  <si>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</si>
  <si>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</si>
  <si>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</si>
  <si>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</si>
  <si>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</si>
  <si>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</si>
  <si>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</si>
  <si>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</si>
  <si>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</si>
  <si>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</si>
  <si>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</si>
  <si>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</si>
  <si>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</si>
  <si>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</si>
  <si>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</si>
  <si>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</si>
  <si>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</si>
  <si>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</si>
  <si>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</si>
  <si>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</si>
  <si>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</si>
  <si>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</si>
  <si>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</si>
  <si>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</si>
  <si>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</si>
  <si>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</si>
  <si>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003</t>
  </si>
  <si>
    <t>Odizolování zdiva + Oprava omítek suterén</t>
  </si>
  <si>
    <t>SO08</t>
  </si>
  <si>
    <t>LDN - Pavilon č.07</t>
  </si>
  <si>
    <t>Objekt:</t>
  </si>
  <si>
    <t>Rozpočet:</t>
  </si>
  <si>
    <t>Atelier23</t>
  </si>
  <si>
    <t>20210610</t>
  </si>
  <si>
    <t>Nemocnice Nové Město na Moravě</t>
  </si>
  <si>
    <t>Nemocnice Nové Město na Moravě, příspěvková organizace</t>
  </si>
  <si>
    <t>Žďárská 610</t>
  </si>
  <si>
    <t>Nové Město na Moravě</t>
  </si>
  <si>
    <t>59231</t>
  </si>
  <si>
    <t>00842001</t>
  </si>
  <si>
    <t>CZ00842001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</si>
  <si>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</si>
  <si>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</si>
  <si>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</si>
  <si>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</si>
  <si>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</si>
  <si>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</si>
  <si>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</si>
  <si>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</si>
  <si>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</si>
  <si>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</si>
  <si>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</si>
  <si>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</si>
  <si>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</si>
  <si>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6</t>
  </si>
  <si>
    <t>Úpravy povrchu, podlahy</t>
  </si>
  <si>
    <t>62</t>
  </si>
  <si>
    <t>Úpravy povrchů vnější</t>
  </si>
  <si>
    <t>63</t>
  </si>
  <si>
    <t>Podlahy a podlahové konstrukce</t>
  </si>
  <si>
    <t>8</t>
  </si>
  <si>
    <t>Trubní vedení</t>
  </si>
  <si>
    <t>900</t>
  </si>
  <si>
    <t>HZS</t>
  </si>
  <si>
    <t>94</t>
  </si>
  <si>
    <t>Lešení a stavební výtahy</t>
  </si>
  <si>
    <t>95</t>
  </si>
  <si>
    <t>Dokončovací konstrukce na pozemních stavbách</t>
  </si>
  <si>
    <t>97</t>
  </si>
  <si>
    <t>Přesuny suti a vybouraných hmot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</si>
  <si>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</si>
  <si>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</si>
  <si>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</si>
  <si>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</si>
  <si>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</si>
  <si>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</si>
  <si>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</si>
  <si>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</si>
  <si>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784</t>
  </si>
  <si>
    <t>Malby</t>
  </si>
  <si>
    <t>D96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</si>
  <si>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</si>
  <si>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</si>
  <si>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</si>
  <si>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</si>
  <si>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</si>
  <si>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</si>
  <si>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</si>
  <si>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</si>
  <si>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</si>
  <si>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</si>
  <si>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</si>
  <si>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</si>
  <si>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</si>
  <si>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</si>
  <si>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</si>
  <si>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</si>
  <si>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</si>
  <si>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</si>
  <si>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</si>
  <si>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</si>
  <si>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</si>
  <si>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</si>
  <si>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</si>
  <si>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</si>
  <si>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</si>
  <si>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</si>
  <si>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</si>
  <si>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</si>
  <si>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</si>
  <si>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</si>
  <si>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</si>
  <si>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113201014</t>
  </si>
  <si>
    <t>Vytrhání obrubníků zahradních</t>
  </si>
  <si>
    <t>m</t>
  </si>
  <si>
    <t>RTS 23/ I</t>
  </si>
  <si>
    <t>Agregovaná položka</t>
  </si>
  <si>
    <t>Běžná</t>
  </si>
  <si>
    <t>POL2_</t>
  </si>
  <si>
    <t>7,75+1+2,55+9,95</t>
  </si>
  <si>
    <t>VV</t>
  </si>
  <si>
    <t>113106005</t>
  </si>
  <si>
    <t>Odstranění beton.dlažby vč.podkladu, pl.do 50 m2</t>
  </si>
  <si>
    <t>m2</t>
  </si>
  <si>
    <t>18,06+6,04</t>
  </si>
  <si>
    <t>139601102</t>
  </si>
  <si>
    <t>Ruční výkop jam, rýh a šachet v hornině tř. 3</t>
  </si>
  <si>
    <t>m3</t>
  </si>
  <si>
    <t>Práce</t>
  </si>
  <si>
    <t>POL1_</t>
  </si>
  <si>
    <t>předpklad hloubení -1,600 m, ručně v okolí objektu : (2,370+1,450)*0,8*3,900</t>
  </si>
  <si>
    <t>(0,390+1,600)*0,8*2,7</t>
  </si>
  <si>
    <t>1,450*0,55*7,250</t>
  </si>
  <si>
    <t>1,450*0,55*6,350</t>
  </si>
  <si>
    <t>1,450*0,55*2,000</t>
  </si>
  <si>
    <t>1,450*0,55*2,550</t>
  </si>
  <si>
    <t>1,450*0,55*9,450</t>
  </si>
  <si>
    <t>pro dešťovou kanalizaci -0,600/-1,200, 9bm : 0,900*0,35*9,000</t>
  </si>
  <si>
    <t>131201110</t>
  </si>
  <si>
    <t>Hloubení nezapaž. jam hor.3 do 50 m3, STROJNĚ</t>
  </si>
  <si>
    <t>pro štěrkový vsak : 2,8125</t>
  </si>
  <si>
    <t>151101102</t>
  </si>
  <si>
    <t>Pažení a rozepření stěn rýh - příložné - hl.do 4 m</t>
  </si>
  <si>
    <t>předpklad hloubení -1,600 m, u stávajícího schodiště : (2,370+1,450)*3,900</t>
  </si>
  <si>
    <t>(0,390+1,600)*2,700</t>
  </si>
  <si>
    <t>162201203</t>
  </si>
  <si>
    <t>Vodorovné přemíst.výkopku, kolečko hor.1-4, do 10m</t>
  </si>
  <si>
    <t>předpoklad odvoz zeminy z 1 m 0,3m3 : (14,375+22,150)*0,3</t>
  </si>
  <si>
    <t>162201210</t>
  </si>
  <si>
    <t>Příplatek za dalš.10 m, kolečko, výkop. z hor.1- 4</t>
  </si>
  <si>
    <t>167101201</t>
  </si>
  <si>
    <t>Nakládání výkopku z hor. 1 ÷ 4 - ručně</t>
  </si>
  <si>
    <t>174101101</t>
  </si>
  <si>
    <t>Zásyp jam, šachet bez hutnění</t>
  </si>
  <si>
    <t>vsak : 1,25*1,5*1,5</t>
  </si>
  <si>
    <t>skruž : 3,14*(0,3*0,3)*1</t>
  </si>
  <si>
    <t>58380651</t>
  </si>
  <si>
    <t>Kámen lomový neupravený, netříděný</t>
  </si>
  <si>
    <t>t</t>
  </si>
  <si>
    <t>SPCM</t>
  </si>
  <si>
    <t>Specifikace</t>
  </si>
  <si>
    <t>POL3_</t>
  </si>
  <si>
    <t>1,25*1,5*1,5*2,1</t>
  </si>
  <si>
    <t>174101102</t>
  </si>
  <si>
    <t>Zásyp rýh ruční se zhutněním</t>
  </si>
  <si>
    <t>Začátek provozního součtu</t>
  </si>
  <si>
    <t xml:space="preserve">  14,375+1+0,8+6,35+2,0+2,55+9,95</t>
  </si>
  <si>
    <t>Konec provozního součtu</t>
  </si>
  <si>
    <t>odhad po zhutnění 0,44m3/bm : 0,44*1,15*37,025</t>
  </si>
  <si>
    <t>kanalizace : 0,35*0,5*9</t>
  </si>
  <si>
    <t>460300006</t>
  </si>
  <si>
    <t>Hutnění zeminy po vrstvách 20 cm</t>
  </si>
  <si>
    <t>175101109</t>
  </si>
  <si>
    <t>Příplatek za prohození sypaniny obsyp potrubí</t>
  </si>
  <si>
    <t>9*0,35*0,4</t>
  </si>
  <si>
    <t>175100020</t>
  </si>
  <si>
    <t>Obsyp potrubí štěrkopískem dovoz štěrkopísku ze vzdálenosti 5 km</t>
  </si>
  <si>
    <t>pro drenáž : 0,09*1,15*37,025</t>
  </si>
  <si>
    <t>180406111</t>
  </si>
  <si>
    <t>Založení trávníku parkového drnováním v rovině</t>
  </si>
  <si>
    <t>0,5*37,025</t>
  </si>
  <si>
    <t>2*2</t>
  </si>
  <si>
    <t>319201316</t>
  </si>
  <si>
    <t>Vyrovnání zdiva pod omítku maltou ze suché maltové směsi do tl. 20 mm</t>
  </si>
  <si>
    <t>(1,25+0,3)*37,025</t>
  </si>
  <si>
    <t>319211331</t>
  </si>
  <si>
    <t>Fabion z malty nebo betonu v koutu</t>
  </si>
  <si>
    <t>Kalkul</t>
  </si>
  <si>
    <t>zaoblení styku : 37,025</t>
  </si>
  <si>
    <t>430320100</t>
  </si>
  <si>
    <t>Schodiště ze železobetonu přímočaré</t>
  </si>
  <si>
    <t>m DVČ</t>
  </si>
  <si>
    <t>dle uvážení investora, výpočet délka výstupní čáry : 6,6</t>
  </si>
  <si>
    <t xml:space="preserve">  odhad m3 : 12*0,8*0,3*0,25</t>
  </si>
  <si>
    <t xml:space="preserve">  2,1*0,8*0,25</t>
  </si>
  <si>
    <t xml:space="preserve">  0,9*0,8*0,25</t>
  </si>
  <si>
    <t>596811111</t>
  </si>
  <si>
    <t>Kladení dlaždic kom.pro pěší, lože z kameniva těž. bez dodávky dlažby</t>
  </si>
  <si>
    <t>betonové dlaždice : 18,06+6,04</t>
  </si>
  <si>
    <t>-0,8*6,6</t>
  </si>
  <si>
    <t>10*0,25</t>
  </si>
  <si>
    <t>592468020</t>
  </si>
  <si>
    <t>Dlažba betonová 500 x 500 x 50 mm hladká</t>
  </si>
  <si>
    <t>kus</t>
  </si>
  <si>
    <t>doplnění a předpoklad poničení : 10</t>
  </si>
  <si>
    <t>622434224</t>
  </si>
  <si>
    <t>Omítkový sanační systém materiál ve specifikaci</t>
  </si>
  <si>
    <t>585841514</t>
  </si>
  <si>
    <t>Omítka sušící Kemasan 590 pro vlhké zdivo s přídavkem románského cementu</t>
  </si>
  <si>
    <t>kg</t>
  </si>
  <si>
    <t>Vlastní</t>
  </si>
  <si>
    <t>Indiv</t>
  </si>
  <si>
    <t>spotřeba 26 kg/m2, vrstva 2cm : 30*26</t>
  </si>
  <si>
    <t xml:space="preserve">spotřeba závislá na skutečné výměře : </t>
  </si>
  <si>
    <t>58591558</t>
  </si>
  <si>
    <t>Kemasan 590F odvlhčovací štuková omítka</t>
  </si>
  <si>
    <t>spotřeba 3kg/m2, spotřeba závislá na finální výměře : 3*30</t>
  </si>
  <si>
    <t>622434202</t>
  </si>
  <si>
    <t>Omítkový sanační systém Caparol, Capatect, dvouvrstvý soklový,vrstvy: Capatect 030, Capatect izol.omítka</t>
  </si>
  <si>
    <t>bez finální úpravy : 0,3*37,025</t>
  </si>
  <si>
    <t>622489171</t>
  </si>
  <si>
    <t>Omítka s výztužnou stěrkou, mozaika slož.2</t>
  </si>
  <si>
    <t>finální úprava dle technického zhodnocení výrobcem : 0,3*37,025</t>
  </si>
  <si>
    <t>630900030</t>
  </si>
  <si>
    <t>Vybourání dlažby a podkladního betonu tloušťka 15 cm</t>
  </si>
  <si>
    <t>schodiště s podestou : 6,6*0,8</t>
  </si>
  <si>
    <t>639561112</t>
  </si>
  <si>
    <t>Obrubník zahradní betonový výšky 200 mm, barva</t>
  </si>
  <si>
    <t>21,25*1,05</t>
  </si>
  <si>
    <t>899623141</t>
  </si>
  <si>
    <t>Obetonování potrubí nebo zdiva stok betonem C12/15</t>
  </si>
  <si>
    <t>podklad pro drenáž : 0,05*37,025</t>
  </si>
  <si>
    <t>881267211</t>
  </si>
  <si>
    <t>Potrubí z drenážních trubek, přeložení DN 100</t>
  </si>
  <si>
    <t>počítáno pouze řešené území : 37,025</t>
  </si>
  <si>
    <t>28611223.A</t>
  </si>
  <si>
    <t>Trubka PVC drenážní flexibilní d 100 mm</t>
  </si>
  <si>
    <t>37,02*1,1</t>
  </si>
  <si>
    <t xml:space="preserve">900      </t>
  </si>
  <si>
    <t>HZS stavební dělník v tarifní třídě 4</t>
  </si>
  <si>
    <t>h</t>
  </si>
  <si>
    <t>vyřezání tmele - obklad : 3</t>
  </si>
  <si>
    <t>941955002</t>
  </si>
  <si>
    <t>Lešení lehké pomocné, výška podlahy do 1,9 m</t>
  </si>
  <si>
    <t>pro opravy omítek ve výškách : 20</t>
  </si>
  <si>
    <t>952901111</t>
  </si>
  <si>
    <t>Vyčištění budov o výšce podlaží do 4 m</t>
  </si>
  <si>
    <t>952902110</t>
  </si>
  <si>
    <t>Zametání v místnostech, chodbách, na  schodišti a na půdách</t>
  </si>
  <si>
    <t>978200010</t>
  </si>
  <si>
    <t>Otlučení vnitřních omítek stěn vápenocem. 100 %</t>
  </si>
  <si>
    <t>odhad, předpoklad otlučení zavlhlých omítek, výměra bude upřesněna v rámci realizace : 30</t>
  </si>
  <si>
    <t>978300010</t>
  </si>
  <si>
    <t>Otlučení vnějších omítek stěn vápenocem.100 %</t>
  </si>
  <si>
    <t>978500020</t>
  </si>
  <si>
    <t>Odsekání vnějších obkladů</t>
  </si>
  <si>
    <t>odstarnění keramického obkladu na fasádě v.:0,2 m : 0,2*37,025</t>
  </si>
  <si>
    <t>998259099</t>
  </si>
  <si>
    <t>Příplatek za zvětšený přesun za dalších 100 m</t>
  </si>
  <si>
    <t>Přesun hmot</t>
  </si>
  <si>
    <t>POL7_</t>
  </si>
  <si>
    <t>999281145</t>
  </si>
  <si>
    <t>Přesun hmot pro opravy a údržbu do v. 6 m, nošením</t>
  </si>
  <si>
    <t>711140201</t>
  </si>
  <si>
    <t>Odstranění izolace proti vlhkosti na ploše svislé, asfaltové pásy přitavením, 1 vrstva</t>
  </si>
  <si>
    <t>předpoklad v:1,25 : 1,25*37,025</t>
  </si>
  <si>
    <t>711212002</t>
  </si>
  <si>
    <t>Stěrka hydroizolační, vč. dodávky HI hmoty Mapei Plastimul</t>
  </si>
  <si>
    <t>předpoklad i přes základ,v:1,6 : 1,6*(9,95+2,55+2,25+6,36+0,8+6,775)</t>
  </si>
  <si>
    <t>(1,6+0,54)*2,7</t>
  </si>
  <si>
    <t>(1,6+2,52)*3,9</t>
  </si>
  <si>
    <t>stěrka po odstranění obkladu : 0,3*37,025</t>
  </si>
  <si>
    <t>711132311</t>
  </si>
  <si>
    <t>Provedení izolace nopovou fólií na ploše svislé, včetně uchycení a těsnění</t>
  </si>
  <si>
    <t>předpoklad i přes základ,v:1,5 : 2*(9,95+2,55+2,25+6,36+0,8+6,775)</t>
  </si>
  <si>
    <t>spotřeba počítána v šíři 2m : (1,6+0,54)*2,7</t>
  </si>
  <si>
    <t>998711201</t>
  </si>
  <si>
    <t>Přesun hmot pro izolace proti vodě, výšky do 6 m</t>
  </si>
  <si>
    <t>998711292</t>
  </si>
  <si>
    <t>Příplatek zvětšený přesun, izolace proti vodě do 100 m</t>
  </si>
  <si>
    <t>713131131</t>
  </si>
  <si>
    <t>Montáž tepelné izolace stěn lepením</t>
  </si>
  <si>
    <t>v:1,6 : 1,6*(9,95+2,55+2,25+6,36+0,8+6,775)</t>
  </si>
  <si>
    <t>283754900</t>
  </si>
  <si>
    <t>Deska polystyrenová hladká s ozubem tl. 30 mm  ISOVER EPS sokl 3000</t>
  </si>
  <si>
    <t>1,6*(9,95+2,55+2,25+6,36+0,8+6,775)</t>
  </si>
  <si>
    <t>prořez : 67,74*0,15</t>
  </si>
  <si>
    <t>998713201</t>
  </si>
  <si>
    <t>Přesun hmot pro izolace tepelné, výšky do 6 m</t>
  </si>
  <si>
    <t>998713292</t>
  </si>
  <si>
    <t>Příplatek zvětšený přesun, izolace tepelné do 100 m</t>
  </si>
  <si>
    <t>721110806</t>
  </si>
  <si>
    <t>Demontáž potrubí z kameninových trub do DN 200 mm</t>
  </si>
  <si>
    <t>předpoklad pálené drenáž trubky po celé délce : 37,025</t>
  </si>
  <si>
    <t>721110918</t>
  </si>
  <si>
    <t>Provedení opravy kanalizace, potrubí kameninové, propojení dosavadního potrubí, DN 200 mm</t>
  </si>
  <si>
    <t>721176222</t>
  </si>
  <si>
    <t>Potrubí KG svodné (ležaté) v zemi, D 110 x 3,2 mm vč. tvarovek</t>
  </si>
  <si>
    <t>721242803</t>
  </si>
  <si>
    <t>Demontáž lapače střešních splavenin, DN 100 mm</t>
  </si>
  <si>
    <t>demontáž a následná montáž 2ks : 4</t>
  </si>
  <si>
    <t>998721201</t>
  </si>
  <si>
    <t>Přesun hmot pro vnitřní kanalizaci, výšky do 6 m</t>
  </si>
  <si>
    <t>998721292</t>
  </si>
  <si>
    <t>Příplatek zvětš. přesun, vnitřní kanaliz. do 100 m</t>
  </si>
  <si>
    <t>784011222</t>
  </si>
  <si>
    <t>Zakrytí podlah, včetně odstranění včetně papírové lepenky</t>
  </si>
  <si>
    <t>979017111</t>
  </si>
  <si>
    <t>Svislé přemístění suti nošením na H do 3,5 m</t>
  </si>
  <si>
    <t>Přesun suti</t>
  </si>
  <si>
    <t>POL8_</t>
  </si>
  <si>
    <t>979087312</t>
  </si>
  <si>
    <t>Vodorovné přemístění vyb. hmot nošením do 10 m</t>
  </si>
  <si>
    <t>979082121</t>
  </si>
  <si>
    <t>Příplatek k vnitrost. dopravě suti za dalších 5 m</t>
  </si>
  <si>
    <t>1,32*5</t>
  </si>
  <si>
    <t>979094211</t>
  </si>
  <si>
    <t>Nakládání nebo překládání vybourané suti</t>
  </si>
  <si>
    <t>979081111</t>
  </si>
  <si>
    <t>Odvoz suti a vybour. hmot na skládku do 1 km</t>
  </si>
  <si>
    <t>979990111</t>
  </si>
  <si>
    <t>Poplatek za uložení suti - stavební keramika, skupina odpadu 170103</t>
  </si>
  <si>
    <t>005123 R</t>
  </si>
  <si>
    <t>Územní vlivy</t>
  </si>
  <si>
    <t>Soubor</t>
  </si>
  <si>
    <t>VRN</t>
  </si>
  <si>
    <t>POL99_8</t>
  </si>
  <si>
    <t>005122050T</t>
  </si>
  <si>
    <t>Doprava mimostaveništní osobní</t>
  </si>
  <si>
    <t xml:space="preserve">km    </t>
  </si>
  <si>
    <t>10*2*8</t>
  </si>
  <si>
    <t>005122060T</t>
  </si>
  <si>
    <t>Doprava mimostaveništní nákladní</t>
  </si>
  <si>
    <t>návoz materiálu stavebniny : 5*10</t>
  </si>
  <si>
    <t>004111000R</t>
  </si>
  <si>
    <t>Zaměření, průzkumné práce</t>
  </si>
  <si>
    <t>004111020R</t>
  </si>
  <si>
    <t>Vypracování dokumentace  návrh řešení</t>
  </si>
  <si>
    <t xml:space="preserve">hod   </t>
  </si>
  <si>
    <t>004111030R</t>
  </si>
  <si>
    <t>Vypracování výkazu výměr</t>
  </si>
  <si>
    <t>SUM</t>
  </si>
  <si>
    <t>Poznámky uchazeče k zadání</t>
  </si>
  <si>
    <t>POPUZIV</t>
  </si>
  <si>
    <t>END</t>
  </si>
  <si>
    <t>ODN 1 - Pavilon č.07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</si>
</sst>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4" xfId="0" applyNumberFormat="1" applyFont="1" applyBorder="1" applyAlignment="1">
      <alignment vertical="top" shrinkToFit="1"/>
    </xf>
    <xf numFmtId="4" fontId="17" fillId="0" borderId="45" xfId="0" applyNumberFormat="1" applyFont="1" applyBorder="1" applyAlignment="1">
      <alignment vertical="top" shrinkToFit="1"/>
    </xf>
    <xf numFmtId="165" fontId="17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165" fontId="19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55" x14ac:dyDescent="0.2"/>
  <sheetData>
    <row r="1" spans="1:7" ht="13.15" x14ac:dyDescent="0.25">
      <c r="A1" s="21" t="s">
        <v>40</v>
      </c>
    </row>
    <row r="2" spans="1:7" ht="57.8" customHeight="1" x14ac:dyDescent="0.2">
      <c r="A2" s="204" t="s">
        <v>41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opLeftCell="B1" zoomScaleNormal="100" zoomScaleSheetLayoutView="75" workbookViewId="0">
      <selection activeCell="E3" sqref="E3:J3"/>
    </sheetView>
  </sheetViews>
  <sheetFormatPr defaultColWidth="9" defaultRowHeight="12.55" x14ac:dyDescent="0.2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77734375" style="52" customWidth="1"/>
    <col min="6" max="6" width="11.77734375" customWidth="1"/>
    <col min="7" max="9" width="13" customWidth="1"/>
    <col min="10" max="10" width="5.5546875" customWidth="1"/>
    <col min="11" max="11" width="4.21875" customWidth="1"/>
    <col min="12" max="15" width="10.77734375" customWidth="1"/>
  </cols>
  <sheetData>
    <row r="1" spans="1:15" ht="33.85" customHeight="1" x14ac:dyDescent="0.2">
      <c r="A1" s="47" t="s">
        <v>38</v>
      </c>
      <c r="B1" s="239" t="s">
        <v>4</v>
      </c>
      <c r="C1" s="240"/>
      <c r="D1" s="240"/>
      <c r="E1" s="240"/>
      <c r="F1" s="240"/>
      <c r="G1" s="240"/>
      <c r="H1" s="240"/>
      <c r="I1" s="240"/>
      <c r="J1" s="241"/>
    </row>
    <row r="2" spans="1:15" ht="36" customHeight="1" x14ac:dyDescent="0.2">
      <c r="A2" s="2"/>
      <c r="B2" s="78" t="s">
        <v>24</v>
      </c>
      <c r="C2" s="79"/>
      <c r="D2" s="80" t="s">
        <v>50</v>
      </c>
      <c r="E2" s="245" t="s">
        <v>51</v>
      </c>
      <c r="F2" s="246"/>
      <c r="G2" s="246"/>
      <c r="H2" s="246"/>
      <c r="I2" s="246"/>
      <c r="J2" s="247"/>
      <c r="O2" s="1"/>
    </row>
    <row r="3" spans="1:15" ht="27.1" customHeight="1" x14ac:dyDescent="0.2">
      <c r="A3" s="2"/>
      <c r="B3" s="81" t="s">
        <v>47</v>
      </c>
      <c r="C3" s="79"/>
      <c r="D3" s="82" t="s">
        <v>45</v>
      </c>
      <c r="E3" s="248" t="s">
        <v>362</v>
      </c>
      <c r="F3" s="249"/>
      <c r="G3" s="249"/>
      <c r="H3" s="249"/>
      <c r="I3" s="249"/>
      <c r="J3" s="250"/>
    </row>
    <row r="4" spans="1:15" ht="23.35" customHeight="1" x14ac:dyDescent="0.2">
      <c r="A4" s="76">
        <v>959</v>
      </c>
      <c r="B4" s="83" t="s">
        <v>48</v>
      </c>
      <c r="C4" s="84"/>
      <c r="D4" s="85" t="s">
        <v>43</v>
      </c>
      <c r="E4" s="228" t="s">
        <v>44</v>
      </c>
      <c r="F4" s="229"/>
      <c r="G4" s="229"/>
      <c r="H4" s="229"/>
      <c r="I4" s="229"/>
      <c r="J4" s="230"/>
    </row>
    <row r="5" spans="1:15" ht="23.95" customHeight="1" x14ac:dyDescent="0.2">
      <c r="A5" s="2"/>
      <c r="B5" s="31" t="s">
        <v>23</v>
      </c>
      <c r="D5" s="233" t="s">
        <v>52</v>
      </c>
      <c r="E5" s="234"/>
      <c r="F5" s="234"/>
      <c r="G5" s="234"/>
      <c r="H5" s="18" t="s">
        <v>42</v>
      </c>
      <c r="I5" s="86" t="s">
        <v>56</v>
      </c>
      <c r="J5" s="8"/>
    </row>
    <row r="6" spans="1:15" ht="15.85" customHeight="1" x14ac:dyDescent="0.2">
      <c r="A6" s="2"/>
      <c r="B6" s="28"/>
      <c r="C6" s="55"/>
      <c r="D6" s="235" t="s">
        <v>53</v>
      </c>
      <c r="E6" s="236"/>
      <c r="F6" s="236"/>
      <c r="G6" s="236"/>
      <c r="H6" s="18" t="s">
        <v>36</v>
      </c>
      <c r="I6" s="86" t="s">
        <v>57</v>
      </c>
      <c r="J6" s="8"/>
    </row>
    <row r="7" spans="1:15" ht="15.85" customHeight="1" x14ac:dyDescent="0.2">
      <c r="A7" s="2"/>
      <c r="B7" s="29"/>
      <c r="C7" s="56"/>
      <c r="D7" s="77" t="s">
        <v>55</v>
      </c>
      <c r="E7" s="237" t="s">
        <v>54</v>
      </c>
      <c r="F7" s="238"/>
      <c r="G7" s="238"/>
      <c r="H7" s="24"/>
      <c r="I7" s="23"/>
      <c r="J7" s="34"/>
    </row>
    <row r="8" spans="1:15" ht="23.95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8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8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3.95" customHeight="1" x14ac:dyDescent="0.2">
      <c r="A11" s="2"/>
      <c r="B11" s="31" t="s">
        <v>20</v>
      </c>
      <c r="D11" s="252"/>
      <c r="E11" s="252"/>
      <c r="F11" s="252"/>
      <c r="G11" s="252"/>
      <c r="H11" s="18" t="s">
        <v>42</v>
      </c>
      <c r="I11" s="88"/>
      <c r="J11" s="8"/>
    </row>
    <row r="12" spans="1:15" ht="15.85" customHeight="1" x14ac:dyDescent="0.2">
      <c r="A12" s="2"/>
      <c r="B12" s="28"/>
      <c r="C12" s="55"/>
      <c r="D12" s="227"/>
      <c r="E12" s="227"/>
      <c r="F12" s="227"/>
      <c r="G12" s="227"/>
      <c r="H12" s="18" t="s">
        <v>36</v>
      </c>
      <c r="I12" s="88"/>
      <c r="J12" s="8"/>
    </row>
    <row r="13" spans="1:15" ht="15.85" customHeight="1" x14ac:dyDescent="0.2">
      <c r="A13" s="2"/>
      <c r="B13" s="29"/>
      <c r="C13" s="56"/>
      <c r="D13" s="87"/>
      <c r="E13" s="231"/>
      <c r="F13" s="232"/>
      <c r="G13" s="232"/>
      <c r="H13" s="19"/>
      <c r="I13" s="23"/>
      <c r="J13" s="34"/>
    </row>
    <row r="14" spans="1:15" ht="23.95" customHeight="1" x14ac:dyDescent="0.2">
      <c r="A14" s="2"/>
      <c r="B14" s="43" t="s">
        <v>22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51"/>
      <c r="F15" s="251"/>
      <c r="G15" s="253"/>
      <c r="H15" s="253"/>
      <c r="I15" s="253" t="s">
        <v>31</v>
      </c>
      <c r="J15" s="254"/>
    </row>
    <row r="16" spans="1:15" ht="23.35" customHeight="1" x14ac:dyDescent="0.2">
      <c r="A16" s="145" t="s">
        <v>26</v>
      </c>
      <c r="B16" s="38" t="s">
        <v>26</v>
      </c>
      <c r="C16" s="62"/>
      <c r="D16" s="63"/>
      <c r="E16" s="216"/>
      <c r="F16" s="217"/>
      <c r="G16" s="216"/>
      <c r="H16" s="217"/>
      <c r="I16" s="216">
        <f>SUMIF(F49:F68,A16,I49:I68)+SUMIF(F49:F68,"PSU",I49:I68)</f>
        <v>0</v>
      </c>
      <c r="J16" s="218"/>
    </row>
    <row r="17" spans="1:10" ht="23.35" customHeight="1" x14ac:dyDescent="0.2">
      <c r="A17" s="145" t="s">
        <v>27</v>
      </c>
      <c r="B17" s="38" t="s">
        <v>27</v>
      </c>
      <c r="C17" s="62"/>
      <c r="D17" s="63"/>
      <c r="E17" s="216"/>
      <c r="F17" s="217"/>
      <c r="G17" s="216"/>
      <c r="H17" s="217"/>
      <c r="I17" s="216">
        <f>SUMIF(F49:F68,A17,I49:I68)</f>
        <v>0</v>
      </c>
      <c r="J17" s="218"/>
    </row>
    <row r="18" spans="1:10" ht="23.35" customHeight="1" x14ac:dyDescent="0.2">
      <c r="A18" s="145" t="s">
        <v>28</v>
      </c>
      <c r="B18" s="38" t="s">
        <v>28</v>
      </c>
      <c r="C18" s="62"/>
      <c r="D18" s="63"/>
      <c r="E18" s="216"/>
      <c r="F18" s="217"/>
      <c r="G18" s="216"/>
      <c r="H18" s="217"/>
      <c r="I18" s="216">
        <f>SUMIF(F49:F68,A18,I49:I68)</f>
        <v>0</v>
      </c>
      <c r="J18" s="218"/>
    </row>
    <row r="19" spans="1:10" ht="23.35" customHeight="1" x14ac:dyDescent="0.2">
      <c r="A19" s="145" t="s">
        <v>99</v>
      </c>
      <c r="B19" s="38" t="s">
        <v>29</v>
      </c>
      <c r="C19" s="62"/>
      <c r="D19" s="63"/>
      <c r="E19" s="216"/>
      <c r="F19" s="217"/>
      <c r="G19" s="216"/>
      <c r="H19" s="217"/>
      <c r="I19" s="216">
        <f>SUMIF(F49:F68,A19,I49:I68)</f>
        <v>0</v>
      </c>
      <c r="J19" s="218"/>
    </row>
    <row r="20" spans="1:10" ht="23.35" customHeight="1" x14ac:dyDescent="0.2">
      <c r="A20" s="145" t="s">
        <v>100</v>
      </c>
      <c r="B20" s="38" t="s">
        <v>30</v>
      </c>
      <c r="C20" s="62"/>
      <c r="D20" s="63"/>
      <c r="E20" s="216"/>
      <c r="F20" s="217"/>
      <c r="G20" s="216"/>
      <c r="H20" s="217"/>
      <c r="I20" s="216">
        <f>SUMIF(F49:F68,A20,I49:I68)</f>
        <v>0</v>
      </c>
      <c r="J20" s="218"/>
    </row>
    <row r="21" spans="1:10" ht="23.35" customHeight="1" x14ac:dyDescent="0.25">
      <c r="A21" s="2"/>
      <c r="B21" s="48" t="s">
        <v>31</v>
      </c>
      <c r="C21" s="64"/>
      <c r="D21" s="65"/>
      <c r="E21" s="219"/>
      <c r="F21" s="255"/>
      <c r="G21" s="219"/>
      <c r="H21" s="255"/>
      <c r="I21" s="219">
        <f>SUM(I16:J20)</f>
        <v>0</v>
      </c>
      <c r="J21" s="220"/>
    </row>
    <row r="22" spans="1:10" ht="33.049999999999997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3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14">
        <f>ZakladDPHSniVypocet</f>
        <v>0</v>
      </c>
      <c r="H23" s="215"/>
      <c r="I23" s="215"/>
      <c r="J23" s="40" t="str">
        <f t="shared" ref="J23:J28" si="0">Mena</f>
        <v>CZK</v>
      </c>
    </row>
    <row r="24" spans="1:10" ht="23.3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12">
        <f>I23*E23/100</f>
        <v>0</v>
      </c>
      <c r="H24" s="213"/>
      <c r="I24" s="213"/>
      <c r="J24" s="40" t="str">
        <f t="shared" si="0"/>
        <v>CZK</v>
      </c>
    </row>
    <row r="25" spans="1:10" ht="23.3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14">
        <f>ZakladDPHZaklVypocet</f>
        <v>0</v>
      </c>
      <c r="H25" s="215"/>
      <c r="I25" s="215"/>
      <c r="J25" s="40" t="str">
        <f t="shared" si="0"/>
        <v>CZK</v>
      </c>
    </row>
    <row r="26" spans="1:10" ht="23.3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42">
        <f>I25*E25/100</f>
        <v>0</v>
      </c>
      <c r="H26" s="243"/>
      <c r="I26" s="243"/>
      <c r="J26" s="37" t="str">
        <f t="shared" si="0"/>
        <v>CZK</v>
      </c>
    </row>
    <row r="27" spans="1:10" ht="23.3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244">
        <f>CenaCelkemBezDPH-(ZakladDPHSni+ZakladDPHZakl)</f>
        <v>0</v>
      </c>
      <c r="H27" s="244"/>
      <c r="I27" s="244"/>
      <c r="J27" s="41" t="str">
        <f t="shared" si="0"/>
        <v>CZK</v>
      </c>
    </row>
    <row r="28" spans="1:10" ht="27.7" customHeight="1" thickBot="1" x14ac:dyDescent="0.25">
      <c r="A28" s="2">
        <f>(A27-INT(A27))*100</f>
        <v>0</v>
      </c>
      <c r="B28" s="118" t="s">
        <v>25</v>
      </c>
      <c r="C28" s="119"/>
      <c r="D28" s="119"/>
      <c r="E28" s="120"/>
      <c r="F28" s="121"/>
      <c r="G28" s="222">
        <f>A27</f>
        <v>0</v>
      </c>
      <c r="H28" s="222"/>
      <c r="I28" s="222"/>
      <c r="J28" s="122" t="str">
        <f t="shared" si="0"/>
        <v>CZK</v>
      </c>
    </row>
    <row r="29" spans="1:10" ht="27.7" hidden="1" customHeight="1" thickBot="1" x14ac:dyDescent="0.25">
      <c r="A29" s="2"/>
      <c r="B29" s="118" t="s">
        <v>37</v>
      </c>
      <c r="C29" s="123"/>
      <c r="D29" s="123"/>
      <c r="E29" s="123"/>
      <c r="F29" s="124"/>
      <c r="G29" s="221">
        <f>ZakladDPHSni+DPHSni+ZakladDPHZakl+DPHZakl+Zaokrouhleni</f>
        <v>0</v>
      </c>
      <c r="H29" s="221"/>
      <c r="I29" s="221"/>
      <c r="J29" s="125" t="s">
        <v>60</v>
      </c>
    </row>
    <row r="30" spans="1:10" ht="12.7" customHeight="1" x14ac:dyDescent="0.2">
      <c r="A30" s="2"/>
      <c r="B30" s="2"/>
      <c r="J30" s="9"/>
    </row>
    <row r="31" spans="1:10" ht="30.05" customHeight="1" x14ac:dyDescent="0.2">
      <c r="A31" s="2"/>
      <c r="B31" s="2"/>
      <c r="J31" s="9"/>
    </row>
    <row r="32" spans="1:10" ht="18.8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3" customHeight="1" x14ac:dyDescent="0.2">
      <c r="A33" s="2"/>
      <c r="B33" s="2"/>
      <c r="J33" s="9"/>
    </row>
    <row r="34" spans="1:10" s="21" customFormat="1" ht="18.8" customHeight="1" x14ac:dyDescent="0.25">
      <c r="A34" s="20"/>
      <c r="B34" s="20"/>
      <c r="C34" s="74"/>
      <c r="D34" s="223"/>
      <c r="E34" s="224"/>
      <c r="G34" s="225"/>
      <c r="H34" s="226"/>
      <c r="I34" s="226"/>
      <c r="J34" s="25"/>
    </row>
    <row r="35" spans="1:10" ht="12.7" customHeight="1" x14ac:dyDescent="0.2">
      <c r="A35" s="2"/>
      <c r="B35" s="2"/>
      <c r="D35" s="211" t="s">
        <v>2</v>
      </c>
      <c r="E35" s="21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.1" hidden="1" customHeight="1" x14ac:dyDescent="0.2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10" ht="25.55" hidden="1" customHeight="1" x14ac:dyDescent="0.2">
      <c r="A38" s="90" t="s">
        <v>39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9" t="s">
        <v>1</v>
      </c>
      <c r="J38" s="100" t="s">
        <v>0</v>
      </c>
    </row>
    <row r="39" spans="1:10" ht="25.55" hidden="1" customHeight="1" x14ac:dyDescent="0.2">
      <c r="A39" s="90">
        <v>1</v>
      </c>
      <c r="B39" s="101" t="s">
        <v>58</v>
      </c>
      <c r="C39" s="207"/>
      <c r="D39" s="207"/>
      <c r="E39" s="207"/>
      <c r="F39" s="102">
        <f>'SO08 003 Pol'!AE168</f>
        <v>0</v>
      </c>
      <c r="G39" s="103">
        <f>'SO08 003 Pol'!AF168</f>
        <v>0</v>
      </c>
      <c r="H39" s="104"/>
      <c r="I39" s="105">
        <f>F39+G39+H39</f>
        <v>0</v>
      </c>
      <c r="J39" s="106" t="str">
        <f>IF(CenaCelkemVypocet=0,"",I39/CenaCelkemVypocet*100)</f>
        <v/>
      </c>
    </row>
    <row r="40" spans="1:10" ht="25.55" hidden="1" customHeight="1" x14ac:dyDescent="0.2">
      <c r="A40" s="90">
        <v>2</v>
      </c>
      <c r="B40" s="107" t="s">
        <v>45</v>
      </c>
      <c r="C40" s="208" t="s">
        <v>46</v>
      </c>
      <c r="D40" s="208"/>
      <c r="E40" s="208"/>
      <c r="F40" s="108">
        <f>'SO08 003 Pol'!AE168</f>
        <v>0</v>
      </c>
      <c r="G40" s="109">
        <f>'SO08 003 Pol'!AF168</f>
        <v>0</v>
      </c>
      <c r="H40" s="109"/>
      <c r="I40" s="110">
        <f>F40+G40+H40</f>
        <v>0</v>
      </c>
      <c r="J40" s="111" t="str">
        <f>IF(CenaCelkemVypocet=0,"",I40/CenaCelkemVypocet*100)</f>
        <v/>
      </c>
    </row>
    <row r="41" spans="1:10" ht="25.55" hidden="1" customHeight="1" x14ac:dyDescent="0.2">
      <c r="A41" s="90">
        <v>3</v>
      </c>
      <c r="B41" s="112" t="s">
        <v>43</v>
      </c>
      <c r="C41" s="207" t="s">
        <v>44</v>
      </c>
      <c r="D41" s="207"/>
      <c r="E41" s="207"/>
      <c r="F41" s="113">
        <f>'SO08 003 Pol'!AE168</f>
        <v>0</v>
      </c>
      <c r="G41" s="104">
        <f>'SO08 003 Pol'!AF168</f>
        <v>0</v>
      </c>
      <c r="H41" s="104"/>
      <c r="I41" s="105">
        <f>F41+G41+H41</f>
        <v>0</v>
      </c>
      <c r="J41" s="106" t="str">
        <f>IF(CenaCelkemVypocet=0,"",I41/CenaCelkemVypocet*100)</f>
        <v/>
      </c>
    </row>
    <row r="42" spans="1:10" ht="25.55" hidden="1" customHeight="1" x14ac:dyDescent="0.2">
      <c r="A42" s="90"/>
      <c r="B42" s="209" t="s">
        <v>59</v>
      </c>
      <c r="C42" s="210"/>
      <c r="D42" s="210"/>
      <c r="E42" s="210"/>
      <c r="F42" s="114">
        <f>SUMIF(A39:A41,"=1",F39:F41)</f>
        <v>0</v>
      </c>
      <c r="G42" s="115">
        <f>SUMIF(A39:A41,"=1",G39:G41)</f>
        <v>0</v>
      </c>
      <c r="H42" s="115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05" x14ac:dyDescent="0.25">
      <c r="B46" s="126" t="s">
        <v>61</v>
      </c>
    </row>
    <row r="48" spans="1:10" ht="25.55" customHeight="1" x14ac:dyDescent="0.2">
      <c r="A48" s="128"/>
      <c r="B48" s="131" t="s">
        <v>18</v>
      </c>
      <c r="C48" s="131" t="s">
        <v>6</v>
      </c>
      <c r="D48" s="132"/>
      <c r="E48" s="132"/>
      <c r="F48" s="133" t="s">
        <v>62</v>
      </c>
      <c r="G48" s="133"/>
      <c r="H48" s="133"/>
      <c r="I48" s="133" t="s">
        <v>31</v>
      </c>
      <c r="J48" s="133" t="s">
        <v>0</v>
      </c>
    </row>
    <row r="49" spans="1:10" ht="36.799999999999997" customHeight="1" x14ac:dyDescent="0.2">
      <c r="A49" s="129"/>
      <c r="B49" s="134" t="s">
        <v>63</v>
      </c>
      <c r="C49" s="205" t="s">
        <v>64</v>
      </c>
      <c r="D49" s="206"/>
      <c r="E49" s="206"/>
      <c r="F49" s="141" t="s">
        <v>26</v>
      </c>
      <c r="G49" s="142"/>
      <c r="H49" s="142"/>
      <c r="I49" s="142">
        <f>'SO08 003 Pol'!G8</f>
        <v>0</v>
      </c>
      <c r="J49" s="138" t="str">
        <f>IF(I69=0,"",I49/I69*100)</f>
        <v/>
      </c>
    </row>
    <row r="50" spans="1:10" ht="36.799999999999997" customHeight="1" x14ac:dyDescent="0.2">
      <c r="A50" s="129"/>
      <c r="B50" s="134" t="s">
        <v>65</v>
      </c>
      <c r="C50" s="205" t="s">
        <v>66</v>
      </c>
      <c r="D50" s="206"/>
      <c r="E50" s="206"/>
      <c r="F50" s="141" t="s">
        <v>26</v>
      </c>
      <c r="G50" s="142"/>
      <c r="H50" s="142"/>
      <c r="I50" s="142">
        <f>'SO08 003 Pol'!G50</f>
        <v>0</v>
      </c>
      <c r="J50" s="138" t="str">
        <f>IF(I69=0,"",I50/I69*100)</f>
        <v/>
      </c>
    </row>
    <row r="51" spans="1:10" ht="36.799999999999997" customHeight="1" x14ac:dyDescent="0.2">
      <c r="A51" s="129"/>
      <c r="B51" s="134" t="s">
        <v>67</v>
      </c>
      <c r="C51" s="205" t="s">
        <v>68</v>
      </c>
      <c r="D51" s="206"/>
      <c r="E51" s="206"/>
      <c r="F51" s="141" t="s">
        <v>26</v>
      </c>
      <c r="G51" s="142"/>
      <c r="H51" s="142"/>
      <c r="I51" s="142">
        <f>'SO08 003 Pol'!G55</f>
        <v>0</v>
      </c>
      <c r="J51" s="138" t="str">
        <f>IF(I69=0,"",I51/I69*100)</f>
        <v/>
      </c>
    </row>
    <row r="52" spans="1:10" ht="36.799999999999997" customHeight="1" x14ac:dyDescent="0.2">
      <c r="A52" s="129"/>
      <c r="B52" s="134" t="s">
        <v>69</v>
      </c>
      <c r="C52" s="205" t="s">
        <v>70</v>
      </c>
      <c r="D52" s="206"/>
      <c r="E52" s="206"/>
      <c r="F52" s="141" t="s">
        <v>26</v>
      </c>
      <c r="G52" s="142"/>
      <c r="H52" s="142"/>
      <c r="I52" s="142">
        <f>'SO08 003 Pol'!G63</f>
        <v>0</v>
      </c>
      <c r="J52" s="138" t="str">
        <f>IF(I69=0,"",I52/I69*100)</f>
        <v/>
      </c>
    </row>
    <row r="53" spans="1:10" ht="36.799999999999997" customHeight="1" x14ac:dyDescent="0.2">
      <c r="A53" s="129"/>
      <c r="B53" s="134" t="s">
        <v>71</v>
      </c>
      <c r="C53" s="205" t="s">
        <v>72</v>
      </c>
      <c r="D53" s="206"/>
      <c r="E53" s="206"/>
      <c r="F53" s="141" t="s">
        <v>26</v>
      </c>
      <c r="G53" s="142"/>
      <c r="H53" s="142"/>
      <c r="I53" s="142">
        <f>'SO08 003 Pol'!G70</f>
        <v>0</v>
      </c>
      <c r="J53" s="138" t="str">
        <f>IF(I69=0,"",I53/I69*100)</f>
        <v/>
      </c>
    </row>
    <row r="54" spans="1:10" ht="36.799999999999997" customHeight="1" x14ac:dyDescent="0.2">
      <c r="A54" s="129"/>
      <c r="B54" s="134" t="s">
        <v>73</v>
      </c>
      <c r="C54" s="205" t="s">
        <v>74</v>
      </c>
      <c r="D54" s="206"/>
      <c r="E54" s="206"/>
      <c r="F54" s="141" t="s">
        <v>26</v>
      </c>
      <c r="G54" s="142"/>
      <c r="H54" s="142"/>
      <c r="I54" s="142">
        <f>'SO08 003 Pol'!G77</f>
        <v>0</v>
      </c>
      <c r="J54" s="138" t="str">
        <f>IF(I69=0,"",I54/I69*100)</f>
        <v/>
      </c>
    </row>
    <row r="55" spans="1:10" ht="36.799999999999997" customHeight="1" x14ac:dyDescent="0.2">
      <c r="A55" s="129"/>
      <c r="B55" s="134" t="s">
        <v>75</v>
      </c>
      <c r="C55" s="205" t="s">
        <v>76</v>
      </c>
      <c r="D55" s="206"/>
      <c r="E55" s="206"/>
      <c r="F55" s="141" t="s">
        <v>26</v>
      </c>
      <c r="G55" s="142"/>
      <c r="H55" s="142"/>
      <c r="I55" s="142">
        <f>'SO08 003 Pol'!G82</f>
        <v>0</v>
      </c>
      <c r="J55" s="138" t="str">
        <f>IF(I69=0,"",I55/I69*100)</f>
        <v/>
      </c>
    </row>
    <row r="56" spans="1:10" ht="36.799999999999997" customHeight="1" x14ac:dyDescent="0.2">
      <c r="A56" s="129"/>
      <c r="B56" s="134" t="s">
        <v>77</v>
      </c>
      <c r="C56" s="205" t="s">
        <v>78</v>
      </c>
      <c r="D56" s="206"/>
      <c r="E56" s="206"/>
      <c r="F56" s="141" t="s">
        <v>26</v>
      </c>
      <c r="G56" s="142"/>
      <c r="H56" s="142"/>
      <c r="I56" s="142">
        <f>'SO08 003 Pol'!G87</f>
        <v>0</v>
      </c>
      <c r="J56" s="138" t="str">
        <f>IF(I69=0,"",I56/I69*100)</f>
        <v/>
      </c>
    </row>
    <row r="57" spans="1:10" ht="36.799999999999997" customHeight="1" x14ac:dyDescent="0.2">
      <c r="A57" s="129"/>
      <c r="B57" s="134" t="s">
        <v>79</v>
      </c>
      <c r="C57" s="205" t="s">
        <v>80</v>
      </c>
      <c r="D57" s="206"/>
      <c r="E57" s="206"/>
      <c r="F57" s="141" t="s">
        <v>26</v>
      </c>
      <c r="G57" s="142"/>
      <c r="H57" s="142"/>
      <c r="I57" s="142">
        <f>'SO08 003 Pol'!G94</f>
        <v>0</v>
      </c>
      <c r="J57" s="138" t="str">
        <f>IF(I69=0,"",I57/I69*100)</f>
        <v/>
      </c>
    </row>
    <row r="58" spans="1:10" ht="36.799999999999997" customHeight="1" x14ac:dyDescent="0.2">
      <c r="A58" s="129"/>
      <c r="B58" s="134" t="s">
        <v>81</v>
      </c>
      <c r="C58" s="205" t="s">
        <v>82</v>
      </c>
      <c r="D58" s="206"/>
      <c r="E58" s="206"/>
      <c r="F58" s="141" t="s">
        <v>26</v>
      </c>
      <c r="G58" s="142"/>
      <c r="H58" s="142"/>
      <c r="I58" s="142">
        <f>'SO08 003 Pol'!G97</f>
        <v>0</v>
      </c>
      <c r="J58" s="138" t="str">
        <f>IF(I69=0,"",I58/I69*100)</f>
        <v/>
      </c>
    </row>
    <row r="59" spans="1:10" ht="36.799999999999997" customHeight="1" x14ac:dyDescent="0.2">
      <c r="A59" s="129"/>
      <c r="B59" s="134" t="s">
        <v>83</v>
      </c>
      <c r="C59" s="205" t="s">
        <v>84</v>
      </c>
      <c r="D59" s="206"/>
      <c r="E59" s="206"/>
      <c r="F59" s="141" t="s">
        <v>26</v>
      </c>
      <c r="G59" s="142"/>
      <c r="H59" s="142"/>
      <c r="I59" s="142">
        <f>'SO08 003 Pol'!G100</f>
        <v>0</v>
      </c>
      <c r="J59" s="138" t="str">
        <f>IF(I69=0,"",I59/I69*100)</f>
        <v/>
      </c>
    </row>
    <row r="60" spans="1:10" ht="36.799999999999997" customHeight="1" x14ac:dyDescent="0.2">
      <c r="A60" s="129"/>
      <c r="B60" s="134" t="s">
        <v>85</v>
      </c>
      <c r="C60" s="205" t="s">
        <v>86</v>
      </c>
      <c r="D60" s="206"/>
      <c r="E60" s="206"/>
      <c r="F60" s="141" t="s">
        <v>26</v>
      </c>
      <c r="G60" s="142"/>
      <c r="H60" s="142"/>
      <c r="I60" s="142">
        <f>'SO08 003 Pol'!G103</f>
        <v>0</v>
      </c>
      <c r="J60" s="138" t="str">
        <f>IF(I69=0,"",I60/I69*100)</f>
        <v/>
      </c>
    </row>
    <row r="61" spans="1:10" ht="36.799999999999997" customHeight="1" x14ac:dyDescent="0.2">
      <c r="A61" s="129"/>
      <c r="B61" s="134" t="s">
        <v>87</v>
      </c>
      <c r="C61" s="205" t="s">
        <v>88</v>
      </c>
      <c r="D61" s="206"/>
      <c r="E61" s="206"/>
      <c r="F61" s="141" t="s">
        <v>26</v>
      </c>
      <c r="G61" s="142"/>
      <c r="H61" s="142"/>
      <c r="I61" s="142">
        <f>'SO08 003 Pol'!G109</f>
        <v>0</v>
      </c>
      <c r="J61" s="138" t="str">
        <f>IF(I69=0,"",I61/I69*100)</f>
        <v/>
      </c>
    </row>
    <row r="62" spans="1:10" ht="36.799999999999997" customHeight="1" x14ac:dyDescent="0.2">
      <c r="A62" s="129"/>
      <c r="B62" s="134" t="s">
        <v>89</v>
      </c>
      <c r="C62" s="205" t="s">
        <v>90</v>
      </c>
      <c r="D62" s="206"/>
      <c r="E62" s="206"/>
      <c r="F62" s="141" t="s">
        <v>27</v>
      </c>
      <c r="G62" s="142"/>
      <c r="H62" s="142"/>
      <c r="I62" s="142">
        <f>'SO08 003 Pol'!G112</f>
        <v>0</v>
      </c>
      <c r="J62" s="138" t="str">
        <f>IF(I69=0,"",I62/I69*100)</f>
        <v/>
      </c>
    </row>
    <row r="63" spans="1:10" ht="36.799999999999997" customHeight="1" x14ac:dyDescent="0.2">
      <c r="A63" s="129"/>
      <c r="B63" s="134" t="s">
        <v>91</v>
      </c>
      <c r="C63" s="205" t="s">
        <v>92</v>
      </c>
      <c r="D63" s="206"/>
      <c r="E63" s="206"/>
      <c r="F63" s="141" t="s">
        <v>27</v>
      </c>
      <c r="G63" s="142"/>
      <c r="H63" s="142"/>
      <c r="I63" s="142">
        <f>'SO08 003 Pol'!G126</f>
        <v>0</v>
      </c>
      <c r="J63" s="138" t="str">
        <f>IF(I69=0,"",I63/I69*100)</f>
        <v/>
      </c>
    </row>
    <row r="64" spans="1:10" ht="36.799999999999997" customHeight="1" x14ac:dyDescent="0.2">
      <c r="A64" s="129"/>
      <c r="B64" s="134" t="s">
        <v>93</v>
      </c>
      <c r="C64" s="205" t="s">
        <v>94</v>
      </c>
      <c r="D64" s="206"/>
      <c r="E64" s="206"/>
      <c r="F64" s="141" t="s">
        <v>27</v>
      </c>
      <c r="G64" s="142"/>
      <c r="H64" s="142"/>
      <c r="I64" s="142">
        <f>'SO08 003 Pol'!G138</f>
        <v>0</v>
      </c>
      <c r="J64" s="138" t="str">
        <f>IF(I69=0,"",I64/I69*100)</f>
        <v/>
      </c>
    </row>
    <row r="65" spans="1:10" ht="36.799999999999997" customHeight="1" x14ac:dyDescent="0.2">
      <c r="A65" s="129"/>
      <c r="B65" s="134" t="s">
        <v>95</v>
      </c>
      <c r="C65" s="205" t="s">
        <v>96</v>
      </c>
      <c r="D65" s="206"/>
      <c r="E65" s="206"/>
      <c r="F65" s="141" t="s">
        <v>27</v>
      </c>
      <c r="G65" s="142"/>
      <c r="H65" s="142"/>
      <c r="I65" s="142">
        <f>'SO08 003 Pol'!G147</f>
        <v>0</v>
      </c>
      <c r="J65" s="138" t="str">
        <f>IF(I69=0,"",I65/I69*100)</f>
        <v/>
      </c>
    </row>
    <row r="66" spans="1:10" ht="36.799999999999997" customHeight="1" x14ac:dyDescent="0.2">
      <c r="A66" s="129"/>
      <c r="B66" s="134" t="s">
        <v>97</v>
      </c>
      <c r="C66" s="205" t="s">
        <v>86</v>
      </c>
      <c r="D66" s="206"/>
      <c r="E66" s="206"/>
      <c r="F66" s="141" t="s">
        <v>98</v>
      </c>
      <c r="G66" s="142"/>
      <c r="H66" s="142"/>
      <c r="I66" s="142">
        <f>'SO08 003 Pol'!G149</f>
        <v>0</v>
      </c>
      <c r="J66" s="138" t="str">
        <f>IF(I69=0,"",I66/I69*100)</f>
        <v/>
      </c>
    </row>
    <row r="67" spans="1:10" ht="36.799999999999997" customHeight="1" x14ac:dyDescent="0.2">
      <c r="A67" s="129"/>
      <c r="B67" s="134" t="s">
        <v>99</v>
      </c>
      <c r="C67" s="205" t="s">
        <v>29</v>
      </c>
      <c r="D67" s="206"/>
      <c r="E67" s="206"/>
      <c r="F67" s="141" t="s">
        <v>99</v>
      </c>
      <c r="G67" s="142"/>
      <c r="H67" s="142"/>
      <c r="I67" s="142">
        <f>'SO08 003 Pol'!G157</f>
        <v>0</v>
      </c>
      <c r="J67" s="138" t="str">
        <f>IF(I69=0,"",I67/I69*100)</f>
        <v/>
      </c>
    </row>
    <row r="68" spans="1:10" ht="36.799999999999997" customHeight="1" x14ac:dyDescent="0.2">
      <c r="A68" s="129"/>
      <c r="B68" s="134" t="s">
        <v>100</v>
      </c>
      <c r="C68" s="205" t="s">
        <v>30</v>
      </c>
      <c r="D68" s="206"/>
      <c r="E68" s="206"/>
      <c r="F68" s="141" t="s">
        <v>100</v>
      </c>
      <c r="G68" s="142"/>
      <c r="H68" s="142"/>
      <c r="I68" s="142">
        <f>'SO08 003 Pol'!G163</f>
        <v>0</v>
      </c>
      <c r="J68" s="138" t="str">
        <f>IF(I69=0,"",I68/I69*100)</f>
        <v/>
      </c>
    </row>
    <row r="69" spans="1:10" ht="25.55" customHeight="1" x14ac:dyDescent="0.2">
      <c r="A69" s="130"/>
      <c r="B69" s="135" t="s">
        <v>1</v>
      </c>
      <c r="C69" s="136"/>
      <c r="D69" s="137"/>
      <c r="E69" s="137"/>
      <c r="F69" s="143"/>
      <c r="G69" s="144"/>
      <c r="H69" s="144"/>
      <c r="I69" s="144">
        <f>SUM(I49:I68)</f>
        <v>0</v>
      </c>
      <c r="J69" s="139">
        <f>SUM(J49:J68)</f>
        <v>0</v>
      </c>
    </row>
    <row r="70" spans="1:10" x14ac:dyDescent="0.2">
      <c r="F70" s="89"/>
      <c r="G70" s="89"/>
      <c r="H70" s="89"/>
      <c r="I70" s="89"/>
      <c r="J70" s="140"/>
    </row>
    <row r="71" spans="1:10" x14ac:dyDescent="0.2">
      <c r="F71" s="89"/>
      <c r="G71" s="89"/>
      <c r="H71" s="89"/>
      <c r="I71" s="89"/>
      <c r="J71" s="140"/>
    </row>
    <row r="72" spans="1:10" x14ac:dyDescent="0.2">
      <c r="F72" s="89"/>
      <c r="G72" s="89"/>
      <c r="H72" s="89"/>
      <c r="I72" s="89"/>
      <c r="J72" s="14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21875" defaultRowHeight="12.55" x14ac:dyDescent="0.2"/>
  <cols>
    <col min="1" max="1" width="4.21875" style="3" customWidth="1"/>
    <col min="2" max="2" width="14.44140625" style="3" customWidth="1"/>
    <col min="3" max="3" width="38.21875" style="7" customWidth="1"/>
    <col min="4" max="4" width="4.5546875" style="3" customWidth="1"/>
    <col min="5" max="5" width="10.5546875" style="3" customWidth="1"/>
    <col min="6" max="6" width="9.77734375" style="3" customWidth="1"/>
    <col min="7" max="7" width="12.77734375" style="3" customWidth="1"/>
    <col min="8" max="16384" width="9.21875" style="3"/>
  </cols>
  <sheetData>
    <row r="1" spans="1:7" ht="15.05" x14ac:dyDescent="0.2">
      <c r="A1" s="256" t="s">
        <v>7</v>
      </c>
      <c r="B1" s="256"/>
      <c r="C1" s="257"/>
      <c r="D1" s="256"/>
      <c r="E1" s="256"/>
      <c r="F1" s="256"/>
      <c r="G1" s="256"/>
    </row>
    <row r="2" spans="1:7" ht="25.05" customHeight="1" x14ac:dyDescent="0.2">
      <c r="A2" s="50" t="s">
        <v>8</v>
      </c>
      <c r="B2" s="49"/>
      <c r="C2" s="258"/>
      <c r="D2" s="258"/>
      <c r="E2" s="258"/>
      <c r="F2" s="258"/>
      <c r="G2" s="259"/>
    </row>
    <row r="3" spans="1:7" ht="25.05" customHeight="1" x14ac:dyDescent="0.2">
      <c r="A3" s="50" t="s">
        <v>9</v>
      </c>
      <c r="B3" s="49"/>
      <c r="C3" s="258"/>
      <c r="D3" s="258"/>
      <c r="E3" s="258"/>
      <c r="F3" s="258"/>
      <c r="G3" s="259"/>
    </row>
    <row r="4" spans="1:7" ht="25.05" customHeight="1" x14ac:dyDescent="0.2">
      <c r="A4" s="50" t="s">
        <v>10</v>
      </c>
      <c r="B4" s="49"/>
      <c r="C4" s="258"/>
      <c r="D4" s="258"/>
      <c r="E4" s="258"/>
      <c r="F4" s="258"/>
      <c r="G4" s="25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00"/>
  <sheetViews>
    <sheetView tabSelected="1" view="pageBreakPreview" zoomScaleNormal="100" zoomScaleSheetLayoutView="100" workbookViewId="0">
      <pane ySplit="7" topLeftCell="A8" activePane="bottomLeft" state="frozen"/>
      <selection pane="bottomLeft" activeCell="F20" sqref="F20"/>
    </sheetView>
  </sheetViews>
  <sheetFormatPr defaultRowHeight="12.55" outlineLevelRow="3" x14ac:dyDescent="0.2"/>
  <cols>
    <col min="1" max="1" width="3.44140625" customWidth="1"/>
    <col min="2" max="2" width="12.5546875" style="127" customWidth="1"/>
    <col min="3" max="3" width="38.21875" style="127" customWidth="1"/>
    <col min="4" max="4" width="4.77734375" customWidth="1"/>
    <col min="5" max="5" width="10.5546875" customWidth="1"/>
    <col min="6" max="6" width="9.77734375" customWidth="1"/>
    <col min="7" max="7" width="12.77734375" customWidth="1"/>
    <col min="8" max="18" width="0" hidden="1" customWidth="1"/>
    <col min="20" max="25" width="0" hidden="1" customWidth="1"/>
    <col min="29" max="29" width="0" hidden="1" customWidth="1"/>
    <col min="31" max="41" width="0" hidden="1" customWidth="1"/>
  </cols>
  <sheetData>
    <row r="1" spans="1:60" ht="15.85" customHeight="1" x14ac:dyDescent="0.25">
      <c r="A1" s="272" t="s">
        <v>7</v>
      </c>
      <c r="B1" s="272"/>
      <c r="C1" s="272"/>
      <c r="D1" s="272"/>
      <c r="E1" s="272"/>
      <c r="F1" s="272"/>
      <c r="G1" s="272"/>
      <c r="AG1" t="s">
        <v>101</v>
      </c>
    </row>
    <row r="2" spans="1:60" ht="25.05" customHeight="1" x14ac:dyDescent="0.2">
      <c r="A2" s="146" t="s">
        <v>8</v>
      </c>
      <c r="B2" s="49" t="s">
        <v>50</v>
      </c>
      <c r="C2" s="273" t="s">
        <v>51</v>
      </c>
      <c r="D2" s="274"/>
      <c r="E2" s="274"/>
      <c r="F2" s="274"/>
      <c r="G2" s="275"/>
      <c r="AG2" t="s">
        <v>102</v>
      </c>
    </row>
    <row r="3" spans="1:60" ht="25.05" customHeight="1" x14ac:dyDescent="0.2">
      <c r="A3" s="146" t="s">
        <v>9</v>
      </c>
      <c r="B3" s="49" t="s">
        <v>45</v>
      </c>
      <c r="C3" s="273" t="s">
        <v>362</v>
      </c>
      <c r="D3" s="274"/>
      <c r="E3" s="274"/>
      <c r="F3" s="274"/>
      <c r="G3" s="275"/>
      <c r="AC3" s="127" t="s">
        <v>102</v>
      </c>
      <c r="AG3" t="s">
        <v>103</v>
      </c>
    </row>
    <row r="4" spans="1:60" ht="25.05" customHeight="1" x14ac:dyDescent="0.2">
      <c r="A4" s="147" t="s">
        <v>10</v>
      </c>
      <c r="B4" s="148" t="s">
        <v>43</v>
      </c>
      <c r="C4" s="276" t="s">
        <v>44</v>
      </c>
      <c r="D4" s="277"/>
      <c r="E4" s="277"/>
      <c r="F4" s="277"/>
      <c r="G4" s="278"/>
      <c r="AG4" t="s">
        <v>104</v>
      </c>
    </row>
    <row r="5" spans="1:60" x14ac:dyDescent="0.2">
      <c r="D5" s="10"/>
    </row>
    <row r="6" spans="1:60" ht="37.6" x14ac:dyDescent="0.2">
      <c r="A6" s="150" t="s">
        <v>105</v>
      </c>
      <c r="B6" s="152" t="s">
        <v>106</v>
      </c>
      <c r="C6" s="152" t="s">
        <v>107</v>
      </c>
      <c r="D6" s="151" t="s">
        <v>108</v>
      </c>
      <c r="E6" s="150" t="s">
        <v>109</v>
      </c>
      <c r="F6" s="149" t="s">
        <v>110</v>
      </c>
      <c r="G6" s="150" t="s">
        <v>31</v>
      </c>
      <c r="H6" s="153" t="s">
        <v>32</v>
      </c>
      <c r="I6" s="153" t="s">
        <v>111</v>
      </c>
      <c r="J6" s="153" t="s">
        <v>33</v>
      </c>
      <c r="K6" s="153" t="s">
        <v>112</v>
      </c>
      <c r="L6" s="153" t="s">
        <v>113</v>
      </c>
      <c r="M6" s="153" t="s">
        <v>114</v>
      </c>
      <c r="N6" s="153" t="s">
        <v>115</v>
      </c>
      <c r="O6" s="153" t="s">
        <v>116</v>
      </c>
      <c r="P6" s="153" t="s">
        <v>117</v>
      </c>
      <c r="Q6" s="153" t="s">
        <v>118</v>
      </c>
      <c r="R6" s="153" t="s">
        <v>119</v>
      </c>
      <c r="S6" s="153" t="s">
        <v>120</v>
      </c>
      <c r="T6" s="153" t="s">
        <v>121</v>
      </c>
      <c r="U6" s="153" t="s">
        <v>122</v>
      </c>
      <c r="V6" s="153" t="s">
        <v>123</v>
      </c>
      <c r="W6" s="153" t="s">
        <v>124</v>
      </c>
      <c r="X6" s="153" t="s">
        <v>125</v>
      </c>
      <c r="Y6" s="153" t="s">
        <v>126</v>
      </c>
    </row>
    <row r="7" spans="1:60" hidden="1" x14ac:dyDescent="0.2">
      <c r="A7" s="3"/>
      <c r="B7" s="4"/>
      <c r="C7" s="4"/>
      <c r="D7" s="6"/>
      <c r="E7" s="155"/>
      <c r="F7" s="156"/>
      <c r="G7" s="156"/>
      <c r="H7" s="156"/>
      <c r="I7" s="156"/>
      <c r="J7" s="156"/>
      <c r="K7" s="156"/>
      <c r="L7" s="156"/>
      <c r="M7" s="156"/>
      <c r="N7" s="155"/>
      <c r="O7" s="155"/>
      <c r="P7" s="155"/>
      <c r="Q7" s="155"/>
      <c r="R7" s="156"/>
      <c r="S7" s="156"/>
      <c r="T7" s="156"/>
      <c r="U7" s="156"/>
      <c r="V7" s="156"/>
      <c r="W7" s="156"/>
      <c r="X7" s="156"/>
      <c r="Y7" s="156"/>
    </row>
    <row r="8" spans="1:60" ht="13.15" x14ac:dyDescent="0.2">
      <c r="A8" s="172" t="s">
        <v>127</v>
      </c>
      <c r="B8" s="173" t="s">
        <v>63</v>
      </c>
      <c r="C8" s="194" t="s">
        <v>64</v>
      </c>
      <c r="D8" s="174"/>
      <c r="E8" s="175"/>
      <c r="F8" s="176"/>
      <c r="G8" s="176">
        <f>SUMIF(AG9:AG49,"&lt;&gt;NOR",G9:G49)</f>
        <v>0</v>
      </c>
      <c r="H8" s="176"/>
      <c r="I8" s="176">
        <f>SUM(I9:I49)</f>
        <v>0</v>
      </c>
      <c r="J8" s="176"/>
      <c r="K8" s="176">
        <f>SUM(K9:K49)</f>
        <v>0</v>
      </c>
      <c r="L8" s="176"/>
      <c r="M8" s="176">
        <f>SUM(M9:M49)</f>
        <v>0</v>
      </c>
      <c r="N8" s="175"/>
      <c r="O8" s="175">
        <f>SUM(O9:O49)</f>
        <v>12.33</v>
      </c>
      <c r="P8" s="175"/>
      <c r="Q8" s="175">
        <f>SUM(Q9:Q49)</f>
        <v>11.290000000000001</v>
      </c>
      <c r="R8" s="176"/>
      <c r="S8" s="176"/>
      <c r="T8" s="177"/>
      <c r="U8" s="171"/>
      <c r="V8" s="171">
        <f>SUM(V9:V49)</f>
        <v>250.97000000000003</v>
      </c>
      <c r="W8" s="171"/>
      <c r="X8" s="171"/>
      <c r="Y8" s="171"/>
      <c r="AG8" t="s">
        <v>128</v>
      </c>
    </row>
    <row r="9" spans="1:60" outlineLevel="1" x14ac:dyDescent="0.2">
      <c r="A9" s="179">
        <v>1</v>
      </c>
      <c r="B9" s="180" t="s">
        <v>129</v>
      </c>
      <c r="C9" s="195" t="s">
        <v>130</v>
      </c>
      <c r="D9" s="181" t="s">
        <v>131</v>
      </c>
      <c r="E9" s="182">
        <v>21.25</v>
      </c>
      <c r="F9" s="183"/>
      <c r="G9" s="184">
        <f>ROUND(E9*F9,2)</f>
        <v>0</v>
      </c>
      <c r="H9" s="183"/>
      <c r="I9" s="184">
        <f>ROUND(E9*H9,2)</f>
        <v>0</v>
      </c>
      <c r="J9" s="183"/>
      <c r="K9" s="184">
        <f>ROUND(E9*J9,2)</f>
        <v>0</v>
      </c>
      <c r="L9" s="184">
        <v>21</v>
      </c>
      <c r="M9" s="184">
        <f>G9*(1+L9/100)</f>
        <v>0</v>
      </c>
      <c r="N9" s="182">
        <v>0</v>
      </c>
      <c r="O9" s="182">
        <f>ROUND(E9*N9,2)</f>
        <v>0</v>
      </c>
      <c r="P9" s="182">
        <v>0.125</v>
      </c>
      <c r="Q9" s="182">
        <f>ROUND(E9*P9,2)</f>
        <v>2.66</v>
      </c>
      <c r="R9" s="184"/>
      <c r="S9" s="184" t="s">
        <v>132</v>
      </c>
      <c r="T9" s="185" t="s">
        <v>132</v>
      </c>
      <c r="U9" s="165">
        <v>0.25202999999999998</v>
      </c>
      <c r="V9" s="165">
        <f>ROUND(E9*U9,2)</f>
        <v>5.36</v>
      </c>
      <c r="W9" s="165"/>
      <c r="X9" s="165" t="s">
        <v>133</v>
      </c>
      <c r="Y9" s="165" t="s">
        <v>134</v>
      </c>
      <c r="Z9" s="154"/>
      <c r="AA9" s="154"/>
      <c r="AB9" s="154"/>
      <c r="AC9" s="154"/>
      <c r="AD9" s="154"/>
      <c r="AE9" s="154"/>
      <c r="AF9" s="154"/>
      <c r="AG9" s="154" t="s">
        <v>135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2" x14ac:dyDescent="0.2">
      <c r="A10" s="161"/>
      <c r="B10" s="162"/>
      <c r="C10" s="196" t="s">
        <v>136</v>
      </c>
      <c r="D10" s="167"/>
      <c r="E10" s="168">
        <v>21.25</v>
      </c>
      <c r="F10" s="165"/>
      <c r="G10" s="165"/>
      <c r="H10" s="165"/>
      <c r="I10" s="165"/>
      <c r="J10" s="165"/>
      <c r="K10" s="165"/>
      <c r="L10" s="165"/>
      <c r="M10" s="165"/>
      <c r="N10" s="164"/>
      <c r="O10" s="164"/>
      <c r="P10" s="164"/>
      <c r="Q10" s="164"/>
      <c r="R10" s="165"/>
      <c r="S10" s="165"/>
      <c r="T10" s="165"/>
      <c r="U10" s="165"/>
      <c r="V10" s="165"/>
      <c r="W10" s="165"/>
      <c r="X10" s="165"/>
      <c r="Y10" s="165"/>
      <c r="Z10" s="154"/>
      <c r="AA10" s="154"/>
      <c r="AB10" s="154"/>
      <c r="AC10" s="154"/>
      <c r="AD10" s="154"/>
      <c r="AE10" s="154"/>
      <c r="AF10" s="154"/>
      <c r="AG10" s="154" t="s">
        <v>137</v>
      </c>
      <c r="AH10" s="154">
        <v>0</v>
      </c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79">
        <v>2</v>
      </c>
      <c r="B11" s="180" t="s">
        <v>138</v>
      </c>
      <c r="C11" s="195" t="s">
        <v>139</v>
      </c>
      <c r="D11" s="181" t="s">
        <v>140</v>
      </c>
      <c r="E11" s="182">
        <v>24.1</v>
      </c>
      <c r="F11" s="183"/>
      <c r="G11" s="184">
        <f>ROUND(E11*F11,2)</f>
        <v>0</v>
      </c>
      <c r="H11" s="183"/>
      <c r="I11" s="184">
        <f>ROUND(E11*H11,2)</f>
        <v>0</v>
      </c>
      <c r="J11" s="183"/>
      <c r="K11" s="184">
        <f>ROUND(E11*J11,2)</f>
        <v>0</v>
      </c>
      <c r="L11" s="184">
        <v>21</v>
      </c>
      <c r="M11" s="184">
        <f>G11*(1+L11/100)</f>
        <v>0</v>
      </c>
      <c r="N11" s="182">
        <v>0</v>
      </c>
      <c r="O11" s="182">
        <f>ROUND(E11*N11,2)</f>
        <v>0</v>
      </c>
      <c r="P11" s="182">
        <v>0.35799999999999998</v>
      </c>
      <c r="Q11" s="182">
        <f>ROUND(E11*P11,2)</f>
        <v>8.6300000000000008</v>
      </c>
      <c r="R11" s="184"/>
      <c r="S11" s="184" t="s">
        <v>132</v>
      </c>
      <c r="T11" s="185" t="s">
        <v>132</v>
      </c>
      <c r="U11" s="165">
        <v>0.62002999999999997</v>
      </c>
      <c r="V11" s="165">
        <f>ROUND(E11*U11,2)</f>
        <v>14.94</v>
      </c>
      <c r="W11" s="165"/>
      <c r="X11" s="165" t="s">
        <v>133</v>
      </c>
      <c r="Y11" s="165" t="s">
        <v>134</v>
      </c>
      <c r="Z11" s="154"/>
      <c r="AA11" s="154"/>
      <c r="AB11" s="154"/>
      <c r="AC11" s="154"/>
      <c r="AD11" s="154"/>
      <c r="AE11" s="154"/>
      <c r="AF11" s="154"/>
      <c r="AG11" s="154" t="s">
        <v>135</v>
      </c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2" x14ac:dyDescent="0.2">
      <c r="A12" s="161"/>
      <c r="B12" s="162"/>
      <c r="C12" s="196" t="s">
        <v>141</v>
      </c>
      <c r="D12" s="167"/>
      <c r="E12" s="168">
        <v>24.1</v>
      </c>
      <c r="F12" s="165"/>
      <c r="G12" s="165"/>
      <c r="H12" s="165"/>
      <c r="I12" s="165"/>
      <c r="J12" s="165"/>
      <c r="K12" s="165"/>
      <c r="L12" s="165"/>
      <c r="M12" s="165"/>
      <c r="N12" s="164"/>
      <c r="O12" s="164"/>
      <c r="P12" s="164"/>
      <c r="Q12" s="164"/>
      <c r="R12" s="165"/>
      <c r="S12" s="165"/>
      <c r="T12" s="165"/>
      <c r="U12" s="165"/>
      <c r="V12" s="165"/>
      <c r="W12" s="165"/>
      <c r="X12" s="165"/>
      <c r="Y12" s="165"/>
      <c r="Z12" s="154"/>
      <c r="AA12" s="154"/>
      <c r="AB12" s="154"/>
      <c r="AC12" s="154"/>
      <c r="AD12" s="154"/>
      <c r="AE12" s="154"/>
      <c r="AF12" s="154"/>
      <c r="AG12" s="154" t="s">
        <v>137</v>
      </c>
      <c r="AH12" s="154">
        <v>0</v>
      </c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79">
        <v>3</v>
      </c>
      <c r="B13" s="180" t="s">
        <v>142</v>
      </c>
      <c r="C13" s="195" t="s">
        <v>143</v>
      </c>
      <c r="D13" s="181" t="s">
        <v>144</v>
      </c>
      <c r="E13" s="182">
        <v>41.062800000000003</v>
      </c>
      <c r="F13" s="183"/>
      <c r="G13" s="184">
        <f>ROUND(E13*F13,2)</f>
        <v>0</v>
      </c>
      <c r="H13" s="183"/>
      <c r="I13" s="184">
        <f>ROUND(E13*H13,2)</f>
        <v>0</v>
      </c>
      <c r="J13" s="183"/>
      <c r="K13" s="184">
        <f>ROUND(E13*J13,2)</f>
        <v>0</v>
      </c>
      <c r="L13" s="184">
        <v>21</v>
      </c>
      <c r="M13" s="184">
        <f>G13*(1+L13/100)</f>
        <v>0</v>
      </c>
      <c r="N13" s="182">
        <v>0</v>
      </c>
      <c r="O13" s="182">
        <f>ROUND(E13*N13,2)</f>
        <v>0</v>
      </c>
      <c r="P13" s="182">
        <v>0</v>
      </c>
      <c r="Q13" s="182">
        <f>ROUND(E13*P13,2)</f>
        <v>0</v>
      </c>
      <c r="R13" s="184"/>
      <c r="S13" s="184" t="s">
        <v>132</v>
      </c>
      <c r="T13" s="185" t="s">
        <v>132</v>
      </c>
      <c r="U13" s="165">
        <v>3.5329999999999999</v>
      </c>
      <c r="V13" s="165">
        <f>ROUND(E13*U13,2)</f>
        <v>145.07</v>
      </c>
      <c r="W13" s="165"/>
      <c r="X13" s="165" t="s">
        <v>145</v>
      </c>
      <c r="Y13" s="165" t="s">
        <v>134</v>
      </c>
      <c r="Z13" s="154"/>
      <c r="AA13" s="154"/>
      <c r="AB13" s="154"/>
      <c r="AC13" s="154"/>
      <c r="AD13" s="154"/>
      <c r="AE13" s="154"/>
      <c r="AF13" s="154"/>
      <c r="AG13" s="154" t="s">
        <v>146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ht="21.3" outlineLevel="2" x14ac:dyDescent="0.2">
      <c r="A14" s="161"/>
      <c r="B14" s="162"/>
      <c r="C14" s="196" t="s">
        <v>147</v>
      </c>
      <c r="D14" s="167"/>
      <c r="E14" s="168">
        <v>11.9184</v>
      </c>
      <c r="F14" s="165"/>
      <c r="G14" s="165"/>
      <c r="H14" s="165"/>
      <c r="I14" s="165"/>
      <c r="J14" s="165"/>
      <c r="K14" s="165"/>
      <c r="L14" s="165"/>
      <c r="M14" s="165"/>
      <c r="N14" s="164"/>
      <c r="O14" s="164"/>
      <c r="P14" s="164"/>
      <c r="Q14" s="164"/>
      <c r="R14" s="165"/>
      <c r="S14" s="165"/>
      <c r="T14" s="165"/>
      <c r="U14" s="165"/>
      <c r="V14" s="165"/>
      <c r="W14" s="165"/>
      <c r="X14" s="165"/>
      <c r="Y14" s="165"/>
      <c r="Z14" s="154"/>
      <c r="AA14" s="154"/>
      <c r="AB14" s="154"/>
      <c r="AC14" s="154"/>
      <c r="AD14" s="154"/>
      <c r="AE14" s="154"/>
      <c r="AF14" s="154"/>
      <c r="AG14" s="154" t="s">
        <v>137</v>
      </c>
      <c r="AH14" s="154">
        <v>0</v>
      </c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3" x14ac:dyDescent="0.2">
      <c r="A15" s="161"/>
      <c r="B15" s="162"/>
      <c r="C15" s="196" t="s">
        <v>148</v>
      </c>
      <c r="D15" s="167"/>
      <c r="E15" s="168">
        <v>4.2984</v>
      </c>
      <c r="F15" s="165"/>
      <c r="G15" s="165"/>
      <c r="H15" s="165"/>
      <c r="I15" s="165"/>
      <c r="J15" s="165"/>
      <c r="K15" s="165"/>
      <c r="L15" s="165"/>
      <c r="M15" s="165"/>
      <c r="N15" s="164"/>
      <c r="O15" s="164"/>
      <c r="P15" s="164"/>
      <c r="Q15" s="164"/>
      <c r="R15" s="165"/>
      <c r="S15" s="165"/>
      <c r="T15" s="165"/>
      <c r="U15" s="165"/>
      <c r="V15" s="165"/>
      <c r="W15" s="165"/>
      <c r="X15" s="165"/>
      <c r="Y15" s="165"/>
      <c r="Z15" s="154"/>
      <c r="AA15" s="154"/>
      <c r="AB15" s="154"/>
      <c r="AC15" s="154"/>
      <c r="AD15" s="154"/>
      <c r="AE15" s="154"/>
      <c r="AF15" s="154"/>
      <c r="AG15" s="154" t="s">
        <v>137</v>
      </c>
      <c r="AH15" s="154">
        <v>0</v>
      </c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3" x14ac:dyDescent="0.2">
      <c r="A16" s="161"/>
      <c r="B16" s="162"/>
      <c r="C16" s="196" t="s">
        <v>149</v>
      </c>
      <c r="D16" s="167"/>
      <c r="E16" s="168">
        <v>5.7818800000000001</v>
      </c>
      <c r="F16" s="165"/>
      <c r="G16" s="165"/>
      <c r="H16" s="165"/>
      <c r="I16" s="165"/>
      <c r="J16" s="165"/>
      <c r="K16" s="165"/>
      <c r="L16" s="165"/>
      <c r="M16" s="165"/>
      <c r="N16" s="164"/>
      <c r="O16" s="164"/>
      <c r="P16" s="164"/>
      <c r="Q16" s="164"/>
      <c r="R16" s="165"/>
      <c r="S16" s="165"/>
      <c r="T16" s="165"/>
      <c r="U16" s="165"/>
      <c r="V16" s="165"/>
      <c r="W16" s="165"/>
      <c r="X16" s="165"/>
      <c r="Y16" s="165"/>
      <c r="Z16" s="154"/>
      <c r="AA16" s="154"/>
      <c r="AB16" s="154"/>
      <c r="AC16" s="154"/>
      <c r="AD16" s="154"/>
      <c r="AE16" s="154"/>
      <c r="AF16" s="154"/>
      <c r="AG16" s="154" t="s">
        <v>137</v>
      </c>
      <c r="AH16" s="154">
        <v>0</v>
      </c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3" x14ac:dyDescent="0.2">
      <c r="A17" s="161"/>
      <c r="B17" s="162"/>
      <c r="C17" s="196" t="s">
        <v>150</v>
      </c>
      <c r="D17" s="167"/>
      <c r="E17" s="168">
        <v>5.0641299999999996</v>
      </c>
      <c r="F17" s="165"/>
      <c r="G17" s="165"/>
      <c r="H17" s="165"/>
      <c r="I17" s="165"/>
      <c r="J17" s="165"/>
      <c r="K17" s="165"/>
      <c r="L17" s="165"/>
      <c r="M17" s="165"/>
      <c r="N17" s="164"/>
      <c r="O17" s="164"/>
      <c r="P17" s="164"/>
      <c r="Q17" s="164"/>
      <c r="R17" s="165"/>
      <c r="S17" s="165"/>
      <c r="T17" s="165"/>
      <c r="U17" s="165"/>
      <c r="V17" s="165"/>
      <c r="W17" s="165"/>
      <c r="X17" s="165"/>
      <c r="Y17" s="165"/>
      <c r="Z17" s="154"/>
      <c r="AA17" s="154"/>
      <c r="AB17" s="154"/>
      <c r="AC17" s="154"/>
      <c r="AD17" s="154"/>
      <c r="AE17" s="154"/>
      <c r="AF17" s="154"/>
      <c r="AG17" s="154" t="s">
        <v>137</v>
      </c>
      <c r="AH17" s="154">
        <v>0</v>
      </c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3" x14ac:dyDescent="0.2">
      <c r="A18" s="161"/>
      <c r="B18" s="162"/>
      <c r="C18" s="196" t="s">
        <v>151</v>
      </c>
      <c r="D18" s="167"/>
      <c r="E18" s="168">
        <v>1.595</v>
      </c>
      <c r="F18" s="165"/>
      <c r="G18" s="165"/>
      <c r="H18" s="165"/>
      <c r="I18" s="165"/>
      <c r="J18" s="165"/>
      <c r="K18" s="165"/>
      <c r="L18" s="165"/>
      <c r="M18" s="165"/>
      <c r="N18" s="164"/>
      <c r="O18" s="164"/>
      <c r="P18" s="164"/>
      <c r="Q18" s="164"/>
      <c r="R18" s="165"/>
      <c r="S18" s="165"/>
      <c r="T18" s="165"/>
      <c r="U18" s="165"/>
      <c r="V18" s="165"/>
      <c r="W18" s="165"/>
      <c r="X18" s="165"/>
      <c r="Y18" s="165"/>
      <c r="Z18" s="154"/>
      <c r="AA18" s="154"/>
      <c r="AB18" s="154"/>
      <c r="AC18" s="154"/>
      <c r="AD18" s="154"/>
      <c r="AE18" s="154"/>
      <c r="AF18" s="154"/>
      <c r="AG18" s="154" t="s">
        <v>137</v>
      </c>
      <c r="AH18" s="154">
        <v>0</v>
      </c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3" x14ac:dyDescent="0.2">
      <c r="A19" s="161"/>
      <c r="B19" s="162"/>
      <c r="C19" s="196" t="s">
        <v>152</v>
      </c>
      <c r="D19" s="167"/>
      <c r="E19" s="168">
        <v>2.03363</v>
      </c>
      <c r="F19" s="165"/>
      <c r="G19" s="165"/>
      <c r="H19" s="165"/>
      <c r="I19" s="165"/>
      <c r="J19" s="165"/>
      <c r="K19" s="165"/>
      <c r="L19" s="165"/>
      <c r="M19" s="165"/>
      <c r="N19" s="164"/>
      <c r="O19" s="164"/>
      <c r="P19" s="164"/>
      <c r="Q19" s="164"/>
      <c r="R19" s="165"/>
      <c r="S19" s="165"/>
      <c r="T19" s="165"/>
      <c r="U19" s="165"/>
      <c r="V19" s="165"/>
      <c r="W19" s="165"/>
      <c r="X19" s="165"/>
      <c r="Y19" s="165"/>
      <c r="Z19" s="154"/>
      <c r="AA19" s="154"/>
      <c r="AB19" s="154"/>
      <c r="AC19" s="154"/>
      <c r="AD19" s="154"/>
      <c r="AE19" s="154"/>
      <c r="AF19" s="154"/>
      <c r="AG19" s="154" t="s">
        <v>137</v>
      </c>
      <c r="AH19" s="154">
        <v>0</v>
      </c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3" x14ac:dyDescent="0.2">
      <c r="A20" s="161"/>
      <c r="B20" s="162"/>
      <c r="C20" s="196" t="s">
        <v>153</v>
      </c>
      <c r="D20" s="167"/>
      <c r="E20" s="168">
        <v>7.5363800000000003</v>
      </c>
      <c r="F20" s="165"/>
      <c r="G20" s="165"/>
      <c r="H20" s="165"/>
      <c r="I20" s="165"/>
      <c r="J20" s="165"/>
      <c r="K20" s="165"/>
      <c r="L20" s="165"/>
      <c r="M20" s="165"/>
      <c r="N20" s="164"/>
      <c r="O20" s="164"/>
      <c r="P20" s="164"/>
      <c r="Q20" s="164"/>
      <c r="R20" s="165"/>
      <c r="S20" s="165"/>
      <c r="T20" s="165"/>
      <c r="U20" s="165"/>
      <c r="V20" s="165"/>
      <c r="W20" s="165"/>
      <c r="X20" s="165"/>
      <c r="Y20" s="165"/>
      <c r="Z20" s="154"/>
      <c r="AA20" s="154"/>
      <c r="AB20" s="154"/>
      <c r="AC20" s="154"/>
      <c r="AD20" s="154"/>
      <c r="AE20" s="154"/>
      <c r="AF20" s="154"/>
      <c r="AG20" s="154" t="s">
        <v>137</v>
      </c>
      <c r="AH20" s="154">
        <v>0</v>
      </c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ht="21.3" outlineLevel="3" x14ac:dyDescent="0.2">
      <c r="A21" s="161"/>
      <c r="B21" s="162"/>
      <c r="C21" s="196" t="s">
        <v>154</v>
      </c>
      <c r="D21" s="167"/>
      <c r="E21" s="168">
        <v>2.835</v>
      </c>
      <c r="F21" s="165"/>
      <c r="G21" s="165"/>
      <c r="H21" s="165"/>
      <c r="I21" s="165"/>
      <c r="J21" s="165"/>
      <c r="K21" s="165"/>
      <c r="L21" s="165"/>
      <c r="M21" s="165"/>
      <c r="N21" s="164"/>
      <c r="O21" s="164"/>
      <c r="P21" s="164"/>
      <c r="Q21" s="164"/>
      <c r="R21" s="165"/>
      <c r="S21" s="165"/>
      <c r="T21" s="165"/>
      <c r="U21" s="165"/>
      <c r="V21" s="165"/>
      <c r="W21" s="165"/>
      <c r="X21" s="165"/>
      <c r="Y21" s="165"/>
      <c r="Z21" s="154"/>
      <c r="AA21" s="154"/>
      <c r="AB21" s="154"/>
      <c r="AC21" s="154"/>
      <c r="AD21" s="154"/>
      <c r="AE21" s="154"/>
      <c r="AF21" s="154"/>
      <c r="AG21" s="154" t="s">
        <v>137</v>
      </c>
      <c r="AH21" s="154">
        <v>0</v>
      </c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79">
        <v>4</v>
      </c>
      <c r="B22" s="180" t="s">
        <v>155</v>
      </c>
      <c r="C22" s="195" t="s">
        <v>156</v>
      </c>
      <c r="D22" s="181" t="s">
        <v>144</v>
      </c>
      <c r="E22" s="182">
        <v>2.8125</v>
      </c>
      <c r="F22" s="183"/>
      <c r="G22" s="184">
        <f>ROUND(E22*F22,2)</f>
        <v>0</v>
      </c>
      <c r="H22" s="183"/>
      <c r="I22" s="184">
        <f>ROUND(E22*H22,2)</f>
        <v>0</v>
      </c>
      <c r="J22" s="183"/>
      <c r="K22" s="184">
        <f>ROUND(E22*J22,2)</f>
        <v>0</v>
      </c>
      <c r="L22" s="184">
        <v>21</v>
      </c>
      <c r="M22" s="184">
        <f>G22*(1+L22/100)</f>
        <v>0</v>
      </c>
      <c r="N22" s="182">
        <v>0</v>
      </c>
      <c r="O22" s="182">
        <f>ROUND(E22*N22,2)</f>
        <v>0</v>
      </c>
      <c r="P22" s="182">
        <v>0</v>
      </c>
      <c r="Q22" s="182">
        <f>ROUND(E22*P22,2)</f>
        <v>0</v>
      </c>
      <c r="R22" s="184"/>
      <c r="S22" s="184" t="s">
        <v>132</v>
      </c>
      <c r="T22" s="185" t="s">
        <v>132</v>
      </c>
      <c r="U22" s="165">
        <v>0.26666000000000001</v>
      </c>
      <c r="V22" s="165">
        <f>ROUND(E22*U22,2)</f>
        <v>0.75</v>
      </c>
      <c r="W22" s="165"/>
      <c r="X22" s="165" t="s">
        <v>145</v>
      </c>
      <c r="Y22" s="165" t="s">
        <v>134</v>
      </c>
      <c r="Z22" s="154"/>
      <c r="AA22" s="154"/>
      <c r="AB22" s="154"/>
      <c r="AC22" s="154"/>
      <c r="AD22" s="154"/>
      <c r="AE22" s="154"/>
      <c r="AF22" s="154"/>
      <c r="AG22" s="154" t="s">
        <v>146</v>
      </c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2" x14ac:dyDescent="0.2">
      <c r="A23" s="161"/>
      <c r="B23" s="162"/>
      <c r="C23" s="196" t="s">
        <v>157</v>
      </c>
      <c r="D23" s="167"/>
      <c r="E23" s="168">
        <v>2.8125</v>
      </c>
      <c r="F23" s="165"/>
      <c r="G23" s="165"/>
      <c r="H23" s="165"/>
      <c r="I23" s="165"/>
      <c r="J23" s="165"/>
      <c r="K23" s="165"/>
      <c r="L23" s="165"/>
      <c r="M23" s="165"/>
      <c r="N23" s="164"/>
      <c r="O23" s="164"/>
      <c r="P23" s="164"/>
      <c r="Q23" s="164"/>
      <c r="R23" s="165"/>
      <c r="S23" s="165"/>
      <c r="T23" s="165"/>
      <c r="U23" s="165"/>
      <c r="V23" s="165"/>
      <c r="W23" s="165"/>
      <c r="X23" s="165"/>
      <c r="Y23" s="165"/>
      <c r="Z23" s="154"/>
      <c r="AA23" s="154"/>
      <c r="AB23" s="154"/>
      <c r="AC23" s="154"/>
      <c r="AD23" s="154"/>
      <c r="AE23" s="154"/>
      <c r="AF23" s="154"/>
      <c r="AG23" s="154" t="s">
        <v>137</v>
      </c>
      <c r="AH23" s="154">
        <v>0</v>
      </c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79">
        <v>5</v>
      </c>
      <c r="B24" s="180" t="s">
        <v>158</v>
      </c>
      <c r="C24" s="195" t="s">
        <v>159</v>
      </c>
      <c r="D24" s="181" t="s">
        <v>140</v>
      </c>
      <c r="E24" s="182">
        <v>20.271000000000001</v>
      </c>
      <c r="F24" s="183"/>
      <c r="G24" s="184">
        <f>ROUND(E24*F24,2)</f>
        <v>0</v>
      </c>
      <c r="H24" s="183"/>
      <c r="I24" s="184">
        <f>ROUND(E24*H24,2)</f>
        <v>0</v>
      </c>
      <c r="J24" s="183"/>
      <c r="K24" s="184">
        <f>ROUND(E24*J24,2)</f>
        <v>0</v>
      </c>
      <c r="L24" s="184">
        <v>21</v>
      </c>
      <c r="M24" s="184">
        <f>G24*(1+L24/100)</f>
        <v>0</v>
      </c>
      <c r="N24" s="182">
        <v>8.5999999999999998E-4</v>
      </c>
      <c r="O24" s="182">
        <f>ROUND(E24*N24,2)</f>
        <v>0.02</v>
      </c>
      <c r="P24" s="182">
        <v>0</v>
      </c>
      <c r="Q24" s="182">
        <f>ROUND(E24*P24,2)</f>
        <v>0</v>
      </c>
      <c r="R24" s="184"/>
      <c r="S24" s="184" t="s">
        <v>132</v>
      </c>
      <c r="T24" s="185" t="s">
        <v>132</v>
      </c>
      <c r="U24" s="165">
        <v>0.47899999999999998</v>
      </c>
      <c r="V24" s="165">
        <f>ROUND(E24*U24,2)</f>
        <v>9.7100000000000009</v>
      </c>
      <c r="W24" s="165"/>
      <c r="X24" s="165" t="s">
        <v>145</v>
      </c>
      <c r="Y24" s="165" t="s">
        <v>134</v>
      </c>
      <c r="Z24" s="154"/>
      <c r="AA24" s="154"/>
      <c r="AB24" s="154"/>
      <c r="AC24" s="154"/>
      <c r="AD24" s="154"/>
      <c r="AE24" s="154"/>
      <c r="AF24" s="154"/>
      <c r="AG24" s="154" t="s">
        <v>146</v>
      </c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ht="21.3" outlineLevel="2" x14ac:dyDescent="0.2">
      <c r="A25" s="161"/>
      <c r="B25" s="162"/>
      <c r="C25" s="196" t="s">
        <v>160</v>
      </c>
      <c r="D25" s="167"/>
      <c r="E25" s="168">
        <v>14.898</v>
      </c>
      <c r="F25" s="165"/>
      <c r="G25" s="165"/>
      <c r="H25" s="165"/>
      <c r="I25" s="165"/>
      <c r="J25" s="165"/>
      <c r="K25" s="165"/>
      <c r="L25" s="165"/>
      <c r="M25" s="165"/>
      <c r="N25" s="164"/>
      <c r="O25" s="164"/>
      <c r="P25" s="164"/>
      <c r="Q25" s="164"/>
      <c r="R25" s="165"/>
      <c r="S25" s="165"/>
      <c r="T25" s="165"/>
      <c r="U25" s="165"/>
      <c r="V25" s="165"/>
      <c r="W25" s="165"/>
      <c r="X25" s="165"/>
      <c r="Y25" s="165"/>
      <c r="Z25" s="154"/>
      <c r="AA25" s="154"/>
      <c r="AB25" s="154"/>
      <c r="AC25" s="154"/>
      <c r="AD25" s="154"/>
      <c r="AE25" s="154"/>
      <c r="AF25" s="154"/>
      <c r="AG25" s="154" t="s">
        <v>137</v>
      </c>
      <c r="AH25" s="154">
        <v>0</v>
      </c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3" x14ac:dyDescent="0.2">
      <c r="A26" s="161"/>
      <c r="B26" s="162"/>
      <c r="C26" s="196" t="s">
        <v>161</v>
      </c>
      <c r="D26" s="167"/>
      <c r="E26" s="168">
        <v>5.3730000000000002</v>
      </c>
      <c r="F26" s="165"/>
      <c r="G26" s="165"/>
      <c r="H26" s="165"/>
      <c r="I26" s="165"/>
      <c r="J26" s="165"/>
      <c r="K26" s="165"/>
      <c r="L26" s="165"/>
      <c r="M26" s="165"/>
      <c r="N26" s="164"/>
      <c r="O26" s="164"/>
      <c r="P26" s="164"/>
      <c r="Q26" s="164"/>
      <c r="R26" s="165"/>
      <c r="S26" s="165"/>
      <c r="T26" s="165"/>
      <c r="U26" s="165"/>
      <c r="V26" s="165"/>
      <c r="W26" s="165"/>
      <c r="X26" s="165"/>
      <c r="Y26" s="165"/>
      <c r="Z26" s="154"/>
      <c r="AA26" s="154"/>
      <c r="AB26" s="154"/>
      <c r="AC26" s="154"/>
      <c r="AD26" s="154"/>
      <c r="AE26" s="154"/>
      <c r="AF26" s="154"/>
      <c r="AG26" s="154" t="s">
        <v>137</v>
      </c>
      <c r="AH26" s="154">
        <v>0</v>
      </c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79">
        <v>6</v>
      </c>
      <c r="B27" s="180" t="s">
        <v>162</v>
      </c>
      <c r="C27" s="195" t="s">
        <v>163</v>
      </c>
      <c r="D27" s="181" t="s">
        <v>144</v>
      </c>
      <c r="E27" s="182">
        <v>10.9575</v>
      </c>
      <c r="F27" s="183"/>
      <c r="G27" s="184">
        <f>ROUND(E27*F27,2)</f>
        <v>0</v>
      </c>
      <c r="H27" s="183"/>
      <c r="I27" s="184">
        <f>ROUND(E27*H27,2)</f>
        <v>0</v>
      </c>
      <c r="J27" s="183"/>
      <c r="K27" s="184">
        <f>ROUND(E27*J27,2)</f>
        <v>0</v>
      </c>
      <c r="L27" s="184">
        <v>21</v>
      </c>
      <c r="M27" s="184">
        <f>G27*(1+L27/100)</f>
        <v>0</v>
      </c>
      <c r="N27" s="182">
        <v>0</v>
      </c>
      <c r="O27" s="182">
        <f>ROUND(E27*N27,2)</f>
        <v>0</v>
      </c>
      <c r="P27" s="182">
        <v>0</v>
      </c>
      <c r="Q27" s="182">
        <f>ROUND(E27*P27,2)</f>
        <v>0</v>
      </c>
      <c r="R27" s="184"/>
      <c r="S27" s="184" t="s">
        <v>132</v>
      </c>
      <c r="T27" s="185" t="s">
        <v>132</v>
      </c>
      <c r="U27" s="165">
        <v>0.66800000000000004</v>
      </c>
      <c r="V27" s="165">
        <f>ROUND(E27*U27,2)</f>
        <v>7.32</v>
      </c>
      <c r="W27" s="165"/>
      <c r="X27" s="165" t="s">
        <v>145</v>
      </c>
      <c r="Y27" s="165" t="s">
        <v>134</v>
      </c>
      <c r="Z27" s="154"/>
      <c r="AA27" s="154"/>
      <c r="AB27" s="154"/>
      <c r="AC27" s="154"/>
      <c r="AD27" s="154"/>
      <c r="AE27" s="154"/>
      <c r="AF27" s="154"/>
      <c r="AG27" s="154" t="s">
        <v>146</v>
      </c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ht="21.3" outlineLevel="2" x14ac:dyDescent="0.2">
      <c r="A28" s="161"/>
      <c r="B28" s="162"/>
      <c r="C28" s="196" t="s">
        <v>164</v>
      </c>
      <c r="D28" s="167"/>
      <c r="E28" s="168">
        <v>10.9575</v>
      </c>
      <c r="F28" s="165"/>
      <c r="G28" s="165"/>
      <c r="H28" s="165"/>
      <c r="I28" s="165"/>
      <c r="J28" s="165"/>
      <c r="K28" s="165"/>
      <c r="L28" s="165"/>
      <c r="M28" s="165"/>
      <c r="N28" s="164"/>
      <c r="O28" s="164"/>
      <c r="P28" s="164"/>
      <c r="Q28" s="164"/>
      <c r="R28" s="165"/>
      <c r="S28" s="165"/>
      <c r="T28" s="165"/>
      <c r="U28" s="165"/>
      <c r="V28" s="165"/>
      <c r="W28" s="165"/>
      <c r="X28" s="165"/>
      <c r="Y28" s="165"/>
      <c r="Z28" s="154"/>
      <c r="AA28" s="154"/>
      <c r="AB28" s="154"/>
      <c r="AC28" s="154"/>
      <c r="AD28" s="154"/>
      <c r="AE28" s="154"/>
      <c r="AF28" s="154"/>
      <c r="AG28" s="154" t="s">
        <v>137</v>
      </c>
      <c r="AH28" s="154">
        <v>0</v>
      </c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86">
        <v>7</v>
      </c>
      <c r="B29" s="187" t="s">
        <v>165</v>
      </c>
      <c r="C29" s="197" t="s">
        <v>166</v>
      </c>
      <c r="D29" s="188" t="s">
        <v>144</v>
      </c>
      <c r="E29" s="189">
        <v>10.96</v>
      </c>
      <c r="F29" s="190"/>
      <c r="G29" s="191">
        <f>ROUND(E29*F29,2)</f>
        <v>0</v>
      </c>
      <c r="H29" s="190"/>
      <c r="I29" s="191">
        <f>ROUND(E29*H29,2)</f>
        <v>0</v>
      </c>
      <c r="J29" s="190"/>
      <c r="K29" s="191">
        <f>ROUND(E29*J29,2)</f>
        <v>0</v>
      </c>
      <c r="L29" s="191">
        <v>21</v>
      </c>
      <c r="M29" s="191">
        <f>G29*(1+L29/100)</f>
        <v>0</v>
      </c>
      <c r="N29" s="189">
        <v>0</v>
      </c>
      <c r="O29" s="189">
        <f>ROUND(E29*N29,2)</f>
        <v>0</v>
      </c>
      <c r="P29" s="189">
        <v>0</v>
      </c>
      <c r="Q29" s="189">
        <f>ROUND(E29*P29,2)</f>
        <v>0</v>
      </c>
      <c r="R29" s="191"/>
      <c r="S29" s="191" t="s">
        <v>132</v>
      </c>
      <c r="T29" s="192" t="s">
        <v>132</v>
      </c>
      <c r="U29" s="165">
        <v>0.59099999999999997</v>
      </c>
      <c r="V29" s="165">
        <f>ROUND(E29*U29,2)</f>
        <v>6.48</v>
      </c>
      <c r="W29" s="165"/>
      <c r="X29" s="165" t="s">
        <v>145</v>
      </c>
      <c r="Y29" s="165" t="s">
        <v>134</v>
      </c>
      <c r="Z29" s="154"/>
      <c r="AA29" s="154"/>
      <c r="AB29" s="154"/>
      <c r="AC29" s="154"/>
      <c r="AD29" s="154"/>
      <c r="AE29" s="154"/>
      <c r="AF29" s="154"/>
      <c r="AG29" s="154" t="s">
        <v>146</v>
      </c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86">
        <v>8</v>
      </c>
      <c r="B30" s="187" t="s">
        <v>167</v>
      </c>
      <c r="C30" s="197" t="s">
        <v>168</v>
      </c>
      <c r="D30" s="188" t="s">
        <v>144</v>
      </c>
      <c r="E30" s="189">
        <v>10.96</v>
      </c>
      <c r="F30" s="190"/>
      <c r="G30" s="191">
        <f>ROUND(E30*F30,2)</f>
        <v>0</v>
      </c>
      <c r="H30" s="190"/>
      <c r="I30" s="191">
        <f>ROUND(E30*H30,2)</f>
        <v>0</v>
      </c>
      <c r="J30" s="190"/>
      <c r="K30" s="191">
        <f>ROUND(E30*J30,2)</f>
        <v>0</v>
      </c>
      <c r="L30" s="191">
        <v>21</v>
      </c>
      <c r="M30" s="191">
        <f>G30*(1+L30/100)</f>
        <v>0</v>
      </c>
      <c r="N30" s="189">
        <v>0</v>
      </c>
      <c r="O30" s="189">
        <f>ROUND(E30*N30,2)</f>
        <v>0</v>
      </c>
      <c r="P30" s="189">
        <v>0</v>
      </c>
      <c r="Q30" s="189">
        <f>ROUND(E30*P30,2)</f>
        <v>0</v>
      </c>
      <c r="R30" s="191"/>
      <c r="S30" s="191" t="s">
        <v>132</v>
      </c>
      <c r="T30" s="192" t="s">
        <v>132</v>
      </c>
      <c r="U30" s="165">
        <v>1.9379999999999999</v>
      </c>
      <c r="V30" s="165">
        <f>ROUND(E30*U30,2)</f>
        <v>21.24</v>
      </c>
      <c r="W30" s="165"/>
      <c r="X30" s="165" t="s">
        <v>145</v>
      </c>
      <c r="Y30" s="165" t="s">
        <v>134</v>
      </c>
      <c r="Z30" s="154"/>
      <c r="AA30" s="154"/>
      <c r="AB30" s="154"/>
      <c r="AC30" s="154"/>
      <c r="AD30" s="154"/>
      <c r="AE30" s="154"/>
      <c r="AF30" s="154"/>
      <c r="AG30" s="154" t="s">
        <v>146</v>
      </c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">
      <c r="A31" s="179">
        <v>9</v>
      </c>
      <c r="B31" s="180" t="s">
        <v>169</v>
      </c>
      <c r="C31" s="195" t="s">
        <v>170</v>
      </c>
      <c r="D31" s="181" t="s">
        <v>144</v>
      </c>
      <c r="E31" s="182">
        <v>3.0951</v>
      </c>
      <c r="F31" s="183"/>
      <c r="G31" s="184">
        <f>ROUND(E31*F31,2)</f>
        <v>0</v>
      </c>
      <c r="H31" s="183"/>
      <c r="I31" s="184">
        <f>ROUND(E31*H31,2)</f>
        <v>0</v>
      </c>
      <c r="J31" s="183"/>
      <c r="K31" s="184">
        <f>ROUND(E31*J31,2)</f>
        <v>0</v>
      </c>
      <c r="L31" s="184">
        <v>21</v>
      </c>
      <c r="M31" s="184">
        <f>G31*(1+L31/100)</f>
        <v>0</v>
      </c>
      <c r="N31" s="182">
        <v>0</v>
      </c>
      <c r="O31" s="182">
        <f>ROUND(E31*N31,2)</f>
        <v>0</v>
      </c>
      <c r="P31" s="182">
        <v>0</v>
      </c>
      <c r="Q31" s="182">
        <f>ROUND(E31*P31,2)</f>
        <v>0</v>
      </c>
      <c r="R31" s="184"/>
      <c r="S31" s="184" t="s">
        <v>132</v>
      </c>
      <c r="T31" s="185" t="s">
        <v>132</v>
      </c>
      <c r="U31" s="165">
        <v>0.20200000000000001</v>
      </c>
      <c r="V31" s="165">
        <f>ROUND(E31*U31,2)</f>
        <v>0.63</v>
      </c>
      <c r="W31" s="165"/>
      <c r="X31" s="165" t="s">
        <v>145</v>
      </c>
      <c r="Y31" s="165" t="s">
        <v>134</v>
      </c>
      <c r="Z31" s="154"/>
      <c r="AA31" s="154"/>
      <c r="AB31" s="154"/>
      <c r="AC31" s="154"/>
      <c r="AD31" s="154"/>
      <c r="AE31" s="154"/>
      <c r="AF31" s="154"/>
      <c r="AG31" s="154" t="s">
        <v>146</v>
      </c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2" x14ac:dyDescent="0.2">
      <c r="A32" s="161"/>
      <c r="B32" s="162"/>
      <c r="C32" s="196" t="s">
        <v>171</v>
      </c>
      <c r="D32" s="167"/>
      <c r="E32" s="168">
        <v>2.8125</v>
      </c>
      <c r="F32" s="165"/>
      <c r="G32" s="165"/>
      <c r="H32" s="165"/>
      <c r="I32" s="165"/>
      <c r="J32" s="165"/>
      <c r="K32" s="165"/>
      <c r="L32" s="165"/>
      <c r="M32" s="165"/>
      <c r="N32" s="164"/>
      <c r="O32" s="164"/>
      <c r="P32" s="164"/>
      <c r="Q32" s="164"/>
      <c r="R32" s="165"/>
      <c r="S32" s="165"/>
      <c r="T32" s="165"/>
      <c r="U32" s="165"/>
      <c r="V32" s="165"/>
      <c r="W32" s="165"/>
      <c r="X32" s="165"/>
      <c r="Y32" s="165"/>
      <c r="Z32" s="154"/>
      <c r="AA32" s="154"/>
      <c r="AB32" s="154"/>
      <c r="AC32" s="154"/>
      <c r="AD32" s="154"/>
      <c r="AE32" s="154"/>
      <c r="AF32" s="154"/>
      <c r="AG32" s="154" t="s">
        <v>137</v>
      </c>
      <c r="AH32" s="154">
        <v>0</v>
      </c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3" x14ac:dyDescent="0.2">
      <c r="A33" s="161"/>
      <c r="B33" s="162"/>
      <c r="C33" s="196" t="s">
        <v>172</v>
      </c>
      <c r="D33" s="167"/>
      <c r="E33" s="168">
        <v>0.28260000000000002</v>
      </c>
      <c r="F33" s="165"/>
      <c r="G33" s="165"/>
      <c r="H33" s="165"/>
      <c r="I33" s="165"/>
      <c r="J33" s="165"/>
      <c r="K33" s="165"/>
      <c r="L33" s="165"/>
      <c r="M33" s="165"/>
      <c r="N33" s="164"/>
      <c r="O33" s="164"/>
      <c r="P33" s="164"/>
      <c r="Q33" s="164"/>
      <c r="R33" s="165"/>
      <c r="S33" s="165"/>
      <c r="T33" s="165"/>
      <c r="U33" s="165"/>
      <c r="V33" s="165"/>
      <c r="W33" s="165"/>
      <c r="X33" s="165"/>
      <c r="Y33" s="165"/>
      <c r="Z33" s="154"/>
      <c r="AA33" s="154"/>
      <c r="AB33" s="154"/>
      <c r="AC33" s="154"/>
      <c r="AD33" s="154"/>
      <c r="AE33" s="154"/>
      <c r="AF33" s="154"/>
      <c r="AG33" s="154" t="s">
        <v>137</v>
      </c>
      <c r="AH33" s="154">
        <v>0</v>
      </c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">
      <c r="A34" s="179">
        <v>10</v>
      </c>
      <c r="B34" s="180" t="s">
        <v>173</v>
      </c>
      <c r="C34" s="195" t="s">
        <v>174</v>
      </c>
      <c r="D34" s="181" t="s">
        <v>175</v>
      </c>
      <c r="E34" s="182">
        <v>5.90625</v>
      </c>
      <c r="F34" s="183"/>
      <c r="G34" s="184">
        <f>ROUND(E34*F34,2)</f>
        <v>0</v>
      </c>
      <c r="H34" s="183"/>
      <c r="I34" s="184">
        <f>ROUND(E34*H34,2)</f>
        <v>0</v>
      </c>
      <c r="J34" s="183"/>
      <c r="K34" s="184">
        <f>ROUND(E34*J34,2)</f>
        <v>0</v>
      </c>
      <c r="L34" s="184">
        <v>21</v>
      </c>
      <c r="M34" s="184">
        <f>G34*(1+L34/100)</f>
        <v>0</v>
      </c>
      <c r="N34" s="182">
        <v>1</v>
      </c>
      <c r="O34" s="182">
        <f>ROUND(E34*N34,2)</f>
        <v>5.91</v>
      </c>
      <c r="P34" s="182">
        <v>0</v>
      </c>
      <c r="Q34" s="182">
        <f>ROUND(E34*P34,2)</f>
        <v>0</v>
      </c>
      <c r="R34" s="184" t="s">
        <v>176</v>
      </c>
      <c r="S34" s="184" t="s">
        <v>132</v>
      </c>
      <c r="T34" s="185" t="s">
        <v>132</v>
      </c>
      <c r="U34" s="165">
        <v>0</v>
      </c>
      <c r="V34" s="165">
        <f>ROUND(E34*U34,2)</f>
        <v>0</v>
      </c>
      <c r="W34" s="165"/>
      <c r="X34" s="165" t="s">
        <v>177</v>
      </c>
      <c r="Y34" s="165" t="s">
        <v>134</v>
      </c>
      <c r="Z34" s="154"/>
      <c r="AA34" s="154"/>
      <c r="AB34" s="154"/>
      <c r="AC34" s="154"/>
      <c r="AD34" s="154"/>
      <c r="AE34" s="154"/>
      <c r="AF34" s="154"/>
      <c r="AG34" s="154" t="s">
        <v>178</v>
      </c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2" x14ac:dyDescent="0.2">
      <c r="A35" s="161"/>
      <c r="B35" s="162"/>
      <c r="C35" s="196" t="s">
        <v>179</v>
      </c>
      <c r="D35" s="167"/>
      <c r="E35" s="168">
        <v>5.90625</v>
      </c>
      <c r="F35" s="165"/>
      <c r="G35" s="165"/>
      <c r="H35" s="165"/>
      <c r="I35" s="165"/>
      <c r="J35" s="165"/>
      <c r="K35" s="165"/>
      <c r="L35" s="165"/>
      <c r="M35" s="165"/>
      <c r="N35" s="164"/>
      <c r="O35" s="164"/>
      <c r="P35" s="164"/>
      <c r="Q35" s="164"/>
      <c r="R35" s="165"/>
      <c r="S35" s="165"/>
      <c r="T35" s="165"/>
      <c r="U35" s="165"/>
      <c r="V35" s="165"/>
      <c r="W35" s="165"/>
      <c r="X35" s="165"/>
      <c r="Y35" s="165"/>
      <c r="Z35" s="154"/>
      <c r="AA35" s="154"/>
      <c r="AB35" s="154"/>
      <c r="AC35" s="154"/>
      <c r="AD35" s="154"/>
      <c r="AE35" s="154"/>
      <c r="AF35" s="154"/>
      <c r="AG35" s="154" t="s">
        <v>137</v>
      </c>
      <c r="AH35" s="154">
        <v>0</v>
      </c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79">
        <v>11</v>
      </c>
      <c r="B36" s="180" t="s">
        <v>180</v>
      </c>
      <c r="C36" s="195" t="s">
        <v>181</v>
      </c>
      <c r="D36" s="181" t="s">
        <v>144</v>
      </c>
      <c r="E36" s="182">
        <v>20.309650000000001</v>
      </c>
      <c r="F36" s="183"/>
      <c r="G36" s="184">
        <f>ROUND(E36*F36,2)</f>
        <v>0</v>
      </c>
      <c r="H36" s="183"/>
      <c r="I36" s="184">
        <f>ROUND(E36*H36,2)</f>
        <v>0</v>
      </c>
      <c r="J36" s="183"/>
      <c r="K36" s="184">
        <f>ROUND(E36*J36,2)</f>
        <v>0</v>
      </c>
      <c r="L36" s="184">
        <v>21</v>
      </c>
      <c r="M36" s="184">
        <f>G36*(1+L36/100)</f>
        <v>0</v>
      </c>
      <c r="N36" s="182">
        <v>0</v>
      </c>
      <c r="O36" s="182">
        <f>ROUND(E36*N36,2)</f>
        <v>0</v>
      </c>
      <c r="P36" s="182">
        <v>0</v>
      </c>
      <c r="Q36" s="182">
        <f>ROUND(E36*P36,2)</f>
        <v>0</v>
      </c>
      <c r="R36" s="184"/>
      <c r="S36" s="184" t="s">
        <v>132</v>
      </c>
      <c r="T36" s="185" t="s">
        <v>132</v>
      </c>
      <c r="U36" s="165">
        <v>1.1499999999999999</v>
      </c>
      <c r="V36" s="165">
        <f>ROUND(E36*U36,2)</f>
        <v>23.36</v>
      </c>
      <c r="W36" s="165"/>
      <c r="X36" s="165" t="s">
        <v>145</v>
      </c>
      <c r="Y36" s="165" t="s">
        <v>134</v>
      </c>
      <c r="Z36" s="154"/>
      <c r="AA36" s="154"/>
      <c r="AB36" s="154"/>
      <c r="AC36" s="154"/>
      <c r="AD36" s="154"/>
      <c r="AE36" s="154"/>
      <c r="AF36" s="154"/>
      <c r="AG36" s="154" t="s">
        <v>146</v>
      </c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2" x14ac:dyDescent="0.2">
      <c r="A37" s="161"/>
      <c r="B37" s="162"/>
      <c r="C37" s="198" t="s">
        <v>182</v>
      </c>
      <c r="D37" s="169"/>
      <c r="E37" s="170"/>
      <c r="F37" s="165"/>
      <c r="G37" s="165"/>
      <c r="H37" s="165"/>
      <c r="I37" s="165"/>
      <c r="J37" s="165"/>
      <c r="K37" s="165"/>
      <c r="L37" s="165"/>
      <c r="M37" s="165"/>
      <c r="N37" s="164"/>
      <c r="O37" s="164"/>
      <c r="P37" s="164"/>
      <c r="Q37" s="164"/>
      <c r="R37" s="165"/>
      <c r="S37" s="165"/>
      <c r="T37" s="165"/>
      <c r="U37" s="165"/>
      <c r="V37" s="165"/>
      <c r="W37" s="165"/>
      <c r="X37" s="165"/>
      <c r="Y37" s="165"/>
      <c r="Z37" s="154"/>
      <c r="AA37" s="154"/>
      <c r="AB37" s="154"/>
      <c r="AC37" s="154"/>
      <c r="AD37" s="154"/>
      <c r="AE37" s="154"/>
      <c r="AF37" s="154"/>
      <c r="AG37" s="154" t="s">
        <v>137</v>
      </c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3" x14ac:dyDescent="0.2">
      <c r="A38" s="161"/>
      <c r="B38" s="162"/>
      <c r="C38" s="199" t="s">
        <v>183</v>
      </c>
      <c r="D38" s="169"/>
      <c r="E38" s="170">
        <v>37.024999999999999</v>
      </c>
      <c r="F38" s="165"/>
      <c r="G38" s="165"/>
      <c r="H38" s="165"/>
      <c r="I38" s="165"/>
      <c r="J38" s="165"/>
      <c r="K38" s="165"/>
      <c r="L38" s="165"/>
      <c r="M38" s="165"/>
      <c r="N38" s="164"/>
      <c r="O38" s="164"/>
      <c r="P38" s="164"/>
      <c r="Q38" s="164"/>
      <c r="R38" s="165"/>
      <c r="S38" s="165"/>
      <c r="T38" s="165"/>
      <c r="U38" s="165"/>
      <c r="V38" s="165"/>
      <c r="W38" s="165"/>
      <c r="X38" s="165"/>
      <c r="Y38" s="165"/>
      <c r="Z38" s="154"/>
      <c r="AA38" s="154"/>
      <c r="AB38" s="154"/>
      <c r="AC38" s="154"/>
      <c r="AD38" s="154"/>
      <c r="AE38" s="154"/>
      <c r="AF38" s="154"/>
      <c r="AG38" s="154" t="s">
        <v>137</v>
      </c>
      <c r="AH38" s="154">
        <v>2</v>
      </c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3" x14ac:dyDescent="0.2">
      <c r="A39" s="161"/>
      <c r="B39" s="162"/>
      <c r="C39" s="198" t="s">
        <v>184</v>
      </c>
      <c r="D39" s="169"/>
      <c r="E39" s="170"/>
      <c r="F39" s="165"/>
      <c r="G39" s="165"/>
      <c r="H39" s="165"/>
      <c r="I39" s="165"/>
      <c r="J39" s="165"/>
      <c r="K39" s="165"/>
      <c r="L39" s="165"/>
      <c r="M39" s="165"/>
      <c r="N39" s="164"/>
      <c r="O39" s="164"/>
      <c r="P39" s="164"/>
      <c r="Q39" s="164"/>
      <c r="R39" s="165"/>
      <c r="S39" s="165"/>
      <c r="T39" s="165"/>
      <c r="U39" s="165"/>
      <c r="V39" s="165"/>
      <c r="W39" s="165"/>
      <c r="X39" s="165"/>
      <c r="Y39" s="165"/>
      <c r="Z39" s="154"/>
      <c r="AA39" s="154"/>
      <c r="AB39" s="154"/>
      <c r="AC39" s="154"/>
      <c r="AD39" s="154"/>
      <c r="AE39" s="154"/>
      <c r="AF39" s="154"/>
      <c r="AG39" s="154" t="s">
        <v>137</v>
      </c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3" x14ac:dyDescent="0.2">
      <c r="A40" s="161"/>
      <c r="B40" s="162"/>
      <c r="C40" s="196" t="s">
        <v>185</v>
      </c>
      <c r="D40" s="167"/>
      <c r="E40" s="168">
        <v>18.734649999999998</v>
      </c>
      <c r="F40" s="165"/>
      <c r="G40" s="165"/>
      <c r="H40" s="165"/>
      <c r="I40" s="165"/>
      <c r="J40" s="165"/>
      <c r="K40" s="165"/>
      <c r="L40" s="165"/>
      <c r="M40" s="165"/>
      <c r="N40" s="164"/>
      <c r="O40" s="164"/>
      <c r="P40" s="164"/>
      <c r="Q40" s="164"/>
      <c r="R40" s="165"/>
      <c r="S40" s="165"/>
      <c r="T40" s="165"/>
      <c r="U40" s="165"/>
      <c r="V40" s="165"/>
      <c r="W40" s="165"/>
      <c r="X40" s="165"/>
      <c r="Y40" s="165"/>
      <c r="Z40" s="154"/>
      <c r="AA40" s="154"/>
      <c r="AB40" s="154"/>
      <c r="AC40" s="154"/>
      <c r="AD40" s="154"/>
      <c r="AE40" s="154"/>
      <c r="AF40" s="154"/>
      <c r="AG40" s="154" t="s">
        <v>137</v>
      </c>
      <c r="AH40" s="154">
        <v>0</v>
      </c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3" x14ac:dyDescent="0.2">
      <c r="A41" s="161"/>
      <c r="B41" s="162"/>
      <c r="C41" s="196" t="s">
        <v>186</v>
      </c>
      <c r="D41" s="167"/>
      <c r="E41" s="168">
        <v>1.575</v>
      </c>
      <c r="F41" s="165"/>
      <c r="G41" s="165"/>
      <c r="H41" s="165"/>
      <c r="I41" s="165"/>
      <c r="J41" s="165"/>
      <c r="K41" s="165"/>
      <c r="L41" s="165"/>
      <c r="M41" s="165"/>
      <c r="N41" s="164"/>
      <c r="O41" s="164"/>
      <c r="P41" s="164"/>
      <c r="Q41" s="164"/>
      <c r="R41" s="165"/>
      <c r="S41" s="165"/>
      <c r="T41" s="165"/>
      <c r="U41" s="165"/>
      <c r="V41" s="165"/>
      <c r="W41" s="165"/>
      <c r="X41" s="165"/>
      <c r="Y41" s="165"/>
      <c r="Z41" s="154"/>
      <c r="AA41" s="154"/>
      <c r="AB41" s="154"/>
      <c r="AC41" s="154"/>
      <c r="AD41" s="154"/>
      <c r="AE41" s="154"/>
      <c r="AF41" s="154"/>
      <c r="AG41" s="154" t="s">
        <v>137</v>
      </c>
      <c r="AH41" s="154">
        <v>0</v>
      </c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86">
        <v>12</v>
      </c>
      <c r="B42" s="187" t="s">
        <v>187</v>
      </c>
      <c r="C42" s="197" t="s">
        <v>188</v>
      </c>
      <c r="D42" s="188" t="s">
        <v>144</v>
      </c>
      <c r="E42" s="189">
        <v>18.73</v>
      </c>
      <c r="F42" s="190"/>
      <c r="G42" s="191">
        <f>ROUND(E42*F42,2)</f>
        <v>0</v>
      </c>
      <c r="H42" s="190"/>
      <c r="I42" s="191">
        <f>ROUND(E42*H42,2)</f>
        <v>0</v>
      </c>
      <c r="J42" s="190"/>
      <c r="K42" s="191">
        <f>ROUND(E42*J42,2)</f>
        <v>0</v>
      </c>
      <c r="L42" s="191">
        <v>21</v>
      </c>
      <c r="M42" s="191">
        <f>G42*(1+L42/100)</f>
        <v>0</v>
      </c>
      <c r="N42" s="189">
        <v>0</v>
      </c>
      <c r="O42" s="189">
        <f>ROUND(E42*N42,2)</f>
        <v>0</v>
      </c>
      <c r="P42" s="189">
        <v>0</v>
      </c>
      <c r="Q42" s="189">
        <f>ROUND(E42*P42,2)</f>
        <v>0</v>
      </c>
      <c r="R42" s="191"/>
      <c r="S42" s="191" t="s">
        <v>132</v>
      </c>
      <c r="T42" s="192" t="s">
        <v>132</v>
      </c>
      <c r="U42" s="165">
        <v>0.185</v>
      </c>
      <c r="V42" s="165">
        <f>ROUND(E42*U42,2)</f>
        <v>3.47</v>
      </c>
      <c r="W42" s="165"/>
      <c r="X42" s="165" t="s">
        <v>145</v>
      </c>
      <c r="Y42" s="165" t="s">
        <v>134</v>
      </c>
      <c r="Z42" s="154"/>
      <c r="AA42" s="154"/>
      <c r="AB42" s="154"/>
      <c r="AC42" s="154"/>
      <c r="AD42" s="154"/>
      <c r="AE42" s="154"/>
      <c r="AF42" s="154"/>
      <c r="AG42" s="154" t="s">
        <v>146</v>
      </c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79">
        <v>13</v>
      </c>
      <c r="B43" s="180" t="s">
        <v>189</v>
      </c>
      <c r="C43" s="195" t="s">
        <v>190</v>
      </c>
      <c r="D43" s="181" t="s">
        <v>144</v>
      </c>
      <c r="E43" s="182">
        <v>1.26</v>
      </c>
      <c r="F43" s="183"/>
      <c r="G43" s="184">
        <f>ROUND(E43*F43,2)</f>
        <v>0</v>
      </c>
      <c r="H43" s="183"/>
      <c r="I43" s="184">
        <f>ROUND(E43*H43,2)</f>
        <v>0</v>
      </c>
      <c r="J43" s="183"/>
      <c r="K43" s="184">
        <f>ROUND(E43*J43,2)</f>
        <v>0</v>
      </c>
      <c r="L43" s="184">
        <v>21</v>
      </c>
      <c r="M43" s="184">
        <f>G43*(1+L43/100)</f>
        <v>0</v>
      </c>
      <c r="N43" s="182">
        <v>0</v>
      </c>
      <c r="O43" s="182">
        <f>ROUND(E43*N43,2)</f>
        <v>0</v>
      </c>
      <c r="P43" s="182">
        <v>0</v>
      </c>
      <c r="Q43" s="182">
        <f>ROUND(E43*P43,2)</f>
        <v>0</v>
      </c>
      <c r="R43" s="184"/>
      <c r="S43" s="184" t="s">
        <v>132</v>
      </c>
      <c r="T43" s="185" t="s">
        <v>132</v>
      </c>
      <c r="U43" s="165">
        <v>0.94</v>
      </c>
      <c r="V43" s="165">
        <f>ROUND(E43*U43,2)</f>
        <v>1.18</v>
      </c>
      <c r="W43" s="165"/>
      <c r="X43" s="165" t="s">
        <v>145</v>
      </c>
      <c r="Y43" s="165" t="s">
        <v>134</v>
      </c>
      <c r="Z43" s="154"/>
      <c r="AA43" s="154"/>
      <c r="AB43" s="154"/>
      <c r="AC43" s="154"/>
      <c r="AD43" s="154"/>
      <c r="AE43" s="154"/>
      <c r="AF43" s="154"/>
      <c r="AG43" s="154" t="s">
        <v>146</v>
      </c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2" x14ac:dyDescent="0.2">
      <c r="A44" s="161"/>
      <c r="B44" s="162"/>
      <c r="C44" s="196" t="s">
        <v>191</v>
      </c>
      <c r="D44" s="167"/>
      <c r="E44" s="168">
        <v>1.26</v>
      </c>
      <c r="F44" s="165"/>
      <c r="G44" s="165"/>
      <c r="H44" s="165"/>
      <c r="I44" s="165"/>
      <c r="J44" s="165"/>
      <c r="K44" s="165"/>
      <c r="L44" s="165"/>
      <c r="M44" s="165"/>
      <c r="N44" s="164"/>
      <c r="O44" s="164"/>
      <c r="P44" s="164"/>
      <c r="Q44" s="164"/>
      <c r="R44" s="165"/>
      <c r="S44" s="165"/>
      <c r="T44" s="165"/>
      <c r="U44" s="165"/>
      <c r="V44" s="165"/>
      <c r="W44" s="165"/>
      <c r="X44" s="165"/>
      <c r="Y44" s="165"/>
      <c r="Z44" s="154"/>
      <c r="AA44" s="154"/>
      <c r="AB44" s="154"/>
      <c r="AC44" s="154"/>
      <c r="AD44" s="154"/>
      <c r="AE44" s="154"/>
      <c r="AF44" s="154"/>
      <c r="AG44" s="154" t="s">
        <v>137</v>
      </c>
      <c r="AH44" s="154">
        <v>0</v>
      </c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ht="21.3" outlineLevel="1" x14ac:dyDescent="0.2">
      <c r="A45" s="179">
        <v>14</v>
      </c>
      <c r="B45" s="180" t="s">
        <v>192</v>
      </c>
      <c r="C45" s="195" t="s">
        <v>193</v>
      </c>
      <c r="D45" s="181" t="s">
        <v>144</v>
      </c>
      <c r="E45" s="182">
        <v>3.83209</v>
      </c>
      <c r="F45" s="183"/>
      <c r="G45" s="184">
        <f>ROUND(E45*F45,2)</f>
        <v>0</v>
      </c>
      <c r="H45" s="183"/>
      <c r="I45" s="184">
        <f>ROUND(E45*H45,2)</f>
        <v>0</v>
      </c>
      <c r="J45" s="183"/>
      <c r="K45" s="184">
        <f>ROUND(E45*J45,2)</f>
        <v>0</v>
      </c>
      <c r="L45" s="184">
        <v>21</v>
      </c>
      <c r="M45" s="184">
        <f>G45*(1+L45/100)</f>
        <v>0</v>
      </c>
      <c r="N45" s="182">
        <v>1.67</v>
      </c>
      <c r="O45" s="182">
        <f>ROUND(E45*N45,2)</f>
        <v>6.4</v>
      </c>
      <c r="P45" s="182">
        <v>0</v>
      </c>
      <c r="Q45" s="182">
        <f>ROUND(E45*P45,2)</f>
        <v>0</v>
      </c>
      <c r="R45" s="184"/>
      <c r="S45" s="184" t="s">
        <v>132</v>
      </c>
      <c r="T45" s="185" t="s">
        <v>132</v>
      </c>
      <c r="U45" s="165">
        <v>1.5980000000000001</v>
      </c>
      <c r="V45" s="165">
        <f>ROUND(E45*U45,2)</f>
        <v>6.12</v>
      </c>
      <c r="W45" s="165"/>
      <c r="X45" s="165" t="s">
        <v>133</v>
      </c>
      <c r="Y45" s="165" t="s">
        <v>134</v>
      </c>
      <c r="Z45" s="154"/>
      <c r="AA45" s="154"/>
      <c r="AB45" s="154"/>
      <c r="AC45" s="154"/>
      <c r="AD45" s="154"/>
      <c r="AE45" s="154"/>
      <c r="AF45" s="154"/>
      <c r="AG45" s="154" t="s">
        <v>135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2" x14ac:dyDescent="0.2">
      <c r="A46" s="161"/>
      <c r="B46" s="162"/>
      <c r="C46" s="196" t="s">
        <v>194</v>
      </c>
      <c r="D46" s="167"/>
      <c r="E46" s="168">
        <v>3.83209</v>
      </c>
      <c r="F46" s="165"/>
      <c r="G46" s="165"/>
      <c r="H46" s="165"/>
      <c r="I46" s="165"/>
      <c r="J46" s="165"/>
      <c r="K46" s="165"/>
      <c r="L46" s="165"/>
      <c r="M46" s="165"/>
      <c r="N46" s="164"/>
      <c r="O46" s="164"/>
      <c r="P46" s="164"/>
      <c r="Q46" s="164"/>
      <c r="R46" s="165"/>
      <c r="S46" s="165"/>
      <c r="T46" s="165"/>
      <c r="U46" s="165"/>
      <c r="V46" s="165"/>
      <c r="W46" s="165"/>
      <c r="X46" s="165"/>
      <c r="Y46" s="165"/>
      <c r="Z46" s="154"/>
      <c r="AA46" s="154"/>
      <c r="AB46" s="154"/>
      <c r="AC46" s="154"/>
      <c r="AD46" s="154"/>
      <c r="AE46" s="154"/>
      <c r="AF46" s="154"/>
      <c r="AG46" s="154" t="s">
        <v>137</v>
      </c>
      <c r="AH46" s="154">
        <v>0</v>
      </c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79">
        <v>15</v>
      </c>
      <c r="B47" s="180" t="s">
        <v>195</v>
      </c>
      <c r="C47" s="195" t="s">
        <v>196</v>
      </c>
      <c r="D47" s="181" t="s">
        <v>140</v>
      </c>
      <c r="E47" s="182">
        <v>22.512499999999999</v>
      </c>
      <c r="F47" s="183"/>
      <c r="G47" s="184">
        <f>ROUND(E47*F47,2)</f>
        <v>0</v>
      </c>
      <c r="H47" s="183"/>
      <c r="I47" s="184">
        <f>ROUND(E47*H47,2)</f>
        <v>0</v>
      </c>
      <c r="J47" s="183"/>
      <c r="K47" s="184">
        <f>ROUND(E47*J47,2)</f>
        <v>0</v>
      </c>
      <c r="L47" s="184">
        <v>21</v>
      </c>
      <c r="M47" s="184">
        <f>G47*(1+L47/100)</f>
        <v>0</v>
      </c>
      <c r="N47" s="182">
        <v>0</v>
      </c>
      <c r="O47" s="182">
        <f>ROUND(E47*N47,2)</f>
        <v>0</v>
      </c>
      <c r="P47" s="182">
        <v>0</v>
      </c>
      <c r="Q47" s="182">
        <f>ROUND(E47*P47,2)</f>
        <v>0</v>
      </c>
      <c r="R47" s="184"/>
      <c r="S47" s="184" t="s">
        <v>132</v>
      </c>
      <c r="T47" s="185" t="s">
        <v>132</v>
      </c>
      <c r="U47" s="165">
        <v>0.23699999999999999</v>
      </c>
      <c r="V47" s="165">
        <f>ROUND(E47*U47,2)</f>
        <v>5.34</v>
      </c>
      <c r="W47" s="165"/>
      <c r="X47" s="165" t="s">
        <v>145</v>
      </c>
      <c r="Y47" s="165" t="s">
        <v>134</v>
      </c>
      <c r="Z47" s="154"/>
      <c r="AA47" s="154"/>
      <c r="AB47" s="154"/>
      <c r="AC47" s="154"/>
      <c r="AD47" s="154"/>
      <c r="AE47" s="154"/>
      <c r="AF47" s="154"/>
      <c r="AG47" s="154" t="s">
        <v>146</v>
      </c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2" x14ac:dyDescent="0.2">
      <c r="A48" s="161"/>
      <c r="B48" s="162"/>
      <c r="C48" s="196" t="s">
        <v>197</v>
      </c>
      <c r="D48" s="167"/>
      <c r="E48" s="168">
        <v>18.512499999999999</v>
      </c>
      <c r="F48" s="165"/>
      <c r="G48" s="165"/>
      <c r="H48" s="165"/>
      <c r="I48" s="165"/>
      <c r="J48" s="165"/>
      <c r="K48" s="165"/>
      <c r="L48" s="165"/>
      <c r="M48" s="165"/>
      <c r="N48" s="164"/>
      <c r="O48" s="164"/>
      <c r="P48" s="164"/>
      <c r="Q48" s="164"/>
      <c r="R48" s="165"/>
      <c r="S48" s="165"/>
      <c r="T48" s="165"/>
      <c r="U48" s="165"/>
      <c r="V48" s="165"/>
      <c r="W48" s="165"/>
      <c r="X48" s="165"/>
      <c r="Y48" s="165"/>
      <c r="Z48" s="154"/>
      <c r="AA48" s="154"/>
      <c r="AB48" s="154"/>
      <c r="AC48" s="154"/>
      <c r="AD48" s="154"/>
      <c r="AE48" s="154"/>
      <c r="AF48" s="154"/>
      <c r="AG48" s="154" t="s">
        <v>137</v>
      </c>
      <c r="AH48" s="154">
        <v>0</v>
      </c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3" x14ac:dyDescent="0.2">
      <c r="A49" s="161"/>
      <c r="B49" s="162"/>
      <c r="C49" s="196" t="s">
        <v>198</v>
      </c>
      <c r="D49" s="167"/>
      <c r="E49" s="168">
        <v>4</v>
      </c>
      <c r="F49" s="165"/>
      <c r="G49" s="165"/>
      <c r="H49" s="165"/>
      <c r="I49" s="165"/>
      <c r="J49" s="165"/>
      <c r="K49" s="165"/>
      <c r="L49" s="165"/>
      <c r="M49" s="165"/>
      <c r="N49" s="164"/>
      <c r="O49" s="164"/>
      <c r="P49" s="164"/>
      <c r="Q49" s="164"/>
      <c r="R49" s="165"/>
      <c r="S49" s="165"/>
      <c r="T49" s="165"/>
      <c r="U49" s="165"/>
      <c r="V49" s="165"/>
      <c r="W49" s="165"/>
      <c r="X49" s="165"/>
      <c r="Y49" s="165"/>
      <c r="Z49" s="154"/>
      <c r="AA49" s="154"/>
      <c r="AB49" s="154"/>
      <c r="AC49" s="154"/>
      <c r="AD49" s="154"/>
      <c r="AE49" s="154"/>
      <c r="AF49" s="154"/>
      <c r="AG49" s="154" t="s">
        <v>137</v>
      </c>
      <c r="AH49" s="154">
        <v>0</v>
      </c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ht="13.15" x14ac:dyDescent="0.2">
      <c r="A50" s="172" t="s">
        <v>127</v>
      </c>
      <c r="B50" s="173" t="s">
        <v>65</v>
      </c>
      <c r="C50" s="194" t="s">
        <v>66</v>
      </c>
      <c r="D50" s="174"/>
      <c r="E50" s="175"/>
      <c r="F50" s="176"/>
      <c r="G50" s="176">
        <f>SUMIF(AG51:AG54,"&lt;&gt;NOR",G51:G54)</f>
        <v>0</v>
      </c>
      <c r="H50" s="176"/>
      <c r="I50" s="176">
        <f>SUM(I51:I54)</f>
        <v>0</v>
      </c>
      <c r="J50" s="176"/>
      <c r="K50" s="176">
        <f>SUM(K51:K54)</f>
        <v>0</v>
      </c>
      <c r="L50" s="176"/>
      <c r="M50" s="176">
        <f>SUM(M51:M54)</f>
        <v>0</v>
      </c>
      <c r="N50" s="175"/>
      <c r="O50" s="175">
        <f>SUM(O51:O54)</f>
        <v>0.92</v>
      </c>
      <c r="P50" s="175"/>
      <c r="Q50" s="175">
        <f>SUM(Q51:Q54)</f>
        <v>0</v>
      </c>
      <c r="R50" s="176"/>
      <c r="S50" s="176"/>
      <c r="T50" s="177"/>
      <c r="U50" s="171"/>
      <c r="V50" s="171">
        <f>SUM(V51:V54)</f>
        <v>28.69</v>
      </c>
      <c r="W50" s="171"/>
      <c r="X50" s="171"/>
      <c r="Y50" s="171"/>
      <c r="AG50" t="s">
        <v>128</v>
      </c>
    </row>
    <row r="51" spans="1:60" ht="21.3" outlineLevel="1" x14ac:dyDescent="0.2">
      <c r="A51" s="179">
        <v>16</v>
      </c>
      <c r="B51" s="180" t="s">
        <v>199</v>
      </c>
      <c r="C51" s="195" t="s">
        <v>200</v>
      </c>
      <c r="D51" s="181" t="s">
        <v>140</v>
      </c>
      <c r="E51" s="182">
        <v>57.388750000000002</v>
      </c>
      <c r="F51" s="183"/>
      <c r="G51" s="184">
        <f>ROUND(E51*F51,2)</f>
        <v>0</v>
      </c>
      <c r="H51" s="183"/>
      <c r="I51" s="184">
        <f>ROUND(E51*H51,2)</f>
        <v>0</v>
      </c>
      <c r="J51" s="183"/>
      <c r="K51" s="184">
        <f>ROUND(E51*J51,2)</f>
        <v>0</v>
      </c>
      <c r="L51" s="184">
        <v>21</v>
      </c>
      <c r="M51" s="184">
        <f>G51*(1+L51/100)</f>
        <v>0</v>
      </c>
      <c r="N51" s="182">
        <v>1.583E-2</v>
      </c>
      <c r="O51" s="182">
        <f>ROUND(E51*N51,2)</f>
        <v>0.91</v>
      </c>
      <c r="P51" s="182">
        <v>0</v>
      </c>
      <c r="Q51" s="182">
        <f>ROUND(E51*P51,2)</f>
        <v>0</v>
      </c>
      <c r="R51" s="184"/>
      <c r="S51" s="184" t="s">
        <v>132</v>
      </c>
      <c r="T51" s="185" t="s">
        <v>132</v>
      </c>
      <c r="U51" s="165">
        <v>0.37</v>
      </c>
      <c r="V51" s="165">
        <f>ROUND(E51*U51,2)</f>
        <v>21.23</v>
      </c>
      <c r="W51" s="165"/>
      <c r="X51" s="165" t="s">
        <v>145</v>
      </c>
      <c r="Y51" s="165" t="s">
        <v>134</v>
      </c>
      <c r="Z51" s="154"/>
      <c r="AA51" s="154"/>
      <c r="AB51" s="154"/>
      <c r="AC51" s="154"/>
      <c r="AD51" s="154"/>
      <c r="AE51" s="154"/>
      <c r="AF51" s="154"/>
      <c r="AG51" s="154" t="s">
        <v>146</v>
      </c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2" x14ac:dyDescent="0.2">
      <c r="A52" s="161"/>
      <c r="B52" s="162"/>
      <c r="C52" s="196" t="s">
        <v>201</v>
      </c>
      <c r="D52" s="167"/>
      <c r="E52" s="168">
        <v>57.388750000000002</v>
      </c>
      <c r="F52" s="165"/>
      <c r="G52" s="165"/>
      <c r="H52" s="165"/>
      <c r="I52" s="165"/>
      <c r="J52" s="165"/>
      <c r="K52" s="165"/>
      <c r="L52" s="165"/>
      <c r="M52" s="165"/>
      <c r="N52" s="164"/>
      <c r="O52" s="164"/>
      <c r="P52" s="164"/>
      <c r="Q52" s="164"/>
      <c r="R52" s="165"/>
      <c r="S52" s="165"/>
      <c r="T52" s="165"/>
      <c r="U52" s="165"/>
      <c r="V52" s="165"/>
      <c r="W52" s="165"/>
      <c r="X52" s="165"/>
      <c r="Y52" s="165"/>
      <c r="Z52" s="154"/>
      <c r="AA52" s="154"/>
      <c r="AB52" s="154"/>
      <c r="AC52" s="154"/>
      <c r="AD52" s="154"/>
      <c r="AE52" s="154"/>
      <c r="AF52" s="154"/>
      <c r="AG52" s="154" t="s">
        <v>137</v>
      </c>
      <c r="AH52" s="154">
        <v>0</v>
      </c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79">
        <v>17</v>
      </c>
      <c r="B53" s="180" t="s">
        <v>202</v>
      </c>
      <c r="C53" s="195" t="s">
        <v>203</v>
      </c>
      <c r="D53" s="181" t="s">
        <v>131</v>
      </c>
      <c r="E53" s="182">
        <v>37.024999999999999</v>
      </c>
      <c r="F53" s="183"/>
      <c r="G53" s="184">
        <f>ROUND(E53*F53,2)</f>
        <v>0</v>
      </c>
      <c r="H53" s="183"/>
      <c r="I53" s="184">
        <f>ROUND(E53*H53,2)</f>
        <v>0</v>
      </c>
      <c r="J53" s="183"/>
      <c r="K53" s="184">
        <f>ROUND(E53*J53,2)</f>
        <v>0</v>
      </c>
      <c r="L53" s="184">
        <v>21</v>
      </c>
      <c r="M53" s="184">
        <f>G53*(1+L53/100)</f>
        <v>0</v>
      </c>
      <c r="N53" s="182">
        <v>3.6000000000000002E-4</v>
      </c>
      <c r="O53" s="182">
        <f>ROUND(E53*N53,2)</f>
        <v>0.01</v>
      </c>
      <c r="P53" s="182">
        <v>0</v>
      </c>
      <c r="Q53" s="182">
        <f>ROUND(E53*P53,2)</f>
        <v>0</v>
      </c>
      <c r="R53" s="184"/>
      <c r="S53" s="184" t="s">
        <v>132</v>
      </c>
      <c r="T53" s="185" t="s">
        <v>204</v>
      </c>
      <c r="U53" s="165">
        <v>0.2014</v>
      </c>
      <c r="V53" s="165">
        <f>ROUND(E53*U53,2)</f>
        <v>7.46</v>
      </c>
      <c r="W53" s="165"/>
      <c r="X53" s="165" t="s">
        <v>145</v>
      </c>
      <c r="Y53" s="165" t="s">
        <v>134</v>
      </c>
      <c r="Z53" s="154"/>
      <c r="AA53" s="154"/>
      <c r="AB53" s="154"/>
      <c r="AC53" s="154"/>
      <c r="AD53" s="154"/>
      <c r="AE53" s="154"/>
      <c r="AF53" s="154"/>
      <c r="AG53" s="154" t="s">
        <v>146</v>
      </c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2" x14ac:dyDescent="0.2">
      <c r="A54" s="161"/>
      <c r="B54" s="162"/>
      <c r="C54" s="196" t="s">
        <v>205</v>
      </c>
      <c r="D54" s="167"/>
      <c r="E54" s="168">
        <v>37.024999999999999</v>
      </c>
      <c r="F54" s="165"/>
      <c r="G54" s="165"/>
      <c r="H54" s="165"/>
      <c r="I54" s="165"/>
      <c r="J54" s="165"/>
      <c r="K54" s="165"/>
      <c r="L54" s="165"/>
      <c r="M54" s="165"/>
      <c r="N54" s="164"/>
      <c r="O54" s="164"/>
      <c r="P54" s="164"/>
      <c r="Q54" s="164"/>
      <c r="R54" s="165"/>
      <c r="S54" s="165"/>
      <c r="T54" s="165"/>
      <c r="U54" s="165"/>
      <c r="V54" s="165"/>
      <c r="W54" s="165"/>
      <c r="X54" s="165"/>
      <c r="Y54" s="165"/>
      <c r="Z54" s="154"/>
      <c r="AA54" s="154"/>
      <c r="AB54" s="154"/>
      <c r="AC54" s="154"/>
      <c r="AD54" s="154"/>
      <c r="AE54" s="154"/>
      <c r="AF54" s="154"/>
      <c r="AG54" s="154" t="s">
        <v>137</v>
      </c>
      <c r="AH54" s="154">
        <v>0</v>
      </c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ht="13.15" x14ac:dyDescent="0.2">
      <c r="A55" s="172" t="s">
        <v>127</v>
      </c>
      <c r="B55" s="173" t="s">
        <v>67</v>
      </c>
      <c r="C55" s="194" t="s">
        <v>68</v>
      </c>
      <c r="D55" s="174"/>
      <c r="E55" s="175"/>
      <c r="F55" s="176"/>
      <c r="G55" s="176">
        <f>SUMIF(AG56:AG62,"&lt;&gt;NOR",G56:G62)</f>
        <v>0</v>
      </c>
      <c r="H55" s="176"/>
      <c r="I55" s="176">
        <f>SUM(I56:I62)</f>
        <v>0</v>
      </c>
      <c r="J55" s="176"/>
      <c r="K55" s="176">
        <f>SUM(K56:K62)</f>
        <v>0</v>
      </c>
      <c r="L55" s="176"/>
      <c r="M55" s="176">
        <f>SUM(M56:M62)</f>
        <v>0</v>
      </c>
      <c r="N55" s="175"/>
      <c r="O55" s="175">
        <f>SUM(O56:O62)</f>
        <v>4.9800000000000004</v>
      </c>
      <c r="P55" s="175"/>
      <c r="Q55" s="175">
        <f>SUM(Q56:Q62)</f>
        <v>0</v>
      </c>
      <c r="R55" s="176"/>
      <c r="S55" s="176"/>
      <c r="T55" s="177"/>
      <c r="U55" s="171"/>
      <c r="V55" s="171">
        <f>SUM(V56:V62)</f>
        <v>64.75</v>
      </c>
      <c r="W55" s="171"/>
      <c r="X55" s="171"/>
      <c r="Y55" s="171"/>
      <c r="AG55" t="s">
        <v>128</v>
      </c>
    </row>
    <row r="56" spans="1:60" outlineLevel="1" x14ac:dyDescent="0.2">
      <c r="A56" s="179">
        <v>18</v>
      </c>
      <c r="B56" s="180" t="s">
        <v>206</v>
      </c>
      <c r="C56" s="195" t="s">
        <v>207</v>
      </c>
      <c r="D56" s="181" t="s">
        <v>208</v>
      </c>
      <c r="E56" s="182">
        <v>6.6</v>
      </c>
      <c r="F56" s="183"/>
      <c r="G56" s="184">
        <f>ROUND(E56*F56,2)</f>
        <v>0</v>
      </c>
      <c r="H56" s="183"/>
      <c r="I56" s="184">
        <f>ROUND(E56*H56,2)</f>
        <v>0</v>
      </c>
      <c r="J56" s="183"/>
      <c r="K56" s="184">
        <f>ROUND(E56*J56,2)</f>
        <v>0</v>
      </c>
      <c r="L56" s="184">
        <v>21</v>
      </c>
      <c r="M56" s="184">
        <f>G56*(1+L56/100)</f>
        <v>0</v>
      </c>
      <c r="N56" s="182">
        <v>0.75407000000000002</v>
      </c>
      <c r="O56" s="182">
        <f>ROUND(E56*N56,2)</f>
        <v>4.9800000000000004</v>
      </c>
      <c r="P56" s="182">
        <v>0</v>
      </c>
      <c r="Q56" s="182">
        <f>ROUND(E56*P56,2)</f>
        <v>0</v>
      </c>
      <c r="R56" s="184"/>
      <c r="S56" s="184" t="s">
        <v>132</v>
      </c>
      <c r="T56" s="185" t="s">
        <v>132</v>
      </c>
      <c r="U56" s="165">
        <v>9.8105200000000004</v>
      </c>
      <c r="V56" s="165">
        <f>ROUND(E56*U56,2)</f>
        <v>64.75</v>
      </c>
      <c r="W56" s="165"/>
      <c r="X56" s="165" t="s">
        <v>133</v>
      </c>
      <c r="Y56" s="165" t="s">
        <v>134</v>
      </c>
      <c r="Z56" s="154"/>
      <c r="AA56" s="154"/>
      <c r="AB56" s="154"/>
      <c r="AC56" s="154"/>
      <c r="AD56" s="154"/>
      <c r="AE56" s="154"/>
      <c r="AF56" s="154"/>
      <c r="AG56" s="154" t="s">
        <v>135</v>
      </c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2" x14ac:dyDescent="0.2">
      <c r="A57" s="161"/>
      <c r="B57" s="162"/>
      <c r="C57" s="196" t="s">
        <v>209</v>
      </c>
      <c r="D57" s="167"/>
      <c r="E57" s="168">
        <v>6.6</v>
      </c>
      <c r="F57" s="165"/>
      <c r="G57" s="165"/>
      <c r="H57" s="165"/>
      <c r="I57" s="165"/>
      <c r="J57" s="165"/>
      <c r="K57" s="165"/>
      <c r="L57" s="165"/>
      <c r="M57" s="165"/>
      <c r="N57" s="164"/>
      <c r="O57" s="164"/>
      <c r="P57" s="164"/>
      <c r="Q57" s="164"/>
      <c r="R57" s="165"/>
      <c r="S57" s="165"/>
      <c r="T57" s="165"/>
      <c r="U57" s="165"/>
      <c r="V57" s="165"/>
      <c r="W57" s="165"/>
      <c r="X57" s="165"/>
      <c r="Y57" s="165"/>
      <c r="Z57" s="154"/>
      <c r="AA57" s="154"/>
      <c r="AB57" s="154"/>
      <c r="AC57" s="154"/>
      <c r="AD57" s="154"/>
      <c r="AE57" s="154"/>
      <c r="AF57" s="154"/>
      <c r="AG57" s="154" t="s">
        <v>137</v>
      </c>
      <c r="AH57" s="154">
        <v>0</v>
      </c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3" x14ac:dyDescent="0.2">
      <c r="A58" s="161"/>
      <c r="B58" s="162"/>
      <c r="C58" s="198" t="s">
        <v>182</v>
      </c>
      <c r="D58" s="169"/>
      <c r="E58" s="170"/>
      <c r="F58" s="165"/>
      <c r="G58" s="165"/>
      <c r="H58" s="165"/>
      <c r="I58" s="165"/>
      <c r="J58" s="165"/>
      <c r="K58" s="165"/>
      <c r="L58" s="165"/>
      <c r="M58" s="165"/>
      <c r="N58" s="164"/>
      <c r="O58" s="164"/>
      <c r="P58" s="164"/>
      <c r="Q58" s="164"/>
      <c r="R58" s="165"/>
      <c r="S58" s="165"/>
      <c r="T58" s="165"/>
      <c r="U58" s="165"/>
      <c r="V58" s="165"/>
      <c r="W58" s="165"/>
      <c r="X58" s="165"/>
      <c r="Y58" s="165"/>
      <c r="Z58" s="154"/>
      <c r="AA58" s="154"/>
      <c r="AB58" s="154"/>
      <c r="AC58" s="154"/>
      <c r="AD58" s="154"/>
      <c r="AE58" s="154"/>
      <c r="AF58" s="154"/>
      <c r="AG58" s="154" t="s">
        <v>137</v>
      </c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3" x14ac:dyDescent="0.2">
      <c r="A59" s="161"/>
      <c r="B59" s="162"/>
      <c r="C59" s="199" t="s">
        <v>210</v>
      </c>
      <c r="D59" s="169"/>
      <c r="E59" s="170">
        <v>0.72</v>
      </c>
      <c r="F59" s="165"/>
      <c r="G59" s="165"/>
      <c r="H59" s="165"/>
      <c r="I59" s="165"/>
      <c r="J59" s="165"/>
      <c r="K59" s="165"/>
      <c r="L59" s="165"/>
      <c r="M59" s="165"/>
      <c r="N59" s="164"/>
      <c r="O59" s="164"/>
      <c r="P59" s="164"/>
      <c r="Q59" s="164"/>
      <c r="R59" s="165"/>
      <c r="S59" s="165"/>
      <c r="T59" s="165"/>
      <c r="U59" s="165"/>
      <c r="V59" s="165"/>
      <c r="W59" s="165"/>
      <c r="X59" s="165"/>
      <c r="Y59" s="165"/>
      <c r="Z59" s="154"/>
      <c r="AA59" s="154"/>
      <c r="AB59" s="154"/>
      <c r="AC59" s="154"/>
      <c r="AD59" s="154"/>
      <c r="AE59" s="154"/>
      <c r="AF59" s="154"/>
      <c r="AG59" s="154" t="s">
        <v>137</v>
      </c>
      <c r="AH59" s="154">
        <v>2</v>
      </c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3" x14ac:dyDescent="0.2">
      <c r="A60" s="161"/>
      <c r="B60" s="162"/>
      <c r="C60" s="199" t="s">
        <v>211</v>
      </c>
      <c r="D60" s="169"/>
      <c r="E60" s="170">
        <v>0.42</v>
      </c>
      <c r="F60" s="165"/>
      <c r="G60" s="165"/>
      <c r="H60" s="165"/>
      <c r="I60" s="165"/>
      <c r="J60" s="165"/>
      <c r="K60" s="165"/>
      <c r="L60" s="165"/>
      <c r="M60" s="165"/>
      <c r="N60" s="164"/>
      <c r="O60" s="164"/>
      <c r="P60" s="164"/>
      <c r="Q60" s="164"/>
      <c r="R60" s="165"/>
      <c r="S60" s="165"/>
      <c r="T60" s="165"/>
      <c r="U60" s="165"/>
      <c r="V60" s="165"/>
      <c r="W60" s="165"/>
      <c r="X60" s="165"/>
      <c r="Y60" s="165"/>
      <c r="Z60" s="154"/>
      <c r="AA60" s="154"/>
      <c r="AB60" s="154"/>
      <c r="AC60" s="154"/>
      <c r="AD60" s="154"/>
      <c r="AE60" s="154"/>
      <c r="AF60" s="154"/>
      <c r="AG60" s="154" t="s">
        <v>137</v>
      </c>
      <c r="AH60" s="154">
        <v>2</v>
      </c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3" x14ac:dyDescent="0.2">
      <c r="A61" s="161"/>
      <c r="B61" s="162"/>
      <c r="C61" s="199" t="s">
        <v>212</v>
      </c>
      <c r="D61" s="169"/>
      <c r="E61" s="170">
        <v>0.18</v>
      </c>
      <c r="F61" s="165"/>
      <c r="G61" s="165"/>
      <c r="H61" s="165"/>
      <c r="I61" s="165"/>
      <c r="J61" s="165"/>
      <c r="K61" s="165"/>
      <c r="L61" s="165"/>
      <c r="M61" s="165"/>
      <c r="N61" s="164"/>
      <c r="O61" s="164"/>
      <c r="P61" s="164"/>
      <c r="Q61" s="164"/>
      <c r="R61" s="165"/>
      <c r="S61" s="165"/>
      <c r="T61" s="165"/>
      <c r="U61" s="165"/>
      <c r="V61" s="165"/>
      <c r="W61" s="165"/>
      <c r="X61" s="165"/>
      <c r="Y61" s="165"/>
      <c r="Z61" s="154"/>
      <c r="AA61" s="154"/>
      <c r="AB61" s="154"/>
      <c r="AC61" s="154"/>
      <c r="AD61" s="154"/>
      <c r="AE61" s="154"/>
      <c r="AF61" s="154"/>
      <c r="AG61" s="154" t="s">
        <v>137</v>
      </c>
      <c r="AH61" s="154">
        <v>2</v>
      </c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3" x14ac:dyDescent="0.2">
      <c r="A62" s="161"/>
      <c r="B62" s="162"/>
      <c r="C62" s="198" t="s">
        <v>184</v>
      </c>
      <c r="D62" s="169"/>
      <c r="E62" s="170"/>
      <c r="F62" s="165"/>
      <c r="G62" s="165"/>
      <c r="H62" s="165"/>
      <c r="I62" s="165"/>
      <c r="J62" s="165"/>
      <c r="K62" s="165"/>
      <c r="L62" s="165"/>
      <c r="M62" s="165"/>
      <c r="N62" s="164"/>
      <c r="O62" s="164"/>
      <c r="P62" s="164"/>
      <c r="Q62" s="164"/>
      <c r="R62" s="165"/>
      <c r="S62" s="165"/>
      <c r="T62" s="165"/>
      <c r="U62" s="165"/>
      <c r="V62" s="165"/>
      <c r="W62" s="165"/>
      <c r="X62" s="165"/>
      <c r="Y62" s="165"/>
      <c r="Z62" s="154"/>
      <c r="AA62" s="154"/>
      <c r="AB62" s="154"/>
      <c r="AC62" s="154"/>
      <c r="AD62" s="154"/>
      <c r="AE62" s="154"/>
      <c r="AF62" s="154"/>
      <c r="AG62" s="154" t="s">
        <v>137</v>
      </c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ht="13.15" x14ac:dyDescent="0.2">
      <c r="A63" s="172" t="s">
        <v>127</v>
      </c>
      <c r="B63" s="173" t="s">
        <v>69</v>
      </c>
      <c r="C63" s="194" t="s">
        <v>70</v>
      </c>
      <c r="D63" s="174"/>
      <c r="E63" s="175"/>
      <c r="F63" s="176"/>
      <c r="G63" s="176">
        <f>SUMIF(AG64:AG69,"&lt;&gt;NOR",G64:G69)</f>
        <v>0</v>
      </c>
      <c r="H63" s="176"/>
      <c r="I63" s="176">
        <f>SUM(I64:I69)</f>
        <v>0</v>
      </c>
      <c r="J63" s="176"/>
      <c r="K63" s="176">
        <f>SUM(K64:K69)</f>
        <v>0</v>
      </c>
      <c r="L63" s="176"/>
      <c r="M63" s="176">
        <f>SUM(M64:M69)</f>
        <v>0</v>
      </c>
      <c r="N63" s="175"/>
      <c r="O63" s="175">
        <f>SUM(O64:O69)</f>
        <v>3.55</v>
      </c>
      <c r="P63" s="175"/>
      <c r="Q63" s="175">
        <f>SUM(Q64:Q69)</f>
        <v>0</v>
      </c>
      <c r="R63" s="176"/>
      <c r="S63" s="176"/>
      <c r="T63" s="177"/>
      <c r="U63" s="171"/>
      <c r="V63" s="171">
        <f>SUM(V64:V69)</f>
        <v>8</v>
      </c>
      <c r="W63" s="171"/>
      <c r="X63" s="171"/>
      <c r="Y63" s="171"/>
      <c r="AG63" t="s">
        <v>128</v>
      </c>
    </row>
    <row r="64" spans="1:60" ht="21.3" outlineLevel="1" x14ac:dyDescent="0.2">
      <c r="A64" s="179">
        <v>19</v>
      </c>
      <c r="B64" s="180" t="s">
        <v>213</v>
      </c>
      <c r="C64" s="195" t="s">
        <v>214</v>
      </c>
      <c r="D64" s="181" t="s">
        <v>140</v>
      </c>
      <c r="E64" s="182">
        <v>21.32</v>
      </c>
      <c r="F64" s="183"/>
      <c r="G64" s="184">
        <f>ROUND(E64*F64,2)</f>
        <v>0</v>
      </c>
      <c r="H64" s="183"/>
      <c r="I64" s="184">
        <f>ROUND(E64*H64,2)</f>
        <v>0</v>
      </c>
      <c r="J64" s="183"/>
      <c r="K64" s="184">
        <f>ROUND(E64*J64,2)</f>
        <v>0</v>
      </c>
      <c r="L64" s="184">
        <v>21</v>
      </c>
      <c r="M64" s="184">
        <f>G64*(1+L64/100)</f>
        <v>0</v>
      </c>
      <c r="N64" s="182">
        <v>0.15279999999999999</v>
      </c>
      <c r="O64" s="182">
        <f>ROUND(E64*N64,2)</f>
        <v>3.26</v>
      </c>
      <c r="P64" s="182">
        <v>0</v>
      </c>
      <c r="Q64" s="182">
        <f>ROUND(E64*P64,2)</f>
        <v>0</v>
      </c>
      <c r="R64" s="184"/>
      <c r="S64" s="184" t="s">
        <v>132</v>
      </c>
      <c r="T64" s="185" t="s">
        <v>204</v>
      </c>
      <c r="U64" s="165">
        <v>0.375</v>
      </c>
      <c r="V64" s="165">
        <f>ROUND(E64*U64,2)</f>
        <v>8</v>
      </c>
      <c r="W64" s="165"/>
      <c r="X64" s="165" t="s">
        <v>145</v>
      </c>
      <c r="Y64" s="165" t="s">
        <v>134</v>
      </c>
      <c r="Z64" s="154"/>
      <c r="AA64" s="154"/>
      <c r="AB64" s="154"/>
      <c r="AC64" s="154"/>
      <c r="AD64" s="154"/>
      <c r="AE64" s="154"/>
      <c r="AF64" s="154"/>
      <c r="AG64" s="154" t="s">
        <v>146</v>
      </c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2" x14ac:dyDescent="0.2">
      <c r="A65" s="161"/>
      <c r="B65" s="162"/>
      <c r="C65" s="196" t="s">
        <v>215</v>
      </c>
      <c r="D65" s="167"/>
      <c r="E65" s="168">
        <v>24.1</v>
      </c>
      <c r="F65" s="165"/>
      <c r="G65" s="165"/>
      <c r="H65" s="165"/>
      <c r="I65" s="165"/>
      <c r="J65" s="165"/>
      <c r="K65" s="165"/>
      <c r="L65" s="165"/>
      <c r="M65" s="165"/>
      <c r="N65" s="164"/>
      <c r="O65" s="164"/>
      <c r="P65" s="164"/>
      <c r="Q65" s="164"/>
      <c r="R65" s="165"/>
      <c r="S65" s="165"/>
      <c r="T65" s="165"/>
      <c r="U65" s="165"/>
      <c r="V65" s="165"/>
      <c r="W65" s="165"/>
      <c r="X65" s="165"/>
      <c r="Y65" s="165"/>
      <c r="Z65" s="154"/>
      <c r="AA65" s="154"/>
      <c r="AB65" s="154"/>
      <c r="AC65" s="154"/>
      <c r="AD65" s="154"/>
      <c r="AE65" s="154"/>
      <c r="AF65" s="154"/>
      <c r="AG65" s="154" t="s">
        <v>137</v>
      </c>
      <c r="AH65" s="154">
        <v>0</v>
      </c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3" x14ac:dyDescent="0.2">
      <c r="A66" s="161"/>
      <c r="B66" s="162"/>
      <c r="C66" s="196" t="s">
        <v>216</v>
      </c>
      <c r="D66" s="167"/>
      <c r="E66" s="168">
        <v>-5.28</v>
      </c>
      <c r="F66" s="165"/>
      <c r="G66" s="165"/>
      <c r="H66" s="165"/>
      <c r="I66" s="165"/>
      <c r="J66" s="165"/>
      <c r="K66" s="165"/>
      <c r="L66" s="165"/>
      <c r="M66" s="165"/>
      <c r="N66" s="164"/>
      <c r="O66" s="164"/>
      <c r="P66" s="164"/>
      <c r="Q66" s="164"/>
      <c r="R66" s="165"/>
      <c r="S66" s="165"/>
      <c r="T66" s="165"/>
      <c r="U66" s="165"/>
      <c r="V66" s="165"/>
      <c r="W66" s="165"/>
      <c r="X66" s="165"/>
      <c r="Y66" s="165"/>
      <c r="Z66" s="154"/>
      <c r="AA66" s="154"/>
      <c r="AB66" s="154"/>
      <c r="AC66" s="154"/>
      <c r="AD66" s="154"/>
      <c r="AE66" s="154"/>
      <c r="AF66" s="154"/>
      <c r="AG66" s="154" t="s">
        <v>137</v>
      </c>
      <c r="AH66" s="154">
        <v>0</v>
      </c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3" x14ac:dyDescent="0.2">
      <c r="A67" s="161"/>
      <c r="B67" s="162"/>
      <c r="C67" s="196" t="s">
        <v>217</v>
      </c>
      <c r="D67" s="167"/>
      <c r="E67" s="168">
        <v>2.5</v>
      </c>
      <c r="F67" s="165"/>
      <c r="G67" s="165"/>
      <c r="H67" s="165"/>
      <c r="I67" s="165"/>
      <c r="J67" s="165"/>
      <c r="K67" s="165"/>
      <c r="L67" s="165"/>
      <c r="M67" s="165"/>
      <c r="N67" s="164"/>
      <c r="O67" s="164"/>
      <c r="P67" s="164"/>
      <c r="Q67" s="164"/>
      <c r="R67" s="165"/>
      <c r="S67" s="165"/>
      <c r="T67" s="165"/>
      <c r="U67" s="165"/>
      <c r="V67" s="165"/>
      <c r="W67" s="165"/>
      <c r="X67" s="165"/>
      <c r="Y67" s="165"/>
      <c r="Z67" s="154"/>
      <c r="AA67" s="154"/>
      <c r="AB67" s="154"/>
      <c r="AC67" s="154"/>
      <c r="AD67" s="154"/>
      <c r="AE67" s="154"/>
      <c r="AF67" s="154"/>
      <c r="AG67" s="154" t="s">
        <v>137</v>
      </c>
      <c r="AH67" s="154">
        <v>0</v>
      </c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 x14ac:dyDescent="0.2">
      <c r="A68" s="179">
        <v>20</v>
      </c>
      <c r="B68" s="180" t="s">
        <v>218</v>
      </c>
      <c r="C68" s="195" t="s">
        <v>219</v>
      </c>
      <c r="D68" s="181" t="s">
        <v>220</v>
      </c>
      <c r="E68" s="182">
        <v>10</v>
      </c>
      <c r="F68" s="183"/>
      <c r="G68" s="184">
        <f>ROUND(E68*F68,2)</f>
        <v>0</v>
      </c>
      <c r="H68" s="183"/>
      <c r="I68" s="184">
        <f>ROUND(E68*H68,2)</f>
        <v>0</v>
      </c>
      <c r="J68" s="183"/>
      <c r="K68" s="184">
        <f>ROUND(E68*J68,2)</f>
        <v>0</v>
      </c>
      <c r="L68" s="184">
        <v>21</v>
      </c>
      <c r="M68" s="184">
        <f>G68*(1+L68/100)</f>
        <v>0</v>
      </c>
      <c r="N68" s="182">
        <v>2.8750000000000001E-2</v>
      </c>
      <c r="O68" s="182">
        <f>ROUND(E68*N68,2)</f>
        <v>0.28999999999999998</v>
      </c>
      <c r="P68" s="182">
        <v>0</v>
      </c>
      <c r="Q68" s="182">
        <f>ROUND(E68*P68,2)</f>
        <v>0</v>
      </c>
      <c r="R68" s="184" t="s">
        <v>176</v>
      </c>
      <c r="S68" s="184" t="s">
        <v>132</v>
      </c>
      <c r="T68" s="185" t="s">
        <v>132</v>
      </c>
      <c r="U68" s="165">
        <v>0</v>
      </c>
      <c r="V68" s="165">
        <f>ROUND(E68*U68,2)</f>
        <v>0</v>
      </c>
      <c r="W68" s="165"/>
      <c r="X68" s="165" t="s">
        <v>177</v>
      </c>
      <c r="Y68" s="165" t="s">
        <v>134</v>
      </c>
      <c r="Z68" s="154"/>
      <c r="AA68" s="154"/>
      <c r="AB68" s="154"/>
      <c r="AC68" s="154"/>
      <c r="AD68" s="154"/>
      <c r="AE68" s="154"/>
      <c r="AF68" s="154"/>
      <c r="AG68" s="154" t="s">
        <v>178</v>
      </c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outlineLevel="2" x14ac:dyDescent="0.2">
      <c r="A69" s="161"/>
      <c r="B69" s="162"/>
      <c r="C69" s="196" t="s">
        <v>221</v>
      </c>
      <c r="D69" s="167"/>
      <c r="E69" s="168">
        <v>10</v>
      </c>
      <c r="F69" s="165"/>
      <c r="G69" s="165"/>
      <c r="H69" s="165"/>
      <c r="I69" s="165"/>
      <c r="J69" s="165"/>
      <c r="K69" s="165"/>
      <c r="L69" s="165"/>
      <c r="M69" s="165"/>
      <c r="N69" s="164"/>
      <c r="O69" s="164"/>
      <c r="P69" s="164"/>
      <c r="Q69" s="164"/>
      <c r="R69" s="165"/>
      <c r="S69" s="165"/>
      <c r="T69" s="165"/>
      <c r="U69" s="165"/>
      <c r="V69" s="165"/>
      <c r="W69" s="165"/>
      <c r="X69" s="165"/>
      <c r="Y69" s="165"/>
      <c r="Z69" s="154"/>
      <c r="AA69" s="154"/>
      <c r="AB69" s="154"/>
      <c r="AC69" s="154"/>
      <c r="AD69" s="154"/>
      <c r="AE69" s="154"/>
      <c r="AF69" s="154"/>
      <c r="AG69" s="154" t="s">
        <v>137</v>
      </c>
      <c r="AH69" s="154">
        <v>0</v>
      </c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ht="13.15" x14ac:dyDescent="0.2">
      <c r="A70" s="172" t="s">
        <v>127</v>
      </c>
      <c r="B70" s="173" t="s">
        <v>71</v>
      </c>
      <c r="C70" s="194" t="s">
        <v>72</v>
      </c>
      <c r="D70" s="174"/>
      <c r="E70" s="175"/>
      <c r="F70" s="176"/>
      <c r="G70" s="176">
        <f>SUMIF(AG71:AG76,"&lt;&gt;NOR",G71:G76)</f>
        <v>0</v>
      </c>
      <c r="H70" s="176"/>
      <c r="I70" s="176">
        <f>SUM(I71:I76)</f>
        <v>0</v>
      </c>
      <c r="J70" s="176"/>
      <c r="K70" s="176">
        <f>SUM(K71:K76)</f>
        <v>0</v>
      </c>
      <c r="L70" s="176"/>
      <c r="M70" s="176">
        <f>SUM(M71:M76)</f>
        <v>0</v>
      </c>
      <c r="N70" s="175"/>
      <c r="O70" s="175">
        <f>SUM(O71:O76)</f>
        <v>2.36</v>
      </c>
      <c r="P70" s="175"/>
      <c r="Q70" s="175">
        <f>SUM(Q71:Q76)</f>
        <v>0</v>
      </c>
      <c r="R70" s="176"/>
      <c r="S70" s="176"/>
      <c r="T70" s="177"/>
      <c r="U70" s="171"/>
      <c r="V70" s="171">
        <f>SUM(V71:V76)</f>
        <v>36.89</v>
      </c>
      <c r="W70" s="171"/>
      <c r="X70" s="171"/>
      <c r="Y70" s="171"/>
      <c r="AG70" t="s">
        <v>128</v>
      </c>
    </row>
    <row r="71" spans="1:60" outlineLevel="1" x14ac:dyDescent="0.2">
      <c r="A71" s="186">
        <v>21</v>
      </c>
      <c r="B71" s="187" t="s">
        <v>222</v>
      </c>
      <c r="C71" s="197" t="s">
        <v>223</v>
      </c>
      <c r="D71" s="188" t="s">
        <v>140</v>
      </c>
      <c r="E71" s="189">
        <v>30</v>
      </c>
      <c r="F71" s="190"/>
      <c r="G71" s="191">
        <f>ROUND(E71*F71,2)</f>
        <v>0</v>
      </c>
      <c r="H71" s="190"/>
      <c r="I71" s="191">
        <f>ROUND(E71*H71,2)</f>
        <v>0</v>
      </c>
      <c r="J71" s="190"/>
      <c r="K71" s="191">
        <f>ROUND(E71*J71,2)</f>
        <v>0</v>
      </c>
      <c r="L71" s="191">
        <v>21</v>
      </c>
      <c r="M71" s="191">
        <f>G71*(1+L71/100)</f>
        <v>0</v>
      </c>
      <c r="N71" s="189">
        <v>4.9770000000000002E-2</v>
      </c>
      <c r="O71" s="189">
        <f>ROUND(E71*N71,2)</f>
        <v>1.49</v>
      </c>
      <c r="P71" s="189">
        <v>0</v>
      </c>
      <c r="Q71" s="189">
        <f>ROUND(E71*P71,2)</f>
        <v>0</v>
      </c>
      <c r="R71" s="191"/>
      <c r="S71" s="191" t="s">
        <v>132</v>
      </c>
      <c r="T71" s="192" t="s">
        <v>204</v>
      </c>
      <c r="U71" s="165">
        <v>1.2295499999999999</v>
      </c>
      <c r="V71" s="165">
        <f>ROUND(E71*U71,2)</f>
        <v>36.89</v>
      </c>
      <c r="W71" s="165"/>
      <c r="X71" s="165" t="s">
        <v>145</v>
      </c>
      <c r="Y71" s="165" t="s">
        <v>134</v>
      </c>
      <c r="Z71" s="154"/>
      <c r="AA71" s="154"/>
      <c r="AB71" s="154"/>
      <c r="AC71" s="154"/>
      <c r="AD71" s="154"/>
      <c r="AE71" s="154"/>
      <c r="AF71" s="154"/>
      <c r="AG71" s="154" t="s">
        <v>146</v>
      </c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ht="21.3" outlineLevel="1" x14ac:dyDescent="0.2">
      <c r="A72" s="179">
        <v>22</v>
      </c>
      <c r="B72" s="180" t="s">
        <v>224</v>
      </c>
      <c r="C72" s="195" t="s">
        <v>225</v>
      </c>
      <c r="D72" s="181" t="s">
        <v>226</v>
      </c>
      <c r="E72" s="182">
        <v>780</v>
      </c>
      <c r="F72" s="183"/>
      <c r="G72" s="184">
        <f>ROUND(E72*F72,2)</f>
        <v>0</v>
      </c>
      <c r="H72" s="183"/>
      <c r="I72" s="184">
        <f>ROUND(E72*H72,2)</f>
        <v>0</v>
      </c>
      <c r="J72" s="183"/>
      <c r="K72" s="184">
        <f>ROUND(E72*J72,2)</f>
        <v>0</v>
      </c>
      <c r="L72" s="184">
        <v>21</v>
      </c>
      <c r="M72" s="184">
        <f>G72*(1+L72/100)</f>
        <v>0</v>
      </c>
      <c r="N72" s="182">
        <v>1E-3</v>
      </c>
      <c r="O72" s="182">
        <f>ROUND(E72*N72,2)</f>
        <v>0.78</v>
      </c>
      <c r="P72" s="182">
        <v>0</v>
      </c>
      <c r="Q72" s="182">
        <f>ROUND(E72*P72,2)</f>
        <v>0</v>
      </c>
      <c r="R72" s="184"/>
      <c r="S72" s="184" t="s">
        <v>227</v>
      </c>
      <c r="T72" s="185" t="s">
        <v>228</v>
      </c>
      <c r="U72" s="165">
        <v>0</v>
      </c>
      <c r="V72" s="165">
        <f>ROUND(E72*U72,2)</f>
        <v>0</v>
      </c>
      <c r="W72" s="165"/>
      <c r="X72" s="165" t="s">
        <v>177</v>
      </c>
      <c r="Y72" s="165" t="s">
        <v>134</v>
      </c>
      <c r="Z72" s="154"/>
      <c r="AA72" s="154"/>
      <c r="AB72" s="154"/>
      <c r="AC72" s="154"/>
      <c r="AD72" s="154"/>
      <c r="AE72" s="154"/>
      <c r="AF72" s="154"/>
      <c r="AG72" s="154" t="s">
        <v>178</v>
      </c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outlineLevel="2" x14ac:dyDescent="0.2">
      <c r="A73" s="161"/>
      <c r="B73" s="162"/>
      <c r="C73" s="196" t="s">
        <v>229</v>
      </c>
      <c r="D73" s="167"/>
      <c r="E73" s="168">
        <v>780</v>
      </c>
      <c r="F73" s="165"/>
      <c r="G73" s="165"/>
      <c r="H73" s="165"/>
      <c r="I73" s="165"/>
      <c r="J73" s="165"/>
      <c r="K73" s="165"/>
      <c r="L73" s="165"/>
      <c r="M73" s="165"/>
      <c r="N73" s="164"/>
      <c r="O73" s="164"/>
      <c r="P73" s="164"/>
      <c r="Q73" s="164"/>
      <c r="R73" s="165"/>
      <c r="S73" s="165"/>
      <c r="T73" s="165"/>
      <c r="U73" s="165"/>
      <c r="V73" s="165"/>
      <c r="W73" s="165"/>
      <c r="X73" s="165"/>
      <c r="Y73" s="165"/>
      <c r="Z73" s="154"/>
      <c r="AA73" s="154"/>
      <c r="AB73" s="154"/>
      <c r="AC73" s="154"/>
      <c r="AD73" s="154"/>
      <c r="AE73" s="154"/>
      <c r="AF73" s="154"/>
      <c r="AG73" s="154" t="s">
        <v>137</v>
      </c>
      <c r="AH73" s="154">
        <v>0</v>
      </c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3" x14ac:dyDescent="0.2">
      <c r="A74" s="161"/>
      <c r="B74" s="162"/>
      <c r="C74" s="196" t="s">
        <v>230</v>
      </c>
      <c r="D74" s="167"/>
      <c r="E74" s="168"/>
      <c r="F74" s="165"/>
      <c r="G74" s="165"/>
      <c r="H74" s="165"/>
      <c r="I74" s="165"/>
      <c r="J74" s="165"/>
      <c r="K74" s="165"/>
      <c r="L74" s="165"/>
      <c r="M74" s="165"/>
      <c r="N74" s="164"/>
      <c r="O74" s="164"/>
      <c r="P74" s="164"/>
      <c r="Q74" s="164"/>
      <c r="R74" s="165"/>
      <c r="S74" s="165"/>
      <c r="T74" s="165"/>
      <c r="U74" s="165"/>
      <c r="V74" s="165"/>
      <c r="W74" s="165"/>
      <c r="X74" s="165"/>
      <c r="Y74" s="165"/>
      <c r="Z74" s="154"/>
      <c r="AA74" s="154"/>
      <c r="AB74" s="154"/>
      <c r="AC74" s="154"/>
      <c r="AD74" s="154"/>
      <c r="AE74" s="154"/>
      <c r="AF74" s="154"/>
      <c r="AG74" s="154" t="s">
        <v>137</v>
      </c>
      <c r="AH74" s="154">
        <v>0</v>
      </c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outlineLevel="1" x14ac:dyDescent="0.2">
      <c r="A75" s="179">
        <v>23</v>
      </c>
      <c r="B75" s="180" t="s">
        <v>231</v>
      </c>
      <c r="C75" s="195" t="s">
        <v>232</v>
      </c>
      <c r="D75" s="181" t="s">
        <v>226</v>
      </c>
      <c r="E75" s="182">
        <v>90</v>
      </c>
      <c r="F75" s="183"/>
      <c r="G75" s="184">
        <f>ROUND(E75*F75,2)</f>
        <v>0</v>
      </c>
      <c r="H75" s="183"/>
      <c r="I75" s="184">
        <f>ROUND(E75*H75,2)</f>
        <v>0</v>
      </c>
      <c r="J75" s="183"/>
      <c r="K75" s="184">
        <f>ROUND(E75*J75,2)</f>
        <v>0</v>
      </c>
      <c r="L75" s="184">
        <v>21</v>
      </c>
      <c r="M75" s="184">
        <f>G75*(1+L75/100)</f>
        <v>0</v>
      </c>
      <c r="N75" s="182">
        <v>1E-3</v>
      </c>
      <c r="O75" s="182">
        <f>ROUND(E75*N75,2)</f>
        <v>0.09</v>
      </c>
      <c r="P75" s="182">
        <v>0</v>
      </c>
      <c r="Q75" s="182">
        <f>ROUND(E75*P75,2)</f>
        <v>0</v>
      </c>
      <c r="R75" s="184"/>
      <c r="S75" s="184" t="s">
        <v>227</v>
      </c>
      <c r="T75" s="185" t="s">
        <v>228</v>
      </c>
      <c r="U75" s="165">
        <v>0</v>
      </c>
      <c r="V75" s="165">
        <f>ROUND(E75*U75,2)</f>
        <v>0</v>
      </c>
      <c r="W75" s="165"/>
      <c r="X75" s="165" t="s">
        <v>177</v>
      </c>
      <c r="Y75" s="165" t="s">
        <v>134</v>
      </c>
      <c r="Z75" s="154"/>
      <c r="AA75" s="154"/>
      <c r="AB75" s="154"/>
      <c r="AC75" s="154"/>
      <c r="AD75" s="154"/>
      <c r="AE75" s="154"/>
      <c r="AF75" s="154"/>
      <c r="AG75" s="154" t="s">
        <v>178</v>
      </c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ht="21.3" outlineLevel="2" x14ac:dyDescent="0.2">
      <c r="A76" s="161"/>
      <c r="B76" s="162"/>
      <c r="C76" s="196" t="s">
        <v>233</v>
      </c>
      <c r="D76" s="167"/>
      <c r="E76" s="168">
        <v>90</v>
      </c>
      <c r="F76" s="165"/>
      <c r="G76" s="165"/>
      <c r="H76" s="165"/>
      <c r="I76" s="165"/>
      <c r="J76" s="165"/>
      <c r="K76" s="165"/>
      <c r="L76" s="165"/>
      <c r="M76" s="165"/>
      <c r="N76" s="164"/>
      <c r="O76" s="164"/>
      <c r="P76" s="164"/>
      <c r="Q76" s="164"/>
      <c r="R76" s="165"/>
      <c r="S76" s="165"/>
      <c r="T76" s="165"/>
      <c r="U76" s="165"/>
      <c r="V76" s="165"/>
      <c r="W76" s="165"/>
      <c r="X76" s="165"/>
      <c r="Y76" s="165"/>
      <c r="Z76" s="154"/>
      <c r="AA76" s="154"/>
      <c r="AB76" s="154"/>
      <c r="AC76" s="154"/>
      <c r="AD76" s="154"/>
      <c r="AE76" s="154"/>
      <c r="AF76" s="154"/>
      <c r="AG76" s="154" t="s">
        <v>137</v>
      </c>
      <c r="AH76" s="154">
        <v>0</v>
      </c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ht="13.15" x14ac:dyDescent="0.2">
      <c r="A77" s="172" t="s">
        <v>127</v>
      </c>
      <c r="B77" s="173" t="s">
        <v>73</v>
      </c>
      <c r="C77" s="194" t="s">
        <v>74</v>
      </c>
      <c r="D77" s="174"/>
      <c r="E77" s="175"/>
      <c r="F77" s="176"/>
      <c r="G77" s="176">
        <f>SUMIF(AG78:AG81,"&lt;&gt;NOR",G78:G81)</f>
        <v>0</v>
      </c>
      <c r="H77" s="176"/>
      <c r="I77" s="176">
        <f>SUM(I78:I81)</f>
        <v>0</v>
      </c>
      <c r="J77" s="176"/>
      <c r="K77" s="176">
        <f>SUM(K78:K81)</f>
        <v>0</v>
      </c>
      <c r="L77" s="176"/>
      <c r="M77" s="176">
        <f>SUM(M78:M81)</f>
        <v>0</v>
      </c>
      <c r="N77" s="175"/>
      <c r="O77" s="175">
        <f>SUM(O78:O81)</f>
        <v>0.45</v>
      </c>
      <c r="P77" s="175"/>
      <c r="Q77" s="175">
        <f>SUM(Q78:Q81)</f>
        <v>0</v>
      </c>
      <c r="R77" s="176"/>
      <c r="S77" s="176"/>
      <c r="T77" s="177"/>
      <c r="U77" s="171"/>
      <c r="V77" s="171">
        <f>SUM(V78:V81)</f>
        <v>15.88</v>
      </c>
      <c r="W77" s="171"/>
      <c r="X77" s="171"/>
      <c r="Y77" s="171"/>
      <c r="AG77" t="s">
        <v>128</v>
      </c>
    </row>
    <row r="78" spans="1:60" ht="21.3" outlineLevel="1" x14ac:dyDescent="0.2">
      <c r="A78" s="179">
        <v>24</v>
      </c>
      <c r="B78" s="180" t="s">
        <v>234</v>
      </c>
      <c r="C78" s="195" t="s">
        <v>235</v>
      </c>
      <c r="D78" s="181" t="s">
        <v>140</v>
      </c>
      <c r="E78" s="182">
        <v>11.1075</v>
      </c>
      <c r="F78" s="183"/>
      <c r="G78" s="184">
        <f>ROUND(E78*F78,2)</f>
        <v>0</v>
      </c>
      <c r="H78" s="183"/>
      <c r="I78" s="184">
        <f>ROUND(E78*H78,2)</f>
        <v>0</v>
      </c>
      <c r="J78" s="183"/>
      <c r="K78" s="184">
        <f>ROUND(E78*J78,2)</f>
        <v>0</v>
      </c>
      <c r="L78" s="184">
        <v>21</v>
      </c>
      <c r="M78" s="184">
        <f>G78*(1+L78/100)</f>
        <v>0</v>
      </c>
      <c r="N78" s="182">
        <v>2.8879999999999999E-2</v>
      </c>
      <c r="O78" s="182">
        <f>ROUND(E78*N78,2)</f>
        <v>0.32</v>
      </c>
      <c r="P78" s="182">
        <v>0</v>
      </c>
      <c r="Q78" s="182">
        <f>ROUND(E78*P78,2)</f>
        <v>0</v>
      </c>
      <c r="R78" s="184"/>
      <c r="S78" s="184" t="s">
        <v>132</v>
      </c>
      <c r="T78" s="185" t="s">
        <v>132</v>
      </c>
      <c r="U78" s="165">
        <v>0.65254000000000001</v>
      </c>
      <c r="V78" s="165">
        <f>ROUND(E78*U78,2)</f>
        <v>7.25</v>
      </c>
      <c r="W78" s="165"/>
      <c r="X78" s="165" t="s">
        <v>145</v>
      </c>
      <c r="Y78" s="165" t="s">
        <v>134</v>
      </c>
      <c r="Z78" s="154"/>
      <c r="AA78" s="154"/>
      <c r="AB78" s="154"/>
      <c r="AC78" s="154"/>
      <c r="AD78" s="154"/>
      <c r="AE78" s="154"/>
      <c r="AF78" s="154"/>
      <c r="AG78" s="154" t="s">
        <v>146</v>
      </c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2" x14ac:dyDescent="0.2">
      <c r="A79" s="161"/>
      <c r="B79" s="162"/>
      <c r="C79" s="196" t="s">
        <v>236</v>
      </c>
      <c r="D79" s="167"/>
      <c r="E79" s="168">
        <v>11.1075</v>
      </c>
      <c r="F79" s="165"/>
      <c r="G79" s="165"/>
      <c r="H79" s="165"/>
      <c r="I79" s="165"/>
      <c r="J79" s="165"/>
      <c r="K79" s="165"/>
      <c r="L79" s="165"/>
      <c r="M79" s="165"/>
      <c r="N79" s="164"/>
      <c r="O79" s="164"/>
      <c r="P79" s="164"/>
      <c r="Q79" s="164"/>
      <c r="R79" s="165"/>
      <c r="S79" s="165"/>
      <c r="T79" s="165"/>
      <c r="U79" s="165"/>
      <c r="V79" s="165"/>
      <c r="W79" s="165"/>
      <c r="X79" s="165"/>
      <c r="Y79" s="165"/>
      <c r="Z79" s="154"/>
      <c r="AA79" s="154"/>
      <c r="AB79" s="154"/>
      <c r="AC79" s="154"/>
      <c r="AD79" s="154"/>
      <c r="AE79" s="154"/>
      <c r="AF79" s="154"/>
      <c r="AG79" s="154" t="s">
        <v>137</v>
      </c>
      <c r="AH79" s="154">
        <v>0</v>
      </c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 x14ac:dyDescent="0.2">
      <c r="A80" s="179">
        <v>25</v>
      </c>
      <c r="B80" s="180" t="s">
        <v>237</v>
      </c>
      <c r="C80" s="195" t="s">
        <v>238</v>
      </c>
      <c r="D80" s="181" t="s">
        <v>140</v>
      </c>
      <c r="E80" s="182">
        <v>11.1075</v>
      </c>
      <c r="F80" s="183"/>
      <c r="G80" s="184">
        <f>ROUND(E80*F80,2)</f>
        <v>0</v>
      </c>
      <c r="H80" s="183"/>
      <c r="I80" s="184">
        <f>ROUND(E80*H80,2)</f>
        <v>0</v>
      </c>
      <c r="J80" s="183"/>
      <c r="K80" s="184">
        <f>ROUND(E80*J80,2)</f>
        <v>0</v>
      </c>
      <c r="L80" s="184">
        <v>21</v>
      </c>
      <c r="M80" s="184">
        <f>G80*(1+L80/100)</f>
        <v>0</v>
      </c>
      <c r="N80" s="182">
        <v>1.1270000000000001E-2</v>
      </c>
      <c r="O80" s="182">
        <f>ROUND(E80*N80,2)</f>
        <v>0.13</v>
      </c>
      <c r="P80" s="182">
        <v>0</v>
      </c>
      <c r="Q80" s="182">
        <f>ROUND(E80*P80,2)</f>
        <v>0</v>
      </c>
      <c r="R80" s="184"/>
      <c r="S80" s="184" t="s">
        <v>132</v>
      </c>
      <c r="T80" s="185" t="s">
        <v>132</v>
      </c>
      <c r="U80" s="165">
        <v>0.77693999999999996</v>
      </c>
      <c r="V80" s="165">
        <f>ROUND(E80*U80,2)</f>
        <v>8.6300000000000008</v>
      </c>
      <c r="W80" s="165"/>
      <c r="X80" s="165" t="s">
        <v>133</v>
      </c>
      <c r="Y80" s="165" t="s">
        <v>134</v>
      </c>
      <c r="Z80" s="154"/>
      <c r="AA80" s="154"/>
      <c r="AB80" s="154"/>
      <c r="AC80" s="154"/>
      <c r="AD80" s="154"/>
      <c r="AE80" s="154"/>
      <c r="AF80" s="154"/>
      <c r="AG80" s="154" t="s">
        <v>135</v>
      </c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ht="21.3" outlineLevel="2" x14ac:dyDescent="0.2">
      <c r="A81" s="161"/>
      <c r="B81" s="162"/>
      <c r="C81" s="196" t="s">
        <v>239</v>
      </c>
      <c r="D81" s="167"/>
      <c r="E81" s="168">
        <v>11.1075</v>
      </c>
      <c r="F81" s="165"/>
      <c r="G81" s="165"/>
      <c r="H81" s="165"/>
      <c r="I81" s="165"/>
      <c r="J81" s="165"/>
      <c r="K81" s="165"/>
      <c r="L81" s="165"/>
      <c r="M81" s="165"/>
      <c r="N81" s="164"/>
      <c r="O81" s="164"/>
      <c r="P81" s="164"/>
      <c r="Q81" s="164"/>
      <c r="R81" s="165"/>
      <c r="S81" s="165"/>
      <c r="T81" s="165"/>
      <c r="U81" s="165"/>
      <c r="V81" s="165"/>
      <c r="W81" s="165"/>
      <c r="X81" s="165"/>
      <c r="Y81" s="165"/>
      <c r="Z81" s="154"/>
      <c r="AA81" s="154"/>
      <c r="AB81" s="154"/>
      <c r="AC81" s="154"/>
      <c r="AD81" s="154"/>
      <c r="AE81" s="154"/>
      <c r="AF81" s="154"/>
      <c r="AG81" s="154" t="s">
        <v>137</v>
      </c>
      <c r="AH81" s="154">
        <v>0</v>
      </c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ht="13.15" x14ac:dyDescent="0.2">
      <c r="A82" s="172" t="s">
        <v>127</v>
      </c>
      <c r="B82" s="173" t="s">
        <v>75</v>
      </c>
      <c r="C82" s="194" t="s">
        <v>76</v>
      </c>
      <c r="D82" s="174"/>
      <c r="E82" s="175"/>
      <c r="F82" s="176"/>
      <c r="G82" s="176">
        <f>SUMIF(AG83:AG86,"&lt;&gt;NOR",G83:G86)</f>
        <v>0</v>
      </c>
      <c r="H82" s="176"/>
      <c r="I82" s="176">
        <f>SUM(I83:I86)</f>
        <v>0</v>
      </c>
      <c r="J82" s="176"/>
      <c r="K82" s="176">
        <f>SUM(K83:K86)</f>
        <v>0</v>
      </c>
      <c r="L82" s="176"/>
      <c r="M82" s="176">
        <f>SUM(M83:M86)</f>
        <v>0</v>
      </c>
      <c r="N82" s="175"/>
      <c r="O82" s="175">
        <f>SUM(O83:O86)</f>
        <v>2.58</v>
      </c>
      <c r="P82" s="175"/>
      <c r="Q82" s="175">
        <f>SUM(Q83:Q86)</f>
        <v>2.2000000000000002</v>
      </c>
      <c r="R82" s="176"/>
      <c r="S82" s="176"/>
      <c r="T82" s="177"/>
      <c r="U82" s="171"/>
      <c r="V82" s="171">
        <f>SUM(V83:V86)</f>
        <v>15.27</v>
      </c>
      <c r="W82" s="171"/>
      <c r="X82" s="171"/>
      <c r="Y82" s="171"/>
      <c r="AG82" t="s">
        <v>128</v>
      </c>
    </row>
    <row r="83" spans="1:60" outlineLevel="1" x14ac:dyDescent="0.2">
      <c r="A83" s="179">
        <v>26</v>
      </c>
      <c r="B83" s="180" t="s">
        <v>240</v>
      </c>
      <c r="C83" s="195" t="s">
        <v>241</v>
      </c>
      <c r="D83" s="181" t="s">
        <v>140</v>
      </c>
      <c r="E83" s="182">
        <v>5.28</v>
      </c>
      <c r="F83" s="183"/>
      <c r="G83" s="184">
        <f>ROUND(E83*F83,2)</f>
        <v>0</v>
      </c>
      <c r="H83" s="183"/>
      <c r="I83" s="184">
        <f>ROUND(E83*H83,2)</f>
        <v>0</v>
      </c>
      <c r="J83" s="183"/>
      <c r="K83" s="184">
        <f>ROUND(E83*J83,2)</f>
        <v>0</v>
      </c>
      <c r="L83" s="184">
        <v>21</v>
      </c>
      <c r="M83" s="184">
        <f>G83*(1+L83/100)</f>
        <v>0</v>
      </c>
      <c r="N83" s="182">
        <v>0</v>
      </c>
      <c r="O83" s="182">
        <f>ROUND(E83*N83,2)</f>
        <v>0</v>
      </c>
      <c r="P83" s="182">
        <v>0.41699999999999998</v>
      </c>
      <c r="Q83" s="182">
        <f>ROUND(E83*P83,2)</f>
        <v>2.2000000000000002</v>
      </c>
      <c r="R83" s="184"/>
      <c r="S83" s="184" t="s">
        <v>132</v>
      </c>
      <c r="T83" s="185" t="s">
        <v>132</v>
      </c>
      <c r="U83" s="165">
        <v>2.3003900000000002</v>
      </c>
      <c r="V83" s="165">
        <f>ROUND(E83*U83,2)</f>
        <v>12.15</v>
      </c>
      <c r="W83" s="165"/>
      <c r="X83" s="165" t="s">
        <v>133</v>
      </c>
      <c r="Y83" s="165" t="s">
        <v>134</v>
      </c>
      <c r="Z83" s="154"/>
      <c r="AA83" s="154"/>
      <c r="AB83" s="154"/>
      <c r="AC83" s="154"/>
      <c r="AD83" s="154"/>
      <c r="AE83" s="154"/>
      <c r="AF83" s="154"/>
      <c r="AG83" s="154" t="s">
        <v>135</v>
      </c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outlineLevel="2" x14ac:dyDescent="0.2">
      <c r="A84" s="161"/>
      <c r="B84" s="162"/>
      <c r="C84" s="196" t="s">
        <v>242</v>
      </c>
      <c r="D84" s="167"/>
      <c r="E84" s="168">
        <v>5.28</v>
      </c>
      <c r="F84" s="165"/>
      <c r="G84" s="165"/>
      <c r="H84" s="165"/>
      <c r="I84" s="165"/>
      <c r="J84" s="165"/>
      <c r="K84" s="165"/>
      <c r="L84" s="165"/>
      <c r="M84" s="165"/>
      <c r="N84" s="164"/>
      <c r="O84" s="164"/>
      <c r="P84" s="164"/>
      <c r="Q84" s="164"/>
      <c r="R84" s="165"/>
      <c r="S84" s="165"/>
      <c r="T84" s="165"/>
      <c r="U84" s="165"/>
      <c r="V84" s="165"/>
      <c r="W84" s="165"/>
      <c r="X84" s="165"/>
      <c r="Y84" s="165"/>
      <c r="Z84" s="154"/>
      <c r="AA84" s="154"/>
      <c r="AB84" s="154"/>
      <c r="AC84" s="154"/>
      <c r="AD84" s="154"/>
      <c r="AE84" s="154"/>
      <c r="AF84" s="154"/>
      <c r="AG84" s="154" t="s">
        <v>137</v>
      </c>
      <c r="AH84" s="154">
        <v>0</v>
      </c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 x14ac:dyDescent="0.2">
      <c r="A85" s="179">
        <v>27</v>
      </c>
      <c r="B85" s="180" t="s">
        <v>243</v>
      </c>
      <c r="C85" s="195" t="s">
        <v>244</v>
      </c>
      <c r="D85" s="181" t="s">
        <v>131</v>
      </c>
      <c r="E85" s="182">
        <v>22.3125</v>
      </c>
      <c r="F85" s="183"/>
      <c r="G85" s="184">
        <f>ROUND(E85*F85,2)</f>
        <v>0</v>
      </c>
      <c r="H85" s="183"/>
      <c r="I85" s="184">
        <f>ROUND(E85*H85,2)</f>
        <v>0</v>
      </c>
      <c r="J85" s="183"/>
      <c r="K85" s="184">
        <f>ROUND(E85*J85,2)</f>
        <v>0</v>
      </c>
      <c r="L85" s="184">
        <v>21</v>
      </c>
      <c r="M85" s="184">
        <f>G85*(1+L85/100)</f>
        <v>0</v>
      </c>
      <c r="N85" s="182">
        <v>0.11583</v>
      </c>
      <c r="O85" s="182">
        <f>ROUND(E85*N85,2)</f>
        <v>2.58</v>
      </c>
      <c r="P85" s="182">
        <v>0</v>
      </c>
      <c r="Q85" s="182">
        <f>ROUND(E85*P85,2)</f>
        <v>0</v>
      </c>
      <c r="R85" s="184"/>
      <c r="S85" s="184" t="s">
        <v>132</v>
      </c>
      <c r="T85" s="185" t="s">
        <v>132</v>
      </c>
      <c r="U85" s="165">
        <v>0.14000000000000001</v>
      </c>
      <c r="V85" s="165">
        <f>ROUND(E85*U85,2)</f>
        <v>3.12</v>
      </c>
      <c r="W85" s="165"/>
      <c r="X85" s="165" t="s">
        <v>145</v>
      </c>
      <c r="Y85" s="165" t="s">
        <v>134</v>
      </c>
      <c r="Z85" s="154"/>
      <c r="AA85" s="154"/>
      <c r="AB85" s="154"/>
      <c r="AC85" s="154"/>
      <c r="AD85" s="154"/>
      <c r="AE85" s="154"/>
      <c r="AF85" s="154"/>
      <c r="AG85" s="154" t="s">
        <v>146</v>
      </c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outlineLevel="2" x14ac:dyDescent="0.2">
      <c r="A86" s="161"/>
      <c r="B86" s="162"/>
      <c r="C86" s="196" t="s">
        <v>245</v>
      </c>
      <c r="D86" s="167"/>
      <c r="E86" s="168">
        <v>22.3125</v>
      </c>
      <c r="F86" s="165"/>
      <c r="G86" s="165"/>
      <c r="H86" s="165"/>
      <c r="I86" s="165"/>
      <c r="J86" s="165"/>
      <c r="K86" s="165"/>
      <c r="L86" s="165"/>
      <c r="M86" s="165"/>
      <c r="N86" s="164"/>
      <c r="O86" s="164"/>
      <c r="P86" s="164"/>
      <c r="Q86" s="164"/>
      <c r="R86" s="165"/>
      <c r="S86" s="165"/>
      <c r="T86" s="165"/>
      <c r="U86" s="165"/>
      <c r="V86" s="165"/>
      <c r="W86" s="165"/>
      <c r="X86" s="165"/>
      <c r="Y86" s="165"/>
      <c r="Z86" s="154"/>
      <c r="AA86" s="154"/>
      <c r="AB86" s="154"/>
      <c r="AC86" s="154"/>
      <c r="AD86" s="154"/>
      <c r="AE86" s="154"/>
      <c r="AF86" s="154"/>
      <c r="AG86" s="154" t="s">
        <v>137</v>
      </c>
      <c r="AH86" s="154">
        <v>0</v>
      </c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ht="13.15" x14ac:dyDescent="0.2">
      <c r="A87" s="172" t="s">
        <v>127</v>
      </c>
      <c r="B87" s="173" t="s">
        <v>77</v>
      </c>
      <c r="C87" s="194" t="s">
        <v>78</v>
      </c>
      <c r="D87" s="174"/>
      <c r="E87" s="175"/>
      <c r="F87" s="176"/>
      <c r="G87" s="176">
        <f>SUMIF(AG88:AG93,"&lt;&gt;NOR",G88:G93)</f>
        <v>0</v>
      </c>
      <c r="H87" s="176"/>
      <c r="I87" s="176">
        <f>SUM(I88:I93)</f>
        <v>0</v>
      </c>
      <c r="J87" s="176"/>
      <c r="K87" s="176">
        <f>SUM(K88:K93)</f>
        <v>0</v>
      </c>
      <c r="L87" s="176"/>
      <c r="M87" s="176">
        <f>SUM(M88:M93)</f>
        <v>0</v>
      </c>
      <c r="N87" s="175"/>
      <c r="O87" s="175">
        <f>SUM(O88:O93)</f>
        <v>4.6899999999999995</v>
      </c>
      <c r="P87" s="175"/>
      <c r="Q87" s="175">
        <f>SUM(Q88:Q93)</f>
        <v>0</v>
      </c>
      <c r="R87" s="176"/>
      <c r="S87" s="176"/>
      <c r="T87" s="177"/>
      <c r="U87" s="171"/>
      <c r="V87" s="171">
        <f>SUM(V88:V93)</f>
        <v>9.82</v>
      </c>
      <c r="W87" s="171"/>
      <c r="X87" s="171"/>
      <c r="Y87" s="171"/>
      <c r="AG87" t="s">
        <v>128</v>
      </c>
    </row>
    <row r="88" spans="1:60" outlineLevel="1" x14ac:dyDescent="0.2">
      <c r="A88" s="179">
        <v>28</v>
      </c>
      <c r="B88" s="180" t="s">
        <v>246</v>
      </c>
      <c r="C88" s="195" t="s">
        <v>247</v>
      </c>
      <c r="D88" s="181" t="s">
        <v>144</v>
      </c>
      <c r="E88" s="182">
        <v>1.8512500000000001</v>
      </c>
      <c r="F88" s="183"/>
      <c r="G88" s="184">
        <f>ROUND(E88*F88,2)</f>
        <v>0</v>
      </c>
      <c r="H88" s="183"/>
      <c r="I88" s="184">
        <f>ROUND(E88*H88,2)</f>
        <v>0</v>
      </c>
      <c r="J88" s="183"/>
      <c r="K88" s="184">
        <f>ROUND(E88*J88,2)</f>
        <v>0</v>
      </c>
      <c r="L88" s="184">
        <v>21</v>
      </c>
      <c r="M88" s="184">
        <f>G88*(1+L88/100)</f>
        <v>0</v>
      </c>
      <c r="N88" s="182">
        <v>2.5249999999999999</v>
      </c>
      <c r="O88" s="182">
        <f>ROUND(E88*N88,2)</f>
        <v>4.67</v>
      </c>
      <c r="P88" s="182">
        <v>0</v>
      </c>
      <c r="Q88" s="182">
        <f>ROUND(E88*P88,2)</f>
        <v>0</v>
      </c>
      <c r="R88" s="184"/>
      <c r="S88" s="184" t="s">
        <v>132</v>
      </c>
      <c r="T88" s="185" t="s">
        <v>132</v>
      </c>
      <c r="U88" s="165">
        <v>1.3029999999999999</v>
      </c>
      <c r="V88" s="165">
        <f>ROUND(E88*U88,2)</f>
        <v>2.41</v>
      </c>
      <c r="W88" s="165"/>
      <c r="X88" s="165" t="s">
        <v>145</v>
      </c>
      <c r="Y88" s="165" t="s">
        <v>134</v>
      </c>
      <c r="Z88" s="154"/>
      <c r="AA88" s="154"/>
      <c r="AB88" s="154"/>
      <c r="AC88" s="154"/>
      <c r="AD88" s="154"/>
      <c r="AE88" s="154"/>
      <c r="AF88" s="154"/>
      <c r="AG88" s="154" t="s">
        <v>146</v>
      </c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2" x14ac:dyDescent="0.2">
      <c r="A89" s="161"/>
      <c r="B89" s="162"/>
      <c r="C89" s="196" t="s">
        <v>248</v>
      </c>
      <c r="D89" s="167"/>
      <c r="E89" s="168">
        <v>1.8512500000000001</v>
      </c>
      <c r="F89" s="165"/>
      <c r="G89" s="165"/>
      <c r="H89" s="165"/>
      <c r="I89" s="165"/>
      <c r="J89" s="165"/>
      <c r="K89" s="165"/>
      <c r="L89" s="165"/>
      <c r="M89" s="165"/>
      <c r="N89" s="164"/>
      <c r="O89" s="164"/>
      <c r="P89" s="164"/>
      <c r="Q89" s="164"/>
      <c r="R89" s="165"/>
      <c r="S89" s="165"/>
      <c r="T89" s="165"/>
      <c r="U89" s="165"/>
      <c r="V89" s="165"/>
      <c r="W89" s="165"/>
      <c r="X89" s="165"/>
      <c r="Y89" s="165"/>
      <c r="Z89" s="154"/>
      <c r="AA89" s="154"/>
      <c r="AB89" s="154"/>
      <c r="AC89" s="154"/>
      <c r="AD89" s="154"/>
      <c r="AE89" s="154"/>
      <c r="AF89" s="154"/>
      <c r="AG89" s="154" t="s">
        <v>137</v>
      </c>
      <c r="AH89" s="154">
        <v>0</v>
      </c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outlineLevel="1" x14ac:dyDescent="0.2">
      <c r="A90" s="179">
        <v>29</v>
      </c>
      <c r="B90" s="180" t="s">
        <v>249</v>
      </c>
      <c r="C90" s="195" t="s">
        <v>250</v>
      </c>
      <c r="D90" s="181" t="s">
        <v>131</v>
      </c>
      <c r="E90" s="182">
        <v>37.024999999999999</v>
      </c>
      <c r="F90" s="183"/>
      <c r="G90" s="184">
        <f>ROUND(E90*F90,2)</f>
        <v>0</v>
      </c>
      <c r="H90" s="183"/>
      <c r="I90" s="184">
        <f>ROUND(E90*H90,2)</f>
        <v>0</v>
      </c>
      <c r="J90" s="183"/>
      <c r="K90" s="184">
        <f>ROUND(E90*J90,2)</f>
        <v>0</v>
      </c>
      <c r="L90" s="184">
        <v>21</v>
      </c>
      <c r="M90" s="184">
        <f>G90*(1+L90/100)</f>
        <v>0</v>
      </c>
      <c r="N90" s="182">
        <v>0</v>
      </c>
      <c r="O90" s="182">
        <f>ROUND(E90*N90,2)</f>
        <v>0</v>
      </c>
      <c r="P90" s="182">
        <v>0</v>
      </c>
      <c r="Q90" s="182">
        <f>ROUND(E90*P90,2)</f>
        <v>0</v>
      </c>
      <c r="R90" s="184"/>
      <c r="S90" s="184" t="s">
        <v>132</v>
      </c>
      <c r="T90" s="185" t="s">
        <v>132</v>
      </c>
      <c r="U90" s="165">
        <v>0.2</v>
      </c>
      <c r="V90" s="165">
        <f>ROUND(E90*U90,2)</f>
        <v>7.41</v>
      </c>
      <c r="W90" s="165"/>
      <c r="X90" s="165" t="s">
        <v>145</v>
      </c>
      <c r="Y90" s="165" t="s">
        <v>134</v>
      </c>
      <c r="Z90" s="154"/>
      <c r="AA90" s="154"/>
      <c r="AB90" s="154"/>
      <c r="AC90" s="154"/>
      <c r="AD90" s="154"/>
      <c r="AE90" s="154"/>
      <c r="AF90" s="154"/>
      <c r="AG90" s="154" t="s">
        <v>146</v>
      </c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outlineLevel="2" x14ac:dyDescent="0.2">
      <c r="A91" s="161"/>
      <c r="B91" s="162"/>
      <c r="C91" s="196" t="s">
        <v>251</v>
      </c>
      <c r="D91" s="167"/>
      <c r="E91" s="168">
        <v>37.024999999999999</v>
      </c>
      <c r="F91" s="165"/>
      <c r="G91" s="165"/>
      <c r="H91" s="165"/>
      <c r="I91" s="165"/>
      <c r="J91" s="165"/>
      <c r="K91" s="165"/>
      <c r="L91" s="165"/>
      <c r="M91" s="165"/>
      <c r="N91" s="164"/>
      <c r="O91" s="164"/>
      <c r="P91" s="164"/>
      <c r="Q91" s="164"/>
      <c r="R91" s="165"/>
      <c r="S91" s="165"/>
      <c r="T91" s="165"/>
      <c r="U91" s="165"/>
      <c r="V91" s="165"/>
      <c r="W91" s="165"/>
      <c r="X91" s="165"/>
      <c r="Y91" s="165"/>
      <c r="Z91" s="154"/>
      <c r="AA91" s="154"/>
      <c r="AB91" s="154"/>
      <c r="AC91" s="154"/>
      <c r="AD91" s="154"/>
      <c r="AE91" s="154"/>
      <c r="AF91" s="154"/>
      <c r="AG91" s="154" t="s">
        <v>137</v>
      </c>
      <c r="AH91" s="154">
        <v>0</v>
      </c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outlineLevel="1" x14ac:dyDescent="0.2">
      <c r="A92" s="179">
        <v>30</v>
      </c>
      <c r="B92" s="180" t="s">
        <v>252</v>
      </c>
      <c r="C92" s="195" t="s">
        <v>253</v>
      </c>
      <c r="D92" s="181" t="s">
        <v>131</v>
      </c>
      <c r="E92" s="182">
        <v>40.722000000000001</v>
      </c>
      <c r="F92" s="183"/>
      <c r="G92" s="184">
        <f>ROUND(E92*F92,2)</f>
        <v>0</v>
      </c>
      <c r="H92" s="183"/>
      <c r="I92" s="184">
        <f>ROUND(E92*H92,2)</f>
        <v>0</v>
      </c>
      <c r="J92" s="183"/>
      <c r="K92" s="184">
        <f>ROUND(E92*J92,2)</f>
        <v>0</v>
      </c>
      <c r="L92" s="184">
        <v>21</v>
      </c>
      <c r="M92" s="184">
        <f>G92*(1+L92/100)</f>
        <v>0</v>
      </c>
      <c r="N92" s="182">
        <v>4.8000000000000001E-4</v>
      </c>
      <c r="O92" s="182">
        <f>ROUND(E92*N92,2)</f>
        <v>0.02</v>
      </c>
      <c r="P92" s="182">
        <v>0</v>
      </c>
      <c r="Q92" s="182">
        <f>ROUND(E92*P92,2)</f>
        <v>0</v>
      </c>
      <c r="R92" s="184" t="s">
        <v>176</v>
      </c>
      <c r="S92" s="184" t="s">
        <v>132</v>
      </c>
      <c r="T92" s="185" t="s">
        <v>132</v>
      </c>
      <c r="U92" s="165">
        <v>0</v>
      </c>
      <c r="V92" s="165">
        <f>ROUND(E92*U92,2)</f>
        <v>0</v>
      </c>
      <c r="W92" s="165"/>
      <c r="X92" s="165" t="s">
        <v>177</v>
      </c>
      <c r="Y92" s="165" t="s">
        <v>134</v>
      </c>
      <c r="Z92" s="154"/>
      <c r="AA92" s="154"/>
      <c r="AB92" s="154"/>
      <c r="AC92" s="154"/>
      <c r="AD92" s="154"/>
      <c r="AE92" s="154"/>
      <c r="AF92" s="154"/>
      <c r="AG92" s="154" t="s">
        <v>178</v>
      </c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outlineLevel="2" x14ac:dyDescent="0.2">
      <c r="A93" s="161"/>
      <c r="B93" s="162"/>
      <c r="C93" s="196" t="s">
        <v>254</v>
      </c>
      <c r="D93" s="167"/>
      <c r="E93" s="168">
        <v>40.722000000000001</v>
      </c>
      <c r="F93" s="165"/>
      <c r="G93" s="165"/>
      <c r="H93" s="165"/>
      <c r="I93" s="165"/>
      <c r="J93" s="165"/>
      <c r="K93" s="165"/>
      <c r="L93" s="165"/>
      <c r="M93" s="165"/>
      <c r="N93" s="164"/>
      <c r="O93" s="164"/>
      <c r="P93" s="164"/>
      <c r="Q93" s="164"/>
      <c r="R93" s="165"/>
      <c r="S93" s="165"/>
      <c r="T93" s="165"/>
      <c r="U93" s="165"/>
      <c r="V93" s="165"/>
      <c r="W93" s="165"/>
      <c r="X93" s="165"/>
      <c r="Y93" s="165"/>
      <c r="Z93" s="154"/>
      <c r="AA93" s="154"/>
      <c r="AB93" s="154"/>
      <c r="AC93" s="154"/>
      <c r="AD93" s="154"/>
      <c r="AE93" s="154"/>
      <c r="AF93" s="154"/>
      <c r="AG93" s="154" t="s">
        <v>137</v>
      </c>
      <c r="AH93" s="154">
        <v>0</v>
      </c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ht="13.15" x14ac:dyDescent="0.2">
      <c r="A94" s="172" t="s">
        <v>127</v>
      </c>
      <c r="B94" s="173" t="s">
        <v>79</v>
      </c>
      <c r="C94" s="194" t="s">
        <v>80</v>
      </c>
      <c r="D94" s="174"/>
      <c r="E94" s="175"/>
      <c r="F94" s="176"/>
      <c r="G94" s="176">
        <f>SUMIF(AG95:AG96,"&lt;&gt;NOR",G95:G96)</f>
        <v>0</v>
      </c>
      <c r="H94" s="176"/>
      <c r="I94" s="176">
        <f>SUM(I95:I96)</f>
        <v>0</v>
      </c>
      <c r="J94" s="176"/>
      <c r="K94" s="176">
        <f>SUM(K95:K96)</f>
        <v>0</v>
      </c>
      <c r="L94" s="176"/>
      <c r="M94" s="176">
        <f>SUM(M95:M96)</f>
        <v>0</v>
      </c>
      <c r="N94" s="175"/>
      <c r="O94" s="175">
        <f>SUM(O95:O96)</f>
        <v>0</v>
      </c>
      <c r="P94" s="175"/>
      <c r="Q94" s="175">
        <f>SUM(Q95:Q96)</f>
        <v>0</v>
      </c>
      <c r="R94" s="176"/>
      <c r="S94" s="176"/>
      <c r="T94" s="177"/>
      <c r="U94" s="171"/>
      <c r="V94" s="171">
        <f>SUM(V95:V96)</f>
        <v>3</v>
      </c>
      <c r="W94" s="171"/>
      <c r="X94" s="171"/>
      <c r="Y94" s="171"/>
      <c r="AG94" t="s">
        <v>128</v>
      </c>
    </row>
    <row r="95" spans="1:60" outlineLevel="1" x14ac:dyDescent="0.2">
      <c r="A95" s="179">
        <v>31</v>
      </c>
      <c r="B95" s="180" t="s">
        <v>255</v>
      </c>
      <c r="C95" s="195" t="s">
        <v>256</v>
      </c>
      <c r="D95" s="181" t="s">
        <v>257</v>
      </c>
      <c r="E95" s="182">
        <v>3</v>
      </c>
      <c r="F95" s="183"/>
      <c r="G95" s="184">
        <f>ROUND(E95*F95,2)</f>
        <v>0</v>
      </c>
      <c r="H95" s="183"/>
      <c r="I95" s="184">
        <f>ROUND(E95*H95,2)</f>
        <v>0</v>
      </c>
      <c r="J95" s="183"/>
      <c r="K95" s="184">
        <f>ROUND(E95*J95,2)</f>
        <v>0</v>
      </c>
      <c r="L95" s="184">
        <v>21</v>
      </c>
      <c r="M95" s="184">
        <f>G95*(1+L95/100)</f>
        <v>0</v>
      </c>
      <c r="N95" s="182">
        <v>0</v>
      </c>
      <c r="O95" s="182">
        <f>ROUND(E95*N95,2)</f>
        <v>0</v>
      </c>
      <c r="P95" s="182">
        <v>0</v>
      </c>
      <c r="Q95" s="182">
        <f>ROUND(E95*P95,2)</f>
        <v>0</v>
      </c>
      <c r="R95" s="184"/>
      <c r="S95" s="184" t="s">
        <v>132</v>
      </c>
      <c r="T95" s="185" t="s">
        <v>132</v>
      </c>
      <c r="U95" s="165">
        <v>1</v>
      </c>
      <c r="V95" s="165">
        <f>ROUND(E95*U95,2)</f>
        <v>3</v>
      </c>
      <c r="W95" s="165"/>
      <c r="X95" s="165" t="s">
        <v>145</v>
      </c>
      <c r="Y95" s="165" t="s">
        <v>134</v>
      </c>
      <c r="Z95" s="154"/>
      <c r="AA95" s="154"/>
      <c r="AB95" s="154"/>
      <c r="AC95" s="154"/>
      <c r="AD95" s="154"/>
      <c r="AE95" s="154"/>
      <c r="AF95" s="154"/>
      <c r="AG95" s="154" t="s">
        <v>146</v>
      </c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outlineLevel="2" x14ac:dyDescent="0.2">
      <c r="A96" s="161"/>
      <c r="B96" s="162"/>
      <c r="C96" s="196" t="s">
        <v>258</v>
      </c>
      <c r="D96" s="167"/>
      <c r="E96" s="168">
        <v>3</v>
      </c>
      <c r="F96" s="165"/>
      <c r="G96" s="165"/>
      <c r="H96" s="165"/>
      <c r="I96" s="165"/>
      <c r="J96" s="165"/>
      <c r="K96" s="165"/>
      <c r="L96" s="165"/>
      <c r="M96" s="165"/>
      <c r="N96" s="164"/>
      <c r="O96" s="164"/>
      <c r="P96" s="164"/>
      <c r="Q96" s="164"/>
      <c r="R96" s="165"/>
      <c r="S96" s="165"/>
      <c r="T96" s="165"/>
      <c r="U96" s="165"/>
      <c r="V96" s="165"/>
      <c r="W96" s="165"/>
      <c r="X96" s="165"/>
      <c r="Y96" s="165"/>
      <c r="Z96" s="154"/>
      <c r="AA96" s="154"/>
      <c r="AB96" s="154"/>
      <c r="AC96" s="154"/>
      <c r="AD96" s="154"/>
      <c r="AE96" s="154"/>
      <c r="AF96" s="154"/>
      <c r="AG96" s="154" t="s">
        <v>137</v>
      </c>
      <c r="AH96" s="154">
        <v>0</v>
      </c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ht="13.15" x14ac:dyDescent="0.2">
      <c r="A97" s="172" t="s">
        <v>127</v>
      </c>
      <c r="B97" s="173" t="s">
        <v>81</v>
      </c>
      <c r="C97" s="194" t="s">
        <v>82</v>
      </c>
      <c r="D97" s="174"/>
      <c r="E97" s="175"/>
      <c r="F97" s="176"/>
      <c r="G97" s="176">
        <f>SUMIF(AG98:AG99,"&lt;&gt;NOR",G98:G99)</f>
        <v>0</v>
      </c>
      <c r="H97" s="176"/>
      <c r="I97" s="176">
        <f>SUM(I98:I99)</f>
        <v>0</v>
      </c>
      <c r="J97" s="176"/>
      <c r="K97" s="176">
        <f>SUM(K98:K99)</f>
        <v>0</v>
      </c>
      <c r="L97" s="176"/>
      <c r="M97" s="176">
        <f>SUM(M98:M99)</f>
        <v>0</v>
      </c>
      <c r="N97" s="175"/>
      <c r="O97" s="175">
        <f>SUM(O98:O99)</f>
        <v>0.03</v>
      </c>
      <c r="P97" s="175"/>
      <c r="Q97" s="175">
        <f>SUM(Q98:Q99)</f>
        <v>0</v>
      </c>
      <c r="R97" s="176"/>
      <c r="S97" s="176"/>
      <c r="T97" s="177"/>
      <c r="U97" s="171"/>
      <c r="V97" s="171">
        <f>SUM(V98:V99)</f>
        <v>4.28</v>
      </c>
      <c r="W97" s="171"/>
      <c r="X97" s="171"/>
      <c r="Y97" s="171"/>
      <c r="AG97" t="s">
        <v>128</v>
      </c>
    </row>
    <row r="98" spans="1:60" outlineLevel="1" x14ac:dyDescent="0.2">
      <c r="A98" s="179">
        <v>32</v>
      </c>
      <c r="B98" s="180" t="s">
        <v>259</v>
      </c>
      <c r="C98" s="195" t="s">
        <v>260</v>
      </c>
      <c r="D98" s="181" t="s">
        <v>140</v>
      </c>
      <c r="E98" s="182">
        <v>20</v>
      </c>
      <c r="F98" s="183"/>
      <c r="G98" s="184">
        <f>ROUND(E98*F98,2)</f>
        <v>0</v>
      </c>
      <c r="H98" s="183"/>
      <c r="I98" s="184">
        <f>ROUND(E98*H98,2)</f>
        <v>0</v>
      </c>
      <c r="J98" s="183"/>
      <c r="K98" s="184">
        <f>ROUND(E98*J98,2)</f>
        <v>0</v>
      </c>
      <c r="L98" s="184">
        <v>21</v>
      </c>
      <c r="M98" s="184">
        <f>G98*(1+L98/100)</f>
        <v>0</v>
      </c>
      <c r="N98" s="182">
        <v>1.58E-3</v>
      </c>
      <c r="O98" s="182">
        <f>ROUND(E98*N98,2)</f>
        <v>0.03</v>
      </c>
      <c r="P98" s="182">
        <v>0</v>
      </c>
      <c r="Q98" s="182">
        <f>ROUND(E98*P98,2)</f>
        <v>0</v>
      </c>
      <c r="R98" s="184"/>
      <c r="S98" s="184" t="s">
        <v>132</v>
      </c>
      <c r="T98" s="185" t="s">
        <v>132</v>
      </c>
      <c r="U98" s="165">
        <v>0.214</v>
      </c>
      <c r="V98" s="165">
        <f>ROUND(E98*U98,2)</f>
        <v>4.28</v>
      </c>
      <c r="W98" s="165"/>
      <c r="X98" s="165" t="s">
        <v>145</v>
      </c>
      <c r="Y98" s="165" t="s">
        <v>134</v>
      </c>
      <c r="Z98" s="154"/>
      <c r="AA98" s="154"/>
      <c r="AB98" s="154"/>
      <c r="AC98" s="154"/>
      <c r="AD98" s="154"/>
      <c r="AE98" s="154"/>
      <c r="AF98" s="154"/>
      <c r="AG98" s="154" t="s">
        <v>146</v>
      </c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outlineLevel="2" x14ac:dyDescent="0.2">
      <c r="A99" s="161"/>
      <c r="B99" s="162"/>
      <c r="C99" s="196" t="s">
        <v>261</v>
      </c>
      <c r="D99" s="167"/>
      <c r="E99" s="168">
        <v>20</v>
      </c>
      <c r="F99" s="165"/>
      <c r="G99" s="165"/>
      <c r="H99" s="165"/>
      <c r="I99" s="165"/>
      <c r="J99" s="165"/>
      <c r="K99" s="165"/>
      <c r="L99" s="165"/>
      <c r="M99" s="165"/>
      <c r="N99" s="164"/>
      <c r="O99" s="164"/>
      <c r="P99" s="164"/>
      <c r="Q99" s="164"/>
      <c r="R99" s="165"/>
      <c r="S99" s="165"/>
      <c r="T99" s="165"/>
      <c r="U99" s="165"/>
      <c r="V99" s="165"/>
      <c r="W99" s="165"/>
      <c r="X99" s="165"/>
      <c r="Y99" s="165"/>
      <c r="Z99" s="154"/>
      <c r="AA99" s="154"/>
      <c r="AB99" s="154"/>
      <c r="AC99" s="154"/>
      <c r="AD99" s="154"/>
      <c r="AE99" s="154"/>
      <c r="AF99" s="154"/>
      <c r="AG99" s="154" t="s">
        <v>137</v>
      </c>
      <c r="AH99" s="154">
        <v>0</v>
      </c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ht="26.3" x14ac:dyDescent="0.2">
      <c r="A100" s="172" t="s">
        <v>127</v>
      </c>
      <c r="B100" s="173" t="s">
        <v>83</v>
      </c>
      <c r="C100" s="194" t="s">
        <v>84</v>
      </c>
      <c r="D100" s="174"/>
      <c r="E100" s="175"/>
      <c r="F100" s="176"/>
      <c r="G100" s="176">
        <f>SUMIF(AG101:AG102,"&lt;&gt;NOR",G101:G102)</f>
        <v>0</v>
      </c>
      <c r="H100" s="176"/>
      <c r="I100" s="176">
        <f>SUM(I101:I102)</f>
        <v>0</v>
      </c>
      <c r="J100" s="176"/>
      <c r="K100" s="176">
        <f>SUM(K101:K102)</f>
        <v>0</v>
      </c>
      <c r="L100" s="176"/>
      <c r="M100" s="176">
        <f>SUM(M101:M102)</f>
        <v>0</v>
      </c>
      <c r="N100" s="175"/>
      <c r="O100" s="175">
        <f>SUM(O101:O102)</f>
        <v>0</v>
      </c>
      <c r="P100" s="175"/>
      <c r="Q100" s="175">
        <f>SUM(Q101:Q102)</f>
        <v>0</v>
      </c>
      <c r="R100" s="176"/>
      <c r="S100" s="176"/>
      <c r="T100" s="177"/>
      <c r="U100" s="171"/>
      <c r="V100" s="171">
        <f>SUM(V101:V102)</f>
        <v>9.1999999999999993</v>
      </c>
      <c r="W100" s="171"/>
      <c r="X100" s="171"/>
      <c r="Y100" s="171"/>
      <c r="AG100" t="s">
        <v>128</v>
      </c>
    </row>
    <row r="101" spans="1:60" outlineLevel="1" x14ac:dyDescent="0.2">
      <c r="A101" s="186">
        <v>33</v>
      </c>
      <c r="B101" s="187" t="s">
        <v>262</v>
      </c>
      <c r="C101" s="197" t="s">
        <v>263</v>
      </c>
      <c r="D101" s="188" t="s">
        <v>140</v>
      </c>
      <c r="E101" s="189">
        <v>25</v>
      </c>
      <c r="F101" s="190"/>
      <c r="G101" s="191">
        <f>ROUND(E101*F101,2)</f>
        <v>0</v>
      </c>
      <c r="H101" s="190"/>
      <c r="I101" s="191">
        <f>ROUND(E101*H101,2)</f>
        <v>0</v>
      </c>
      <c r="J101" s="190"/>
      <c r="K101" s="191">
        <f>ROUND(E101*J101,2)</f>
        <v>0</v>
      </c>
      <c r="L101" s="191">
        <v>21</v>
      </c>
      <c r="M101" s="191">
        <f>G101*(1+L101/100)</f>
        <v>0</v>
      </c>
      <c r="N101" s="189">
        <v>4.0000000000000003E-5</v>
      </c>
      <c r="O101" s="189">
        <f>ROUND(E101*N101,2)</f>
        <v>0</v>
      </c>
      <c r="P101" s="189">
        <v>0</v>
      </c>
      <c r="Q101" s="189">
        <f>ROUND(E101*P101,2)</f>
        <v>0</v>
      </c>
      <c r="R101" s="191"/>
      <c r="S101" s="191" t="s">
        <v>132</v>
      </c>
      <c r="T101" s="192" t="s">
        <v>132</v>
      </c>
      <c r="U101" s="165">
        <v>0.308</v>
      </c>
      <c r="V101" s="165">
        <f>ROUND(E101*U101,2)</f>
        <v>7.7</v>
      </c>
      <c r="W101" s="165"/>
      <c r="X101" s="165"/>
      <c r="Y101" s="165" t="s">
        <v>134</v>
      </c>
      <c r="Z101" s="154"/>
      <c r="AA101" s="154"/>
      <c r="AB101" s="154"/>
      <c r="AC101" s="154"/>
      <c r="AD101" s="154"/>
      <c r="AE101" s="154"/>
      <c r="AF101" s="154"/>
      <c r="AG101" s="154" t="s">
        <v>146</v>
      </c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ht="21.3" outlineLevel="1" x14ac:dyDescent="0.2">
      <c r="A102" s="186">
        <v>34</v>
      </c>
      <c r="B102" s="187" t="s">
        <v>264</v>
      </c>
      <c r="C102" s="197" t="s">
        <v>265</v>
      </c>
      <c r="D102" s="188" t="s">
        <v>140</v>
      </c>
      <c r="E102" s="189">
        <v>100</v>
      </c>
      <c r="F102" s="190"/>
      <c r="G102" s="191">
        <f>ROUND(E102*F102,2)</f>
        <v>0</v>
      </c>
      <c r="H102" s="190"/>
      <c r="I102" s="191">
        <f>ROUND(E102*H102,2)</f>
        <v>0</v>
      </c>
      <c r="J102" s="190"/>
      <c r="K102" s="191">
        <f>ROUND(E102*J102,2)</f>
        <v>0</v>
      </c>
      <c r="L102" s="191">
        <v>21</v>
      </c>
      <c r="M102" s="191">
        <f>G102*(1+L102/100)</f>
        <v>0</v>
      </c>
      <c r="N102" s="189">
        <v>0</v>
      </c>
      <c r="O102" s="189">
        <f>ROUND(E102*N102,2)</f>
        <v>0</v>
      </c>
      <c r="P102" s="189">
        <v>0</v>
      </c>
      <c r="Q102" s="189">
        <f>ROUND(E102*P102,2)</f>
        <v>0</v>
      </c>
      <c r="R102" s="191"/>
      <c r="S102" s="191" t="s">
        <v>132</v>
      </c>
      <c r="T102" s="192" t="s">
        <v>132</v>
      </c>
      <c r="U102" s="165">
        <v>1.4999999999999999E-2</v>
      </c>
      <c r="V102" s="165">
        <f>ROUND(E102*U102,2)</f>
        <v>1.5</v>
      </c>
      <c r="W102" s="165"/>
      <c r="X102" s="165"/>
      <c r="Y102" s="165" t="s">
        <v>134</v>
      </c>
      <c r="Z102" s="154"/>
      <c r="AA102" s="154"/>
      <c r="AB102" s="154"/>
      <c r="AC102" s="154"/>
      <c r="AD102" s="154"/>
      <c r="AE102" s="154"/>
      <c r="AF102" s="154"/>
      <c r="AG102" s="154" t="s">
        <v>146</v>
      </c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ht="13.15" x14ac:dyDescent="0.2">
      <c r="A103" s="172" t="s">
        <v>127</v>
      </c>
      <c r="B103" s="173" t="s">
        <v>85</v>
      </c>
      <c r="C103" s="194" t="s">
        <v>86</v>
      </c>
      <c r="D103" s="174"/>
      <c r="E103" s="175"/>
      <c r="F103" s="176"/>
      <c r="G103" s="176">
        <f>SUMIF(AG104:AG108,"&lt;&gt;NOR",G104:G108)</f>
        <v>0</v>
      </c>
      <c r="H103" s="176"/>
      <c r="I103" s="176">
        <f>SUM(I104:I108)</f>
        <v>0</v>
      </c>
      <c r="J103" s="176"/>
      <c r="K103" s="176">
        <f>SUM(K104:K108)</f>
        <v>0</v>
      </c>
      <c r="L103" s="176"/>
      <c r="M103" s="176">
        <f>SUM(M104:M108)</f>
        <v>0</v>
      </c>
      <c r="N103" s="175"/>
      <c r="O103" s="175">
        <f>SUM(O104:O108)</f>
        <v>0</v>
      </c>
      <c r="P103" s="175"/>
      <c r="Q103" s="175">
        <f>SUM(Q104:Q108)</f>
        <v>4.7699999999999996</v>
      </c>
      <c r="R103" s="176"/>
      <c r="S103" s="176"/>
      <c r="T103" s="177"/>
      <c r="U103" s="171"/>
      <c r="V103" s="171">
        <f>SUM(V104:V108)</f>
        <v>37.849999999999994</v>
      </c>
      <c r="W103" s="171"/>
      <c r="X103" s="171"/>
      <c r="Y103" s="171"/>
      <c r="AG103" t="s">
        <v>128</v>
      </c>
    </row>
    <row r="104" spans="1:60" outlineLevel="1" x14ac:dyDescent="0.2">
      <c r="A104" s="179">
        <v>35</v>
      </c>
      <c r="B104" s="180" t="s">
        <v>266</v>
      </c>
      <c r="C104" s="195" t="s">
        <v>267</v>
      </c>
      <c r="D104" s="181" t="s">
        <v>140</v>
      </c>
      <c r="E104" s="182">
        <v>30</v>
      </c>
      <c r="F104" s="183"/>
      <c r="G104" s="184">
        <f>ROUND(E104*F104,2)</f>
        <v>0</v>
      </c>
      <c r="H104" s="183"/>
      <c r="I104" s="184">
        <f>ROUND(E104*H104,2)</f>
        <v>0</v>
      </c>
      <c r="J104" s="183"/>
      <c r="K104" s="184">
        <f>ROUND(E104*J104,2)</f>
        <v>0</v>
      </c>
      <c r="L104" s="184">
        <v>21</v>
      </c>
      <c r="M104" s="184">
        <f>G104*(1+L104/100)</f>
        <v>0</v>
      </c>
      <c r="N104" s="182">
        <v>0</v>
      </c>
      <c r="O104" s="182">
        <f>ROUND(E104*N104,2)</f>
        <v>0</v>
      </c>
      <c r="P104" s="182">
        <v>4.5999999999999999E-2</v>
      </c>
      <c r="Q104" s="182">
        <f>ROUND(E104*P104,2)</f>
        <v>1.38</v>
      </c>
      <c r="R104" s="184"/>
      <c r="S104" s="184" t="s">
        <v>132</v>
      </c>
      <c r="T104" s="185" t="s">
        <v>132</v>
      </c>
      <c r="U104" s="165">
        <v>0.38811000000000001</v>
      </c>
      <c r="V104" s="165">
        <f>ROUND(E104*U104,2)</f>
        <v>11.64</v>
      </c>
      <c r="W104" s="165"/>
      <c r="X104" s="165" t="s">
        <v>133</v>
      </c>
      <c r="Y104" s="165" t="s">
        <v>134</v>
      </c>
      <c r="Z104" s="154"/>
      <c r="AA104" s="154"/>
      <c r="AB104" s="154"/>
      <c r="AC104" s="154"/>
      <c r="AD104" s="154"/>
      <c r="AE104" s="154"/>
      <c r="AF104" s="154"/>
      <c r="AG104" s="154" t="s">
        <v>135</v>
      </c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ht="21.3" outlineLevel="2" x14ac:dyDescent="0.2">
      <c r="A105" s="161"/>
      <c r="B105" s="162"/>
      <c r="C105" s="196" t="s">
        <v>268</v>
      </c>
      <c r="D105" s="167"/>
      <c r="E105" s="168">
        <v>30</v>
      </c>
      <c r="F105" s="165"/>
      <c r="G105" s="165"/>
      <c r="H105" s="165"/>
      <c r="I105" s="165"/>
      <c r="J105" s="165"/>
      <c r="K105" s="165"/>
      <c r="L105" s="165"/>
      <c r="M105" s="165"/>
      <c r="N105" s="164"/>
      <c r="O105" s="164"/>
      <c r="P105" s="164"/>
      <c r="Q105" s="164"/>
      <c r="R105" s="165"/>
      <c r="S105" s="165"/>
      <c r="T105" s="165"/>
      <c r="U105" s="165"/>
      <c r="V105" s="165"/>
      <c r="W105" s="165"/>
      <c r="X105" s="165"/>
      <c r="Y105" s="165"/>
      <c r="Z105" s="154"/>
      <c r="AA105" s="154"/>
      <c r="AB105" s="154"/>
      <c r="AC105" s="154"/>
      <c r="AD105" s="154"/>
      <c r="AE105" s="154"/>
      <c r="AF105" s="154"/>
      <c r="AG105" s="154" t="s">
        <v>137</v>
      </c>
      <c r="AH105" s="154">
        <v>0</v>
      </c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outlineLevel="1" x14ac:dyDescent="0.2">
      <c r="A106" s="186">
        <v>36</v>
      </c>
      <c r="B106" s="187" t="s">
        <v>269</v>
      </c>
      <c r="C106" s="197" t="s">
        <v>270</v>
      </c>
      <c r="D106" s="188" t="s">
        <v>140</v>
      </c>
      <c r="E106" s="189">
        <v>46.28</v>
      </c>
      <c r="F106" s="190"/>
      <c r="G106" s="191">
        <f>ROUND(E106*F106,2)</f>
        <v>0</v>
      </c>
      <c r="H106" s="190"/>
      <c r="I106" s="191">
        <f>ROUND(E106*H106,2)</f>
        <v>0</v>
      </c>
      <c r="J106" s="190"/>
      <c r="K106" s="191">
        <f>ROUND(E106*J106,2)</f>
        <v>0</v>
      </c>
      <c r="L106" s="191">
        <v>21</v>
      </c>
      <c r="M106" s="191">
        <f>G106*(1+L106/100)</f>
        <v>0</v>
      </c>
      <c r="N106" s="189">
        <v>0</v>
      </c>
      <c r="O106" s="189">
        <f>ROUND(E106*N106,2)</f>
        <v>0</v>
      </c>
      <c r="P106" s="189">
        <v>5.8999999999999997E-2</v>
      </c>
      <c r="Q106" s="189">
        <f>ROUND(E106*P106,2)</f>
        <v>2.73</v>
      </c>
      <c r="R106" s="191"/>
      <c r="S106" s="191" t="s">
        <v>132</v>
      </c>
      <c r="T106" s="192" t="s">
        <v>132</v>
      </c>
      <c r="U106" s="165">
        <v>0.46432000000000001</v>
      </c>
      <c r="V106" s="165">
        <f>ROUND(E106*U106,2)</f>
        <v>21.49</v>
      </c>
      <c r="W106" s="165"/>
      <c r="X106" s="165"/>
      <c r="Y106" s="165" t="s">
        <v>134</v>
      </c>
      <c r="Z106" s="154"/>
      <c r="AA106" s="154"/>
      <c r="AB106" s="154"/>
      <c r="AC106" s="154"/>
      <c r="AD106" s="154"/>
      <c r="AE106" s="154"/>
      <c r="AF106" s="154"/>
      <c r="AG106" s="154" t="s">
        <v>135</v>
      </c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outlineLevel="1" x14ac:dyDescent="0.2">
      <c r="A107" s="179">
        <v>37</v>
      </c>
      <c r="B107" s="180" t="s">
        <v>271</v>
      </c>
      <c r="C107" s="195" t="s">
        <v>272</v>
      </c>
      <c r="D107" s="181" t="s">
        <v>140</v>
      </c>
      <c r="E107" s="182">
        <v>7.4050000000000002</v>
      </c>
      <c r="F107" s="183"/>
      <c r="G107" s="184">
        <f>ROUND(E107*F107,2)</f>
        <v>0</v>
      </c>
      <c r="H107" s="183"/>
      <c r="I107" s="184">
        <f>ROUND(E107*H107,2)</f>
        <v>0</v>
      </c>
      <c r="J107" s="183"/>
      <c r="K107" s="184">
        <f>ROUND(E107*J107,2)</f>
        <v>0</v>
      </c>
      <c r="L107" s="184">
        <v>21</v>
      </c>
      <c r="M107" s="184">
        <f>G107*(1+L107/100)</f>
        <v>0</v>
      </c>
      <c r="N107" s="182">
        <v>0</v>
      </c>
      <c r="O107" s="182">
        <f>ROUND(E107*N107,2)</f>
        <v>0</v>
      </c>
      <c r="P107" s="182">
        <v>8.8999999999999996E-2</v>
      </c>
      <c r="Q107" s="182">
        <f>ROUND(E107*P107,2)</f>
        <v>0.66</v>
      </c>
      <c r="R107" s="184"/>
      <c r="S107" s="184" t="s">
        <v>132</v>
      </c>
      <c r="T107" s="185" t="s">
        <v>132</v>
      </c>
      <c r="U107" s="165">
        <v>0.63787000000000005</v>
      </c>
      <c r="V107" s="165">
        <f>ROUND(E107*U107,2)</f>
        <v>4.72</v>
      </c>
      <c r="W107" s="165"/>
      <c r="X107" s="165" t="s">
        <v>133</v>
      </c>
      <c r="Y107" s="165" t="s">
        <v>134</v>
      </c>
      <c r="Z107" s="154"/>
      <c r="AA107" s="154"/>
      <c r="AB107" s="154"/>
      <c r="AC107" s="154"/>
      <c r="AD107" s="154"/>
      <c r="AE107" s="154"/>
      <c r="AF107" s="154"/>
      <c r="AG107" s="154" t="s">
        <v>135</v>
      </c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ht="21.3" outlineLevel="2" x14ac:dyDescent="0.2">
      <c r="A108" s="161"/>
      <c r="B108" s="162"/>
      <c r="C108" s="196" t="s">
        <v>273</v>
      </c>
      <c r="D108" s="167"/>
      <c r="E108" s="168">
        <v>7.4050000000000002</v>
      </c>
      <c r="F108" s="165"/>
      <c r="G108" s="165"/>
      <c r="H108" s="165"/>
      <c r="I108" s="165"/>
      <c r="J108" s="165"/>
      <c r="K108" s="165"/>
      <c r="L108" s="165"/>
      <c r="M108" s="165"/>
      <c r="N108" s="164"/>
      <c r="O108" s="164"/>
      <c r="P108" s="164"/>
      <c r="Q108" s="164"/>
      <c r="R108" s="165"/>
      <c r="S108" s="165"/>
      <c r="T108" s="165"/>
      <c r="U108" s="165"/>
      <c r="V108" s="165"/>
      <c r="W108" s="165"/>
      <c r="X108" s="165"/>
      <c r="Y108" s="165"/>
      <c r="Z108" s="154"/>
      <c r="AA108" s="154"/>
      <c r="AB108" s="154"/>
      <c r="AC108" s="154"/>
      <c r="AD108" s="154"/>
      <c r="AE108" s="154"/>
      <c r="AF108" s="154"/>
      <c r="AG108" s="154" t="s">
        <v>137</v>
      </c>
      <c r="AH108" s="154">
        <v>0</v>
      </c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ht="13.15" x14ac:dyDescent="0.2">
      <c r="A109" s="172" t="s">
        <v>127</v>
      </c>
      <c r="B109" s="173" t="s">
        <v>87</v>
      </c>
      <c r="C109" s="194" t="s">
        <v>88</v>
      </c>
      <c r="D109" s="174"/>
      <c r="E109" s="175"/>
      <c r="F109" s="176"/>
      <c r="G109" s="176">
        <f>SUMIF(AG110:AG111,"&lt;&gt;NOR",G110:G111)</f>
        <v>0</v>
      </c>
      <c r="H109" s="176"/>
      <c r="I109" s="176">
        <f>SUM(I110:I111)</f>
        <v>0</v>
      </c>
      <c r="J109" s="176"/>
      <c r="K109" s="176">
        <f>SUM(K110:K111)</f>
        <v>0</v>
      </c>
      <c r="L109" s="176"/>
      <c r="M109" s="176">
        <f>SUM(M110:M111)</f>
        <v>0</v>
      </c>
      <c r="N109" s="175"/>
      <c r="O109" s="175">
        <f>SUM(O110:O111)</f>
        <v>0</v>
      </c>
      <c r="P109" s="175"/>
      <c r="Q109" s="175">
        <f>SUM(Q110:Q111)</f>
        <v>0</v>
      </c>
      <c r="R109" s="176"/>
      <c r="S109" s="176"/>
      <c r="T109" s="177"/>
      <c r="U109" s="171"/>
      <c r="V109" s="171">
        <f>SUM(V110:V111)</f>
        <v>43.99</v>
      </c>
      <c r="W109" s="171"/>
      <c r="X109" s="171"/>
      <c r="Y109" s="171"/>
      <c r="AG109" t="s">
        <v>128</v>
      </c>
    </row>
    <row r="110" spans="1:60" outlineLevel="1" x14ac:dyDescent="0.2">
      <c r="A110" s="186">
        <v>38</v>
      </c>
      <c r="B110" s="187" t="s">
        <v>274</v>
      </c>
      <c r="C110" s="197" t="s">
        <v>275</v>
      </c>
      <c r="D110" s="188" t="s">
        <v>175</v>
      </c>
      <c r="E110" s="189">
        <v>20.385570000000001</v>
      </c>
      <c r="F110" s="190"/>
      <c r="G110" s="191">
        <f>ROUND(E110*F110,2)</f>
        <v>0</v>
      </c>
      <c r="H110" s="190"/>
      <c r="I110" s="191">
        <f>ROUND(E110*H110,2)</f>
        <v>0</v>
      </c>
      <c r="J110" s="190"/>
      <c r="K110" s="191">
        <f>ROUND(E110*J110,2)</f>
        <v>0</v>
      </c>
      <c r="L110" s="191">
        <v>21</v>
      </c>
      <c r="M110" s="191">
        <f>G110*(1+L110/100)</f>
        <v>0</v>
      </c>
      <c r="N110" s="189">
        <v>0</v>
      </c>
      <c r="O110" s="189">
        <f>ROUND(E110*N110,2)</f>
        <v>0</v>
      </c>
      <c r="P110" s="189">
        <v>0</v>
      </c>
      <c r="Q110" s="189">
        <f>ROUND(E110*P110,2)</f>
        <v>0</v>
      </c>
      <c r="R110" s="191"/>
      <c r="S110" s="191" t="s">
        <v>132</v>
      </c>
      <c r="T110" s="192" t="s">
        <v>132</v>
      </c>
      <c r="U110" s="165">
        <v>5.8000000000000003E-2</v>
      </c>
      <c r="V110" s="165">
        <f>ROUND(E110*U110,2)</f>
        <v>1.18</v>
      </c>
      <c r="W110" s="165"/>
      <c r="X110" s="165" t="s">
        <v>276</v>
      </c>
      <c r="Y110" s="165" t="s">
        <v>134</v>
      </c>
      <c r="Z110" s="154"/>
      <c r="AA110" s="154"/>
      <c r="AB110" s="154"/>
      <c r="AC110" s="154"/>
      <c r="AD110" s="154"/>
      <c r="AE110" s="154"/>
      <c r="AF110" s="154"/>
      <c r="AG110" s="154" t="s">
        <v>277</v>
      </c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outlineLevel="1" x14ac:dyDescent="0.2">
      <c r="A111" s="186">
        <v>39</v>
      </c>
      <c r="B111" s="187" t="s">
        <v>278</v>
      </c>
      <c r="C111" s="197" t="s">
        <v>279</v>
      </c>
      <c r="D111" s="188" t="s">
        <v>175</v>
      </c>
      <c r="E111" s="189">
        <v>20.385570000000001</v>
      </c>
      <c r="F111" s="190"/>
      <c r="G111" s="191">
        <f>ROUND(E111*F111,2)</f>
        <v>0</v>
      </c>
      <c r="H111" s="190"/>
      <c r="I111" s="191">
        <f>ROUND(E111*H111,2)</f>
        <v>0</v>
      </c>
      <c r="J111" s="190"/>
      <c r="K111" s="191">
        <f>ROUND(E111*J111,2)</f>
        <v>0</v>
      </c>
      <c r="L111" s="191">
        <v>21</v>
      </c>
      <c r="M111" s="191">
        <f>G111*(1+L111/100)</f>
        <v>0</v>
      </c>
      <c r="N111" s="189">
        <v>0</v>
      </c>
      <c r="O111" s="189">
        <f>ROUND(E111*N111,2)</f>
        <v>0</v>
      </c>
      <c r="P111" s="189">
        <v>0</v>
      </c>
      <c r="Q111" s="189">
        <f>ROUND(E111*P111,2)</f>
        <v>0</v>
      </c>
      <c r="R111" s="191"/>
      <c r="S111" s="191" t="s">
        <v>132</v>
      </c>
      <c r="T111" s="192" t="s">
        <v>132</v>
      </c>
      <c r="U111" s="165">
        <v>2.1</v>
      </c>
      <c r="V111" s="165">
        <f>ROUND(E111*U111,2)</f>
        <v>42.81</v>
      </c>
      <c r="W111" s="165"/>
      <c r="X111" s="165" t="s">
        <v>276</v>
      </c>
      <c r="Y111" s="165" t="s">
        <v>134</v>
      </c>
      <c r="Z111" s="154"/>
      <c r="AA111" s="154"/>
      <c r="AB111" s="154"/>
      <c r="AC111" s="154"/>
      <c r="AD111" s="154"/>
      <c r="AE111" s="154"/>
      <c r="AF111" s="154"/>
      <c r="AG111" s="154" t="s">
        <v>277</v>
      </c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ht="13.15" x14ac:dyDescent="0.2">
      <c r="A112" s="172" t="s">
        <v>127</v>
      </c>
      <c r="B112" s="173" t="s">
        <v>89</v>
      </c>
      <c r="C112" s="194" t="s">
        <v>90</v>
      </c>
      <c r="D112" s="174"/>
      <c r="E112" s="175"/>
      <c r="F112" s="176"/>
      <c r="G112" s="176">
        <f>SUMIF(AG113:AG125,"&lt;&gt;NOR",G113:G125)</f>
        <v>0</v>
      </c>
      <c r="H112" s="176"/>
      <c r="I112" s="176">
        <f>SUM(I113:I125)</f>
        <v>0</v>
      </c>
      <c r="J112" s="176"/>
      <c r="K112" s="176">
        <f>SUM(K113:K125)</f>
        <v>0</v>
      </c>
      <c r="L112" s="176"/>
      <c r="M112" s="176">
        <f>SUM(M113:M125)</f>
        <v>0</v>
      </c>
      <c r="N112" s="175"/>
      <c r="O112" s="175">
        <f>SUM(O113:O125)</f>
        <v>0.3</v>
      </c>
      <c r="P112" s="175"/>
      <c r="Q112" s="175">
        <f>SUM(Q113:Q125)</f>
        <v>0.24</v>
      </c>
      <c r="R112" s="176"/>
      <c r="S112" s="176"/>
      <c r="T112" s="177"/>
      <c r="U112" s="171"/>
      <c r="V112" s="171">
        <f>SUM(V113:V125)</f>
        <v>59.23</v>
      </c>
      <c r="W112" s="171"/>
      <c r="X112" s="171"/>
      <c r="Y112" s="171"/>
      <c r="AG112" t="s">
        <v>128</v>
      </c>
    </row>
    <row r="113" spans="1:60" ht="21.3" outlineLevel="1" x14ac:dyDescent="0.2">
      <c r="A113" s="179">
        <v>40</v>
      </c>
      <c r="B113" s="180" t="s">
        <v>280</v>
      </c>
      <c r="C113" s="195" t="s">
        <v>281</v>
      </c>
      <c r="D113" s="181" t="s">
        <v>140</v>
      </c>
      <c r="E113" s="182">
        <v>46.28125</v>
      </c>
      <c r="F113" s="183"/>
      <c r="G113" s="184">
        <f>ROUND(E113*F113,2)</f>
        <v>0</v>
      </c>
      <c r="H113" s="183"/>
      <c r="I113" s="184">
        <f>ROUND(E113*H113,2)</f>
        <v>0</v>
      </c>
      <c r="J113" s="183"/>
      <c r="K113" s="184">
        <f>ROUND(E113*J113,2)</f>
        <v>0</v>
      </c>
      <c r="L113" s="184">
        <v>21</v>
      </c>
      <c r="M113" s="184">
        <f>G113*(1+L113/100)</f>
        <v>0</v>
      </c>
      <c r="N113" s="182">
        <v>0</v>
      </c>
      <c r="O113" s="182">
        <f>ROUND(E113*N113,2)</f>
        <v>0</v>
      </c>
      <c r="P113" s="182">
        <v>5.2399999999999999E-3</v>
      </c>
      <c r="Q113" s="182">
        <f>ROUND(E113*P113,2)</f>
        <v>0.24</v>
      </c>
      <c r="R113" s="184"/>
      <c r="S113" s="184" t="s">
        <v>132</v>
      </c>
      <c r="T113" s="185" t="s">
        <v>132</v>
      </c>
      <c r="U113" s="165">
        <v>4.2000000000000003E-2</v>
      </c>
      <c r="V113" s="165">
        <f>ROUND(E113*U113,2)</f>
        <v>1.94</v>
      </c>
      <c r="W113" s="165"/>
      <c r="X113" s="165" t="s">
        <v>145</v>
      </c>
      <c r="Y113" s="165" t="s">
        <v>134</v>
      </c>
      <c r="Z113" s="154"/>
      <c r="AA113" s="154"/>
      <c r="AB113" s="154"/>
      <c r="AC113" s="154"/>
      <c r="AD113" s="154"/>
      <c r="AE113" s="154"/>
      <c r="AF113" s="154"/>
      <c r="AG113" s="154" t="s">
        <v>146</v>
      </c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outlineLevel="2" x14ac:dyDescent="0.2">
      <c r="A114" s="161"/>
      <c r="B114" s="162"/>
      <c r="C114" s="196" t="s">
        <v>282</v>
      </c>
      <c r="D114" s="167"/>
      <c r="E114" s="168">
        <v>46.28125</v>
      </c>
      <c r="F114" s="165"/>
      <c r="G114" s="165"/>
      <c r="H114" s="165"/>
      <c r="I114" s="165"/>
      <c r="J114" s="165"/>
      <c r="K114" s="165"/>
      <c r="L114" s="165"/>
      <c r="M114" s="165"/>
      <c r="N114" s="164"/>
      <c r="O114" s="164"/>
      <c r="P114" s="164"/>
      <c r="Q114" s="164"/>
      <c r="R114" s="165"/>
      <c r="S114" s="165"/>
      <c r="T114" s="165"/>
      <c r="U114" s="165"/>
      <c r="V114" s="165"/>
      <c r="W114" s="165"/>
      <c r="X114" s="165"/>
      <c r="Y114" s="165"/>
      <c r="Z114" s="154"/>
      <c r="AA114" s="154"/>
      <c r="AB114" s="154"/>
      <c r="AC114" s="154"/>
      <c r="AD114" s="154"/>
      <c r="AE114" s="154"/>
      <c r="AF114" s="154"/>
      <c r="AG114" s="154" t="s">
        <v>137</v>
      </c>
      <c r="AH114" s="154">
        <v>0</v>
      </c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ht="21.3" outlineLevel="1" x14ac:dyDescent="0.2">
      <c r="A115" s="179">
        <v>41</v>
      </c>
      <c r="B115" s="180" t="s">
        <v>283</v>
      </c>
      <c r="C115" s="195" t="s">
        <v>284</v>
      </c>
      <c r="D115" s="181" t="s">
        <v>140</v>
      </c>
      <c r="E115" s="182">
        <v>78.849500000000006</v>
      </c>
      <c r="F115" s="183"/>
      <c r="G115" s="184">
        <f>ROUND(E115*F115,2)</f>
        <v>0</v>
      </c>
      <c r="H115" s="183"/>
      <c r="I115" s="184">
        <f>ROUND(E115*H115,2)</f>
        <v>0</v>
      </c>
      <c r="J115" s="183"/>
      <c r="K115" s="184">
        <f>ROUND(E115*J115,2)</f>
        <v>0</v>
      </c>
      <c r="L115" s="184">
        <v>21</v>
      </c>
      <c r="M115" s="184">
        <f>G115*(1+L115/100)</f>
        <v>0</v>
      </c>
      <c r="N115" s="182">
        <v>3.6800000000000001E-3</v>
      </c>
      <c r="O115" s="182">
        <f>ROUND(E115*N115,2)</f>
        <v>0.28999999999999998</v>
      </c>
      <c r="P115" s="182">
        <v>0</v>
      </c>
      <c r="Q115" s="182">
        <f>ROUND(E115*P115,2)</f>
        <v>0</v>
      </c>
      <c r="R115" s="184"/>
      <c r="S115" s="184" t="s">
        <v>132</v>
      </c>
      <c r="T115" s="185" t="s">
        <v>132</v>
      </c>
      <c r="U115" s="165">
        <v>0.38500000000000001</v>
      </c>
      <c r="V115" s="165">
        <f>ROUND(E115*U115,2)</f>
        <v>30.36</v>
      </c>
      <c r="W115" s="165"/>
      <c r="X115" s="165" t="s">
        <v>145</v>
      </c>
      <c r="Y115" s="165" t="s">
        <v>134</v>
      </c>
      <c r="Z115" s="154"/>
      <c r="AA115" s="154"/>
      <c r="AB115" s="154"/>
      <c r="AC115" s="154"/>
      <c r="AD115" s="154"/>
      <c r="AE115" s="154"/>
      <c r="AF115" s="154"/>
      <c r="AG115" s="154" t="s">
        <v>146</v>
      </c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ht="21.3" outlineLevel="2" x14ac:dyDescent="0.2">
      <c r="A116" s="161"/>
      <c r="B116" s="162"/>
      <c r="C116" s="196" t="s">
        <v>285</v>
      </c>
      <c r="D116" s="167"/>
      <c r="E116" s="168">
        <v>45.896000000000001</v>
      </c>
      <c r="F116" s="165"/>
      <c r="G116" s="165"/>
      <c r="H116" s="165"/>
      <c r="I116" s="165"/>
      <c r="J116" s="165"/>
      <c r="K116" s="165"/>
      <c r="L116" s="165"/>
      <c r="M116" s="165"/>
      <c r="N116" s="164"/>
      <c r="O116" s="164"/>
      <c r="P116" s="164"/>
      <c r="Q116" s="164"/>
      <c r="R116" s="165"/>
      <c r="S116" s="165"/>
      <c r="T116" s="165"/>
      <c r="U116" s="165"/>
      <c r="V116" s="165"/>
      <c r="W116" s="165"/>
      <c r="X116" s="165"/>
      <c r="Y116" s="165"/>
      <c r="Z116" s="154"/>
      <c r="AA116" s="154"/>
      <c r="AB116" s="154"/>
      <c r="AC116" s="154"/>
      <c r="AD116" s="154"/>
      <c r="AE116" s="154"/>
      <c r="AF116" s="154"/>
      <c r="AG116" s="154" t="s">
        <v>137</v>
      </c>
      <c r="AH116" s="154">
        <v>0</v>
      </c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outlineLevel="3" x14ac:dyDescent="0.2">
      <c r="A117" s="161"/>
      <c r="B117" s="162"/>
      <c r="C117" s="196" t="s">
        <v>286</v>
      </c>
      <c r="D117" s="167"/>
      <c r="E117" s="168">
        <v>5.7779999999999996</v>
      </c>
      <c r="F117" s="165"/>
      <c r="G117" s="165"/>
      <c r="H117" s="165"/>
      <c r="I117" s="165"/>
      <c r="J117" s="165"/>
      <c r="K117" s="165"/>
      <c r="L117" s="165"/>
      <c r="M117" s="165"/>
      <c r="N117" s="164"/>
      <c r="O117" s="164"/>
      <c r="P117" s="164"/>
      <c r="Q117" s="164"/>
      <c r="R117" s="165"/>
      <c r="S117" s="165"/>
      <c r="T117" s="165"/>
      <c r="U117" s="165"/>
      <c r="V117" s="165"/>
      <c r="W117" s="165"/>
      <c r="X117" s="165"/>
      <c r="Y117" s="165"/>
      <c r="Z117" s="154"/>
      <c r="AA117" s="154"/>
      <c r="AB117" s="154"/>
      <c r="AC117" s="154"/>
      <c r="AD117" s="154"/>
      <c r="AE117" s="154"/>
      <c r="AF117" s="154"/>
      <c r="AG117" s="154" t="s">
        <v>137</v>
      </c>
      <c r="AH117" s="154">
        <v>0</v>
      </c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</row>
    <row r="118" spans="1:60" outlineLevel="3" x14ac:dyDescent="0.2">
      <c r="A118" s="161"/>
      <c r="B118" s="162"/>
      <c r="C118" s="196" t="s">
        <v>287</v>
      </c>
      <c r="D118" s="167"/>
      <c r="E118" s="168">
        <v>16.068000000000001</v>
      </c>
      <c r="F118" s="165"/>
      <c r="G118" s="165"/>
      <c r="H118" s="165"/>
      <c r="I118" s="165"/>
      <c r="J118" s="165"/>
      <c r="K118" s="165"/>
      <c r="L118" s="165"/>
      <c r="M118" s="165"/>
      <c r="N118" s="164"/>
      <c r="O118" s="164"/>
      <c r="P118" s="164"/>
      <c r="Q118" s="164"/>
      <c r="R118" s="165"/>
      <c r="S118" s="165"/>
      <c r="T118" s="165"/>
      <c r="U118" s="165"/>
      <c r="V118" s="165"/>
      <c r="W118" s="165"/>
      <c r="X118" s="165"/>
      <c r="Y118" s="165"/>
      <c r="Z118" s="154"/>
      <c r="AA118" s="154"/>
      <c r="AB118" s="154"/>
      <c r="AC118" s="154"/>
      <c r="AD118" s="154"/>
      <c r="AE118" s="154"/>
      <c r="AF118" s="154"/>
      <c r="AG118" s="154" t="s">
        <v>137</v>
      </c>
      <c r="AH118" s="154">
        <v>0</v>
      </c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</row>
    <row r="119" spans="1:60" outlineLevel="3" x14ac:dyDescent="0.2">
      <c r="A119" s="161"/>
      <c r="B119" s="162"/>
      <c r="C119" s="196" t="s">
        <v>288</v>
      </c>
      <c r="D119" s="167"/>
      <c r="E119" s="168">
        <v>11.1075</v>
      </c>
      <c r="F119" s="165"/>
      <c r="G119" s="165"/>
      <c r="H119" s="165"/>
      <c r="I119" s="165"/>
      <c r="J119" s="165"/>
      <c r="K119" s="165"/>
      <c r="L119" s="165"/>
      <c r="M119" s="165"/>
      <c r="N119" s="164"/>
      <c r="O119" s="164"/>
      <c r="P119" s="164"/>
      <c r="Q119" s="164"/>
      <c r="R119" s="165"/>
      <c r="S119" s="165"/>
      <c r="T119" s="165"/>
      <c r="U119" s="165"/>
      <c r="V119" s="165"/>
      <c r="W119" s="165"/>
      <c r="X119" s="165"/>
      <c r="Y119" s="165"/>
      <c r="Z119" s="154"/>
      <c r="AA119" s="154"/>
      <c r="AB119" s="154"/>
      <c r="AC119" s="154"/>
      <c r="AD119" s="154"/>
      <c r="AE119" s="154"/>
      <c r="AF119" s="154"/>
      <c r="AG119" s="154" t="s">
        <v>137</v>
      </c>
      <c r="AH119" s="154">
        <v>0</v>
      </c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ht="21.3" outlineLevel="1" x14ac:dyDescent="0.2">
      <c r="A120" s="179">
        <v>42</v>
      </c>
      <c r="B120" s="180" t="s">
        <v>289</v>
      </c>
      <c r="C120" s="195" t="s">
        <v>290</v>
      </c>
      <c r="D120" s="181" t="s">
        <v>140</v>
      </c>
      <c r="E120" s="182">
        <v>79.215999999999994</v>
      </c>
      <c r="F120" s="183"/>
      <c r="G120" s="184">
        <f>ROUND(E120*F120,2)</f>
        <v>0</v>
      </c>
      <c r="H120" s="183"/>
      <c r="I120" s="184">
        <f>ROUND(E120*H120,2)</f>
        <v>0</v>
      </c>
      <c r="J120" s="183"/>
      <c r="K120" s="184">
        <f>ROUND(E120*J120,2)</f>
        <v>0</v>
      </c>
      <c r="L120" s="184">
        <v>21</v>
      </c>
      <c r="M120" s="184">
        <f>G120*(1+L120/100)</f>
        <v>0</v>
      </c>
      <c r="N120" s="182">
        <v>8.0000000000000007E-5</v>
      </c>
      <c r="O120" s="182">
        <f>ROUND(E120*N120,2)</f>
        <v>0.01</v>
      </c>
      <c r="P120" s="182">
        <v>0</v>
      </c>
      <c r="Q120" s="182">
        <f>ROUND(E120*P120,2)</f>
        <v>0</v>
      </c>
      <c r="R120" s="184"/>
      <c r="S120" s="184" t="s">
        <v>132</v>
      </c>
      <c r="T120" s="185" t="s">
        <v>132</v>
      </c>
      <c r="U120" s="165">
        <v>0.34</v>
      </c>
      <c r="V120" s="165">
        <f>ROUND(E120*U120,2)</f>
        <v>26.93</v>
      </c>
      <c r="W120" s="165"/>
      <c r="X120" s="165" t="s">
        <v>145</v>
      </c>
      <c r="Y120" s="165" t="s">
        <v>134</v>
      </c>
      <c r="Z120" s="154"/>
      <c r="AA120" s="154"/>
      <c r="AB120" s="154"/>
      <c r="AC120" s="154"/>
      <c r="AD120" s="154"/>
      <c r="AE120" s="154"/>
      <c r="AF120" s="154"/>
      <c r="AG120" s="154" t="s">
        <v>146</v>
      </c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ht="21.3" outlineLevel="2" x14ac:dyDescent="0.2">
      <c r="A121" s="161"/>
      <c r="B121" s="162"/>
      <c r="C121" s="196" t="s">
        <v>291</v>
      </c>
      <c r="D121" s="167"/>
      <c r="E121" s="168">
        <v>57.37</v>
      </c>
      <c r="F121" s="165"/>
      <c r="G121" s="165"/>
      <c r="H121" s="165"/>
      <c r="I121" s="165"/>
      <c r="J121" s="165"/>
      <c r="K121" s="165"/>
      <c r="L121" s="165"/>
      <c r="M121" s="165"/>
      <c r="N121" s="164"/>
      <c r="O121" s="164"/>
      <c r="P121" s="164"/>
      <c r="Q121" s="164"/>
      <c r="R121" s="165"/>
      <c r="S121" s="165"/>
      <c r="T121" s="165"/>
      <c r="U121" s="165"/>
      <c r="V121" s="165"/>
      <c r="W121" s="165"/>
      <c r="X121" s="165"/>
      <c r="Y121" s="165"/>
      <c r="Z121" s="154"/>
      <c r="AA121" s="154"/>
      <c r="AB121" s="154"/>
      <c r="AC121" s="154"/>
      <c r="AD121" s="154"/>
      <c r="AE121" s="154"/>
      <c r="AF121" s="154"/>
      <c r="AG121" s="154" t="s">
        <v>137</v>
      </c>
      <c r="AH121" s="154">
        <v>0</v>
      </c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</row>
    <row r="122" spans="1:60" outlineLevel="3" x14ac:dyDescent="0.2">
      <c r="A122" s="161"/>
      <c r="B122" s="162"/>
      <c r="C122" s="196" t="s">
        <v>292</v>
      </c>
      <c r="D122" s="167"/>
      <c r="E122" s="168">
        <v>5.7779999999999996</v>
      </c>
      <c r="F122" s="165"/>
      <c r="G122" s="165"/>
      <c r="H122" s="165"/>
      <c r="I122" s="165"/>
      <c r="J122" s="165"/>
      <c r="K122" s="165"/>
      <c r="L122" s="165"/>
      <c r="M122" s="165"/>
      <c r="N122" s="164"/>
      <c r="O122" s="164"/>
      <c r="P122" s="164"/>
      <c r="Q122" s="164"/>
      <c r="R122" s="165"/>
      <c r="S122" s="165"/>
      <c r="T122" s="165"/>
      <c r="U122" s="165"/>
      <c r="V122" s="165"/>
      <c r="W122" s="165"/>
      <c r="X122" s="165"/>
      <c r="Y122" s="165"/>
      <c r="Z122" s="154"/>
      <c r="AA122" s="154"/>
      <c r="AB122" s="154"/>
      <c r="AC122" s="154"/>
      <c r="AD122" s="154"/>
      <c r="AE122" s="154"/>
      <c r="AF122" s="154"/>
      <c r="AG122" s="154" t="s">
        <v>137</v>
      </c>
      <c r="AH122" s="154">
        <v>0</v>
      </c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 outlineLevel="3" x14ac:dyDescent="0.2">
      <c r="A123" s="161"/>
      <c r="B123" s="162"/>
      <c r="C123" s="196" t="s">
        <v>287</v>
      </c>
      <c r="D123" s="167"/>
      <c r="E123" s="168">
        <v>16.068000000000001</v>
      </c>
      <c r="F123" s="165"/>
      <c r="G123" s="165"/>
      <c r="H123" s="165"/>
      <c r="I123" s="165"/>
      <c r="J123" s="165"/>
      <c r="K123" s="165"/>
      <c r="L123" s="165"/>
      <c r="M123" s="165"/>
      <c r="N123" s="164"/>
      <c r="O123" s="164"/>
      <c r="P123" s="164"/>
      <c r="Q123" s="164"/>
      <c r="R123" s="165"/>
      <c r="S123" s="165"/>
      <c r="T123" s="165"/>
      <c r="U123" s="165"/>
      <c r="V123" s="165"/>
      <c r="W123" s="165"/>
      <c r="X123" s="165"/>
      <c r="Y123" s="165"/>
      <c r="Z123" s="154"/>
      <c r="AA123" s="154"/>
      <c r="AB123" s="154"/>
      <c r="AC123" s="154"/>
      <c r="AD123" s="154"/>
      <c r="AE123" s="154"/>
      <c r="AF123" s="154"/>
      <c r="AG123" s="154" t="s">
        <v>137</v>
      </c>
      <c r="AH123" s="154">
        <v>0</v>
      </c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outlineLevel="1" x14ac:dyDescent="0.2">
      <c r="A124" s="161">
        <v>43</v>
      </c>
      <c r="B124" s="162" t="s">
        <v>293</v>
      </c>
      <c r="C124" s="200" t="s">
        <v>294</v>
      </c>
      <c r="D124" s="163" t="s">
        <v>0</v>
      </c>
      <c r="E124" s="193"/>
      <c r="F124" s="166"/>
      <c r="G124" s="165">
        <f>ROUND(E124*F124,2)</f>
        <v>0</v>
      </c>
      <c r="H124" s="166"/>
      <c r="I124" s="165">
        <f>ROUND(E124*H124,2)</f>
        <v>0</v>
      </c>
      <c r="J124" s="166"/>
      <c r="K124" s="165">
        <f>ROUND(E124*J124,2)</f>
        <v>0</v>
      </c>
      <c r="L124" s="165">
        <v>21</v>
      </c>
      <c r="M124" s="165">
        <f>G124*(1+L124/100)</f>
        <v>0</v>
      </c>
      <c r="N124" s="164">
        <v>0</v>
      </c>
      <c r="O124" s="164">
        <f>ROUND(E124*N124,2)</f>
        <v>0</v>
      </c>
      <c r="P124" s="164">
        <v>0</v>
      </c>
      <c r="Q124" s="164">
        <f>ROUND(E124*P124,2)</f>
        <v>0</v>
      </c>
      <c r="R124" s="165"/>
      <c r="S124" s="165" t="s">
        <v>132</v>
      </c>
      <c r="T124" s="165" t="s">
        <v>132</v>
      </c>
      <c r="U124" s="165">
        <v>0</v>
      </c>
      <c r="V124" s="165">
        <f>ROUND(E124*U124,2)</f>
        <v>0</v>
      </c>
      <c r="W124" s="165"/>
      <c r="X124" s="165" t="s">
        <v>276</v>
      </c>
      <c r="Y124" s="165" t="s">
        <v>134</v>
      </c>
      <c r="Z124" s="154"/>
      <c r="AA124" s="154"/>
      <c r="AB124" s="154"/>
      <c r="AC124" s="154"/>
      <c r="AD124" s="154"/>
      <c r="AE124" s="154"/>
      <c r="AF124" s="154"/>
      <c r="AG124" s="154" t="s">
        <v>277</v>
      </c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</row>
    <row r="125" spans="1:60" outlineLevel="1" x14ac:dyDescent="0.2">
      <c r="A125" s="161">
        <v>44</v>
      </c>
      <c r="B125" s="162" t="s">
        <v>295</v>
      </c>
      <c r="C125" s="200" t="s">
        <v>296</v>
      </c>
      <c r="D125" s="163" t="s">
        <v>0</v>
      </c>
      <c r="E125" s="193"/>
      <c r="F125" s="166"/>
      <c r="G125" s="165">
        <f>ROUND(E125*F125,2)</f>
        <v>0</v>
      </c>
      <c r="H125" s="166"/>
      <c r="I125" s="165">
        <f>ROUND(E125*H125,2)</f>
        <v>0</v>
      </c>
      <c r="J125" s="166"/>
      <c r="K125" s="165">
        <f>ROUND(E125*J125,2)</f>
        <v>0</v>
      </c>
      <c r="L125" s="165">
        <v>21</v>
      </c>
      <c r="M125" s="165">
        <f>G125*(1+L125/100)</f>
        <v>0</v>
      </c>
      <c r="N125" s="164">
        <v>0</v>
      </c>
      <c r="O125" s="164">
        <f>ROUND(E125*N125,2)</f>
        <v>0</v>
      </c>
      <c r="P125" s="164">
        <v>0</v>
      </c>
      <c r="Q125" s="164">
        <f>ROUND(E125*P125,2)</f>
        <v>0</v>
      </c>
      <c r="R125" s="165"/>
      <c r="S125" s="165" t="s">
        <v>132</v>
      </c>
      <c r="T125" s="165" t="s">
        <v>132</v>
      </c>
      <c r="U125" s="165">
        <v>0</v>
      </c>
      <c r="V125" s="165">
        <f>ROUND(E125*U125,2)</f>
        <v>0</v>
      </c>
      <c r="W125" s="165"/>
      <c r="X125" s="165" t="s">
        <v>276</v>
      </c>
      <c r="Y125" s="165" t="s">
        <v>134</v>
      </c>
      <c r="Z125" s="154"/>
      <c r="AA125" s="154"/>
      <c r="AB125" s="154"/>
      <c r="AC125" s="154"/>
      <c r="AD125" s="154"/>
      <c r="AE125" s="154"/>
      <c r="AF125" s="154"/>
      <c r="AG125" s="154" t="s">
        <v>277</v>
      </c>
      <c r="AH125" s="154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</row>
    <row r="126" spans="1:60" ht="13.15" x14ac:dyDescent="0.2">
      <c r="A126" s="172" t="s">
        <v>127</v>
      </c>
      <c r="B126" s="173" t="s">
        <v>91</v>
      </c>
      <c r="C126" s="194" t="s">
        <v>92</v>
      </c>
      <c r="D126" s="174"/>
      <c r="E126" s="175"/>
      <c r="F126" s="176"/>
      <c r="G126" s="176">
        <f>SUMIF(AG127:AG137,"&lt;&gt;NOR",G127:G137)</f>
        <v>0</v>
      </c>
      <c r="H126" s="176"/>
      <c r="I126" s="176">
        <f>SUM(I127:I137)</f>
        <v>0</v>
      </c>
      <c r="J126" s="176"/>
      <c r="K126" s="176">
        <f>SUM(K127:K137)</f>
        <v>0</v>
      </c>
      <c r="L126" s="176"/>
      <c r="M126" s="176">
        <f>SUM(M127:M137)</f>
        <v>0</v>
      </c>
      <c r="N126" s="175"/>
      <c r="O126" s="175">
        <f>SUM(O127:O137)</f>
        <v>0.27</v>
      </c>
      <c r="P126" s="175"/>
      <c r="Q126" s="175">
        <f>SUM(Q127:Q137)</f>
        <v>0</v>
      </c>
      <c r="R126" s="176"/>
      <c r="S126" s="176"/>
      <c r="T126" s="177"/>
      <c r="U126" s="171"/>
      <c r="V126" s="171">
        <f>SUM(V127:V137)</f>
        <v>18.97</v>
      </c>
      <c r="W126" s="171"/>
      <c r="X126" s="171"/>
      <c r="Y126" s="171"/>
      <c r="AG126" t="s">
        <v>128</v>
      </c>
    </row>
    <row r="127" spans="1:60" outlineLevel="1" x14ac:dyDescent="0.2">
      <c r="A127" s="179">
        <v>45</v>
      </c>
      <c r="B127" s="180" t="s">
        <v>297</v>
      </c>
      <c r="C127" s="195" t="s">
        <v>298</v>
      </c>
      <c r="D127" s="181" t="s">
        <v>140</v>
      </c>
      <c r="E127" s="182">
        <v>67.742000000000004</v>
      </c>
      <c r="F127" s="183"/>
      <c r="G127" s="184">
        <f>ROUND(E127*F127,2)</f>
        <v>0</v>
      </c>
      <c r="H127" s="183"/>
      <c r="I127" s="184">
        <f>ROUND(E127*H127,2)</f>
        <v>0</v>
      </c>
      <c r="J127" s="183"/>
      <c r="K127" s="184">
        <f>ROUND(E127*J127,2)</f>
        <v>0</v>
      </c>
      <c r="L127" s="184">
        <v>21</v>
      </c>
      <c r="M127" s="184">
        <f>G127*(1+L127/100)</f>
        <v>0</v>
      </c>
      <c r="N127" s="182">
        <v>3.0000000000000001E-3</v>
      </c>
      <c r="O127" s="182">
        <f>ROUND(E127*N127,2)</f>
        <v>0.2</v>
      </c>
      <c r="P127" s="182">
        <v>0</v>
      </c>
      <c r="Q127" s="182">
        <f>ROUND(E127*P127,2)</f>
        <v>0</v>
      </c>
      <c r="R127" s="184"/>
      <c r="S127" s="184" t="s">
        <v>132</v>
      </c>
      <c r="T127" s="185" t="s">
        <v>132</v>
      </c>
      <c r="U127" s="165">
        <v>0.28000000000000003</v>
      </c>
      <c r="V127" s="165">
        <f>ROUND(E127*U127,2)</f>
        <v>18.97</v>
      </c>
      <c r="W127" s="165"/>
      <c r="X127" s="165" t="s">
        <v>145</v>
      </c>
      <c r="Y127" s="165" t="s">
        <v>134</v>
      </c>
      <c r="Z127" s="154"/>
      <c r="AA127" s="154"/>
      <c r="AB127" s="154"/>
      <c r="AC127" s="154"/>
      <c r="AD127" s="154"/>
      <c r="AE127" s="154"/>
      <c r="AF127" s="154"/>
      <c r="AG127" s="154" t="s">
        <v>146</v>
      </c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outlineLevel="2" x14ac:dyDescent="0.2">
      <c r="A128" s="161"/>
      <c r="B128" s="162"/>
      <c r="C128" s="196" t="s">
        <v>299</v>
      </c>
      <c r="D128" s="167"/>
      <c r="E128" s="168">
        <v>45.896000000000001</v>
      </c>
      <c r="F128" s="165"/>
      <c r="G128" s="165"/>
      <c r="H128" s="165"/>
      <c r="I128" s="165"/>
      <c r="J128" s="165"/>
      <c r="K128" s="165"/>
      <c r="L128" s="165"/>
      <c r="M128" s="165"/>
      <c r="N128" s="164"/>
      <c r="O128" s="164"/>
      <c r="P128" s="164"/>
      <c r="Q128" s="164"/>
      <c r="R128" s="165"/>
      <c r="S128" s="165"/>
      <c r="T128" s="165"/>
      <c r="U128" s="165"/>
      <c r="V128" s="165"/>
      <c r="W128" s="165"/>
      <c r="X128" s="165"/>
      <c r="Y128" s="165"/>
      <c r="Z128" s="154"/>
      <c r="AA128" s="154"/>
      <c r="AB128" s="154"/>
      <c r="AC128" s="154"/>
      <c r="AD128" s="154"/>
      <c r="AE128" s="154"/>
      <c r="AF128" s="154"/>
      <c r="AG128" s="154" t="s">
        <v>137</v>
      </c>
      <c r="AH128" s="154">
        <v>0</v>
      </c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</row>
    <row r="129" spans="1:60" outlineLevel="3" x14ac:dyDescent="0.2">
      <c r="A129" s="161"/>
      <c r="B129" s="162"/>
      <c r="C129" s="196" t="s">
        <v>286</v>
      </c>
      <c r="D129" s="167"/>
      <c r="E129" s="168">
        <v>5.7779999999999996</v>
      </c>
      <c r="F129" s="165"/>
      <c r="G129" s="165"/>
      <c r="H129" s="165"/>
      <c r="I129" s="165"/>
      <c r="J129" s="165"/>
      <c r="K129" s="165"/>
      <c r="L129" s="165"/>
      <c r="M129" s="165"/>
      <c r="N129" s="164"/>
      <c r="O129" s="164"/>
      <c r="P129" s="164"/>
      <c r="Q129" s="164"/>
      <c r="R129" s="165"/>
      <c r="S129" s="165"/>
      <c r="T129" s="165"/>
      <c r="U129" s="165"/>
      <c r="V129" s="165"/>
      <c r="W129" s="165"/>
      <c r="X129" s="165"/>
      <c r="Y129" s="165"/>
      <c r="Z129" s="154"/>
      <c r="AA129" s="154"/>
      <c r="AB129" s="154"/>
      <c r="AC129" s="154"/>
      <c r="AD129" s="154"/>
      <c r="AE129" s="154"/>
      <c r="AF129" s="154"/>
      <c r="AG129" s="154" t="s">
        <v>137</v>
      </c>
      <c r="AH129" s="154">
        <v>0</v>
      </c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  <c r="BH129" s="154"/>
    </row>
    <row r="130" spans="1:60" outlineLevel="3" x14ac:dyDescent="0.2">
      <c r="A130" s="161"/>
      <c r="B130" s="162"/>
      <c r="C130" s="196" t="s">
        <v>287</v>
      </c>
      <c r="D130" s="167"/>
      <c r="E130" s="168">
        <v>16.068000000000001</v>
      </c>
      <c r="F130" s="165"/>
      <c r="G130" s="165"/>
      <c r="H130" s="165"/>
      <c r="I130" s="165"/>
      <c r="J130" s="165"/>
      <c r="K130" s="165"/>
      <c r="L130" s="165"/>
      <c r="M130" s="165"/>
      <c r="N130" s="164"/>
      <c r="O130" s="164"/>
      <c r="P130" s="164"/>
      <c r="Q130" s="164"/>
      <c r="R130" s="165"/>
      <c r="S130" s="165"/>
      <c r="T130" s="165"/>
      <c r="U130" s="165"/>
      <c r="V130" s="165"/>
      <c r="W130" s="165"/>
      <c r="X130" s="165"/>
      <c r="Y130" s="165"/>
      <c r="Z130" s="154"/>
      <c r="AA130" s="154"/>
      <c r="AB130" s="154"/>
      <c r="AC130" s="154"/>
      <c r="AD130" s="154"/>
      <c r="AE130" s="154"/>
      <c r="AF130" s="154"/>
      <c r="AG130" s="154" t="s">
        <v>137</v>
      </c>
      <c r="AH130" s="154">
        <v>0</v>
      </c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</row>
    <row r="131" spans="1:60" ht="21.3" outlineLevel="1" x14ac:dyDescent="0.2">
      <c r="A131" s="179">
        <v>46</v>
      </c>
      <c r="B131" s="180" t="s">
        <v>300</v>
      </c>
      <c r="C131" s="195" t="s">
        <v>301</v>
      </c>
      <c r="D131" s="181" t="s">
        <v>140</v>
      </c>
      <c r="E131" s="182">
        <v>77.903000000000006</v>
      </c>
      <c r="F131" s="183"/>
      <c r="G131" s="184">
        <f>ROUND(E131*F131,2)</f>
        <v>0</v>
      </c>
      <c r="H131" s="183"/>
      <c r="I131" s="184">
        <f>ROUND(E131*H131,2)</f>
        <v>0</v>
      </c>
      <c r="J131" s="183"/>
      <c r="K131" s="184">
        <f>ROUND(E131*J131,2)</f>
        <v>0</v>
      </c>
      <c r="L131" s="184">
        <v>21</v>
      </c>
      <c r="M131" s="184">
        <f>G131*(1+L131/100)</f>
        <v>0</v>
      </c>
      <c r="N131" s="182">
        <v>8.9999999999999998E-4</v>
      </c>
      <c r="O131" s="182">
        <f>ROUND(E131*N131,2)</f>
        <v>7.0000000000000007E-2</v>
      </c>
      <c r="P131" s="182">
        <v>0</v>
      </c>
      <c r="Q131" s="182">
        <f>ROUND(E131*P131,2)</f>
        <v>0</v>
      </c>
      <c r="R131" s="184" t="s">
        <v>176</v>
      </c>
      <c r="S131" s="184" t="s">
        <v>132</v>
      </c>
      <c r="T131" s="185" t="s">
        <v>132</v>
      </c>
      <c r="U131" s="165">
        <v>0</v>
      </c>
      <c r="V131" s="165">
        <f>ROUND(E131*U131,2)</f>
        <v>0</v>
      </c>
      <c r="W131" s="165"/>
      <c r="X131" s="165" t="s">
        <v>177</v>
      </c>
      <c r="Y131" s="165" t="s">
        <v>134</v>
      </c>
      <c r="Z131" s="154"/>
      <c r="AA131" s="154"/>
      <c r="AB131" s="154"/>
      <c r="AC131" s="154"/>
      <c r="AD131" s="154"/>
      <c r="AE131" s="154"/>
      <c r="AF131" s="154"/>
      <c r="AG131" s="154" t="s">
        <v>178</v>
      </c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</row>
    <row r="132" spans="1:60" outlineLevel="2" x14ac:dyDescent="0.2">
      <c r="A132" s="161"/>
      <c r="B132" s="162"/>
      <c r="C132" s="196" t="s">
        <v>302</v>
      </c>
      <c r="D132" s="167"/>
      <c r="E132" s="168">
        <v>45.896000000000001</v>
      </c>
      <c r="F132" s="165"/>
      <c r="G132" s="165"/>
      <c r="H132" s="165"/>
      <c r="I132" s="165"/>
      <c r="J132" s="165"/>
      <c r="K132" s="165"/>
      <c r="L132" s="165"/>
      <c r="M132" s="165"/>
      <c r="N132" s="164"/>
      <c r="O132" s="164"/>
      <c r="P132" s="164"/>
      <c r="Q132" s="164"/>
      <c r="R132" s="165"/>
      <c r="S132" s="165"/>
      <c r="T132" s="165"/>
      <c r="U132" s="165"/>
      <c r="V132" s="165"/>
      <c r="W132" s="165"/>
      <c r="X132" s="165"/>
      <c r="Y132" s="165"/>
      <c r="Z132" s="154"/>
      <c r="AA132" s="154"/>
      <c r="AB132" s="154"/>
      <c r="AC132" s="154"/>
      <c r="AD132" s="154"/>
      <c r="AE132" s="154"/>
      <c r="AF132" s="154"/>
      <c r="AG132" s="154" t="s">
        <v>137</v>
      </c>
      <c r="AH132" s="154">
        <v>0</v>
      </c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</row>
    <row r="133" spans="1:60" outlineLevel="3" x14ac:dyDescent="0.2">
      <c r="A133" s="161"/>
      <c r="B133" s="162"/>
      <c r="C133" s="196" t="s">
        <v>286</v>
      </c>
      <c r="D133" s="167"/>
      <c r="E133" s="168">
        <v>5.7779999999999996</v>
      </c>
      <c r="F133" s="165"/>
      <c r="G133" s="165"/>
      <c r="H133" s="165"/>
      <c r="I133" s="165"/>
      <c r="J133" s="165"/>
      <c r="K133" s="165"/>
      <c r="L133" s="165"/>
      <c r="M133" s="165"/>
      <c r="N133" s="164"/>
      <c r="O133" s="164"/>
      <c r="P133" s="164"/>
      <c r="Q133" s="164"/>
      <c r="R133" s="165"/>
      <c r="S133" s="165"/>
      <c r="T133" s="165"/>
      <c r="U133" s="165"/>
      <c r="V133" s="165"/>
      <c r="W133" s="165"/>
      <c r="X133" s="165"/>
      <c r="Y133" s="165"/>
      <c r="Z133" s="154"/>
      <c r="AA133" s="154"/>
      <c r="AB133" s="154"/>
      <c r="AC133" s="154"/>
      <c r="AD133" s="154"/>
      <c r="AE133" s="154"/>
      <c r="AF133" s="154"/>
      <c r="AG133" s="154" t="s">
        <v>137</v>
      </c>
      <c r="AH133" s="154">
        <v>0</v>
      </c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</row>
    <row r="134" spans="1:60" outlineLevel="3" x14ac:dyDescent="0.2">
      <c r="A134" s="161"/>
      <c r="B134" s="162"/>
      <c r="C134" s="196" t="s">
        <v>287</v>
      </c>
      <c r="D134" s="167"/>
      <c r="E134" s="168">
        <v>16.068000000000001</v>
      </c>
      <c r="F134" s="165"/>
      <c r="G134" s="165"/>
      <c r="H134" s="165"/>
      <c r="I134" s="165"/>
      <c r="J134" s="165"/>
      <c r="K134" s="165"/>
      <c r="L134" s="165"/>
      <c r="M134" s="165"/>
      <c r="N134" s="164"/>
      <c r="O134" s="164"/>
      <c r="P134" s="164"/>
      <c r="Q134" s="164"/>
      <c r="R134" s="165"/>
      <c r="S134" s="165"/>
      <c r="T134" s="165"/>
      <c r="U134" s="165"/>
      <c r="V134" s="165"/>
      <c r="W134" s="165"/>
      <c r="X134" s="165"/>
      <c r="Y134" s="165"/>
      <c r="Z134" s="154"/>
      <c r="AA134" s="154"/>
      <c r="AB134" s="154"/>
      <c r="AC134" s="154"/>
      <c r="AD134" s="154"/>
      <c r="AE134" s="154"/>
      <c r="AF134" s="154"/>
      <c r="AG134" s="154" t="s">
        <v>137</v>
      </c>
      <c r="AH134" s="154">
        <v>0</v>
      </c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  <c r="BG134" s="154"/>
      <c r="BH134" s="154"/>
    </row>
    <row r="135" spans="1:60" outlineLevel="3" x14ac:dyDescent="0.2">
      <c r="A135" s="161"/>
      <c r="B135" s="162"/>
      <c r="C135" s="196" t="s">
        <v>303</v>
      </c>
      <c r="D135" s="167"/>
      <c r="E135" s="168">
        <v>10.161</v>
      </c>
      <c r="F135" s="165"/>
      <c r="G135" s="165"/>
      <c r="H135" s="165"/>
      <c r="I135" s="165"/>
      <c r="J135" s="165"/>
      <c r="K135" s="165"/>
      <c r="L135" s="165"/>
      <c r="M135" s="165"/>
      <c r="N135" s="164"/>
      <c r="O135" s="164"/>
      <c r="P135" s="164"/>
      <c r="Q135" s="164"/>
      <c r="R135" s="165"/>
      <c r="S135" s="165"/>
      <c r="T135" s="165"/>
      <c r="U135" s="165"/>
      <c r="V135" s="165"/>
      <c r="W135" s="165"/>
      <c r="X135" s="165"/>
      <c r="Y135" s="165"/>
      <c r="Z135" s="154"/>
      <c r="AA135" s="154"/>
      <c r="AB135" s="154"/>
      <c r="AC135" s="154"/>
      <c r="AD135" s="154"/>
      <c r="AE135" s="154"/>
      <c r="AF135" s="154"/>
      <c r="AG135" s="154" t="s">
        <v>137</v>
      </c>
      <c r="AH135" s="154">
        <v>0</v>
      </c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  <c r="BG135" s="154"/>
      <c r="BH135" s="154"/>
    </row>
    <row r="136" spans="1:60" outlineLevel="1" x14ac:dyDescent="0.2">
      <c r="A136" s="161">
        <v>47</v>
      </c>
      <c r="B136" s="162" t="s">
        <v>304</v>
      </c>
      <c r="C136" s="200" t="s">
        <v>305</v>
      </c>
      <c r="D136" s="163" t="s">
        <v>0</v>
      </c>
      <c r="E136" s="193"/>
      <c r="F136" s="166"/>
      <c r="G136" s="165">
        <f>ROUND(E136*F136,2)</f>
        <v>0</v>
      </c>
      <c r="H136" s="166"/>
      <c r="I136" s="165">
        <f>ROUND(E136*H136,2)</f>
        <v>0</v>
      </c>
      <c r="J136" s="166"/>
      <c r="K136" s="165">
        <f>ROUND(E136*J136,2)</f>
        <v>0</v>
      </c>
      <c r="L136" s="165">
        <v>21</v>
      </c>
      <c r="M136" s="165">
        <f>G136*(1+L136/100)</f>
        <v>0</v>
      </c>
      <c r="N136" s="164">
        <v>0</v>
      </c>
      <c r="O136" s="164">
        <f>ROUND(E136*N136,2)</f>
        <v>0</v>
      </c>
      <c r="P136" s="164">
        <v>0</v>
      </c>
      <c r="Q136" s="164">
        <f>ROUND(E136*P136,2)</f>
        <v>0</v>
      </c>
      <c r="R136" s="165"/>
      <c r="S136" s="165" t="s">
        <v>132</v>
      </c>
      <c r="T136" s="165" t="s">
        <v>132</v>
      </c>
      <c r="U136" s="165">
        <v>0</v>
      </c>
      <c r="V136" s="165">
        <f>ROUND(E136*U136,2)</f>
        <v>0</v>
      </c>
      <c r="W136" s="165"/>
      <c r="X136" s="165" t="s">
        <v>276</v>
      </c>
      <c r="Y136" s="165" t="s">
        <v>134</v>
      </c>
      <c r="Z136" s="154"/>
      <c r="AA136" s="154"/>
      <c r="AB136" s="154"/>
      <c r="AC136" s="154"/>
      <c r="AD136" s="154"/>
      <c r="AE136" s="154"/>
      <c r="AF136" s="154"/>
      <c r="AG136" s="154" t="s">
        <v>277</v>
      </c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</row>
    <row r="137" spans="1:60" outlineLevel="1" x14ac:dyDescent="0.2">
      <c r="A137" s="161">
        <v>48</v>
      </c>
      <c r="B137" s="162" t="s">
        <v>306</v>
      </c>
      <c r="C137" s="200" t="s">
        <v>307</v>
      </c>
      <c r="D137" s="163" t="s">
        <v>0</v>
      </c>
      <c r="E137" s="193"/>
      <c r="F137" s="166"/>
      <c r="G137" s="165">
        <f>ROUND(E137*F137,2)</f>
        <v>0</v>
      </c>
      <c r="H137" s="166"/>
      <c r="I137" s="165">
        <f>ROUND(E137*H137,2)</f>
        <v>0</v>
      </c>
      <c r="J137" s="166"/>
      <c r="K137" s="165">
        <f>ROUND(E137*J137,2)</f>
        <v>0</v>
      </c>
      <c r="L137" s="165">
        <v>21</v>
      </c>
      <c r="M137" s="165">
        <f>G137*(1+L137/100)</f>
        <v>0</v>
      </c>
      <c r="N137" s="164">
        <v>0</v>
      </c>
      <c r="O137" s="164">
        <f>ROUND(E137*N137,2)</f>
        <v>0</v>
      </c>
      <c r="P137" s="164">
        <v>0</v>
      </c>
      <c r="Q137" s="164">
        <f>ROUND(E137*P137,2)</f>
        <v>0</v>
      </c>
      <c r="R137" s="165"/>
      <c r="S137" s="165" t="s">
        <v>132</v>
      </c>
      <c r="T137" s="165" t="s">
        <v>132</v>
      </c>
      <c r="U137" s="165">
        <v>0</v>
      </c>
      <c r="V137" s="165">
        <f>ROUND(E137*U137,2)</f>
        <v>0</v>
      </c>
      <c r="W137" s="165"/>
      <c r="X137" s="165" t="s">
        <v>276</v>
      </c>
      <c r="Y137" s="165" t="s">
        <v>134</v>
      </c>
      <c r="Z137" s="154"/>
      <c r="AA137" s="154"/>
      <c r="AB137" s="154"/>
      <c r="AC137" s="154"/>
      <c r="AD137" s="154"/>
      <c r="AE137" s="154"/>
      <c r="AF137" s="154"/>
      <c r="AG137" s="154" t="s">
        <v>277</v>
      </c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</row>
    <row r="138" spans="1:60" ht="13.15" x14ac:dyDescent="0.2">
      <c r="A138" s="172" t="s">
        <v>127</v>
      </c>
      <c r="B138" s="173" t="s">
        <v>93</v>
      </c>
      <c r="C138" s="194" t="s">
        <v>94</v>
      </c>
      <c r="D138" s="174"/>
      <c r="E138" s="175"/>
      <c r="F138" s="176"/>
      <c r="G138" s="176">
        <f>SUMIF(AG139:AG146,"&lt;&gt;NOR",G139:G146)</f>
        <v>0</v>
      </c>
      <c r="H138" s="176"/>
      <c r="I138" s="176">
        <f>SUM(I139:I146)</f>
        <v>0</v>
      </c>
      <c r="J138" s="176"/>
      <c r="K138" s="176">
        <f>SUM(K139:K146)</f>
        <v>0</v>
      </c>
      <c r="L138" s="176"/>
      <c r="M138" s="176">
        <f>SUM(M139:M146)</f>
        <v>0</v>
      </c>
      <c r="N138" s="175"/>
      <c r="O138" s="175">
        <f>SUM(O139:O146)</f>
        <v>0.02</v>
      </c>
      <c r="P138" s="175"/>
      <c r="Q138" s="175">
        <f>SUM(Q139:Q146)</f>
        <v>1.07</v>
      </c>
      <c r="R138" s="176"/>
      <c r="S138" s="176"/>
      <c r="T138" s="177"/>
      <c r="U138" s="171"/>
      <c r="V138" s="171">
        <f>SUM(V139:V146)</f>
        <v>23.95</v>
      </c>
      <c r="W138" s="171"/>
      <c r="X138" s="171"/>
      <c r="Y138" s="171"/>
      <c r="AG138" t="s">
        <v>128</v>
      </c>
    </row>
    <row r="139" spans="1:60" outlineLevel="1" x14ac:dyDescent="0.2">
      <c r="A139" s="179">
        <v>49</v>
      </c>
      <c r="B139" s="180" t="s">
        <v>308</v>
      </c>
      <c r="C139" s="195" t="s">
        <v>309</v>
      </c>
      <c r="D139" s="181" t="s">
        <v>131</v>
      </c>
      <c r="E139" s="182">
        <v>37.024999999999999</v>
      </c>
      <c r="F139" s="183"/>
      <c r="G139" s="184">
        <f>ROUND(E139*F139,2)</f>
        <v>0</v>
      </c>
      <c r="H139" s="183"/>
      <c r="I139" s="184">
        <f>ROUND(E139*H139,2)</f>
        <v>0</v>
      </c>
      <c r="J139" s="183"/>
      <c r="K139" s="184">
        <f>ROUND(E139*J139,2)</f>
        <v>0</v>
      </c>
      <c r="L139" s="184">
        <v>21</v>
      </c>
      <c r="M139" s="184">
        <f>G139*(1+L139/100)</f>
        <v>0</v>
      </c>
      <c r="N139" s="182">
        <v>0</v>
      </c>
      <c r="O139" s="182">
        <f>ROUND(E139*N139,2)</f>
        <v>0</v>
      </c>
      <c r="P139" s="182">
        <v>2.6700000000000002E-2</v>
      </c>
      <c r="Q139" s="182">
        <f>ROUND(E139*P139,2)</f>
        <v>0.99</v>
      </c>
      <c r="R139" s="184"/>
      <c r="S139" s="184" t="s">
        <v>132</v>
      </c>
      <c r="T139" s="185" t="s">
        <v>132</v>
      </c>
      <c r="U139" s="165">
        <v>0.29299999999999998</v>
      </c>
      <c r="V139" s="165">
        <f>ROUND(E139*U139,2)</f>
        <v>10.85</v>
      </c>
      <c r="W139" s="165"/>
      <c r="X139" s="165" t="s">
        <v>145</v>
      </c>
      <c r="Y139" s="165" t="s">
        <v>134</v>
      </c>
      <c r="Z139" s="154"/>
      <c r="AA139" s="154"/>
      <c r="AB139" s="154"/>
      <c r="AC139" s="154"/>
      <c r="AD139" s="154"/>
      <c r="AE139" s="154"/>
      <c r="AF139" s="154"/>
      <c r="AG139" s="154" t="s">
        <v>146</v>
      </c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</row>
    <row r="140" spans="1:60" outlineLevel="2" x14ac:dyDescent="0.2">
      <c r="A140" s="161"/>
      <c r="B140" s="162"/>
      <c r="C140" s="196" t="s">
        <v>310</v>
      </c>
      <c r="D140" s="167"/>
      <c r="E140" s="168">
        <v>37.024999999999999</v>
      </c>
      <c r="F140" s="165"/>
      <c r="G140" s="165"/>
      <c r="H140" s="165"/>
      <c r="I140" s="165"/>
      <c r="J140" s="165"/>
      <c r="K140" s="165"/>
      <c r="L140" s="165"/>
      <c r="M140" s="165"/>
      <c r="N140" s="164"/>
      <c r="O140" s="164"/>
      <c r="P140" s="164"/>
      <c r="Q140" s="164"/>
      <c r="R140" s="165"/>
      <c r="S140" s="165"/>
      <c r="T140" s="165"/>
      <c r="U140" s="165"/>
      <c r="V140" s="165"/>
      <c r="W140" s="165"/>
      <c r="X140" s="165"/>
      <c r="Y140" s="165"/>
      <c r="Z140" s="154"/>
      <c r="AA140" s="154"/>
      <c r="AB140" s="154"/>
      <c r="AC140" s="154"/>
      <c r="AD140" s="154"/>
      <c r="AE140" s="154"/>
      <c r="AF140" s="154"/>
      <c r="AG140" s="154" t="s">
        <v>137</v>
      </c>
      <c r="AH140" s="154">
        <v>0</v>
      </c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  <c r="BG140" s="154"/>
      <c r="BH140" s="154"/>
    </row>
    <row r="141" spans="1:60" ht="21.3" outlineLevel="1" x14ac:dyDescent="0.2">
      <c r="A141" s="186">
        <v>50</v>
      </c>
      <c r="B141" s="187" t="s">
        <v>311</v>
      </c>
      <c r="C141" s="197" t="s">
        <v>312</v>
      </c>
      <c r="D141" s="188" t="s">
        <v>220</v>
      </c>
      <c r="E141" s="189">
        <v>2</v>
      </c>
      <c r="F141" s="190"/>
      <c r="G141" s="191">
        <f>ROUND(E141*F141,2)</f>
        <v>0</v>
      </c>
      <c r="H141" s="190"/>
      <c r="I141" s="191">
        <f>ROUND(E141*H141,2)</f>
        <v>0</v>
      </c>
      <c r="J141" s="190"/>
      <c r="K141" s="191">
        <f>ROUND(E141*J141,2)</f>
        <v>0</v>
      </c>
      <c r="L141" s="191">
        <v>21</v>
      </c>
      <c r="M141" s="191">
        <f>G141*(1+L141/100)</f>
        <v>0</v>
      </c>
      <c r="N141" s="189">
        <v>2.0899999999999998E-3</v>
      </c>
      <c r="O141" s="189">
        <f>ROUND(E141*N141,2)</f>
        <v>0</v>
      </c>
      <c r="P141" s="189">
        <v>0</v>
      </c>
      <c r="Q141" s="189">
        <f>ROUND(E141*P141,2)</f>
        <v>0</v>
      </c>
      <c r="R141" s="191"/>
      <c r="S141" s="191" t="s">
        <v>132</v>
      </c>
      <c r="T141" s="192" t="s">
        <v>132</v>
      </c>
      <c r="U141" s="165">
        <v>1.744</v>
      </c>
      <c r="V141" s="165">
        <f>ROUND(E141*U141,2)</f>
        <v>3.49</v>
      </c>
      <c r="W141" s="165"/>
      <c r="X141" s="165" t="s">
        <v>145</v>
      </c>
      <c r="Y141" s="165" t="s">
        <v>134</v>
      </c>
      <c r="Z141" s="154"/>
      <c r="AA141" s="154"/>
      <c r="AB141" s="154"/>
      <c r="AC141" s="154"/>
      <c r="AD141" s="154"/>
      <c r="AE141" s="154"/>
      <c r="AF141" s="154"/>
      <c r="AG141" s="154" t="s">
        <v>146</v>
      </c>
      <c r="AH141" s="154"/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</row>
    <row r="142" spans="1:60" ht="21.3" outlineLevel="1" x14ac:dyDescent="0.2">
      <c r="A142" s="186">
        <v>51</v>
      </c>
      <c r="B142" s="187" t="s">
        <v>313</v>
      </c>
      <c r="C142" s="197" t="s">
        <v>314</v>
      </c>
      <c r="D142" s="188" t="s">
        <v>131</v>
      </c>
      <c r="E142" s="189">
        <v>10</v>
      </c>
      <c r="F142" s="190"/>
      <c r="G142" s="191">
        <f>ROUND(E142*F142,2)</f>
        <v>0</v>
      </c>
      <c r="H142" s="190"/>
      <c r="I142" s="191">
        <f>ROUND(E142*H142,2)</f>
        <v>0</v>
      </c>
      <c r="J142" s="190"/>
      <c r="K142" s="191">
        <f>ROUND(E142*J142,2)</f>
        <v>0</v>
      </c>
      <c r="L142" s="191">
        <v>21</v>
      </c>
      <c r="M142" s="191">
        <f>G142*(1+L142/100)</f>
        <v>0</v>
      </c>
      <c r="N142" s="189">
        <v>2.0999999999999999E-3</v>
      </c>
      <c r="O142" s="189">
        <f>ROUND(E142*N142,2)</f>
        <v>0.02</v>
      </c>
      <c r="P142" s="189">
        <v>0</v>
      </c>
      <c r="Q142" s="189">
        <f>ROUND(E142*P142,2)</f>
        <v>0</v>
      </c>
      <c r="R142" s="191"/>
      <c r="S142" s="191" t="s">
        <v>132</v>
      </c>
      <c r="T142" s="192" t="s">
        <v>132</v>
      </c>
      <c r="U142" s="165">
        <v>0.8</v>
      </c>
      <c r="V142" s="165">
        <f>ROUND(E142*U142,2)</f>
        <v>8</v>
      </c>
      <c r="W142" s="165"/>
      <c r="X142" s="165" t="s">
        <v>145</v>
      </c>
      <c r="Y142" s="165" t="s">
        <v>134</v>
      </c>
      <c r="Z142" s="154"/>
      <c r="AA142" s="154"/>
      <c r="AB142" s="154"/>
      <c r="AC142" s="154"/>
      <c r="AD142" s="154"/>
      <c r="AE142" s="154"/>
      <c r="AF142" s="154"/>
      <c r="AG142" s="154" t="s">
        <v>146</v>
      </c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4"/>
      <c r="AW142" s="154"/>
      <c r="AX142" s="154"/>
      <c r="AY142" s="154"/>
      <c r="AZ142" s="154"/>
      <c r="BA142" s="154"/>
      <c r="BB142" s="154"/>
      <c r="BC142" s="154"/>
      <c r="BD142" s="154"/>
      <c r="BE142" s="154"/>
      <c r="BF142" s="154"/>
      <c r="BG142" s="154"/>
      <c r="BH142" s="154"/>
    </row>
    <row r="143" spans="1:60" outlineLevel="1" x14ac:dyDescent="0.2">
      <c r="A143" s="179">
        <v>52</v>
      </c>
      <c r="B143" s="180" t="s">
        <v>315</v>
      </c>
      <c r="C143" s="195" t="s">
        <v>316</v>
      </c>
      <c r="D143" s="181" t="s">
        <v>220</v>
      </c>
      <c r="E143" s="182">
        <v>4</v>
      </c>
      <c r="F143" s="183"/>
      <c r="G143" s="184">
        <f>ROUND(E143*F143,2)</f>
        <v>0</v>
      </c>
      <c r="H143" s="183"/>
      <c r="I143" s="184">
        <f>ROUND(E143*H143,2)</f>
        <v>0</v>
      </c>
      <c r="J143" s="183"/>
      <c r="K143" s="184">
        <f>ROUND(E143*J143,2)</f>
        <v>0</v>
      </c>
      <c r="L143" s="184">
        <v>21</v>
      </c>
      <c r="M143" s="184">
        <f>G143*(1+L143/100)</f>
        <v>0</v>
      </c>
      <c r="N143" s="182">
        <v>0</v>
      </c>
      <c r="O143" s="182">
        <f>ROUND(E143*N143,2)</f>
        <v>0</v>
      </c>
      <c r="P143" s="182">
        <v>2.1129999999999999E-2</v>
      </c>
      <c r="Q143" s="182">
        <f>ROUND(E143*P143,2)</f>
        <v>0.08</v>
      </c>
      <c r="R143" s="184"/>
      <c r="S143" s="184" t="s">
        <v>132</v>
      </c>
      <c r="T143" s="185" t="s">
        <v>132</v>
      </c>
      <c r="U143" s="165">
        <v>0.40300000000000002</v>
      </c>
      <c r="V143" s="165">
        <f>ROUND(E143*U143,2)</f>
        <v>1.61</v>
      </c>
      <c r="W143" s="165"/>
      <c r="X143" s="165" t="s">
        <v>145</v>
      </c>
      <c r="Y143" s="165" t="s">
        <v>134</v>
      </c>
      <c r="Z143" s="154"/>
      <c r="AA143" s="154"/>
      <c r="AB143" s="154"/>
      <c r="AC143" s="154"/>
      <c r="AD143" s="154"/>
      <c r="AE143" s="154"/>
      <c r="AF143" s="154"/>
      <c r="AG143" s="154" t="s">
        <v>146</v>
      </c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</row>
    <row r="144" spans="1:60" outlineLevel="2" x14ac:dyDescent="0.2">
      <c r="A144" s="161"/>
      <c r="B144" s="162"/>
      <c r="C144" s="196" t="s">
        <v>317</v>
      </c>
      <c r="D144" s="167"/>
      <c r="E144" s="168">
        <v>4</v>
      </c>
      <c r="F144" s="165"/>
      <c r="G144" s="165"/>
      <c r="H144" s="165"/>
      <c r="I144" s="165"/>
      <c r="J144" s="165"/>
      <c r="K144" s="165"/>
      <c r="L144" s="165"/>
      <c r="M144" s="165"/>
      <c r="N144" s="164"/>
      <c r="O144" s="164"/>
      <c r="P144" s="164"/>
      <c r="Q144" s="164"/>
      <c r="R144" s="165"/>
      <c r="S144" s="165"/>
      <c r="T144" s="165"/>
      <c r="U144" s="165"/>
      <c r="V144" s="165"/>
      <c r="W144" s="165"/>
      <c r="X144" s="165"/>
      <c r="Y144" s="165"/>
      <c r="Z144" s="154"/>
      <c r="AA144" s="154"/>
      <c r="AB144" s="154"/>
      <c r="AC144" s="154"/>
      <c r="AD144" s="154"/>
      <c r="AE144" s="154"/>
      <c r="AF144" s="154"/>
      <c r="AG144" s="154" t="s">
        <v>137</v>
      </c>
      <c r="AH144" s="154">
        <v>0</v>
      </c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  <c r="BG144" s="154"/>
      <c r="BH144" s="154"/>
    </row>
    <row r="145" spans="1:60" outlineLevel="1" x14ac:dyDescent="0.2">
      <c r="A145" s="161">
        <v>53</v>
      </c>
      <c r="B145" s="162" t="s">
        <v>318</v>
      </c>
      <c r="C145" s="200" t="s">
        <v>319</v>
      </c>
      <c r="D145" s="163" t="s">
        <v>0</v>
      </c>
      <c r="E145" s="193"/>
      <c r="F145" s="166"/>
      <c r="G145" s="165">
        <f>ROUND(E145*F145,2)</f>
        <v>0</v>
      </c>
      <c r="H145" s="166"/>
      <c r="I145" s="165">
        <f>ROUND(E145*H145,2)</f>
        <v>0</v>
      </c>
      <c r="J145" s="166"/>
      <c r="K145" s="165">
        <f>ROUND(E145*J145,2)</f>
        <v>0</v>
      </c>
      <c r="L145" s="165">
        <v>21</v>
      </c>
      <c r="M145" s="165">
        <f>G145*(1+L145/100)</f>
        <v>0</v>
      </c>
      <c r="N145" s="164">
        <v>0</v>
      </c>
      <c r="O145" s="164">
        <f>ROUND(E145*N145,2)</f>
        <v>0</v>
      </c>
      <c r="P145" s="164">
        <v>0</v>
      </c>
      <c r="Q145" s="164">
        <f>ROUND(E145*P145,2)</f>
        <v>0</v>
      </c>
      <c r="R145" s="165"/>
      <c r="S145" s="165" t="s">
        <v>132</v>
      </c>
      <c r="T145" s="165" t="s">
        <v>132</v>
      </c>
      <c r="U145" s="165">
        <v>0</v>
      </c>
      <c r="V145" s="165">
        <f>ROUND(E145*U145,2)</f>
        <v>0</v>
      </c>
      <c r="W145" s="165"/>
      <c r="X145" s="165" t="s">
        <v>276</v>
      </c>
      <c r="Y145" s="165" t="s">
        <v>134</v>
      </c>
      <c r="Z145" s="154"/>
      <c r="AA145" s="154"/>
      <c r="AB145" s="154"/>
      <c r="AC145" s="154"/>
      <c r="AD145" s="154"/>
      <c r="AE145" s="154"/>
      <c r="AF145" s="154"/>
      <c r="AG145" s="154" t="s">
        <v>277</v>
      </c>
      <c r="AH145" s="154"/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4"/>
      <c r="BH145" s="154"/>
    </row>
    <row r="146" spans="1:60" outlineLevel="1" x14ac:dyDescent="0.2">
      <c r="A146" s="161">
        <v>54</v>
      </c>
      <c r="B146" s="162" t="s">
        <v>320</v>
      </c>
      <c r="C146" s="200" t="s">
        <v>321</v>
      </c>
      <c r="D146" s="163" t="s">
        <v>0</v>
      </c>
      <c r="E146" s="193"/>
      <c r="F146" s="166"/>
      <c r="G146" s="165">
        <f>ROUND(E146*F146,2)</f>
        <v>0</v>
      </c>
      <c r="H146" s="166"/>
      <c r="I146" s="165">
        <f>ROUND(E146*H146,2)</f>
        <v>0</v>
      </c>
      <c r="J146" s="166"/>
      <c r="K146" s="165">
        <f>ROUND(E146*J146,2)</f>
        <v>0</v>
      </c>
      <c r="L146" s="165">
        <v>21</v>
      </c>
      <c r="M146" s="165">
        <f>G146*(1+L146/100)</f>
        <v>0</v>
      </c>
      <c r="N146" s="164">
        <v>0</v>
      </c>
      <c r="O146" s="164">
        <f>ROUND(E146*N146,2)</f>
        <v>0</v>
      </c>
      <c r="P146" s="164">
        <v>0</v>
      </c>
      <c r="Q146" s="164">
        <f>ROUND(E146*P146,2)</f>
        <v>0</v>
      </c>
      <c r="R146" s="165"/>
      <c r="S146" s="165" t="s">
        <v>132</v>
      </c>
      <c r="T146" s="165" t="s">
        <v>132</v>
      </c>
      <c r="U146" s="165">
        <v>0</v>
      </c>
      <c r="V146" s="165">
        <f>ROUND(E146*U146,2)</f>
        <v>0</v>
      </c>
      <c r="W146" s="165"/>
      <c r="X146" s="165" t="s">
        <v>276</v>
      </c>
      <c r="Y146" s="165" t="s">
        <v>134</v>
      </c>
      <c r="Z146" s="154"/>
      <c r="AA146" s="154"/>
      <c r="AB146" s="154"/>
      <c r="AC146" s="154"/>
      <c r="AD146" s="154"/>
      <c r="AE146" s="154"/>
      <c r="AF146" s="154"/>
      <c r="AG146" s="154" t="s">
        <v>277</v>
      </c>
      <c r="AH146" s="154"/>
      <c r="AI146" s="154"/>
      <c r="AJ146" s="154"/>
      <c r="AK146" s="154"/>
      <c r="AL146" s="154"/>
      <c r="AM146" s="154"/>
      <c r="AN146" s="154"/>
      <c r="AO146" s="154"/>
      <c r="AP146" s="154"/>
      <c r="AQ146" s="154"/>
      <c r="AR146" s="154"/>
      <c r="AS146" s="154"/>
      <c r="AT146" s="154"/>
      <c r="AU146" s="154"/>
      <c r="AV146" s="154"/>
      <c r="AW146" s="154"/>
      <c r="AX146" s="154"/>
      <c r="AY146" s="154"/>
      <c r="AZ146" s="154"/>
      <c r="BA146" s="154"/>
      <c r="BB146" s="154"/>
      <c r="BC146" s="154"/>
      <c r="BD146" s="154"/>
      <c r="BE146" s="154"/>
      <c r="BF146" s="154"/>
      <c r="BG146" s="154"/>
      <c r="BH146" s="154"/>
    </row>
    <row r="147" spans="1:60" ht="13.15" x14ac:dyDescent="0.2">
      <c r="A147" s="172" t="s">
        <v>127</v>
      </c>
      <c r="B147" s="173" t="s">
        <v>95</v>
      </c>
      <c r="C147" s="194" t="s">
        <v>96</v>
      </c>
      <c r="D147" s="174"/>
      <c r="E147" s="175"/>
      <c r="F147" s="176"/>
      <c r="G147" s="176">
        <f>SUMIF(AG148:AG148,"&lt;&gt;NOR",G148:G148)</f>
        <v>0</v>
      </c>
      <c r="H147" s="176"/>
      <c r="I147" s="176">
        <f>SUM(I148:I148)</f>
        <v>0</v>
      </c>
      <c r="J147" s="176"/>
      <c r="K147" s="176">
        <f>SUM(K148:K148)</f>
        <v>0</v>
      </c>
      <c r="L147" s="176"/>
      <c r="M147" s="176">
        <f>SUM(M148:M148)</f>
        <v>0</v>
      </c>
      <c r="N147" s="175"/>
      <c r="O147" s="175">
        <f>SUM(O148:O148)</f>
        <v>0.02</v>
      </c>
      <c r="P147" s="175"/>
      <c r="Q147" s="175">
        <f>SUM(Q148:Q148)</f>
        <v>0</v>
      </c>
      <c r="R147" s="176"/>
      <c r="S147" s="176"/>
      <c r="T147" s="177"/>
      <c r="U147" s="171"/>
      <c r="V147" s="171">
        <f>SUM(V148:V148)</f>
        <v>0.68</v>
      </c>
      <c r="W147" s="171"/>
      <c r="X147" s="171"/>
      <c r="Y147" s="171"/>
      <c r="AG147" t="s">
        <v>128</v>
      </c>
    </row>
    <row r="148" spans="1:60" ht="21.3" outlineLevel="1" x14ac:dyDescent="0.2">
      <c r="A148" s="186">
        <v>55</v>
      </c>
      <c r="B148" s="187" t="s">
        <v>322</v>
      </c>
      <c r="C148" s="197" t="s">
        <v>323</v>
      </c>
      <c r="D148" s="188" t="s">
        <v>140</v>
      </c>
      <c r="E148" s="189">
        <v>50</v>
      </c>
      <c r="F148" s="190"/>
      <c r="G148" s="191">
        <f>ROUND(E148*F148,2)</f>
        <v>0</v>
      </c>
      <c r="H148" s="190"/>
      <c r="I148" s="191">
        <f>ROUND(E148*H148,2)</f>
        <v>0</v>
      </c>
      <c r="J148" s="190"/>
      <c r="K148" s="191">
        <f>ROUND(E148*J148,2)</f>
        <v>0</v>
      </c>
      <c r="L148" s="191">
        <v>21</v>
      </c>
      <c r="M148" s="191">
        <f>G148*(1+L148/100)</f>
        <v>0</v>
      </c>
      <c r="N148" s="189">
        <v>3.5E-4</v>
      </c>
      <c r="O148" s="189">
        <f>ROUND(E148*N148,2)</f>
        <v>0.02</v>
      </c>
      <c r="P148" s="189">
        <v>0</v>
      </c>
      <c r="Q148" s="189">
        <f>ROUND(E148*P148,2)</f>
        <v>0</v>
      </c>
      <c r="R148" s="191"/>
      <c r="S148" s="191" t="s">
        <v>132</v>
      </c>
      <c r="T148" s="192" t="s">
        <v>132</v>
      </c>
      <c r="U148" s="165">
        <v>1.35E-2</v>
      </c>
      <c r="V148" s="165">
        <f>ROUND(E148*U148,2)</f>
        <v>0.68</v>
      </c>
      <c r="W148" s="165"/>
      <c r="X148" s="165" t="s">
        <v>145</v>
      </c>
      <c r="Y148" s="165" t="s">
        <v>134</v>
      </c>
      <c r="Z148" s="154"/>
      <c r="AA148" s="154"/>
      <c r="AB148" s="154"/>
      <c r="AC148" s="154"/>
      <c r="AD148" s="154"/>
      <c r="AE148" s="154"/>
      <c r="AF148" s="154"/>
      <c r="AG148" s="154" t="s">
        <v>146</v>
      </c>
      <c r="AH148" s="154"/>
      <c r="AI148" s="154"/>
      <c r="AJ148" s="154"/>
      <c r="AK148" s="154"/>
      <c r="AL148" s="154"/>
      <c r="AM148" s="154"/>
      <c r="AN148" s="154"/>
      <c r="AO148" s="154"/>
      <c r="AP148" s="154"/>
      <c r="AQ148" s="154"/>
      <c r="AR148" s="154"/>
      <c r="AS148" s="154"/>
      <c r="AT148" s="154"/>
      <c r="AU148" s="154"/>
      <c r="AV148" s="154"/>
      <c r="AW148" s="154"/>
      <c r="AX148" s="154"/>
      <c r="AY148" s="154"/>
      <c r="AZ148" s="154"/>
      <c r="BA148" s="154"/>
      <c r="BB148" s="154"/>
      <c r="BC148" s="154"/>
      <c r="BD148" s="154"/>
      <c r="BE148" s="154"/>
      <c r="BF148" s="154"/>
      <c r="BG148" s="154"/>
      <c r="BH148" s="154"/>
    </row>
    <row r="149" spans="1:60" ht="13.15" x14ac:dyDescent="0.2">
      <c r="A149" s="172" t="s">
        <v>127</v>
      </c>
      <c r="B149" s="173" t="s">
        <v>97</v>
      </c>
      <c r="C149" s="194" t="s">
        <v>86</v>
      </c>
      <c r="D149" s="174"/>
      <c r="E149" s="175"/>
      <c r="F149" s="176"/>
      <c r="G149" s="176">
        <f>SUMIF(AG150:AG156,"&lt;&gt;NOR",G150:G156)</f>
        <v>0</v>
      </c>
      <c r="H149" s="176"/>
      <c r="I149" s="176">
        <f>SUM(I150:I156)</f>
        <v>0</v>
      </c>
      <c r="J149" s="176"/>
      <c r="K149" s="176">
        <f>SUM(K150:K156)</f>
        <v>0</v>
      </c>
      <c r="L149" s="176"/>
      <c r="M149" s="176">
        <f>SUM(M150:M156)</f>
        <v>0</v>
      </c>
      <c r="N149" s="175"/>
      <c r="O149" s="175">
        <f>SUM(O150:O156)</f>
        <v>0</v>
      </c>
      <c r="P149" s="175"/>
      <c r="Q149" s="175">
        <f>SUM(Q150:Q156)</f>
        <v>0</v>
      </c>
      <c r="R149" s="176"/>
      <c r="S149" s="176"/>
      <c r="T149" s="177"/>
      <c r="U149" s="171"/>
      <c r="V149" s="171">
        <f>SUM(V150:V156)</f>
        <v>5.169999999999999</v>
      </c>
      <c r="W149" s="171"/>
      <c r="X149" s="171"/>
      <c r="Y149" s="171"/>
      <c r="AG149" t="s">
        <v>128</v>
      </c>
    </row>
    <row r="150" spans="1:60" outlineLevel="1" x14ac:dyDescent="0.2">
      <c r="A150" s="186">
        <v>56</v>
      </c>
      <c r="B150" s="187" t="s">
        <v>324</v>
      </c>
      <c r="C150" s="197" t="s">
        <v>325</v>
      </c>
      <c r="D150" s="188" t="s">
        <v>175</v>
      </c>
      <c r="E150" s="189">
        <v>1.3156000000000001</v>
      </c>
      <c r="F150" s="190"/>
      <c r="G150" s="191">
        <f>ROUND(E150*F150,2)</f>
        <v>0</v>
      </c>
      <c r="H150" s="190"/>
      <c r="I150" s="191">
        <f>ROUND(E150*H150,2)</f>
        <v>0</v>
      </c>
      <c r="J150" s="190"/>
      <c r="K150" s="191">
        <f>ROUND(E150*J150,2)</f>
        <v>0</v>
      </c>
      <c r="L150" s="191">
        <v>21</v>
      </c>
      <c r="M150" s="191">
        <f>G150*(1+L150/100)</f>
        <v>0</v>
      </c>
      <c r="N150" s="189">
        <v>0</v>
      </c>
      <c r="O150" s="189">
        <f>ROUND(E150*N150,2)</f>
        <v>0</v>
      </c>
      <c r="P150" s="189">
        <v>0</v>
      </c>
      <c r="Q150" s="189">
        <f>ROUND(E150*P150,2)</f>
        <v>0</v>
      </c>
      <c r="R150" s="191"/>
      <c r="S150" s="191" t="s">
        <v>132</v>
      </c>
      <c r="T150" s="192" t="s">
        <v>132</v>
      </c>
      <c r="U150" s="165">
        <v>1.8160000000000001</v>
      </c>
      <c r="V150" s="165">
        <f>ROUND(E150*U150,2)</f>
        <v>2.39</v>
      </c>
      <c r="W150" s="165"/>
      <c r="X150" s="165" t="s">
        <v>326</v>
      </c>
      <c r="Y150" s="165" t="s">
        <v>134</v>
      </c>
      <c r="Z150" s="154"/>
      <c r="AA150" s="154"/>
      <c r="AB150" s="154"/>
      <c r="AC150" s="154"/>
      <c r="AD150" s="154"/>
      <c r="AE150" s="154"/>
      <c r="AF150" s="154"/>
      <c r="AG150" s="154" t="s">
        <v>327</v>
      </c>
      <c r="AH150" s="154"/>
      <c r="AI150" s="154"/>
      <c r="AJ150" s="154"/>
      <c r="AK150" s="154"/>
      <c r="AL150" s="154"/>
      <c r="AM150" s="154"/>
      <c r="AN150" s="154"/>
      <c r="AO150" s="154"/>
      <c r="AP150" s="154"/>
      <c r="AQ150" s="154"/>
      <c r="AR150" s="154"/>
      <c r="AS150" s="154"/>
      <c r="AT150" s="154"/>
      <c r="AU150" s="154"/>
      <c r="AV150" s="154"/>
      <c r="AW150" s="154"/>
      <c r="AX150" s="154"/>
      <c r="AY150" s="154"/>
      <c r="AZ150" s="154"/>
      <c r="BA150" s="154"/>
      <c r="BB150" s="154"/>
      <c r="BC150" s="154"/>
      <c r="BD150" s="154"/>
      <c r="BE150" s="154"/>
      <c r="BF150" s="154"/>
      <c r="BG150" s="154"/>
      <c r="BH150" s="154"/>
    </row>
    <row r="151" spans="1:60" outlineLevel="1" x14ac:dyDescent="0.2">
      <c r="A151" s="186">
        <v>57</v>
      </c>
      <c r="B151" s="187" t="s">
        <v>328</v>
      </c>
      <c r="C151" s="197" t="s">
        <v>329</v>
      </c>
      <c r="D151" s="188" t="s">
        <v>175</v>
      </c>
      <c r="E151" s="189">
        <v>1.32</v>
      </c>
      <c r="F151" s="190"/>
      <c r="G151" s="191">
        <f>ROUND(E151*F151,2)</f>
        <v>0</v>
      </c>
      <c r="H151" s="190"/>
      <c r="I151" s="191">
        <f>ROUND(E151*H151,2)</f>
        <v>0</v>
      </c>
      <c r="J151" s="190"/>
      <c r="K151" s="191">
        <f>ROUND(E151*J151,2)</f>
        <v>0</v>
      </c>
      <c r="L151" s="191">
        <v>21</v>
      </c>
      <c r="M151" s="191">
        <f>G151*(1+L151/100)</f>
        <v>0</v>
      </c>
      <c r="N151" s="189">
        <v>0</v>
      </c>
      <c r="O151" s="189">
        <f>ROUND(E151*N151,2)</f>
        <v>0</v>
      </c>
      <c r="P151" s="189">
        <v>0</v>
      </c>
      <c r="Q151" s="189">
        <f>ROUND(E151*P151,2)</f>
        <v>0</v>
      </c>
      <c r="R151" s="191"/>
      <c r="S151" s="191" t="s">
        <v>132</v>
      </c>
      <c r="T151" s="192" t="s">
        <v>132</v>
      </c>
      <c r="U151" s="165">
        <v>0.83199999999999996</v>
      </c>
      <c r="V151" s="165">
        <f>ROUND(E151*U151,2)</f>
        <v>1.1000000000000001</v>
      </c>
      <c r="W151" s="165"/>
      <c r="X151" s="165" t="s">
        <v>145</v>
      </c>
      <c r="Y151" s="165" t="s">
        <v>134</v>
      </c>
      <c r="Z151" s="154"/>
      <c r="AA151" s="154"/>
      <c r="AB151" s="154"/>
      <c r="AC151" s="154"/>
      <c r="AD151" s="154"/>
      <c r="AE151" s="154"/>
      <c r="AF151" s="154"/>
      <c r="AG151" s="154" t="s">
        <v>146</v>
      </c>
      <c r="AH151" s="154"/>
      <c r="AI151" s="154"/>
      <c r="AJ151" s="154"/>
      <c r="AK151" s="154"/>
      <c r="AL151" s="154"/>
      <c r="AM151" s="154"/>
      <c r="AN151" s="154"/>
      <c r="AO151" s="154"/>
      <c r="AP151" s="154"/>
      <c r="AQ151" s="154"/>
      <c r="AR151" s="154"/>
      <c r="AS151" s="154"/>
      <c r="AT151" s="154"/>
      <c r="AU151" s="154"/>
      <c r="AV151" s="154"/>
      <c r="AW151" s="154"/>
      <c r="AX151" s="154"/>
      <c r="AY151" s="154"/>
      <c r="AZ151" s="154"/>
      <c r="BA151" s="154"/>
      <c r="BB151" s="154"/>
      <c r="BC151" s="154"/>
      <c r="BD151" s="154"/>
      <c r="BE151" s="154"/>
      <c r="BF151" s="154"/>
      <c r="BG151" s="154"/>
      <c r="BH151" s="154"/>
    </row>
    <row r="152" spans="1:60" outlineLevel="1" x14ac:dyDescent="0.2">
      <c r="A152" s="179">
        <v>58</v>
      </c>
      <c r="B152" s="180" t="s">
        <v>330</v>
      </c>
      <c r="C152" s="195" t="s">
        <v>331</v>
      </c>
      <c r="D152" s="181" t="s">
        <v>175</v>
      </c>
      <c r="E152" s="182">
        <v>6.6</v>
      </c>
      <c r="F152" s="183"/>
      <c r="G152" s="184">
        <f>ROUND(E152*F152,2)</f>
        <v>0</v>
      </c>
      <c r="H152" s="183"/>
      <c r="I152" s="184">
        <f>ROUND(E152*H152,2)</f>
        <v>0</v>
      </c>
      <c r="J152" s="183"/>
      <c r="K152" s="184">
        <f>ROUND(E152*J152,2)</f>
        <v>0</v>
      </c>
      <c r="L152" s="184">
        <v>21</v>
      </c>
      <c r="M152" s="184">
        <f>G152*(1+L152/100)</f>
        <v>0</v>
      </c>
      <c r="N152" s="182">
        <v>0</v>
      </c>
      <c r="O152" s="182">
        <f>ROUND(E152*N152,2)</f>
        <v>0</v>
      </c>
      <c r="P152" s="182">
        <v>0</v>
      </c>
      <c r="Q152" s="182">
        <f>ROUND(E152*P152,2)</f>
        <v>0</v>
      </c>
      <c r="R152" s="184"/>
      <c r="S152" s="184" t="s">
        <v>132</v>
      </c>
      <c r="T152" s="185" t="s">
        <v>132</v>
      </c>
      <c r="U152" s="165">
        <v>0.105</v>
      </c>
      <c r="V152" s="165">
        <f>ROUND(E152*U152,2)</f>
        <v>0.69</v>
      </c>
      <c r="W152" s="165"/>
      <c r="X152" s="165" t="s">
        <v>145</v>
      </c>
      <c r="Y152" s="165" t="s">
        <v>134</v>
      </c>
      <c r="Z152" s="154"/>
      <c r="AA152" s="154"/>
      <c r="AB152" s="154"/>
      <c r="AC152" s="154"/>
      <c r="AD152" s="154"/>
      <c r="AE152" s="154"/>
      <c r="AF152" s="154"/>
      <c r="AG152" s="154" t="s">
        <v>146</v>
      </c>
      <c r="AH152" s="154"/>
      <c r="AI152" s="154"/>
      <c r="AJ152" s="154"/>
      <c r="AK152" s="154"/>
      <c r="AL152" s="154"/>
      <c r="AM152" s="154"/>
      <c r="AN152" s="154"/>
      <c r="AO152" s="154"/>
      <c r="AP152" s="154"/>
      <c r="AQ152" s="154"/>
      <c r="AR152" s="154"/>
      <c r="AS152" s="154"/>
      <c r="AT152" s="154"/>
      <c r="AU152" s="154"/>
      <c r="AV152" s="154"/>
      <c r="AW152" s="154"/>
      <c r="AX152" s="154"/>
      <c r="AY152" s="154"/>
      <c r="AZ152" s="154"/>
      <c r="BA152" s="154"/>
      <c r="BB152" s="154"/>
      <c r="BC152" s="154"/>
      <c r="BD152" s="154"/>
      <c r="BE152" s="154"/>
      <c r="BF152" s="154"/>
      <c r="BG152" s="154"/>
      <c r="BH152" s="154"/>
    </row>
    <row r="153" spans="1:60" outlineLevel="2" x14ac:dyDescent="0.2">
      <c r="A153" s="161"/>
      <c r="B153" s="162"/>
      <c r="C153" s="196" t="s">
        <v>332</v>
      </c>
      <c r="D153" s="167"/>
      <c r="E153" s="168">
        <v>6.6</v>
      </c>
      <c r="F153" s="165"/>
      <c r="G153" s="165"/>
      <c r="H153" s="165"/>
      <c r="I153" s="165"/>
      <c r="J153" s="165"/>
      <c r="K153" s="165"/>
      <c r="L153" s="165"/>
      <c r="M153" s="165"/>
      <c r="N153" s="164"/>
      <c r="O153" s="164"/>
      <c r="P153" s="164"/>
      <c r="Q153" s="164"/>
      <c r="R153" s="165"/>
      <c r="S153" s="165"/>
      <c r="T153" s="165"/>
      <c r="U153" s="165"/>
      <c r="V153" s="165"/>
      <c r="W153" s="165"/>
      <c r="X153" s="165"/>
      <c r="Y153" s="165"/>
      <c r="Z153" s="154"/>
      <c r="AA153" s="154"/>
      <c r="AB153" s="154"/>
      <c r="AC153" s="154"/>
      <c r="AD153" s="154"/>
      <c r="AE153" s="154"/>
      <c r="AF153" s="154"/>
      <c r="AG153" s="154" t="s">
        <v>137</v>
      </c>
      <c r="AH153" s="154">
        <v>0</v>
      </c>
      <c r="AI153" s="154"/>
      <c r="AJ153" s="154"/>
      <c r="AK153" s="154"/>
      <c r="AL153" s="154"/>
      <c r="AM153" s="154"/>
      <c r="AN153" s="154"/>
      <c r="AO153" s="154"/>
      <c r="AP153" s="154"/>
      <c r="AQ153" s="154"/>
      <c r="AR153" s="154"/>
      <c r="AS153" s="154"/>
      <c r="AT153" s="154"/>
      <c r="AU153" s="154"/>
      <c r="AV153" s="154"/>
      <c r="AW153" s="154"/>
      <c r="AX153" s="154"/>
      <c r="AY153" s="154"/>
      <c r="AZ153" s="154"/>
      <c r="BA153" s="154"/>
      <c r="BB153" s="154"/>
      <c r="BC153" s="154"/>
      <c r="BD153" s="154"/>
      <c r="BE153" s="154"/>
      <c r="BF153" s="154"/>
      <c r="BG153" s="154"/>
      <c r="BH153" s="154"/>
    </row>
    <row r="154" spans="1:60" outlineLevel="1" x14ac:dyDescent="0.2">
      <c r="A154" s="186">
        <v>59</v>
      </c>
      <c r="B154" s="187" t="s">
        <v>333</v>
      </c>
      <c r="C154" s="197" t="s">
        <v>334</v>
      </c>
      <c r="D154" s="188" t="s">
        <v>175</v>
      </c>
      <c r="E154" s="189">
        <v>1.3156000000000001</v>
      </c>
      <c r="F154" s="190"/>
      <c r="G154" s="191">
        <f>ROUND(E154*F154,2)</f>
        <v>0</v>
      </c>
      <c r="H154" s="190"/>
      <c r="I154" s="191">
        <f>ROUND(E154*H154,2)</f>
        <v>0</v>
      </c>
      <c r="J154" s="190"/>
      <c r="K154" s="191">
        <f>ROUND(E154*J154,2)</f>
        <v>0</v>
      </c>
      <c r="L154" s="191">
        <v>21</v>
      </c>
      <c r="M154" s="191">
        <f>G154*(1+L154/100)</f>
        <v>0</v>
      </c>
      <c r="N154" s="189">
        <v>0</v>
      </c>
      <c r="O154" s="189">
        <f>ROUND(E154*N154,2)</f>
        <v>0</v>
      </c>
      <c r="P154" s="189">
        <v>0</v>
      </c>
      <c r="Q154" s="189">
        <f>ROUND(E154*P154,2)</f>
        <v>0</v>
      </c>
      <c r="R154" s="191"/>
      <c r="S154" s="191" t="s">
        <v>132</v>
      </c>
      <c r="T154" s="192" t="s">
        <v>132</v>
      </c>
      <c r="U154" s="165">
        <v>0.26500000000000001</v>
      </c>
      <c r="V154" s="165">
        <f>ROUND(E154*U154,2)</f>
        <v>0.35</v>
      </c>
      <c r="W154" s="165"/>
      <c r="X154" s="165"/>
      <c r="Y154" s="165" t="s">
        <v>134</v>
      </c>
      <c r="Z154" s="154"/>
      <c r="AA154" s="154"/>
      <c r="AB154" s="154"/>
      <c r="AC154" s="154"/>
      <c r="AD154" s="154"/>
      <c r="AE154" s="154"/>
      <c r="AF154" s="154"/>
      <c r="AG154" s="154" t="s">
        <v>327</v>
      </c>
      <c r="AH154" s="154"/>
      <c r="AI154" s="154"/>
      <c r="AJ154" s="154"/>
      <c r="AK154" s="154"/>
      <c r="AL154" s="154"/>
      <c r="AM154" s="154"/>
      <c r="AN154" s="154"/>
      <c r="AO154" s="154"/>
      <c r="AP154" s="154"/>
      <c r="AQ154" s="154"/>
      <c r="AR154" s="154"/>
      <c r="AS154" s="154"/>
      <c r="AT154" s="154"/>
      <c r="AU154" s="154"/>
      <c r="AV154" s="154"/>
      <c r="AW154" s="154"/>
      <c r="AX154" s="154"/>
      <c r="AY154" s="154"/>
      <c r="AZ154" s="154"/>
      <c r="BA154" s="154"/>
      <c r="BB154" s="154"/>
      <c r="BC154" s="154"/>
      <c r="BD154" s="154"/>
      <c r="BE154" s="154"/>
      <c r="BF154" s="154"/>
      <c r="BG154" s="154"/>
      <c r="BH154" s="154"/>
    </row>
    <row r="155" spans="1:60" outlineLevel="1" x14ac:dyDescent="0.2">
      <c r="A155" s="186">
        <v>60</v>
      </c>
      <c r="B155" s="187" t="s">
        <v>335</v>
      </c>
      <c r="C155" s="197" t="s">
        <v>336</v>
      </c>
      <c r="D155" s="188" t="s">
        <v>175</v>
      </c>
      <c r="E155" s="189">
        <v>1.3156000000000001</v>
      </c>
      <c r="F155" s="190"/>
      <c r="G155" s="191">
        <f>ROUND(E155*F155,2)</f>
        <v>0</v>
      </c>
      <c r="H155" s="190"/>
      <c r="I155" s="191">
        <f>ROUND(E155*H155,2)</f>
        <v>0</v>
      </c>
      <c r="J155" s="190"/>
      <c r="K155" s="191">
        <f>ROUND(E155*J155,2)</f>
        <v>0</v>
      </c>
      <c r="L155" s="191">
        <v>21</v>
      </c>
      <c r="M155" s="191">
        <f>G155*(1+L155/100)</f>
        <v>0</v>
      </c>
      <c r="N155" s="189">
        <v>0</v>
      </c>
      <c r="O155" s="189">
        <f>ROUND(E155*N155,2)</f>
        <v>0</v>
      </c>
      <c r="P155" s="189">
        <v>0</v>
      </c>
      <c r="Q155" s="189">
        <f>ROUND(E155*P155,2)</f>
        <v>0</v>
      </c>
      <c r="R155" s="191"/>
      <c r="S155" s="191" t="s">
        <v>132</v>
      </c>
      <c r="T155" s="192" t="s">
        <v>132</v>
      </c>
      <c r="U155" s="165">
        <v>0.49</v>
      </c>
      <c r="V155" s="165">
        <f>ROUND(E155*U155,2)</f>
        <v>0.64</v>
      </c>
      <c r="W155" s="165"/>
      <c r="X155" s="165" t="s">
        <v>326</v>
      </c>
      <c r="Y155" s="165" t="s">
        <v>134</v>
      </c>
      <c r="Z155" s="154"/>
      <c r="AA155" s="154"/>
      <c r="AB155" s="154"/>
      <c r="AC155" s="154"/>
      <c r="AD155" s="154"/>
      <c r="AE155" s="154"/>
      <c r="AF155" s="154"/>
      <c r="AG155" s="154" t="s">
        <v>327</v>
      </c>
      <c r="AH155" s="154"/>
      <c r="AI155" s="154"/>
      <c r="AJ155" s="154"/>
      <c r="AK155" s="154"/>
      <c r="AL155" s="154"/>
      <c r="AM155" s="154"/>
      <c r="AN155" s="154"/>
      <c r="AO155" s="154"/>
      <c r="AP155" s="154"/>
      <c r="AQ155" s="154"/>
      <c r="AR155" s="154"/>
      <c r="AS155" s="154"/>
      <c r="AT155" s="154"/>
      <c r="AU155" s="154"/>
      <c r="AV155" s="154"/>
      <c r="AW155" s="154"/>
      <c r="AX155" s="154"/>
      <c r="AY155" s="154"/>
      <c r="AZ155" s="154"/>
      <c r="BA155" s="154"/>
      <c r="BB155" s="154"/>
      <c r="BC155" s="154"/>
      <c r="BD155" s="154"/>
      <c r="BE155" s="154"/>
      <c r="BF155" s="154"/>
      <c r="BG155" s="154"/>
      <c r="BH155" s="154"/>
    </row>
    <row r="156" spans="1:60" ht="21.3" outlineLevel="1" x14ac:dyDescent="0.2">
      <c r="A156" s="186">
        <v>61</v>
      </c>
      <c r="B156" s="187" t="s">
        <v>337</v>
      </c>
      <c r="C156" s="197" t="s">
        <v>338</v>
      </c>
      <c r="D156" s="188" t="s">
        <v>175</v>
      </c>
      <c r="E156" s="189">
        <v>1.3156000000000001</v>
      </c>
      <c r="F156" s="190"/>
      <c r="G156" s="191">
        <f>ROUND(E156*F156,2)</f>
        <v>0</v>
      </c>
      <c r="H156" s="190"/>
      <c r="I156" s="191">
        <f>ROUND(E156*H156,2)</f>
        <v>0</v>
      </c>
      <c r="J156" s="190"/>
      <c r="K156" s="191">
        <f>ROUND(E156*J156,2)</f>
        <v>0</v>
      </c>
      <c r="L156" s="191">
        <v>21</v>
      </c>
      <c r="M156" s="191">
        <f>G156*(1+L156/100)</f>
        <v>0</v>
      </c>
      <c r="N156" s="189">
        <v>0</v>
      </c>
      <c r="O156" s="189">
        <f>ROUND(E156*N156,2)</f>
        <v>0</v>
      </c>
      <c r="P156" s="189">
        <v>0</v>
      </c>
      <c r="Q156" s="189">
        <f>ROUND(E156*P156,2)</f>
        <v>0</v>
      </c>
      <c r="R156" s="191"/>
      <c r="S156" s="191" t="s">
        <v>132</v>
      </c>
      <c r="T156" s="192" t="s">
        <v>132</v>
      </c>
      <c r="U156" s="165">
        <v>0</v>
      </c>
      <c r="V156" s="165">
        <f>ROUND(E156*U156,2)</f>
        <v>0</v>
      </c>
      <c r="W156" s="165"/>
      <c r="X156" s="165"/>
      <c r="Y156" s="165" t="s">
        <v>134</v>
      </c>
      <c r="Z156" s="154"/>
      <c r="AA156" s="154"/>
      <c r="AB156" s="154"/>
      <c r="AC156" s="154"/>
      <c r="AD156" s="154"/>
      <c r="AE156" s="154"/>
      <c r="AF156" s="154"/>
      <c r="AG156" s="154" t="s">
        <v>327</v>
      </c>
      <c r="AH156" s="154"/>
      <c r="AI156" s="154"/>
      <c r="AJ156" s="154"/>
      <c r="AK156" s="154"/>
      <c r="AL156" s="154"/>
      <c r="AM156" s="154"/>
      <c r="AN156" s="154"/>
      <c r="AO156" s="154"/>
      <c r="AP156" s="154"/>
      <c r="AQ156" s="154"/>
      <c r="AR156" s="154"/>
      <c r="AS156" s="154"/>
      <c r="AT156" s="154"/>
      <c r="AU156" s="154"/>
      <c r="AV156" s="154"/>
      <c r="AW156" s="154"/>
      <c r="AX156" s="154"/>
      <c r="AY156" s="154"/>
      <c r="AZ156" s="154"/>
      <c r="BA156" s="154"/>
      <c r="BB156" s="154"/>
      <c r="BC156" s="154"/>
      <c r="BD156" s="154"/>
      <c r="BE156" s="154"/>
      <c r="BF156" s="154"/>
      <c r="BG156" s="154"/>
      <c r="BH156" s="154"/>
    </row>
    <row r="157" spans="1:60" ht="13.15" x14ac:dyDescent="0.2">
      <c r="A157" s="172" t="s">
        <v>127</v>
      </c>
      <c r="B157" s="173" t="s">
        <v>99</v>
      </c>
      <c r="C157" s="194" t="s">
        <v>29</v>
      </c>
      <c r="D157" s="174"/>
      <c r="E157" s="175"/>
      <c r="F157" s="176"/>
      <c r="G157" s="176">
        <f>SUMIF(AG158:AG162,"&lt;&gt;NOR",G158:G162)</f>
        <v>0</v>
      </c>
      <c r="H157" s="176"/>
      <c r="I157" s="176">
        <f>SUM(I158:I162)</f>
        <v>0</v>
      </c>
      <c r="J157" s="176"/>
      <c r="K157" s="176">
        <f>SUM(K158:K162)</f>
        <v>0</v>
      </c>
      <c r="L157" s="176"/>
      <c r="M157" s="176">
        <f>SUM(M158:M162)</f>
        <v>0</v>
      </c>
      <c r="N157" s="175"/>
      <c r="O157" s="175">
        <f>SUM(O158:O162)</f>
        <v>0</v>
      </c>
      <c r="P157" s="175"/>
      <c r="Q157" s="175">
        <f>SUM(Q158:Q162)</f>
        <v>0</v>
      </c>
      <c r="R157" s="176"/>
      <c r="S157" s="176"/>
      <c r="T157" s="177"/>
      <c r="U157" s="171"/>
      <c r="V157" s="171">
        <f>SUM(V158:V162)</f>
        <v>0</v>
      </c>
      <c r="W157" s="171"/>
      <c r="X157" s="171"/>
      <c r="Y157" s="171"/>
      <c r="AG157" t="s">
        <v>128</v>
      </c>
    </row>
    <row r="158" spans="1:60" outlineLevel="1" x14ac:dyDescent="0.2">
      <c r="A158" s="186">
        <v>62</v>
      </c>
      <c r="B158" s="187" t="s">
        <v>339</v>
      </c>
      <c r="C158" s="197" t="s">
        <v>340</v>
      </c>
      <c r="D158" s="188" t="s">
        <v>341</v>
      </c>
      <c r="E158" s="189">
        <v>1</v>
      </c>
      <c r="F158" s="190"/>
      <c r="G158" s="191">
        <f>ROUND(E158*F158,2)</f>
        <v>0</v>
      </c>
      <c r="H158" s="190"/>
      <c r="I158" s="191">
        <f>ROUND(E158*H158,2)</f>
        <v>0</v>
      </c>
      <c r="J158" s="190"/>
      <c r="K158" s="191">
        <f>ROUND(E158*J158,2)</f>
        <v>0</v>
      </c>
      <c r="L158" s="191">
        <v>21</v>
      </c>
      <c r="M158" s="191">
        <f>G158*(1+L158/100)</f>
        <v>0</v>
      </c>
      <c r="N158" s="189">
        <v>0</v>
      </c>
      <c r="O158" s="189">
        <f>ROUND(E158*N158,2)</f>
        <v>0</v>
      </c>
      <c r="P158" s="189">
        <v>0</v>
      </c>
      <c r="Q158" s="189">
        <f>ROUND(E158*P158,2)</f>
        <v>0</v>
      </c>
      <c r="R158" s="191"/>
      <c r="S158" s="191" t="s">
        <v>132</v>
      </c>
      <c r="T158" s="192" t="s">
        <v>228</v>
      </c>
      <c r="U158" s="165">
        <v>0</v>
      </c>
      <c r="V158" s="165">
        <f>ROUND(E158*U158,2)</f>
        <v>0</v>
      </c>
      <c r="W158" s="165"/>
      <c r="X158" s="165" t="s">
        <v>342</v>
      </c>
      <c r="Y158" s="165" t="s">
        <v>134</v>
      </c>
      <c r="Z158" s="154"/>
      <c r="AA158" s="154"/>
      <c r="AB158" s="154"/>
      <c r="AC158" s="154"/>
      <c r="AD158" s="154"/>
      <c r="AE158" s="154"/>
      <c r="AF158" s="154"/>
      <c r="AG158" s="154" t="s">
        <v>343</v>
      </c>
      <c r="AH158" s="154"/>
      <c r="AI158" s="154"/>
      <c r="AJ158" s="154"/>
      <c r="AK158" s="154"/>
      <c r="AL158" s="154"/>
      <c r="AM158" s="154"/>
      <c r="AN158" s="154"/>
      <c r="AO158" s="154"/>
      <c r="AP158" s="154"/>
      <c r="AQ158" s="154"/>
      <c r="AR158" s="154"/>
      <c r="AS158" s="154"/>
      <c r="AT158" s="154"/>
      <c r="AU158" s="154"/>
      <c r="AV158" s="154"/>
      <c r="AW158" s="154"/>
      <c r="AX158" s="154"/>
      <c r="AY158" s="154"/>
      <c r="AZ158" s="154"/>
      <c r="BA158" s="154"/>
      <c r="BB158" s="154"/>
      <c r="BC158" s="154"/>
      <c r="BD158" s="154"/>
      <c r="BE158" s="154"/>
      <c r="BF158" s="154"/>
      <c r="BG158" s="154"/>
      <c r="BH158" s="154"/>
    </row>
    <row r="159" spans="1:60" outlineLevel="1" x14ac:dyDescent="0.2">
      <c r="A159" s="179">
        <v>63</v>
      </c>
      <c r="B159" s="180" t="s">
        <v>344</v>
      </c>
      <c r="C159" s="195" t="s">
        <v>345</v>
      </c>
      <c r="D159" s="181" t="s">
        <v>346</v>
      </c>
      <c r="E159" s="182">
        <v>160</v>
      </c>
      <c r="F159" s="183"/>
      <c r="G159" s="184">
        <f>ROUND(E159*F159,2)</f>
        <v>0</v>
      </c>
      <c r="H159" s="183"/>
      <c r="I159" s="184">
        <f>ROUND(E159*H159,2)</f>
        <v>0</v>
      </c>
      <c r="J159" s="183"/>
      <c r="K159" s="184">
        <f>ROUND(E159*J159,2)</f>
        <v>0</v>
      </c>
      <c r="L159" s="184">
        <v>21</v>
      </c>
      <c r="M159" s="184">
        <f>G159*(1+L159/100)</f>
        <v>0</v>
      </c>
      <c r="N159" s="182">
        <v>0</v>
      </c>
      <c r="O159" s="182">
        <f>ROUND(E159*N159,2)</f>
        <v>0</v>
      </c>
      <c r="P159" s="182">
        <v>0</v>
      </c>
      <c r="Q159" s="182">
        <f>ROUND(E159*P159,2)</f>
        <v>0</v>
      </c>
      <c r="R159" s="184"/>
      <c r="S159" s="184" t="s">
        <v>227</v>
      </c>
      <c r="T159" s="185" t="s">
        <v>228</v>
      </c>
      <c r="U159" s="165">
        <v>0</v>
      </c>
      <c r="V159" s="165">
        <f>ROUND(E159*U159,2)</f>
        <v>0</v>
      </c>
      <c r="W159" s="165"/>
      <c r="X159" s="165" t="s">
        <v>342</v>
      </c>
      <c r="Y159" s="165" t="s">
        <v>134</v>
      </c>
      <c r="Z159" s="154"/>
      <c r="AA159" s="154"/>
      <c r="AB159" s="154"/>
      <c r="AC159" s="154"/>
      <c r="AD159" s="154"/>
      <c r="AE159" s="154"/>
      <c r="AF159" s="154"/>
      <c r="AG159" s="154" t="s">
        <v>343</v>
      </c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54"/>
      <c r="BH159" s="154"/>
    </row>
    <row r="160" spans="1:60" outlineLevel="2" x14ac:dyDescent="0.2">
      <c r="A160" s="161"/>
      <c r="B160" s="162"/>
      <c r="C160" s="196" t="s">
        <v>347</v>
      </c>
      <c r="D160" s="167"/>
      <c r="E160" s="168">
        <v>160</v>
      </c>
      <c r="F160" s="165"/>
      <c r="G160" s="165"/>
      <c r="H160" s="165"/>
      <c r="I160" s="165"/>
      <c r="J160" s="165"/>
      <c r="K160" s="165"/>
      <c r="L160" s="165"/>
      <c r="M160" s="165"/>
      <c r="N160" s="164"/>
      <c r="O160" s="164"/>
      <c r="P160" s="164"/>
      <c r="Q160" s="164"/>
      <c r="R160" s="165"/>
      <c r="S160" s="165"/>
      <c r="T160" s="165"/>
      <c r="U160" s="165"/>
      <c r="V160" s="165"/>
      <c r="W160" s="165"/>
      <c r="X160" s="165"/>
      <c r="Y160" s="165"/>
      <c r="Z160" s="154"/>
      <c r="AA160" s="154"/>
      <c r="AB160" s="154"/>
      <c r="AC160" s="154"/>
      <c r="AD160" s="154"/>
      <c r="AE160" s="154"/>
      <c r="AF160" s="154"/>
      <c r="AG160" s="154" t="s">
        <v>137</v>
      </c>
      <c r="AH160" s="154">
        <v>0</v>
      </c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54"/>
      <c r="BH160" s="154"/>
    </row>
    <row r="161" spans="1:60" outlineLevel="1" x14ac:dyDescent="0.2">
      <c r="A161" s="179">
        <v>64</v>
      </c>
      <c r="B161" s="180" t="s">
        <v>348</v>
      </c>
      <c r="C161" s="195" t="s">
        <v>349</v>
      </c>
      <c r="D161" s="181" t="s">
        <v>346</v>
      </c>
      <c r="E161" s="182">
        <v>50</v>
      </c>
      <c r="F161" s="183"/>
      <c r="G161" s="184">
        <f>ROUND(E161*F161,2)</f>
        <v>0</v>
      </c>
      <c r="H161" s="183"/>
      <c r="I161" s="184">
        <f>ROUND(E161*H161,2)</f>
        <v>0</v>
      </c>
      <c r="J161" s="183"/>
      <c r="K161" s="184">
        <f>ROUND(E161*J161,2)</f>
        <v>0</v>
      </c>
      <c r="L161" s="184">
        <v>21</v>
      </c>
      <c r="M161" s="184">
        <f>G161*(1+L161/100)</f>
        <v>0</v>
      </c>
      <c r="N161" s="182">
        <v>0</v>
      </c>
      <c r="O161" s="182">
        <f>ROUND(E161*N161,2)</f>
        <v>0</v>
      </c>
      <c r="P161" s="182">
        <v>0</v>
      </c>
      <c r="Q161" s="182">
        <f>ROUND(E161*P161,2)</f>
        <v>0</v>
      </c>
      <c r="R161" s="184"/>
      <c r="S161" s="184" t="s">
        <v>227</v>
      </c>
      <c r="T161" s="185" t="s">
        <v>228</v>
      </c>
      <c r="U161" s="165">
        <v>0</v>
      </c>
      <c r="V161" s="165">
        <f>ROUND(E161*U161,2)</f>
        <v>0</v>
      </c>
      <c r="W161" s="165"/>
      <c r="X161" s="165" t="s">
        <v>342</v>
      </c>
      <c r="Y161" s="165" t="s">
        <v>134</v>
      </c>
      <c r="Z161" s="154"/>
      <c r="AA161" s="154"/>
      <c r="AB161" s="154"/>
      <c r="AC161" s="154"/>
      <c r="AD161" s="154"/>
      <c r="AE161" s="154"/>
      <c r="AF161" s="154"/>
      <c r="AG161" s="154" t="s">
        <v>343</v>
      </c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54"/>
      <c r="BH161" s="154"/>
    </row>
    <row r="162" spans="1:60" outlineLevel="2" x14ac:dyDescent="0.2">
      <c r="A162" s="161"/>
      <c r="B162" s="162"/>
      <c r="C162" s="196" t="s">
        <v>350</v>
      </c>
      <c r="D162" s="167"/>
      <c r="E162" s="168">
        <v>50</v>
      </c>
      <c r="F162" s="165"/>
      <c r="G162" s="165"/>
      <c r="H162" s="165"/>
      <c r="I162" s="165"/>
      <c r="J162" s="165"/>
      <c r="K162" s="165"/>
      <c r="L162" s="165"/>
      <c r="M162" s="165"/>
      <c r="N162" s="164"/>
      <c r="O162" s="164"/>
      <c r="P162" s="164"/>
      <c r="Q162" s="164"/>
      <c r="R162" s="165"/>
      <c r="S162" s="165"/>
      <c r="T162" s="165"/>
      <c r="U162" s="165"/>
      <c r="V162" s="165"/>
      <c r="W162" s="165"/>
      <c r="X162" s="165"/>
      <c r="Y162" s="165"/>
      <c r="Z162" s="154"/>
      <c r="AA162" s="154"/>
      <c r="AB162" s="154"/>
      <c r="AC162" s="154"/>
      <c r="AD162" s="154"/>
      <c r="AE162" s="154"/>
      <c r="AF162" s="154"/>
      <c r="AG162" s="154" t="s">
        <v>137</v>
      </c>
      <c r="AH162" s="154">
        <v>0</v>
      </c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54"/>
      <c r="BH162" s="154"/>
    </row>
    <row r="163" spans="1:60" ht="13.15" x14ac:dyDescent="0.2">
      <c r="A163" s="172" t="s">
        <v>127</v>
      </c>
      <c r="B163" s="173" t="s">
        <v>100</v>
      </c>
      <c r="C163" s="194" t="s">
        <v>30</v>
      </c>
      <c r="D163" s="174"/>
      <c r="E163" s="175"/>
      <c r="F163" s="176"/>
      <c r="G163" s="176">
        <f>SUMIF(AG164:AG166,"&lt;&gt;NOR",G164:G166)</f>
        <v>0</v>
      </c>
      <c r="H163" s="176"/>
      <c r="I163" s="176">
        <f>SUM(I164:I166)</f>
        <v>0</v>
      </c>
      <c r="J163" s="176"/>
      <c r="K163" s="176">
        <f>SUM(K164:K166)</f>
        <v>0</v>
      </c>
      <c r="L163" s="176"/>
      <c r="M163" s="176">
        <f>SUM(M164:M166)</f>
        <v>0</v>
      </c>
      <c r="N163" s="175"/>
      <c r="O163" s="175">
        <f>SUM(O164:O166)</f>
        <v>0</v>
      </c>
      <c r="P163" s="175"/>
      <c r="Q163" s="175">
        <f>SUM(Q164:Q166)</f>
        <v>0</v>
      </c>
      <c r="R163" s="176"/>
      <c r="S163" s="176"/>
      <c r="T163" s="177"/>
      <c r="U163" s="171"/>
      <c r="V163" s="171">
        <f>SUM(V164:V166)</f>
        <v>0</v>
      </c>
      <c r="W163" s="171"/>
      <c r="X163" s="171"/>
      <c r="Y163" s="171"/>
      <c r="AG163" t="s">
        <v>128</v>
      </c>
    </row>
    <row r="164" spans="1:60" outlineLevel="1" x14ac:dyDescent="0.2">
      <c r="A164" s="186">
        <v>65</v>
      </c>
      <c r="B164" s="187" t="s">
        <v>351</v>
      </c>
      <c r="C164" s="197" t="s">
        <v>352</v>
      </c>
      <c r="D164" s="188" t="s">
        <v>341</v>
      </c>
      <c r="E164" s="189">
        <v>1</v>
      </c>
      <c r="F164" s="190"/>
      <c r="G164" s="191">
        <f>ROUND(E164*F164,2)</f>
        <v>0</v>
      </c>
      <c r="H164" s="190"/>
      <c r="I164" s="191">
        <f>ROUND(E164*H164,2)</f>
        <v>0</v>
      </c>
      <c r="J164" s="190"/>
      <c r="K164" s="191">
        <f>ROUND(E164*J164,2)</f>
        <v>0</v>
      </c>
      <c r="L164" s="191">
        <v>21</v>
      </c>
      <c r="M164" s="191">
        <f>G164*(1+L164/100)</f>
        <v>0</v>
      </c>
      <c r="N164" s="189">
        <v>0</v>
      </c>
      <c r="O164" s="189">
        <f>ROUND(E164*N164,2)</f>
        <v>0</v>
      </c>
      <c r="P164" s="189">
        <v>0</v>
      </c>
      <c r="Q164" s="189">
        <f>ROUND(E164*P164,2)</f>
        <v>0</v>
      </c>
      <c r="R164" s="191"/>
      <c r="S164" s="191" t="s">
        <v>132</v>
      </c>
      <c r="T164" s="192" t="s">
        <v>228</v>
      </c>
      <c r="U164" s="165">
        <v>0</v>
      </c>
      <c r="V164" s="165">
        <f>ROUND(E164*U164,2)</f>
        <v>0</v>
      </c>
      <c r="W164" s="165"/>
      <c r="X164" s="165" t="s">
        <v>342</v>
      </c>
      <c r="Y164" s="165" t="s">
        <v>134</v>
      </c>
      <c r="Z164" s="154"/>
      <c r="AA164" s="154"/>
      <c r="AB164" s="154"/>
      <c r="AC164" s="154"/>
      <c r="AD164" s="154"/>
      <c r="AE164" s="154"/>
      <c r="AF164" s="154"/>
      <c r="AG164" s="154" t="s">
        <v>343</v>
      </c>
      <c r="AH164" s="154"/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</row>
    <row r="165" spans="1:60" outlineLevel="1" x14ac:dyDescent="0.2">
      <c r="A165" s="186">
        <v>66</v>
      </c>
      <c r="B165" s="187" t="s">
        <v>353</v>
      </c>
      <c r="C165" s="197" t="s">
        <v>354</v>
      </c>
      <c r="D165" s="188" t="s">
        <v>355</v>
      </c>
      <c r="E165" s="189">
        <v>6</v>
      </c>
      <c r="F165" s="190"/>
      <c r="G165" s="191">
        <f>ROUND(E165*F165,2)</f>
        <v>0</v>
      </c>
      <c r="H165" s="190"/>
      <c r="I165" s="191">
        <f>ROUND(E165*H165,2)</f>
        <v>0</v>
      </c>
      <c r="J165" s="190"/>
      <c r="K165" s="191">
        <f>ROUND(E165*J165,2)</f>
        <v>0</v>
      </c>
      <c r="L165" s="191">
        <v>21</v>
      </c>
      <c r="M165" s="191">
        <f>G165*(1+L165/100)</f>
        <v>0</v>
      </c>
      <c r="N165" s="189">
        <v>0</v>
      </c>
      <c r="O165" s="189">
        <f>ROUND(E165*N165,2)</f>
        <v>0</v>
      </c>
      <c r="P165" s="189">
        <v>0</v>
      </c>
      <c r="Q165" s="189">
        <f>ROUND(E165*P165,2)</f>
        <v>0</v>
      </c>
      <c r="R165" s="191"/>
      <c r="S165" s="191" t="s">
        <v>132</v>
      </c>
      <c r="T165" s="192" t="s">
        <v>228</v>
      </c>
      <c r="U165" s="165">
        <v>0</v>
      </c>
      <c r="V165" s="165">
        <f>ROUND(E165*U165,2)</f>
        <v>0</v>
      </c>
      <c r="W165" s="165"/>
      <c r="X165" s="165" t="s">
        <v>342</v>
      </c>
      <c r="Y165" s="165" t="s">
        <v>134</v>
      </c>
      <c r="Z165" s="154"/>
      <c r="AA165" s="154"/>
      <c r="AB165" s="154"/>
      <c r="AC165" s="154"/>
      <c r="AD165" s="154"/>
      <c r="AE165" s="154"/>
      <c r="AF165" s="154"/>
      <c r="AG165" s="154" t="s">
        <v>343</v>
      </c>
      <c r="AH165" s="154"/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</row>
    <row r="166" spans="1:60" outlineLevel="1" x14ac:dyDescent="0.2">
      <c r="A166" s="179">
        <v>67</v>
      </c>
      <c r="B166" s="180" t="s">
        <v>356</v>
      </c>
      <c r="C166" s="195" t="s">
        <v>357</v>
      </c>
      <c r="D166" s="181" t="s">
        <v>355</v>
      </c>
      <c r="E166" s="182">
        <v>8</v>
      </c>
      <c r="F166" s="183"/>
      <c r="G166" s="184">
        <f>ROUND(E166*F166,2)</f>
        <v>0</v>
      </c>
      <c r="H166" s="183"/>
      <c r="I166" s="184">
        <f>ROUND(E166*H166,2)</f>
        <v>0</v>
      </c>
      <c r="J166" s="183"/>
      <c r="K166" s="184">
        <f>ROUND(E166*J166,2)</f>
        <v>0</v>
      </c>
      <c r="L166" s="184">
        <v>21</v>
      </c>
      <c r="M166" s="184">
        <f>G166*(1+L166/100)</f>
        <v>0</v>
      </c>
      <c r="N166" s="182">
        <v>0</v>
      </c>
      <c r="O166" s="182">
        <f>ROUND(E166*N166,2)</f>
        <v>0</v>
      </c>
      <c r="P166" s="182">
        <v>0</v>
      </c>
      <c r="Q166" s="182">
        <f>ROUND(E166*P166,2)</f>
        <v>0</v>
      </c>
      <c r="R166" s="184"/>
      <c r="S166" s="184" t="s">
        <v>132</v>
      </c>
      <c r="T166" s="185" t="s">
        <v>228</v>
      </c>
      <c r="U166" s="165">
        <v>0</v>
      </c>
      <c r="V166" s="165">
        <f>ROUND(E166*U166,2)</f>
        <v>0</v>
      </c>
      <c r="W166" s="165"/>
      <c r="X166" s="165" t="s">
        <v>342</v>
      </c>
      <c r="Y166" s="165" t="s">
        <v>134</v>
      </c>
      <c r="Z166" s="154"/>
      <c r="AA166" s="154"/>
      <c r="AB166" s="154"/>
      <c r="AC166" s="154"/>
      <c r="AD166" s="154"/>
      <c r="AE166" s="154"/>
      <c r="AF166" s="154"/>
      <c r="AG166" s="154" t="s">
        <v>343</v>
      </c>
      <c r="AH166" s="154"/>
      <c r="AI166" s="154"/>
      <c r="AJ166" s="154"/>
      <c r="AK166" s="154"/>
      <c r="AL166" s="154"/>
      <c r="AM166" s="154"/>
      <c r="AN166" s="154"/>
      <c r="AO166" s="154"/>
      <c r="AP166" s="154"/>
      <c r="AQ166" s="154"/>
      <c r="AR166" s="154"/>
      <c r="AS166" s="154"/>
      <c r="AT166" s="154"/>
      <c r="AU166" s="154"/>
      <c r="AV166" s="154"/>
      <c r="AW166" s="154"/>
      <c r="AX166" s="154"/>
      <c r="AY166" s="154"/>
      <c r="AZ166" s="154"/>
      <c r="BA166" s="154"/>
      <c r="BB166" s="154"/>
      <c r="BC166" s="154"/>
      <c r="BD166" s="154"/>
      <c r="BE166" s="154"/>
      <c r="BF166" s="154"/>
      <c r="BG166" s="154"/>
      <c r="BH166" s="154"/>
    </row>
    <row r="167" spans="1:60" x14ac:dyDescent="0.2">
      <c r="A167" s="3"/>
      <c r="B167" s="4"/>
      <c r="C167" s="201"/>
      <c r="D167" s="6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AE167">
        <v>15</v>
      </c>
      <c r="AF167">
        <v>21</v>
      </c>
      <c r="AG167" t="s">
        <v>113</v>
      </c>
    </row>
    <row r="168" spans="1:60" ht="13.15" x14ac:dyDescent="0.2">
      <c r="A168" s="157"/>
      <c r="B168" s="158" t="s">
        <v>31</v>
      </c>
      <c r="C168" s="202"/>
      <c r="D168" s="159"/>
      <c r="E168" s="160"/>
      <c r="F168" s="160"/>
      <c r="G168" s="178">
        <f>G8+G50+G55+G63+G70+G77+G82+G87+G94+G97+G100+G103+G109+G112+G126+G138+G147+G149+G157+G163</f>
        <v>0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AE168">
        <f>SUMIF(L7:L166,AE167,G7:G166)</f>
        <v>0</v>
      </c>
      <c r="AF168">
        <f>SUMIF(L7:L166,AF167,G7:G166)</f>
        <v>0</v>
      </c>
      <c r="AG168" t="s">
        <v>358</v>
      </c>
    </row>
    <row r="169" spans="1:60" x14ac:dyDescent="0.2">
      <c r="A169" s="3"/>
      <c r="B169" s="4"/>
      <c r="C169" s="201"/>
      <c r="D169" s="6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spans="1:60" x14ac:dyDescent="0.2">
      <c r="A170" s="3"/>
      <c r="B170" s="4"/>
      <c r="C170" s="201"/>
      <c r="D170" s="6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1:60" x14ac:dyDescent="0.2">
      <c r="A171" s="279" t="s">
        <v>359</v>
      </c>
      <c r="B171" s="279"/>
      <c r="C171" s="280"/>
      <c r="D171" s="6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spans="1:60" x14ac:dyDescent="0.2">
      <c r="A172" s="260"/>
      <c r="B172" s="261"/>
      <c r="C172" s="262"/>
      <c r="D172" s="261"/>
      <c r="E172" s="261"/>
      <c r="F172" s="261"/>
      <c r="G172" s="26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AG172" t="s">
        <v>360</v>
      </c>
    </row>
    <row r="173" spans="1:60" x14ac:dyDescent="0.2">
      <c r="A173" s="264"/>
      <c r="B173" s="265"/>
      <c r="C173" s="266"/>
      <c r="D173" s="265"/>
      <c r="E173" s="265"/>
      <c r="F173" s="265"/>
      <c r="G173" s="267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spans="1:60" x14ac:dyDescent="0.2">
      <c r="A174" s="264"/>
      <c r="B174" s="265"/>
      <c r="C174" s="266"/>
      <c r="D174" s="265"/>
      <c r="E174" s="265"/>
      <c r="F174" s="265"/>
      <c r="G174" s="267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spans="1:60" x14ac:dyDescent="0.2">
      <c r="A175" s="264"/>
      <c r="B175" s="265"/>
      <c r="C175" s="266"/>
      <c r="D175" s="265"/>
      <c r="E175" s="265"/>
      <c r="F175" s="265"/>
      <c r="G175" s="267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spans="1:60" x14ac:dyDescent="0.2">
      <c r="A176" s="268"/>
      <c r="B176" s="269"/>
      <c r="C176" s="270"/>
      <c r="D176" s="269"/>
      <c r="E176" s="269"/>
      <c r="F176" s="269"/>
      <c r="G176" s="271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spans="1:33" x14ac:dyDescent="0.2">
      <c r="A177" s="3"/>
      <c r="B177" s="4"/>
      <c r="C177" s="201"/>
      <c r="D177" s="6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spans="1:33" x14ac:dyDescent="0.2">
      <c r="C178" s="203"/>
      <c r="D178" s="10"/>
      <c r="AG178" t="s">
        <v>361</v>
      </c>
    </row>
    <row r="179" spans="1:33" x14ac:dyDescent="0.2">
      <c r="D179" s="10"/>
    </row>
    <row r="180" spans="1:33" x14ac:dyDescent="0.2">
      <c r="D180" s="10"/>
    </row>
    <row r="181" spans="1:33" x14ac:dyDescent="0.2">
      <c r="D181" s="10"/>
    </row>
    <row r="182" spans="1:33" x14ac:dyDescent="0.2">
      <c r="D182" s="10"/>
    </row>
    <row r="183" spans="1:33" x14ac:dyDescent="0.2">
      <c r="D183" s="10"/>
    </row>
    <row r="184" spans="1:33" x14ac:dyDescent="0.2">
      <c r="D184" s="10"/>
    </row>
    <row r="185" spans="1:33" x14ac:dyDescent="0.2">
      <c r="D185" s="10"/>
    </row>
    <row r="186" spans="1:33" x14ac:dyDescent="0.2">
      <c r="D186" s="10"/>
    </row>
    <row r="187" spans="1:33" x14ac:dyDescent="0.2">
      <c r="D187" s="10"/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72:G176"/>
    <mergeCell ref="A1:G1"/>
    <mergeCell ref="C2:G2"/>
    <mergeCell ref="C3:G3"/>
    <mergeCell ref="C4:G4"/>
    <mergeCell ref="A171:C171"/>
  </mergeCells>
  <pageMargins left="0.59055118110236204" right="0.196850393700787" top="0.78740157499999996" bottom="0.78740157499999996" header="0.3" footer="0.3"/>
  <pageSetup paperSize="9" scale="96" fitToHeight="0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SO08 003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'SO08 003 Pol'!Názvy_tisku</vt:lpstr>
      <vt:lpstr>oadresa</vt:lpstr>
      <vt:lpstr>Stavba!Objednatel</vt:lpstr>
      <vt:lpstr>Stavba!Objekt</vt:lpstr>
      <vt:lpstr>'SO08 003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klimes</dc:creator>
  <cp:lastModifiedBy>Uživatel systému Windows</cp:lastModifiedBy>
  <cp:lastPrinted>2019-03-19T12:27:02Z</cp:lastPrinted>
  <dcterms:created xsi:type="dcterms:W3CDTF">2009-04-08T07:15:50Z</dcterms:created>
  <dcterms:modified xsi:type="dcterms:W3CDTF">2023-08-09T04:52:32Z</dcterms:modified>
</cp:coreProperties>
</file>