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3\AD_TDS\AD_KSUSV_SKLAD_PE\AKTUALIZACE_ROZPOCTU\4 - 231002 - POPLATKY DEMOLICE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 - Architektonicko-stav..." sheetId="3" r:id="rId3"/>
    <sheet name="IO-01 - Terénní úpravy" sheetId="4" r:id="rId4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'VRN - Vedlejší a ostatní ...'!$C$121:$K$148</definedName>
    <definedName name="_xlnm.Print_Area" localSheetId="1">'VRN - Vedlejší a ostatní ...'!$C$4:$J$76,'VRN - Vedlejší a ostatní ...'!$C$82:$J$101,'VRN - Vedlejší a ostatní ...'!$C$107:$K$148</definedName>
    <definedName name="_xlnm.Print_Titles" localSheetId="1">'VRN - Vedlejší a ostatní ...'!$121:$121</definedName>
    <definedName name="_xlnm._FilterDatabase" localSheetId="2" hidden="1">'01 - Architektonicko-stav...'!$C$136:$K$584</definedName>
    <definedName name="_xlnm.Print_Area" localSheetId="2">'01 - Architektonicko-stav...'!$C$4:$J$76,'01 - Architektonicko-stav...'!$C$82:$J$116,'01 - Architektonicko-stav...'!$C$122:$K$584</definedName>
    <definedName name="_xlnm.Print_Titles" localSheetId="2">'01 - Architektonicko-stav...'!$136:$136</definedName>
    <definedName name="_xlnm._FilterDatabase" localSheetId="3" hidden="1">'IO-01 - Terénní úpravy'!$C$126:$K$341</definedName>
    <definedName name="_xlnm.Print_Area" localSheetId="3">'IO-01 - Terénní úpravy'!$C$4:$J$76,'IO-01 - Terénní úpravy'!$C$82:$J$106,'IO-01 - Terénní úpravy'!$C$112:$K$341</definedName>
    <definedName name="_xlnm.Print_Titles" localSheetId="3">'IO-01 - Terénní úpravy'!$126:$126</definedName>
  </definedNames>
  <calcPr/>
</workbook>
</file>

<file path=xl/calcChain.xml><?xml version="1.0" encoding="utf-8"?>
<calcChain xmlns="http://schemas.openxmlformats.org/spreadsheetml/2006/main">
  <c i="4" l="1" r="J39"/>
  <c r="J38"/>
  <c i="1" r="AY100"/>
  <c i="4" r="J37"/>
  <c i="1" r="AX100"/>
  <c i="4"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0"/>
  <c r="BH220"/>
  <c r="BG220"/>
  <c r="BF220"/>
  <c r="T220"/>
  <c r="R220"/>
  <c r="P220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94"/>
  <c r="J19"/>
  <c r="J14"/>
  <c r="J91"/>
  <c r="E7"/>
  <c r="E85"/>
  <c i="3" r="J39"/>
  <c r="J38"/>
  <c i="1" r="AY98"/>
  <c i="3" r="J37"/>
  <c i="1" r="AX98"/>
  <c i="3" r="BI583"/>
  <c r="BH583"/>
  <c r="BG583"/>
  <c r="BF583"/>
  <c r="T583"/>
  <c r="R583"/>
  <c r="P583"/>
  <c r="BI579"/>
  <c r="BH579"/>
  <c r="BG579"/>
  <c r="BF579"/>
  <c r="T579"/>
  <c r="R579"/>
  <c r="P579"/>
  <c r="BI574"/>
  <c r="BH574"/>
  <c r="BG574"/>
  <c r="BF574"/>
  <c r="T574"/>
  <c r="R574"/>
  <c r="P574"/>
  <c r="BI572"/>
  <c r="BH572"/>
  <c r="BG572"/>
  <c r="BF572"/>
  <c r="T572"/>
  <c r="R572"/>
  <c r="P572"/>
  <c r="BI565"/>
  <c r="BH565"/>
  <c r="BG565"/>
  <c r="BF565"/>
  <c r="T565"/>
  <c r="R565"/>
  <c r="P565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49"/>
  <c r="BH549"/>
  <c r="BG549"/>
  <c r="BF549"/>
  <c r="T549"/>
  <c r="R549"/>
  <c r="P549"/>
  <c r="BI546"/>
  <c r="BH546"/>
  <c r="BG546"/>
  <c r="BF546"/>
  <c r="T546"/>
  <c r="R546"/>
  <c r="P546"/>
  <c r="BI539"/>
  <c r="BH539"/>
  <c r="BG539"/>
  <c r="BF539"/>
  <c r="T539"/>
  <c r="R539"/>
  <c r="P539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T431"/>
  <c r="R432"/>
  <c r="R431"/>
  <c r="P432"/>
  <c r="P431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2"/>
  <c r="BH372"/>
  <c r="BG372"/>
  <c r="BF372"/>
  <c r="T372"/>
  <c r="T365"/>
  <c r="R372"/>
  <c r="R365"/>
  <c r="P372"/>
  <c r="P365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09"/>
  <c r="BH309"/>
  <c r="BG309"/>
  <c r="BF309"/>
  <c r="T309"/>
  <c r="R309"/>
  <c r="P309"/>
  <c r="BI302"/>
  <c r="BH302"/>
  <c r="BG302"/>
  <c r="BF302"/>
  <c r="T302"/>
  <c r="R302"/>
  <c r="P302"/>
  <c r="BI295"/>
  <c r="BH295"/>
  <c r="BG295"/>
  <c r="BF295"/>
  <c r="T295"/>
  <c r="R295"/>
  <c r="P295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49"/>
  <c r="BH249"/>
  <c r="BG249"/>
  <c r="BF249"/>
  <c r="T249"/>
  <c r="R249"/>
  <c r="P249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J133"/>
  <c r="F133"/>
  <c r="F131"/>
  <c r="E129"/>
  <c r="J93"/>
  <c r="F93"/>
  <c r="F91"/>
  <c r="E89"/>
  <c r="J26"/>
  <c r="E26"/>
  <c r="J94"/>
  <c r="J25"/>
  <c r="J20"/>
  <c r="E20"/>
  <c r="F94"/>
  <c r="J19"/>
  <c r="J14"/>
  <c r="J91"/>
  <c r="E7"/>
  <c r="E125"/>
  <c i="2" r="J39"/>
  <c r="J38"/>
  <c i="1" r="AY96"/>
  <c i="2" r="J37"/>
  <c i="1" r="AX96"/>
  <c i="2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1" r="L90"/>
  <c r="AM90"/>
  <c r="AM89"/>
  <c r="L89"/>
  <c r="AM87"/>
  <c r="L87"/>
  <c r="L85"/>
  <c r="L84"/>
  <c i="2" r="BK139"/>
  <c r="J141"/>
  <c r="BK137"/>
  <c r="J131"/>
  <c r="BK127"/>
  <c i="1" r="AS95"/>
  <c i="3" r="BK524"/>
  <c r="J509"/>
  <c r="BK462"/>
  <c r="J445"/>
  <c r="J432"/>
  <c r="J416"/>
  <c r="J387"/>
  <c r="J378"/>
  <c r="BK359"/>
  <c r="BK353"/>
  <c r="BK335"/>
  <c r="BK293"/>
  <c r="J273"/>
  <c r="BK216"/>
  <c r="BK157"/>
  <c r="J572"/>
  <c r="J539"/>
  <c r="J522"/>
  <c r="BK486"/>
  <c r="J476"/>
  <c r="J462"/>
  <c r="J447"/>
  <c r="BK416"/>
  <c r="BK391"/>
  <c r="BK249"/>
  <c r="J220"/>
  <c r="BK162"/>
  <c r="BK554"/>
  <c r="J534"/>
  <c r="J520"/>
  <c r="BK506"/>
  <c r="J502"/>
  <c r="BK476"/>
  <c r="J458"/>
  <c r="J422"/>
  <c r="J398"/>
  <c r="J353"/>
  <c r="J329"/>
  <c r="BK273"/>
  <c r="BK202"/>
  <c r="BK579"/>
  <c r="BK565"/>
  <c r="J546"/>
  <c r="J533"/>
  <c r="J514"/>
  <c r="BK502"/>
  <c r="BK483"/>
  <c r="BK445"/>
  <c r="J400"/>
  <c r="J396"/>
  <c r="J372"/>
  <c r="J363"/>
  <c r="BK355"/>
  <c r="J335"/>
  <c r="BK287"/>
  <c r="J262"/>
  <c r="BK198"/>
  <c r="BK152"/>
  <c i="4" r="J331"/>
  <c r="BK321"/>
  <c r="J307"/>
  <c r="J258"/>
  <c r="J132"/>
  <c r="BK324"/>
  <c r="BK293"/>
  <c r="BK253"/>
  <c r="BK244"/>
  <c r="J190"/>
  <c r="BK176"/>
  <c r="J137"/>
  <c r="BK329"/>
  <c r="J317"/>
  <c r="J298"/>
  <c r="J263"/>
  <c r="J253"/>
  <c r="BK220"/>
  <c r="J176"/>
  <c r="BK137"/>
  <c r="J326"/>
  <c r="BK307"/>
  <c r="BK278"/>
  <c r="BK263"/>
  <c r="BK173"/>
  <c i="2" r="BK143"/>
  <c r="BK131"/>
  <c r="BK145"/>
  <c r="J133"/>
  <c r="J127"/>
  <c i="1" r="AS99"/>
  <c i="3" r="BK560"/>
  <c r="BK520"/>
  <c r="J506"/>
  <c r="J468"/>
  <c r="J455"/>
  <c r="J443"/>
  <c r="BK424"/>
  <c r="J410"/>
  <c r="BK380"/>
  <c r="BK363"/>
  <c r="J361"/>
  <c r="J355"/>
  <c r="BK329"/>
  <c r="J309"/>
  <c r="BK276"/>
  <c r="BK193"/>
  <c r="J168"/>
  <c r="J142"/>
  <c r="J557"/>
  <c r="J532"/>
  <c r="J498"/>
  <c r="BK468"/>
  <c r="J460"/>
  <c r="J450"/>
  <c r="J424"/>
  <c r="BK399"/>
  <c r="J274"/>
  <c r="BK224"/>
  <c r="J198"/>
  <c r="BK168"/>
  <c r="J152"/>
  <c r="J528"/>
  <c r="J496"/>
  <c r="BK494"/>
  <c r="BK481"/>
  <c r="BK471"/>
  <c r="BK432"/>
  <c r="BK410"/>
  <c r="J389"/>
  <c r="J293"/>
  <c r="J272"/>
  <c r="BK188"/>
  <c r="BK583"/>
  <c r="J579"/>
  <c r="J554"/>
  <c r="BK528"/>
  <c r="BK511"/>
  <c r="BK496"/>
  <c r="BK490"/>
  <c r="BK458"/>
  <c r="BK441"/>
  <c r="J380"/>
  <c r="J366"/>
  <c r="J357"/>
  <c r="BK344"/>
  <c r="BK295"/>
  <c r="BK272"/>
  <c r="J249"/>
  <c r="J209"/>
  <c r="BK176"/>
  <c r="BK140"/>
  <c i="4" r="J324"/>
  <c r="BK315"/>
  <c r="BK283"/>
  <c r="BK227"/>
  <c r="BK190"/>
  <c r="BK340"/>
  <c r="J321"/>
  <c r="J287"/>
  <c r="BK248"/>
  <c r="J202"/>
  <c r="J160"/>
  <c r="BK153"/>
  <c r="BK132"/>
  <c r="BK326"/>
  <c r="J302"/>
  <c r="BK268"/>
  <c r="J244"/>
  <c r="BK232"/>
  <c r="J195"/>
  <c r="J155"/>
  <c r="J329"/>
  <c r="J312"/>
  <c r="BK287"/>
  <c r="BK178"/>
  <c r="BK147"/>
  <c i="2" r="J143"/>
  <c r="BK133"/>
  <c r="J147"/>
  <c r="J145"/>
  <c r="BK141"/>
  <c r="BK147"/>
  <c r="J129"/>
  <c r="J125"/>
  <c i="3" r="J565"/>
  <c r="BK532"/>
  <c r="J516"/>
  <c r="BK498"/>
  <c r="BK447"/>
  <c r="BK422"/>
  <c r="J405"/>
  <c r="BK385"/>
  <c r="BK372"/>
  <c r="BK368"/>
  <c r="BK346"/>
  <c r="BK323"/>
  <c r="J302"/>
  <c r="BK274"/>
  <c r="BK220"/>
  <c r="J211"/>
  <c r="J140"/>
  <c r="J560"/>
  <c r="BK533"/>
  <c r="BK500"/>
  <c r="J488"/>
  <c r="J483"/>
  <c r="BK473"/>
  <c r="J426"/>
  <c r="BK389"/>
  <c r="J234"/>
  <c r="J216"/>
  <c r="BK209"/>
  <c r="J193"/>
  <c r="BK546"/>
  <c r="BK531"/>
  <c r="BK514"/>
  <c r="BK504"/>
  <c r="J500"/>
  <c r="BK488"/>
  <c r="J473"/>
  <c r="BK450"/>
  <c r="BK418"/>
  <c r="BK396"/>
  <c r="J344"/>
  <c r="J317"/>
  <c r="BK265"/>
  <c r="J162"/>
  <c r="J583"/>
  <c r="BK572"/>
  <c r="J549"/>
  <c r="BK534"/>
  <c r="J504"/>
  <c r="BK492"/>
  <c r="J481"/>
  <c r="J436"/>
  <c r="BK398"/>
  <c r="J391"/>
  <c r="BK387"/>
  <c r="BK361"/>
  <c r="J351"/>
  <c r="J323"/>
  <c r="J281"/>
  <c r="J265"/>
  <c r="BK234"/>
  <c r="J147"/>
  <c i="4" r="J323"/>
  <c r="BK312"/>
  <c r="BK273"/>
  <c r="BK242"/>
  <c r="BK160"/>
  <c r="J340"/>
  <c r="BK317"/>
  <c r="J283"/>
  <c r="J246"/>
  <c r="J232"/>
  <c r="J183"/>
  <c r="J147"/>
  <c r="J335"/>
  <c r="BK323"/>
  <c r="J315"/>
  <c r="J278"/>
  <c r="BK258"/>
  <c r="J242"/>
  <c r="J209"/>
  <c r="BK183"/>
  <c r="J153"/>
  <c r="J268"/>
  <c r="J220"/>
  <c r="BK209"/>
  <c r="J142"/>
  <c i="2" r="J137"/>
  <c r="J135"/>
  <c r="J139"/>
  <c r="BK135"/>
  <c r="BK129"/>
  <c r="BK125"/>
  <c i="1" r="AS97"/>
  <c i="3" r="BK557"/>
  <c r="J486"/>
  <c r="J471"/>
  <c r="BK460"/>
  <c r="BK436"/>
  <c r="J418"/>
  <c r="BK393"/>
  <c r="BK366"/>
  <c r="BK357"/>
  <c r="BK351"/>
  <c r="BK317"/>
  <c r="J287"/>
  <c r="J224"/>
  <c r="J183"/>
  <c r="BK147"/>
  <c r="BK574"/>
  <c r="BK549"/>
  <c r="J524"/>
  <c r="J490"/>
  <c r="BK466"/>
  <c r="BK455"/>
  <c r="J441"/>
  <c r="BK400"/>
  <c r="J276"/>
  <c r="J228"/>
  <c r="J202"/>
  <c r="J188"/>
  <c r="J157"/>
  <c r="BK539"/>
  <c r="BK522"/>
  <c r="J511"/>
  <c r="J492"/>
  <c r="BK478"/>
  <c r="J466"/>
  <c r="BK426"/>
  <c r="J399"/>
  <c r="J393"/>
  <c r="BK302"/>
  <c r="J295"/>
  <c r="BK281"/>
  <c r="BK262"/>
  <c r="J176"/>
  <c r="J574"/>
  <c r="J531"/>
  <c r="BK516"/>
  <c r="BK509"/>
  <c r="J494"/>
  <c r="J478"/>
  <c r="BK443"/>
  <c r="BK405"/>
  <c r="J385"/>
  <c r="BK378"/>
  <c r="J368"/>
  <c r="J359"/>
  <c r="J346"/>
  <c r="BK309"/>
  <c r="BK228"/>
  <c r="BK211"/>
  <c r="BK183"/>
  <c r="BK142"/>
  <c i="4" r="BK337"/>
  <c r="J319"/>
  <c r="BK298"/>
  <c r="J237"/>
  <c r="BK195"/>
  <c r="J130"/>
  <c r="BK335"/>
  <c r="BK302"/>
  <c r="J273"/>
  <c r="J178"/>
  <c r="J173"/>
  <c r="BK155"/>
  <c r="BK142"/>
  <c r="BK331"/>
  <c r="BK319"/>
  <c r="J293"/>
  <c r="J248"/>
  <c r="BK246"/>
  <c r="BK237"/>
  <c r="BK202"/>
  <c r="BK180"/>
  <c r="J337"/>
  <c r="J227"/>
  <c r="J180"/>
  <c r="BK130"/>
  <c i="2" l="1" r="P124"/>
  <c r="P123"/>
  <c r="P122"/>
  <c i="1" r="AU96"/>
  <c i="3" r="T139"/>
  <c r="P215"/>
  <c r="R264"/>
  <c r="P316"/>
  <c r="T343"/>
  <c r="P377"/>
  <c r="P395"/>
  <c r="P415"/>
  <c r="P435"/>
  <c r="P470"/>
  <c r="P513"/>
  <c r="R530"/>
  <c i="4" r="T129"/>
  <c r="P175"/>
  <c r="T182"/>
  <c r="P292"/>
  <c r="R328"/>
  <c i="2" r="R124"/>
  <c r="R123"/>
  <c r="R122"/>
  <c i="3" r="P139"/>
  <c r="BK215"/>
  <c r="J215"/>
  <c r="J101"/>
  <c r="P264"/>
  <c r="T316"/>
  <c r="P343"/>
  <c r="BK377"/>
  <c r="J377"/>
  <c r="J106"/>
  <c r="T395"/>
  <c r="T415"/>
  <c r="BK435"/>
  <c r="J435"/>
  <c r="J111"/>
  <c r="BK470"/>
  <c r="J470"/>
  <c r="J112"/>
  <c r="BK513"/>
  <c r="J513"/>
  <c r="J113"/>
  <c r="BK530"/>
  <c r="J530"/>
  <c r="J114"/>
  <c r="P530"/>
  <c r="T530"/>
  <c r="P559"/>
  <c r="R559"/>
  <c i="4" r="R129"/>
  <c r="R175"/>
  <c r="BK182"/>
  <c r="J182"/>
  <c r="J102"/>
  <c r="BK292"/>
  <c r="J292"/>
  <c r="J103"/>
  <c r="BK328"/>
  <c r="J328"/>
  <c r="J104"/>
  <c i="2" r="T124"/>
  <c r="T123"/>
  <c r="T122"/>
  <c i="3" r="BK139"/>
  <c r="R215"/>
  <c r="BK264"/>
  <c r="J264"/>
  <c r="J102"/>
  <c r="BK316"/>
  <c r="J316"/>
  <c r="J103"/>
  <c r="BK343"/>
  <c r="J343"/>
  <c r="J104"/>
  <c r="R377"/>
  <c r="BK395"/>
  <c r="J395"/>
  <c r="J107"/>
  <c r="R415"/>
  <c r="R435"/>
  <c r="T470"/>
  <c r="T513"/>
  <c i="4" r="BK129"/>
  <c r="BK175"/>
  <c r="J175"/>
  <c r="J101"/>
  <c r="P182"/>
  <c r="T292"/>
  <c r="P328"/>
  <c i="2" r="BK124"/>
  <c r="J124"/>
  <c r="J100"/>
  <c i="3" r="R139"/>
  <c r="T215"/>
  <c r="T264"/>
  <c r="R316"/>
  <c r="R343"/>
  <c r="T377"/>
  <c r="R395"/>
  <c r="BK415"/>
  <c r="J415"/>
  <c r="J108"/>
  <c r="T435"/>
  <c r="R470"/>
  <c r="R513"/>
  <c r="BK559"/>
  <c r="J559"/>
  <c r="J115"/>
  <c r="T559"/>
  <c i="4" r="P129"/>
  <c r="P128"/>
  <c r="P127"/>
  <c i="1" r="AU100"/>
  <c i="4" r="T175"/>
  <c r="R182"/>
  <c r="R292"/>
  <c r="T328"/>
  <c r="BK339"/>
  <c r="J339"/>
  <c r="J105"/>
  <c i="3" r="BK365"/>
  <c r="J365"/>
  <c r="J105"/>
  <c r="BK431"/>
  <c r="J431"/>
  <c r="J109"/>
  <c r="J139"/>
  <c r="J100"/>
  <c i="4" r="E115"/>
  <c r="J121"/>
  <c r="J124"/>
  <c r="BE155"/>
  <c r="BE180"/>
  <c r="BE183"/>
  <c r="BE232"/>
  <c r="BE242"/>
  <c r="BE244"/>
  <c r="BE248"/>
  <c r="BE253"/>
  <c r="BE268"/>
  <c r="BE278"/>
  <c r="BE293"/>
  <c r="BE298"/>
  <c r="BE317"/>
  <c r="BE323"/>
  <c r="BE335"/>
  <c r="BE130"/>
  <c r="BE132"/>
  <c r="BE142"/>
  <c r="BE147"/>
  <c r="BE160"/>
  <c r="BE227"/>
  <c r="BE283"/>
  <c r="BE302"/>
  <c r="F124"/>
  <c r="BE178"/>
  <c r="BE190"/>
  <c r="BE195"/>
  <c r="BE202"/>
  <c r="BE209"/>
  <c r="BE220"/>
  <c r="BE237"/>
  <c r="BE258"/>
  <c r="BE263"/>
  <c r="BE273"/>
  <c r="BE307"/>
  <c r="BE312"/>
  <c r="BE315"/>
  <c r="BE319"/>
  <c r="BE321"/>
  <c r="BE324"/>
  <c r="BE326"/>
  <c r="BE329"/>
  <c r="BE331"/>
  <c r="BE337"/>
  <c r="BE340"/>
  <c r="BE137"/>
  <c r="BE153"/>
  <c r="BE173"/>
  <c r="BE176"/>
  <c r="BE246"/>
  <c r="BE287"/>
  <c i="3" r="J134"/>
  <c r="BE157"/>
  <c r="BE162"/>
  <c r="BE188"/>
  <c r="BE220"/>
  <c r="BE273"/>
  <c r="BE293"/>
  <c r="BE335"/>
  <c r="BE355"/>
  <c r="BE359"/>
  <c r="BE363"/>
  <c r="BE366"/>
  <c r="BE380"/>
  <c r="BE385"/>
  <c r="BE387"/>
  <c r="BE389"/>
  <c r="BE391"/>
  <c r="BE398"/>
  <c r="BE410"/>
  <c r="BE416"/>
  <c r="BE418"/>
  <c r="BE426"/>
  <c r="BE447"/>
  <c r="BE450"/>
  <c r="BE460"/>
  <c r="BE462"/>
  <c r="BE468"/>
  <c r="BE471"/>
  <c r="BE473"/>
  <c r="BE486"/>
  <c r="BE498"/>
  <c r="BE520"/>
  <c r="BE531"/>
  <c r="BE554"/>
  <c r="BE565"/>
  <c r="BE574"/>
  <c r="BE579"/>
  <c r="BE583"/>
  <c r="E85"/>
  <c r="J131"/>
  <c r="F134"/>
  <c r="BE140"/>
  <c r="BE147"/>
  <c r="BE152"/>
  <c r="BE176"/>
  <c r="BE193"/>
  <c r="BE209"/>
  <c r="BE211"/>
  <c r="BE216"/>
  <c r="BE224"/>
  <c r="BE234"/>
  <c r="BE274"/>
  <c r="BE276"/>
  <c r="BE287"/>
  <c r="BE295"/>
  <c r="BE323"/>
  <c r="BE344"/>
  <c r="BE346"/>
  <c r="BE351"/>
  <c r="BE400"/>
  <c r="BE422"/>
  <c r="BE436"/>
  <c r="BE441"/>
  <c r="BE445"/>
  <c r="BE458"/>
  <c r="BE483"/>
  <c r="BE509"/>
  <c r="BE516"/>
  <c r="BE549"/>
  <c r="BE557"/>
  <c r="BE560"/>
  <c r="BE142"/>
  <c r="BE262"/>
  <c r="BE393"/>
  <c r="BE405"/>
  <c r="BE424"/>
  <c r="BE432"/>
  <c r="BE443"/>
  <c r="BE478"/>
  <c r="BE492"/>
  <c r="BE496"/>
  <c r="BE504"/>
  <c r="BE506"/>
  <c r="BE514"/>
  <c r="BE524"/>
  <c r="BE532"/>
  <c r="BE534"/>
  <c r="BE168"/>
  <c r="BE183"/>
  <c r="BE198"/>
  <c r="BE202"/>
  <c r="BE228"/>
  <c r="BE249"/>
  <c r="BE265"/>
  <c r="BE272"/>
  <c r="BE281"/>
  <c r="BE302"/>
  <c r="BE309"/>
  <c r="BE317"/>
  <c r="BE329"/>
  <c r="BE353"/>
  <c r="BE357"/>
  <c r="BE361"/>
  <c r="BE368"/>
  <c r="BE372"/>
  <c r="BE378"/>
  <c r="BE396"/>
  <c r="BE399"/>
  <c r="BE455"/>
  <c r="BE466"/>
  <c r="BE476"/>
  <c r="BE481"/>
  <c r="BE488"/>
  <c r="BE490"/>
  <c r="BE494"/>
  <c r="BE500"/>
  <c r="BE502"/>
  <c r="BE511"/>
  <c r="BE522"/>
  <c r="BE528"/>
  <c r="BE533"/>
  <c r="BE539"/>
  <c r="BE546"/>
  <c r="BE572"/>
  <c i="2" r="E85"/>
  <c r="J91"/>
  <c r="F94"/>
  <c r="J94"/>
  <c r="BE125"/>
  <c r="BE127"/>
  <c r="BE129"/>
  <c r="BE131"/>
  <c r="BE147"/>
  <c r="BE133"/>
  <c r="BE141"/>
  <c r="BE143"/>
  <c r="BE145"/>
  <c r="BE139"/>
  <c r="BE135"/>
  <c r="BE137"/>
  <c i="1" r="AU95"/>
  <c i="2" r="F36"/>
  <c i="1" r="BA96"/>
  <c r="BA95"/>
  <c r="AW95"/>
  <c i="2" r="F39"/>
  <c i="1" r="BD96"/>
  <c r="BD95"/>
  <c i="3" r="F38"/>
  <c i="1" r="BC98"/>
  <c r="BC97"/>
  <c r="AY97"/>
  <c i="4" r="F36"/>
  <c i="1" r="BA100"/>
  <c r="BA99"/>
  <c r="AW99"/>
  <c i="4" r="F38"/>
  <c i="1" r="BC100"/>
  <c r="BC99"/>
  <c r="AY99"/>
  <c i="2" r="F38"/>
  <c i="1" r="BC96"/>
  <c r="BC95"/>
  <c r="AY95"/>
  <c i="3" r="J36"/>
  <c i="1" r="AW98"/>
  <c i="4" r="J36"/>
  <c i="1" r="AW100"/>
  <c r="AU99"/>
  <c i="2" r="J36"/>
  <c i="1" r="AW96"/>
  <c r="AS94"/>
  <c i="3" r="F36"/>
  <c i="1" r="BA98"/>
  <c r="BA97"/>
  <c r="AW97"/>
  <c i="3" r="F39"/>
  <c i="1" r="BD98"/>
  <c r="BD97"/>
  <c i="2" r="F37"/>
  <c i="1" r="BB96"/>
  <c r="BB95"/>
  <c r="AX95"/>
  <c i="3" r="F37"/>
  <c i="1" r="BB98"/>
  <c r="BB97"/>
  <c r="AX97"/>
  <c i="4" r="F37"/>
  <c i="1" r="BB100"/>
  <c r="BB99"/>
  <c r="AX99"/>
  <c i="4" r="F39"/>
  <c i="1" r="BD100"/>
  <c r="BD99"/>
  <c i="3" l="1" r="R138"/>
  <c i="4" r="R128"/>
  <c r="R127"/>
  <c i="3" r="P138"/>
  <c i="4" r="T128"/>
  <c r="T127"/>
  <c i="3" r="T434"/>
  <c r="BK138"/>
  <c r="J138"/>
  <c r="J99"/>
  <c r="P434"/>
  <c r="P137"/>
  <c i="1" r="AU98"/>
  <c i="3" r="R434"/>
  <c r="R137"/>
  <c r="T138"/>
  <c r="T137"/>
  <c i="4" r="BK128"/>
  <c r="J128"/>
  <c r="J99"/>
  <c i="2" r="BK123"/>
  <c r="J123"/>
  <c r="J99"/>
  <c i="4" r="J129"/>
  <c r="J100"/>
  <c i="3" r="BK434"/>
  <c r="J434"/>
  <c r="J110"/>
  <c i="1" r="AU97"/>
  <c i="2" r="J35"/>
  <c i="1" r="AV96"/>
  <c r="AT96"/>
  <c r="BC94"/>
  <c r="W32"/>
  <c i="4" r="J35"/>
  <c i="1" r="AV100"/>
  <c r="AT100"/>
  <c i="2" r="F35"/>
  <c i="1" r="AZ96"/>
  <c r="AZ95"/>
  <c i="4" r="F35"/>
  <c i="1" r="AZ100"/>
  <c r="AZ99"/>
  <c r="AV99"/>
  <c r="AT99"/>
  <c r="BD94"/>
  <c r="W33"/>
  <c r="BA94"/>
  <c r="AW94"/>
  <c r="AK30"/>
  <c r="BB94"/>
  <c r="W31"/>
  <c i="3" r="F35"/>
  <c i="1" r="AZ98"/>
  <c r="AZ97"/>
  <c r="AV97"/>
  <c r="AT97"/>
  <c i="3" r="J35"/>
  <c i="1" r="AV98"/>
  <c r="AT98"/>
  <c i="2" l="1" r="BK122"/>
  <c r="J122"/>
  <c i="4" r="BK127"/>
  <c r="J127"/>
  <c r="J98"/>
  <c i="3" r="BK137"/>
  <c r="J137"/>
  <c r="J98"/>
  <c i="1" r="AU94"/>
  <c i="2" r="J32"/>
  <c i="1" r="AG96"/>
  <c r="AG95"/>
  <c r="W30"/>
  <c r="AX94"/>
  <c r="AV95"/>
  <c r="AT95"/>
  <c r="AZ94"/>
  <c r="W29"/>
  <c r="AY94"/>
  <c i="2" l="1" r="J41"/>
  <c r="J98"/>
  <c i="1" r="AN95"/>
  <c r="AN96"/>
  <c r="AV94"/>
  <c r="AK29"/>
  <c i="4" r="J32"/>
  <c i="1" r="AG100"/>
  <c r="AG99"/>
  <c i="3" r="J32"/>
  <c i="1" r="AG98"/>
  <c r="AG97"/>
  <c r="AN97"/>
  <c i="4" l="1" r="J41"/>
  <c i="1" r="AN98"/>
  <c i="3" r="J41"/>
  <c i="1" r="AN100"/>
  <c r="AN99"/>
  <c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<sst xmlns="http://schemas.openxmlformats.org/spreadsheetml/2006/main">
  <si>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</si>
  <si>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</si>
  <si>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</si>
  <si>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</si>
  <si>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{a8d6adc3-3d64-4525-afd0-184854e9b896}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</si>
  <si>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</si>
  <si>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</si>
  <si>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</si>
  <si>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</si>
  <si>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</si>
  <si>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</si>
  <si>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</si>
  <si>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</si>
  <si>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</si>
  <si>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17-010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</si>
  <si>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</si>
  <si>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</si>
  <si>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Skladová hala posypového materiálu v areálu KSÚSV v Pelhřimově</t>
  </si>
  <si>
    <t>KSO:</t>
  </si>
  <si>
    <t>CC-CZ:</t>
  </si>
  <si>
    <t>Místo:</t>
  </si>
  <si>
    <t>Pelhřimov, areál KSUS - p.p.č. 2413/6</t>
  </si>
  <si>
    <t>Datum:</t>
  </si>
  <si>
    <t>2. 10. 2023</t>
  </si>
  <si>
    <t>Zadavatel:</t>
  </si>
  <si>
    <t>IČ:</t>
  </si>
  <si>
    <t>00090450</t>
  </si>
  <si>
    <t>KSUS Vysočiny, p.o.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</si>
  <si>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</si>
  <si>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</si>
  <si>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</si>
  <si>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</si>
  <si>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</si>
  <si>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</si>
  <si>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</si>
  <si>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</si>
  <si>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</si>
  <si>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</si>
  <si>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</si>
  <si>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</si>
  <si>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</si>
  <si>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</si>
  <si>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</si>
  <si>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</si>
  <si>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</si>
  <si>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</si>
  <si>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</si>
  <si>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</si>
  <si>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</si>
  <si>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</si>
  <si>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</si>
  <si>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</si>
  <si>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</si>
  <si>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</si>
  <si>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</si>
  <si>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</si>
  <si>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</si>
  <si>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</si>
  <si>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</si>
  <si>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</si>
  <si>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</si>
  <si>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</si>
  <si>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</si>
  <si>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</si>
  <si>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</si>
  <si>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</si>
  <si>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</si>
  <si>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</si>
  <si>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</si>
  <si>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</si>
  <si>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</si>
  <si>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</si>
  <si>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</si>
  <si>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</si>
  <si>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</si>
  <si>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</si>
  <si>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</si>
  <si>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</si>
  <si>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</si>
  <si>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</si>
  <si>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</si>
  <si>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</si>
  <si>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</si>
  <si>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</si>
  <si>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</si>
  <si>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</si>
  <si>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</si>
  <si>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</si>
  <si>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{83aa29b7-2311-4566-8367-a14eedff2c6e}</t>
  </si>
  <si>
    <t>2</t>
  </si>
  <si>
    <t>/</t>
  </si>
  <si>
    <t>Soupis</t>
  </si>
  <si>
    <t>{dc47feb6-e521-4cba-9b15-c4de4b2ae1c7}</t>
  </si>
  <si>
    <t>SO-01</t>
  </si>
  <si>
    <t>Přístřešek na posypový materiál</t>
  </si>
  <si>
    <t>STA</t>
  </si>
  <si>
    <t>{c9071861-0f0e-4048-afe7-2d9e4ac210b9}</t>
  </si>
  <si>
    <t>01</t>
  </si>
  <si>
    <t>Architektonicko-stavební řešení</t>
  </si>
  <si>
    <t>{9499b937-b52e-41b6-b6bd-7bdfe927d72f}</t>
  </si>
  <si>
    <t>811 69 11</t>
  </si>
  <si>
    <t>IO-01</t>
  </si>
  <si>
    <t>Terénní úpravy</t>
  </si>
  <si>
    <t>ING</t>
  </si>
  <si>
    <t>{1ebbfba8-92c6-491c-8dcf-03471765aa7b}</t>
  </si>
  <si>
    <t>{a89a95f5-e5dc-4c4a-85ce-15506a2cb235}</t>
  </si>
  <si>
    <t>823 29 99</t>
  </si>
  <si>
    <t>KRYCÍ LIST SOUPISU PRACÍ</t>
  </si>
  <si>
    <t>Objekt:</t>
  </si>
  <si>
    <t>VRN - Vedlejší a ostatní rozpočtové náklady</t>
  </si>
  <si>
    <t>Soupis: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</si>
  <si>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811 6911, 823 2999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</si>
  <si>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</si>
  <si>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</si>
  <si>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</si>
  <si>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</si>
  <si>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</si>
  <si>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</si>
  <si>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</si>
  <si>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</si>
  <si>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</si>
  <si>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</si>
  <si>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</si>
  <si>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</si>
  <si>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</si>
  <si>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</si>
  <si>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</si>
  <si>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</si>
  <si>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</si>
  <si>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</si>
  <si>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</si>
  <si>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</si>
  <si>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</si>
  <si>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</si>
  <si>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</si>
  <si>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</si>
  <si>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</si>
  <si>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</si>
  <si>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</si>
  <si>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001</t>
  </si>
  <si>
    <t>Zařízení staveniště, BOZP</t>
  </si>
  <si>
    <t>kpl</t>
  </si>
  <si>
    <t>1394522077</t>
  </si>
  <si>
    <t>PP</t>
  </si>
  <si>
    <t xml:space="preserve">Veškeré náklady a činnosti související s vybudováním, provozem a likvidací staveniště, včetně zajištění připojení na elektrickou energii, vodu a odvodnění staveniště, včetně provádění každodenního hrubého úklidu staveniště a včetně průběžné likvidace vznikajících odpadů oprávněnou osobou.
Standardní prvky BOZP (mobilní oplocení, výstražné značení, přechody výkopů vč. oplocení, zábradlí, atd - vč. jejich dodávky, montáže, údržby a demontáže, resp. likvidace) a povinosti vyplývající z plánu BOZP vč. připomínek příslušných úřadů. </t>
  </si>
  <si>
    <t>002</t>
  </si>
  <si>
    <t>Náklady vyplívající z požadavků DOSS a správců inženýrských sítí.</t>
  </si>
  <si>
    <t>-1334955976</t>
  </si>
  <si>
    <t xml:space="preserve">Veškeré náklady vyplívající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 </t>
  </si>
  <si>
    <t>3</t>
  </si>
  <si>
    <t>003</t>
  </si>
  <si>
    <t xml:space="preserve">Geodetické vytýčení  </t>
  </si>
  <si>
    <t>-1592326142</t>
  </si>
  <si>
    <t>Vytýčení nově budovaných inženýrských sítí a stavebních objetků, vytýčení hranice pozemku, vytýčení stávajících inženýrských sítí i jejich správci, kontrolní měření. Vytýčení bude provedeno vč. stabilizace vytyčonaných bodů v terénu, pro potřeby stavby.</t>
  </si>
  <si>
    <t>004</t>
  </si>
  <si>
    <t>Geodetické zaměření řešených stavebních objetků po dokončení díla</t>
  </si>
  <si>
    <t>-1533253880</t>
  </si>
  <si>
    <t xml:space="preserve">Geodetické zaměření řešených stavebních objetků (zpevněné plochy, parkoviště, chodníky, ...)  ve 3 tištěných vyhotoveních + 1x elektronicky CD)</t>
  </si>
  <si>
    <t>5</t>
  </si>
  <si>
    <t>005</t>
  </si>
  <si>
    <t>Geodetické zaměření inženýrských objektů po dokončení díla</t>
  </si>
  <si>
    <t>305024399</t>
  </si>
  <si>
    <t>Geodetické zaměření inženýrských objektů ve 3 tištěných vyhotoveních + 1x elektronicky CD)</t>
  </si>
  <si>
    <t>6</t>
  </si>
  <si>
    <t>006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</si>
  <si>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</si>
  <si>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</si>
  <si>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</si>
  <si>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7</t>
  </si>
  <si>
    <t>007</t>
  </si>
  <si>
    <t>Projektová dokumentace skutečného provedení</t>
  </si>
  <si>
    <t>-1773495778</t>
  </si>
  <si>
    <t>Projektová dokumentace skutečného provedení 3x tištěně a 1x elektronicky na CD</t>
  </si>
  <si>
    <t>8</t>
  </si>
  <si>
    <t>008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</si>
  <si>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</si>
  <si>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</si>
  <si>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</si>
  <si>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9</t>
  </si>
  <si>
    <t>009</t>
  </si>
  <si>
    <t>Náklady spojené s prováděním stavby v blízkosti stávajících objektů, technologie</t>
  </si>
  <si>
    <t>-426533918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</si>
  <si>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                                                                                                                                                     </t>
  </si>
  <si>
    <t>10</t>
  </si>
  <si>
    <t>010</t>
  </si>
  <si>
    <t>Zpracování a předložení harmonogramů po předání staveniště</t>
  </si>
  <si>
    <t>-111364358</t>
  </si>
  <si>
    <t>Náklady na vyhotovení a předložení finančního a časového harmonogramu prací a plnění do 10 dnů po předání staveniště.</t>
  </si>
  <si>
    <t>11</t>
  </si>
  <si>
    <t>011</t>
  </si>
  <si>
    <t>Dílenská dokumentace</t>
  </si>
  <si>
    <t>-2016177232</t>
  </si>
  <si>
    <t>Dílenská dokumentace - ocelové konstrukce střechy</t>
  </si>
  <si>
    <t>12</t>
  </si>
  <si>
    <t>012</t>
  </si>
  <si>
    <t>Výkon autorského dozoru</t>
  </si>
  <si>
    <t>hod</t>
  </si>
  <si>
    <t>-258791782</t>
  </si>
  <si>
    <t>SO-01 - Přístřešek na posypový materiál</t>
  </si>
  <si>
    <t>01 - Architektonicko-stavební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</si>
  <si>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A. Průvodní zpráva B. Souhrnná technická zpráva C. Situační výkresy C1. Situační výkres širších vztahů C2. Koordinační situační výkres D.1.0 Technická zpráva (společná pro části D.1.1, D.1.2 a D.1.4) příloha č.1 – skladby konstrukcí 1.1.1 Půdorys základů 1.1.2 Půdorys 1.NP 1.1.3 Půdorys střechy 1.1.4 Řez A-A' 1.1.5 Pohledy – navrhovaná skladová hala 1.1.6 Pohledy – stávající skladová hala (sousední objekt) 1.1.7 Schématické řezy 1.2.1 Konstrukce zastřešení přístřešku 1.2.2 Konstrukce pro statické zajištění stěny sousední haly 1.2.3 Statický výpočet 1.3.0 PBŘ – Technická zpráva 1.3.1 Půdorys 1.NP – PBŘ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</si>
  <si>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</si>
  <si>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</si>
  <si>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</si>
  <si>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</si>
  <si>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</si>
  <si>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</si>
  <si>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</si>
  <si>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</si>
  <si>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</si>
  <si>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</si>
  <si>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</si>
  <si>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</si>
  <si>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</si>
  <si>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</si>
  <si>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</si>
  <si>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</si>
  <si>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</si>
  <si>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</si>
  <si>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</si>
  <si>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</si>
  <si>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10001</t>
  </si>
  <si>
    <t>Provedení ručně kopaných sond - viz půdorys základů pozn.6</t>
  </si>
  <si>
    <t>kus</t>
  </si>
  <si>
    <t>-2127980300</t>
  </si>
  <si>
    <t>113107183</t>
  </si>
  <si>
    <t>Odstranění podkladu pl přes 50 do 200 m2 živičných tl 150 mm</t>
  </si>
  <si>
    <t>m2</t>
  </si>
  <si>
    <t>CS ÚRS 2023 01</t>
  </si>
  <si>
    <t>1256507625</t>
  </si>
  <si>
    <t>Odstranění podkladů nebo krytů s přemístěním hmot na skládku na vzdálenost do 20 m nebo s naložením na dopravní prostředek v ploše jednotlivě přes 50 m2 do 200 m2 živičných, o tl. vrstvy přes 100 do 150 mm</t>
  </si>
  <si>
    <t>VV</t>
  </si>
  <si>
    <t>stávající asfaltová plocha</t>
  </si>
  <si>
    <t>143</t>
  </si>
  <si>
    <t>Součet</t>
  </si>
  <si>
    <t>113107223</t>
  </si>
  <si>
    <t>Odstranění podkladu pl přes 200 m2 z kameniva drceného do tl 300 mm</t>
  </si>
  <si>
    <t>-1449216307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</si>
  <si>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</si>
  <si>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143*2</t>
  </si>
  <si>
    <t>255*2</t>
  </si>
  <si>
    <t>122251106</t>
  </si>
  <si>
    <t>Odkopávky a prokopávky nezapažené v hornině třídy těžitelnosti I skupiny 3 objem do 5000 m3 strojně</t>
  </si>
  <si>
    <t>m3</t>
  </si>
  <si>
    <t>-428341749</t>
  </si>
  <si>
    <t>Odkopávky a prokopávky nezapažené strojně v hornině třídy těžitelnosti I skupiny 3 přes 1 000 do 5 000 m3</t>
  </si>
  <si>
    <t>Měřeno CAD</t>
  </si>
  <si>
    <t>71*60*0,50</t>
  </si>
  <si>
    <t>122351106</t>
  </si>
  <si>
    <t>Odkopávky a prokopávky nezapažené v hornině třídy těžitelnosti II skupiny 4 objem do 5000 m3 strojně</t>
  </si>
  <si>
    <t>1889487984</t>
  </si>
  <si>
    <t>Odkopávky a prokopávky nezapažené strojně v hornině třídy těžitelnosti II skupiny 4 přes 1 000 do 5 000 m3</t>
  </si>
  <si>
    <t>131351104</t>
  </si>
  <si>
    <t>Hloubení jam nezapažených v hornině třídy těžitelnosti II skupiny 4 objem do 500 m3 strojně</t>
  </si>
  <si>
    <t>-539712451</t>
  </si>
  <si>
    <t>Hloubení nezapažených jam a zářezů strojně s urovnáním dna do předepsaného profilu a spádu v hornině třídy těžitelnosti II skupiny 4 přes 100 do 500 m3</t>
  </si>
  <si>
    <t>základové konstrukce</t>
  </si>
  <si>
    <t>200*0,57</t>
  </si>
  <si>
    <t>450*0,32</t>
  </si>
  <si>
    <t>162351103</t>
  </si>
  <si>
    <t>Vodorovné přemístění přes 50 do 500 m výkopku/sypaniny z horniny třídy těžitelnosti I skupiny 1 až 3</t>
  </si>
  <si>
    <t>1760921825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</si>
  <si>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</si>
  <si>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násypy</t>
  </si>
  <si>
    <t>odvoz zeminy pro násypy na meziskládku</t>
  </si>
  <si>
    <t>71*29</t>
  </si>
  <si>
    <t>dovoz zeminy z meziskládky</t>
  </si>
  <si>
    <t>2059</t>
  </si>
  <si>
    <t>110</t>
  </si>
  <si>
    <t>162551107</t>
  </si>
  <si>
    <t>Vodorovné přemístění přes 2 000 do 2500 m výkopku/sypaniny z horniny třídy těžitelnosti I skupiny 1 až 3</t>
  </si>
  <si>
    <t>-1221923271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</si>
  <si>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</si>
  <si>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vytěženo</t>
  </si>
  <si>
    <t>2130</t>
  </si>
  <si>
    <t>násyp</t>
  </si>
  <si>
    <t>-2059</t>
  </si>
  <si>
    <t>111</t>
  </si>
  <si>
    <t>162551127</t>
  </si>
  <si>
    <t>Vodorovné přemístění přes 2 000 do 2500 m výkopku/sypaniny z horniny třídy těžitelnosti II skupiny 4 a 5</t>
  </si>
  <si>
    <t>-853248348</t>
  </si>
  <si>
    <t>Vodorovné přemístění výkopku nebo sypaniny po suchu na obvyklém dopravním prostředku, bez naložení výkopku, avšak se složením bez rozhrnutí z horniny třídy těžitelnosti II skupiny 4 a 5 na vzdálenost přes 2 000 do 2 500 m</t>
  </si>
  <si>
    <t>258</t>
  </si>
  <si>
    <t>167151111</t>
  </si>
  <si>
    <t>Nakládání výkopku z hornin třídy těžitelnosti I skupiny 1 až 3 přes 100 m3</t>
  </si>
  <si>
    <t>-1246894858</t>
  </si>
  <si>
    <t>Nakládání, skládání a překládání neulehlého výkopku nebo sypaniny strojně nakládání, množství přes 100 m3, z hornin třídy těžitelnosti I, skupiny 1 až 3</t>
  </si>
  <si>
    <t>naložení zeminy na meziskládce</t>
  </si>
  <si>
    <t>16</t>
  </si>
  <si>
    <t>171251201</t>
  </si>
  <si>
    <t>Uložení sypaniny na skládky nebo meziskládky</t>
  </si>
  <si>
    <t>-1596457033</t>
  </si>
  <si>
    <t>Uložení sypaniny na skládky nebo meziskládky bez hutnění s upravením uložené sypaniny do předepsaného tvaru</t>
  </si>
  <si>
    <t>meziskládka</t>
  </si>
  <si>
    <t>17</t>
  </si>
  <si>
    <t>171151103</t>
  </si>
  <si>
    <t>Uložení sypaniny z hornin soudržných do násypů zhutněných strojně</t>
  </si>
  <si>
    <t>-2035085212</t>
  </si>
  <si>
    <t>Uložení sypanin do násypů strojně s rozprostřením sypaniny ve vrstvách a s hrubým urovnáním zhutněných z hornin soudržných jakékoliv třídy těžitelnosti</t>
  </si>
  <si>
    <t>22</t>
  </si>
  <si>
    <t>181951114</t>
  </si>
  <si>
    <t>Úprava pláně v hornině třídy těžitelnosti II skupiny 4 a 5 se zhutněním strojně</t>
  </si>
  <si>
    <t>-2066288600</t>
  </si>
  <si>
    <t>Úprava pláně vyrovnáním výškových rozdílů strojně v hornině třídy těžitelnosti II, skupiny 4 a 5 se zhutněním</t>
  </si>
  <si>
    <t>zpevněné plochy</t>
  </si>
  <si>
    <t>375</t>
  </si>
  <si>
    <t>základy</t>
  </si>
  <si>
    <t>200</t>
  </si>
  <si>
    <t>23</t>
  </si>
  <si>
    <t>043154000</t>
  </si>
  <si>
    <t>Zkoušky hutnicí</t>
  </si>
  <si>
    <t>…</t>
  </si>
  <si>
    <t>1024</t>
  </si>
  <si>
    <t>-1915925426</t>
  </si>
  <si>
    <t>24</t>
  </si>
  <si>
    <t>182251101</t>
  </si>
  <si>
    <t>Svahování násypů strojně</t>
  </si>
  <si>
    <t>-1585824785</t>
  </si>
  <si>
    <t>Svahování trvalých svahů do projektovaných profilů strojně s potřebným přemístěním výkopku při svahování násypů v jakékoliv hornině</t>
  </si>
  <si>
    <t>71*5</t>
  </si>
  <si>
    <t>Zakládání</t>
  </si>
  <si>
    <t>25</t>
  </si>
  <si>
    <t>211561111</t>
  </si>
  <si>
    <t>Výplň odvodňovacích žeber nebo trativodů kamenivem hrubým drceným frakce 8 až 16 mm</t>
  </si>
  <si>
    <t>1769851270</t>
  </si>
  <si>
    <t>Výplň kamenivem do rýh odvodňovacích žeber nebo trativodů bez zhutnění, s úpravou povrchu výplně kamenivem hrubým drceným frakce 8 až 16 mm</t>
  </si>
  <si>
    <t>124*0,7*0,6</t>
  </si>
  <si>
    <t>26</t>
  </si>
  <si>
    <t>211971110</t>
  </si>
  <si>
    <t>Zřízení opláštění žeber nebo trativodů geotextilií v rýze nebo zářezu sklonu do 1:2</t>
  </si>
  <si>
    <t>88769288</t>
  </si>
  <si>
    <t>Zřízení opláštění výplně z geotextilie odvodňovacích žeber nebo trativodů v rýze nebo zářezu se stěnami šikmými o sklonu do 1:2</t>
  </si>
  <si>
    <t>124*(0,7+0,6)*2</t>
  </si>
  <si>
    <t>27</t>
  </si>
  <si>
    <t>M</t>
  </si>
  <si>
    <t>69311060</t>
  </si>
  <si>
    <t>geotextilie netkaná separační, ochranná, filtrační, drenážní PP 200g/m2</t>
  </si>
  <si>
    <t>1896232374</t>
  </si>
  <si>
    <t>124*(0,7+0,6)*2*1,2</t>
  </si>
  <si>
    <t>28</t>
  </si>
  <si>
    <t>212752412</t>
  </si>
  <si>
    <t>Trativod z drenážních trubek korugovaných PE-HD SN 8 perforace 220° včetně lože otevřený výkop DN 150 pro liniové stavby</t>
  </si>
  <si>
    <t>m</t>
  </si>
  <si>
    <t>-769813586</t>
  </si>
  <si>
    <t>Trativody z drenážních trubek pro liniové stavby a komunikace se zřízením štěrkového lože pod trubky a s jejich obsypem v otevřeném výkopu trubka korugovaná sendvičová PE-HD SN 8 perforace 220° DN 150</t>
  </si>
  <si>
    <t>řez pozn.8</t>
  </si>
  <si>
    <t>5+11+32+14</t>
  </si>
  <si>
    <t>29</t>
  </si>
  <si>
    <t>274313611</t>
  </si>
  <si>
    <t>Základové pásy z betonu tř. C 16/20</t>
  </si>
  <si>
    <t>706210841</t>
  </si>
  <si>
    <t>Základy z betonu prostého pasy betonu kamenem neprokládaného tř. C 16/20</t>
  </si>
  <si>
    <t>základy obvod</t>
  </si>
  <si>
    <t>řez 1-1</t>
  </si>
  <si>
    <t>(12,6-1,2)*1,8*0,57</t>
  </si>
  <si>
    <t>řez 6-6</t>
  </si>
  <si>
    <t>(0,6+31,6+13+0,6)*2,4*0,57</t>
  </si>
  <si>
    <t>řez 4-4</t>
  </si>
  <si>
    <t>(15,6-1,2)*1,8*0,57</t>
  </si>
  <si>
    <t>vnitřní pásy</t>
  </si>
  <si>
    <t>(10,2-1,2)*1,8*0,57</t>
  </si>
  <si>
    <t>Mezisoučet</t>
  </si>
  <si>
    <t>113,132*0,1</t>
  </si>
  <si>
    <t>30</t>
  </si>
  <si>
    <t>274351121</t>
  </si>
  <si>
    <t>Zřízení bednění základových pasů rovného</t>
  </si>
  <si>
    <t>-1704508156</t>
  </si>
  <si>
    <t>Bednění základů pasů rovné zřízení</t>
  </si>
  <si>
    <t>(12,6-1,2)*0,1*2</t>
  </si>
  <si>
    <t>(0,6+31,6+13+0,6)*0,1*2</t>
  </si>
  <si>
    <t>(15,6-1,2)*0,1*2</t>
  </si>
  <si>
    <t>(10,2-1,2)*0,1*2</t>
  </si>
  <si>
    <t>31</t>
  </si>
  <si>
    <t>274351122</t>
  </si>
  <si>
    <t>Odstranění bednění základových pasů rovného</t>
  </si>
  <si>
    <t>1248967922</t>
  </si>
  <si>
    <t>Bednění základů pasů rovné odstranění</t>
  </si>
  <si>
    <t>Svislé a kompletní konstrukce</t>
  </si>
  <si>
    <t>32</t>
  </si>
  <si>
    <t>300011</t>
  </si>
  <si>
    <t xml:space="preserve">Montáž systémových betonových bloků  vč.sepnutí pomocí tahových kotev </t>
  </si>
  <si>
    <t>-1221469537</t>
  </si>
  <si>
    <t>1,8*0,6*0,6*45</t>
  </si>
  <si>
    <t>2,4*0,6*0,6*72</t>
  </si>
  <si>
    <t>1,2*0,6*0,6*40</t>
  </si>
  <si>
    <t>1,8*0,6*0,6*30</t>
  </si>
  <si>
    <t>2,4*0,6*0,6*350</t>
  </si>
  <si>
    <t>33</t>
  </si>
  <si>
    <t>5933011</t>
  </si>
  <si>
    <t xml:space="preserve">dodávka systémových betonových bloků, doprava </t>
  </si>
  <si>
    <t>-217618660</t>
  </si>
  <si>
    <t>34</t>
  </si>
  <si>
    <t>5933012</t>
  </si>
  <si>
    <t>ocelová táhla</t>
  </si>
  <si>
    <t>-1151636148</t>
  </si>
  <si>
    <t>35</t>
  </si>
  <si>
    <t>30003</t>
  </si>
  <si>
    <t>Dílenská dokumentace a statické posouzení objektu</t>
  </si>
  <si>
    <t>1726322040</t>
  </si>
  <si>
    <t>36</t>
  </si>
  <si>
    <t>278311051</t>
  </si>
  <si>
    <t>Zálivka kotevních otvorů z betonu se zvýšenými nároky na prostředí tř. C 25/30 XF1 objemu do 0,02 m3</t>
  </si>
  <si>
    <t>-1506836829</t>
  </si>
  <si>
    <t>Zálivka kotevních otvorů z betonu se zvýšenými nároky na prostředí tř. C 25/30, při objemu jednoho otvoru do 0,02 m3</t>
  </si>
  <si>
    <t>3,14*0,08*0,08*0,6*1050</t>
  </si>
  <si>
    <t>12,66*0,1</t>
  </si>
  <si>
    <t>37</t>
  </si>
  <si>
    <t>327324127</t>
  </si>
  <si>
    <t>Opěrné zdi a valy ze ŽB odolného proti agresivnímu prostředí tř. C 25/30 XF4</t>
  </si>
  <si>
    <t>-1507773503</t>
  </si>
  <si>
    <t>Opěrné zdi a valy z betonu železového odolný proti agresivnímu prostředí tř. C 25/30 XF4</t>
  </si>
  <si>
    <t>půdorys detail "A"</t>
  </si>
  <si>
    <t>0,6*0,6*0,6*2*4</t>
  </si>
  <si>
    <t>0,6*0,4/2*0,6*2*9</t>
  </si>
  <si>
    <t>38</t>
  </si>
  <si>
    <t>327351211</t>
  </si>
  <si>
    <t>Bednění opěrných zdí a valů svislých i skloněných zřízení</t>
  </si>
  <si>
    <t>1502836007</t>
  </si>
  <si>
    <t>Bednění opěrných zdí a valů svislých i skloněných, výšky do 20 m zřízení</t>
  </si>
  <si>
    <t>(0,6+0,4+0,4+0,6)*0,6*9</t>
  </si>
  <si>
    <t>(0,6+0,6)*0,6*9</t>
  </si>
  <si>
    <t>39</t>
  </si>
  <si>
    <t>327351221</t>
  </si>
  <si>
    <t>Bednění opěrných zdí a valů svislých i skloněných odstranění</t>
  </si>
  <si>
    <t>1774226669</t>
  </si>
  <si>
    <t>Bednění opěrných zdí a valů svislých i skloněných, výšky do 20 m odstranění</t>
  </si>
  <si>
    <t>40</t>
  </si>
  <si>
    <t>327351291A</t>
  </si>
  <si>
    <t xml:space="preserve">Zaříznutí dobetonovávky do "šikma"  </t>
  </si>
  <si>
    <t>194290002</t>
  </si>
  <si>
    <t>vnější</t>
  </si>
  <si>
    <t>0,6*(9+9)</t>
  </si>
  <si>
    <t>vnitřní</t>
  </si>
  <si>
    <t>0,6*(4+4)</t>
  </si>
  <si>
    <t>41</t>
  </si>
  <si>
    <t>327361006</t>
  </si>
  <si>
    <t>Výztuž opěrných zdí a valů D 12 mm z betonářské oceli 10 505</t>
  </si>
  <si>
    <t>t</t>
  </si>
  <si>
    <t>746323322</t>
  </si>
  <si>
    <t>Výztuž opěrných zdí a valů průměru do 12 mm, z oceli 10 505 (R) nebo BSt 500</t>
  </si>
  <si>
    <t>prut pr.10mm</t>
  </si>
  <si>
    <t>(0,5+0,8+0,8+0,5+1+1)*0,00062*3*4</t>
  </si>
  <si>
    <t>0,34*0,1</t>
  </si>
  <si>
    <t>42</t>
  </si>
  <si>
    <t>327361016</t>
  </si>
  <si>
    <t>Výztuž opěrných zdí a valů D nad 12 mm z betonářské oceli 10 505</t>
  </si>
  <si>
    <t>-994427101</t>
  </si>
  <si>
    <t>Výztuž opěrných zdí a valů průměru přes 12 mm, z oceli 10 505 (R) nebo BSt 500</t>
  </si>
  <si>
    <t>prut pr.20mm</t>
  </si>
  <si>
    <t>0,6*10*0,0025*(4+4+4)</t>
  </si>
  <si>
    <t>0,18*0,1</t>
  </si>
  <si>
    <t>Vodorovné konstrukce</t>
  </si>
  <si>
    <t>43</t>
  </si>
  <si>
    <t>451541111</t>
  </si>
  <si>
    <t>Lože pod potrubí otevřený výkop ze štěrkodrtě</t>
  </si>
  <si>
    <t>90126267</t>
  </si>
  <si>
    <t>Lože pod potrubí, stoky a drobné objekty v otevřeném výkopu ze štěrkodrtě 0-32 mm</t>
  </si>
  <si>
    <t>(5+11+32+14)*0,7*0,15</t>
  </si>
  <si>
    <t>44</t>
  </si>
  <si>
    <t>452321151</t>
  </si>
  <si>
    <t>Podkladní desky ze ŽB tř. C 20/25 otevřený výkop</t>
  </si>
  <si>
    <t>323440363</t>
  </si>
  <si>
    <t>Podkladní a zajišťovací konstrukce z betonu železového v otevřeném výkopu desky pod potrubí, stoky a drobné objekty z betonu tř. C 20/25</t>
  </si>
  <si>
    <t>45</t>
  </si>
  <si>
    <t>452351101</t>
  </si>
  <si>
    <t>Bednění podkladních desek nebo bloků nebo sedlového lože otevřený výkop</t>
  </si>
  <si>
    <t>1831126239</t>
  </si>
  <si>
    <t>Bednění podkladních a zajišťovacích konstrukcí v otevřeném výkopu desek nebo sedlových loží pod potrubí, stoky a drobné objekty</t>
  </si>
  <si>
    <t>(5+11+32+14)*0,15</t>
  </si>
  <si>
    <t>(5+11+32+14)*(0,15+0,15)</t>
  </si>
  <si>
    <t>46</t>
  </si>
  <si>
    <t>452368211</t>
  </si>
  <si>
    <t>Výztuž podkladních desek nebo bloků nebo pražců otevřený výkop ze svařovaných sítí Kari</t>
  </si>
  <si>
    <t>-1467160917</t>
  </si>
  <si>
    <t>Výztuž podkladních desek, bloků nebo pražců v otevřeném výkopu ze svařovaných sítí typu Kari</t>
  </si>
  <si>
    <t>(5+11+32+14)*0,7*0,0031</t>
  </si>
  <si>
    <t>0,270*0,15</t>
  </si>
  <si>
    <t>Komunikace pozemní</t>
  </si>
  <si>
    <t>47</t>
  </si>
  <si>
    <t>564851111</t>
  </si>
  <si>
    <t>Podklad ze štěrkodrtě ŠD tl 150 mm</t>
  </si>
  <si>
    <t>193730351</t>
  </si>
  <si>
    <t>Podklad ze štěrkodrti ŠD s rozprostřením a zhutněním, po zhutnění tl. 150 mm</t>
  </si>
  <si>
    <t>48</t>
  </si>
  <si>
    <t>564861111</t>
  </si>
  <si>
    <t>Podklad ze štěrkodrtě ŠD tl 200 mm</t>
  </si>
  <si>
    <t>1060250408</t>
  </si>
  <si>
    <t>Podklad ze štěrkodrti ŠD s rozprostřením a zhutněním, po zhutnění tl. 200 mm</t>
  </si>
  <si>
    <t>a1</t>
  </si>
  <si>
    <t>49</t>
  </si>
  <si>
    <t>-1868723782</t>
  </si>
  <si>
    <t>50</t>
  </si>
  <si>
    <t>564962111</t>
  </si>
  <si>
    <t>Podklad z mechanicky zpevněného kameniva MZK tl 200 mm</t>
  </si>
  <si>
    <t>69170001</t>
  </si>
  <si>
    <t>Podklad z mechanicky zpevněného kameniva MZK (minerální beton) s rozprostřením a s hutněním, po zhutnění tl. 200 mm</t>
  </si>
  <si>
    <t>51</t>
  </si>
  <si>
    <t>565155121</t>
  </si>
  <si>
    <t>Asfaltový beton vrstva podkladní ACP 16 (obalované kamenivo OKS) tl 70 mm š přes 3 m</t>
  </si>
  <si>
    <t>1291479812</t>
  </si>
  <si>
    <t>Asfaltový beton vrstva podkladní ACP 16 (obalované kamenivo střednězrnné - OKS) s rozprostřením a zhutněním v pruhu šířky přes 3 m, po zhutnění tl. 70 mm</t>
  </si>
  <si>
    <t>52</t>
  </si>
  <si>
    <t>573111112</t>
  </si>
  <si>
    <t>Postřik živičný infiltrační s posypem z asfaltu množství 1 kg/m2</t>
  </si>
  <si>
    <t>1592906522</t>
  </si>
  <si>
    <t>Postřik infiltrační PI z asfaltu silničního s posypem kamenivem, v množství 1,00 kg/m2</t>
  </si>
  <si>
    <t>53</t>
  </si>
  <si>
    <t>573211106</t>
  </si>
  <si>
    <t>Postřik živičný spojovací z asfaltu v množství 0,20 kg/m2</t>
  </si>
  <si>
    <t>-602655778</t>
  </si>
  <si>
    <t>Postřik spojovací PS bez posypu kamenivem z asfaltu silničního, v množství 0,20 kg/m2</t>
  </si>
  <si>
    <t>54</t>
  </si>
  <si>
    <t>573211109</t>
  </si>
  <si>
    <t>Postřik živičný spojovací z asfaltu v množství do 0,50 kg/m2</t>
  </si>
  <si>
    <t>723601158</t>
  </si>
  <si>
    <t>Postřik spojovací PS bez posypu kamenivem z asfaltu silničního, v množství 0,50 kg/m2</t>
  </si>
  <si>
    <t>55</t>
  </si>
  <si>
    <t>577134121</t>
  </si>
  <si>
    <t>Asfaltový beton vrstva obrusná ACO 11 (ABS) tř. I tl 40 mm š přes 3 m z nemodifikovaného asfaltu</t>
  </si>
  <si>
    <t>887069916</t>
  </si>
  <si>
    <t>Asfaltový beton vrstva obrusná ACO 11 (ABS) s rozprostřením a se zhutněním z nemodifikovaného asfaltu v pruhu šířky přes 3 m tř. I, po zhutnění tl. 40 mm</t>
  </si>
  <si>
    <t>Úpravy povrchů, podlahy a osazování výplní</t>
  </si>
  <si>
    <t>56</t>
  </si>
  <si>
    <t>622135002</t>
  </si>
  <si>
    <t>Vyrovnání podkladu vnějších stěn maltou cementovou tl do 10 mm</t>
  </si>
  <si>
    <t>74366999</t>
  </si>
  <si>
    <t>Vyrovnání nerovností podkladu vnějších omítaných ploch maltou, tloušťky do 10 mm cementovou stěn</t>
  </si>
  <si>
    <t>57</t>
  </si>
  <si>
    <t>622135092</t>
  </si>
  <si>
    <t>Příplatek k vyrovnání vnějších stěn maltou cementovou za každých dalších 5 mm tl</t>
  </si>
  <si>
    <t>887943005</t>
  </si>
  <si>
    <t>Vyrovnání nerovností podkladu vnějších omítaných ploch tmelem, tloušťky do 2 mm Příplatek k ceně za každých dalších 5 mm tloušťky podkladní vrstvy přes 10 mm maltou cementovou stěn</t>
  </si>
  <si>
    <t>50*4</t>
  </si>
  <si>
    <t>58</t>
  </si>
  <si>
    <t>629995101</t>
  </si>
  <si>
    <t>Očištění vnějších ploch tlakovou vodou</t>
  </si>
  <si>
    <t>-1847055727</t>
  </si>
  <si>
    <t>Očištění vnějších ploch tlakovou vodou omytím</t>
  </si>
  <si>
    <t>a2 - základy pozn.1</t>
  </si>
  <si>
    <t>Trubní vedení</t>
  </si>
  <si>
    <t>59</t>
  </si>
  <si>
    <t>871355221</t>
  </si>
  <si>
    <t>Kanalizační potrubí z tvrdého PVC jednovrstvé tuhost třídy SN8 DN 200</t>
  </si>
  <si>
    <t>-2111134208</t>
  </si>
  <si>
    <t>Kanalizační potrubí z tvrdého PVC v otevřeném výkopu ve sklonu do 20 %, hladkého plnostěnného jednovrstvého, tuhost třídy SN 8 DN 200</t>
  </si>
  <si>
    <t>60</t>
  </si>
  <si>
    <t>877315211</t>
  </si>
  <si>
    <t>Montáž tvarovek z tvrdého PVC-systém KG nebo z polypropylenu-systém KG 2000 jednoosé DN 150</t>
  </si>
  <si>
    <t>374926705</t>
  </si>
  <si>
    <t>Montáž tvarovek na kanalizačním potrubí z trub z plastu z tvrdého PVC [systém KG] nebo z polypropylenu [systém KG 2000] v otevřeném výkopu jednoosých DN 150</t>
  </si>
  <si>
    <t>vyústění drenáží</t>
  </si>
  <si>
    <t>61</t>
  </si>
  <si>
    <t>28611361</t>
  </si>
  <si>
    <t>koleno kanalizace plastové KGB 150x45°</t>
  </si>
  <si>
    <t>-1855632435</t>
  </si>
  <si>
    <t>koleno kanalizace plastové KG 150x45°</t>
  </si>
  <si>
    <t>62</t>
  </si>
  <si>
    <t>894812003</t>
  </si>
  <si>
    <t xml:space="preserve">Revizní a čistící šachta z PP šachtové dno DN 400/150  </t>
  </si>
  <si>
    <t>484743204</t>
  </si>
  <si>
    <t>Revizní a čistící šachta z polypropylenu PP pro hladké trouby [např. systém KG] DN 400 šachtové dno (DN šachty / DN trubního vedení) DN 400/150 pravý a levý přítok</t>
  </si>
  <si>
    <t>63</t>
  </si>
  <si>
    <t>894812035</t>
  </si>
  <si>
    <t>Revizní a čistící šachta z PP DN 400 šachtová roura korugovaná bez hrdla světlé hloubky 6000 mm</t>
  </si>
  <si>
    <t>1159160400</t>
  </si>
  <si>
    <t>Revizní a čistící šachta z polypropylenu PP pro hladké trouby [např. systém KG] DN 400 roura šachtová korugovaná bez hrdla, světlé hloubky 6000 mm</t>
  </si>
  <si>
    <t>64</t>
  </si>
  <si>
    <t>894812041</t>
  </si>
  <si>
    <t>Příplatek k rourám revizní a čistící šachty z PP DN 400 za uříznutí šachtové roury</t>
  </si>
  <si>
    <t>565775746</t>
  </si>
  <si>
    <t>Revizní a čistící šachta z polypropylenu PP pro hladké trouby [např. systém KG] DN 400 roura šachtová korugovaná Příplatek k cenám 2031 - 2035 za uříznutí šachtové roury</t>
  </si>
  <si>
    <t>65</t>
  </si>
  <si>
    <t>894812051</t>
  </si>
  <si>
    <t>Revizní a čistící šachta z PP DN 400 poklop plastový pochůzí pro zatížení 1,5 t</t>
  </si>
  <si>
    <t>1210136926</t>
  </si>
  <si>
    <t>Revizní a čistící šachta z polypropylenu PP pro hladké trouby [např. systém KG] DN 400 poklop plastový (pro zatížení) pochůzí (1,5 t)</t>
  </si>
  <si>
    <t>Ostatní konstrukce a práce, bourání</t>
  </si>
  <si>
    <t>66</t>
  </si>
  <si>
    <t>90001</t>
  </si>
  <si>
    <t>Přesunutí stávajícího posypového materiálu - viz půdorys pozn.5</t>
  </si>
  <si>
    <t>311616734</t>
  </si>
  <si>
    <t>67</t>
  </si>
  <si>
    <t>900021</t>
  </si>
  <si>
    <t>M+D mobilního sloupku v.1,2m - viz půdorys pozn.18</t>
  </si>
  <si>
    <t>-1720014212</t>
  </si>
  <si>
    <t>68</t>
  </si>
  <si>
    <t>900022</t>
  </si>
  <si>
    <t>M+D řetízek dl.10m - viz půdorys pozn.18</t>
  </si>
  <si>
    <t>459516156</t>
  </si>
  <si>
    <t>69</t>
  </si>
  <si>
    <t>919735113</t>
  </si>
  <si>
    <t>Řezání stávajícího živičného krytu hl do 150 mm</t>
  </si>
  <si>
    <t>1883604472</t>
  </si>
  <si>
    <t>Řezání stávajícího živičného krytu nebo podkladu hloubky přes 100 do 150 mm</t>
  </si>
  <si>
    <t>kanalizační přípojka</t>
  </si>
  <si>
    <t>14*2</t>
  </si>
  <si>
    <t>70</t>
  </si>
  <si>
    <t>962052211</t>
  </si>
  <si>
    <t>Bourání zdiva nadzákladového ze ŽB přes 1 m3</t>
  </si>
  <si>
    <t>1933572900</t>
  </si>
  <si>
    <t>Bourání zdiva železobetonového nadzákladového, objemu přes 1 m3</t>
  </si>
  <si>
    <t>půdorys pozn.7</t>
  </si>
  <si>
    <t>12,5*3,5*0,4</t>
  </si>
  <si>
    <t>71</t>
  </si>
  <si>
    <t>966005311</t>
  </si>
  <si>
    <t>Rozebrání a odstranění silničního svodidla s jednou pásnicí</t>
  </si>
  <si>
    <t>-1072697168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</si>
  <si>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</si>
  <si>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půdorys pozn.12</t>
  </si>
  <si>
    <t>997</t>
  </si>
  <si>
    <t>Přesun sutě</t>
  </si>
  <si>
    <t>72</t>
  </si>
  <si>
    <t>997221551</t>
  </si>
  <si>
    <t>Vodorovná doprava suti ze sypkých materiálů do 1 km</t>
  </si>
  <si>
    <t>527205634</t>
  </si>
  <si>
    <t>Vodorovná doprava suti bez naložení, ale se složením a s hrubým urovnáním ze sypkých materiálů, na vzdálenost do 1 km</t>
  </si>
  <si>
    <t>73</t>
  </si>
  <si>
    <t>997221559</t>
  </si>
  <si>
    <t>Příplatek ZKD 1 km u vodorovné dopravy suti ze sypkých materiálů</t>
  </si>
  <si>
    <t>1582120803</t>
  </si>
  <si>
    <t>Vodorovná doprava suti bez naložení, ale se složením a s hrubým urovnáním Příplatek k ceně za každý další i započatý 1 km přes 1 km</t>
  </si>
  <si>
    <t>437,638*34</t>
  </si>
  <si>
    <t>131</t>
  </si>
  <si>
    <t>997221625</t>
  </si>
  <si>
    <t>Poplatek za uložení na skládce (skládkovné) stavebního odpadu železobetonového kód odpadu 17 01 01</t>
  </si>
  <si>
    <t>-309075248</t>
  </si>
  <si>
    <t>Poplatek za uložení stavebního odpadu na skládce (skládkovné) z armovaného betonu zatříděného do Katalogu odpadů pod kódem 17 01 01</t>
  </si>
  <si>
    <t>74</t>
  </si>
  <si>
    <t>997221645</t>
  </si>
  <si>
    <t>Poplatek za uložení na skládce (skládkovné) odpadu asfaltového bez dehtu kód odpadu 17 03 02</t>
  </si>
  <si>
    <t>-47974606</t>
  </si>
  <si>
    <t>Poplatek za uložení stavebního odpadu na skládce (skládkovné) asfaltového bez obsahu dehtu zatříděného do Katalogu odpadů pod kódem 17 03 02</t>
  </si>
  <si>
    <t>75</t>
  </si>
  <si>
    <t>997221655</t>
  </si>
  <si>
    <t>Poplatek za uložení na skládce (skládkovné) zeminy a kamení kód odpadu 17 05 04</t>
  </si>
  <si>
    <t>2083519419</t>
  </si>
  <si>
    <t>Poplatek za uložení stavebního odpadu na skládce (skládkovné) zeminy a kamení zatříděného do Katalogu odpadů pod kódem 17 05 04</t>
  </si>
  <si>
    <t>437,638</t>
  </si>
  <si>
    <t>-45,188-42</t>
  </si>
  <si>
    <t>998</t>
  </si>
  <si>
    <t>Přesun hmot</t>
  </si>
  <si>
    <t>76</t>
  </si>
  <si>
    <t>998011002</t>
  </si>
  <si>
    <t>Přesun hmot pro budovy zděné v do 12 m</t>
  </si>
  <si>
    <t>-209559999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</si>
  <si>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</si>
  <si>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</si>
  <si>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</si>
  <si>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</si>
  <si>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</si>
  <si>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77</t>
  </si>
  <si>
    <t>711113125</t>
  </si>
  <si>
    <t>Izolace proti zemní vlhkosti na svislé ploše za studena bitumenové lepidlo</t>
  </si>
  <si>
    <t>792319399</t>
  </si>
  <si>
    <t>Izolace proti zemní vlhkosti natěradly a tmely za studena na ploše svislé S dvousložkovou bitumenovou</t>
  </si>
  <si>
    <t>78</t>
  </si>
  <si>
    <t>711161115</t>
  </si>
  <si>
    <t>Izolace proti zemní vlhkosti nopovou fólií vodorovná, nopek v 20,0 mm, tl do 1,0 mm</t>
  </si>
  <si>
    <t>-1410746785</t>
  </si>
  <si>
    <t>Izolace proti zemní vlhkosti a beztlakové vodě nopovými fóliemi na ploše vodorovné V vrstva ochranná, odvětrávací a drenážní výška nopku 20,0 mm, tl. fólie do 1,0 mm</t>
  </si>
  <si>
    <t>79</t>
  </si>
  <si>
    <t>711161384</t>
  </si>
  <si>
    <t>Izolace proti zemní vlhkosti nopovou fólií ukončení provětrávací lištou</t>
  </si>
  <si>
    <t>464073326</t>
  </si>
  <si>
    <t>Izolace proti zemní vlhkosti a beztlakové vodě nopovými fóliemi ostatní ukončení izolace provětrávací lištou</t>
  </si>
  <si>
    <t>80</t>
  </si>
  <si>
    <t>711472051</t>
  </si>
  <si>
    <t>Provedení svislé izolace proti tlakové vodě termoplasty lepenou fólií PVC</t>
  </si>
  <si>
    <t>-357065158</t>
  </si>
  <si>
    <t>Provedení izolace proti povrchové a podpovrchové tlakové vodě termoplasty na ploše svislé S folií PVC lepenou</t>
  </si>
  <si>
    <t>81</t>
  </si>
  <si>
    <t>28322000</t>
  </si>
  <si>
    <t>fólie hydroizolační střešní mPVC tl 2,0mm šedá</t>
  </si>
  <si>
    <t>1679751039</t>
  </si>
  <si>
    <t>315*1,2</t>
  </si>
  <si>
    <t>82</t>
  </si>
  <si>
    <t>711491175</t>
  </si>
  <si>
    <t>Připevnění zolace proti tlakové vodě kotvícími pásky vč.kotevního materiálu</t>
  </si>
  <si>
    <t>-344797733</t>
  </si>
  <si>
    <t>Provedení izolace proti povrchové a podpovrchové tlakové vodě ostatní připevnění izolace kotvicími pásky</t>
  </si>
  <si>
    <t>skladba a3</t>
  </si>
  <si>
    <t>2,4+10,2+31,6+12,98+15,6</t>
  </si>
  <si>
    <t>83</t>
  </si>
  <si>
    <t>55344517A</t>
  </si>
  <si>
    <t xml:space="preserve">plech poplastovaný  pásek délka 2000 mm rozvinutá šířka 50 mm</t>
  </si>
  <si>
    <t>502651084</t>
  </si>
  <si>
    <t>(72,78/2)*1,1</t>
  </si>
  <si>
    <t>84</t>
  </si>
  <si>
    <t>711491271</t>
  </si>
  <si>
    <t>Provedení izolace proti tlakové vodě svislé z textilií vrstva podkladní</t>
  </si>
  <si>
    <t>1353753851</t>
  </si>
  <si>
    <t>Provedení izolace proti povrchové a podpovrchové tlakové vodě ostatní na ploše svislé S z textilií, vrstvy podkladní</t>
  </si>
  <si>
    <t>85</t>
  </si>
  <si>
    <t>711491272</t>
  </si>
  <si>
    <t>Provedení izolace proti tlakové vodě svislé z textilií vrstva ochranná</t>
  </si>
  <si>
    <t>1898681688</t>
  </si>
  <si>
    <t>Provedení izolace proti povrchové a podpovrchové tlakové vodě ostatní na ploše svislé S z textilií, vrstvy ochranné</t>
  </si>
  <si>
    <t>86</t>
  </si>
  <si>
    <t>69311068</t>
  </si>
  <si>
    <t>geotextilie netkaná separační, ochranná, filtrační, drenážní PP 300g/m2</t>
  </si>
  <si>
    <t>-42611411</t>
  </si>
  <si>
    <t>315*2*1,1</t>
  </si>
  <si>
    <t>87</t>
  </si>
  <si>
    <t>711161122</t>
  </si>
  <si>
    <t>Izolace proti zemní vlhkosti nopovou fólií s textilií vodorovná, nopek v 8,0 mm, tl do 0,6 mm</t>
  </si>
  <si>
    <t>930775241</t>
  </si>
  <si>
    <t>Izolace proti zemní vlhkosti a beztlakové vodě nopovými fóliemi na ploše vodorovné V vrstva ochranná, odvětrávací a drenážní s nakašírovanou filtrační textilií výška nopku 8,0 mm, tl. fólie do 0,6 mm</t>
  </si>
  <si>
    <t>88</t>
  </si>
  <si>
    <t>998711102</t>
  </si>
  <si>
    <t>Přesun hmot tonážní pro izolace proti vodě, vlhkosti a plynům v objektech výšky do 12 m</t>
  </si>
  <si>
    <t>-961747402</t>
  </si>
  <si>
    <t>Přesun hmot pro izolace proti vodě, vlhkosti a plynům stanovený z hmotnosti přesunovaného materiálu vodorovná dopravní vzdálenost do 50 m v objektech výšky přes 6 do 12 m</t>
  </si>
  <si>
    <t>741</t>
  </si>
  <si>
    <t>Elektroinstalace - silnoproud</t>
  </si>
  <si>
    <t>112</t>
  </si>
  <si>
    <t>741410022</t>
  </si>
  <si>
    <t>Montáž vodič uzemňovací pásek průřezu do 120 mm2 v průmyslové výstavbě v zemi</t>
  </si>
  <si>
    <t>-165162300</t>
  </si>
  <si>
    <t>Montáž uzemňovacího vedení s upevněním, propojením a připojením pomocí svorek v zemi s izolací spojů pásku průřezu do 120 mm2 v průmyslové výstavbě</t>
  </si>
  <si>
    <t>113</t>
  </si>
  <si>
    <t>35442062</t>
  </si>
  <si>
    <t>pás zemnící 30x4mm FeZn</t>
  </si>
  <si>
    <t>kg</t>
  </si>
  <si>
    <t>140699704</t>
  </si>
  <si>
    <t>120*1,06 'Přepočtené koeficientem množství</t>
  </si>
  <si>
    <t>114</t>
  </si>
  <si>
    <t>741420001</t>
  </si>
  <si>
    <t>Montáž drát nebo lano hromosvodné svodové D do 10 mm s podpěrou</t>
  </si>
  <si>
    <t>-932447726</t>
  </si>
  <si>
    <t>Montáž hromosvodného vedení svodových drátů nebo lan s podpěrami, Ø do 10 mm</t>
  </si>
  <si>
    <t>115</t>
  </si>
  <si>
    <t>35441073</t>
  </si>
  <si>
    <t>drát D 10mm FeZn</t>
  </si>
  <si>
    <t>-159655379</t>
  </si>
  <si>
    <t>27*1,61 'Přepočtené koeficientem množství</t>
  </si>
  <si>
    <t>116</t>
  </si>
  <si>
    <t>77216546</t>
  </si>
  <si>
    <t>117</t>
  </si>
  <si>
    <t>35441077</t>
  </si>
  <si>
    <t>drát D 8mm AlMgSi</t>
  </si>
  <si>
    <t>2135485990</t>
  </si>
  <si>
    <t>45*0,135 'Přepočtené koeficientem množství</t>
  </si>
  <si>
    <t>121</t>
  </si>
  <si>
    <t>741420021</t>
  </si>
  <si>
    <t>Montáž svorka hromosvodná se 2 šrouby</t>
  </si>
  <si>
    <t>-725220988</t>
  </si>
  <si>
    <t>Montáž hromosvodného vedení svorek se 2 šrouby</t>
  </si>
  <si>
    <t>122</t>
  </si>
  <si>
    <t>35441895</t>
  </si>
  <si>
    <t>svorka připojovací k připojení kovových částí</t>
  </si>
  <si>
    <t>-283250589</t>
  </si>
  <si>
    <t>123</t>
  </si>
  <si>
    <t>35431015</t>
  </si>
  <si>
    <t>svorka uzemnění FeZn zkušební, spoj hromosvod/uzemnění</t>
  </si>
  <si>
    <t>-437037647</t>
  </si>
  <si>
    <t>118</t>
  </si>
  <si>
    <t>741420022</t>
  </si>
  <si>
    <t>Montáž svorka hromosvodná se 3 a více šrouby</t>
  </si>
  <si>
    <t>-850956509</t>
  </si>
  <si>
    <t>Montáž hromosvodného vedení svorek se 3 a více šrouby</t>
  </si>
  <si>
    <t>119</t>
  </si>
  <si>
    <t>35441986</t>
  </si>
  <si>
    <t>svorka odbočovací a spojovací pro pásek 30x4mm, FeZn</t>
  </si>
  <si>
    <t>1831288013</t>
  </si>
  <si>
    <t>120</t>
  </si>
  <si>
    <t>35441996</t>
  </si>
  <si>
    <t>svorka odbočovací a spojovací pro spojování kruhových a páskových vodičů, FeZn</t>
  </si>
  <si>
    <t>1692648161</t>
  </si>
  <si>
    <t>126</t>
  </si>
  <si>
    <t>741420051</t>
  </si>
  <si>
    <t>Montáž vedení hromosvodné-úhelník nebo trubka s držáky do zdiva</t>
  </si>
  <si>
    <t>-407438290</t>
  </si>
  <si>
    <t>Montáž hromosvodného vedení ochranných prvků úhelníků nebo trubek s držáky do zdiva</t>
  </si>
  <si>
    <t>127</t>
  </si>
  <si>
    <t>35441831</t>
  </si>
  <si>
    <t>úhelník ochranný na ochranu svodu - 2000mm, FeZn</t>
  </si>
  <si>
    <t>171160548</t>
  </si>
  <si>
    <t>124</t>
  </si>
  <si>
    <t>741420101</t>
  </si>
  <si>
    <t>Montáž držáků oddáleného vedení do zdiva</t>
  </si>
  <si>
    <t>-1406442430</t>
  </si>
  <si>
    <t>Montáž oddáleného vedení držáků do zdiva</t>
  </si>
  <si>
    <t>125</t>
  </si>
  <si>
    <t>35441415</t>
  </si>
  <si>
    <t>podpěra vedení FeZn do zdiva 150mm</t>
  </si>
  <si>
    <t>393529301</t>
  </si>
  <si>
    <t>128</t>
  </si>
  <si>
    <t>2053798168</t>
  </si>
  <si>
    <t>9*2</t>
  </si>
  <si>
    <t>129</t>
  </si>
  <si>
    <t>35441836</t>
  </si>
  <si>
    <t>držák ochranného úhelníku do zdiva, FeZn</t>
  </si>
  <si>
    <t>-693097290</t>
  </si>
  <si>
    <t>130</t>
  </si>
  <si>
    <t>998741102</t>
  </si>
  <si>
    <t>Přesun hmot tonážní pro silnoproud v objektech v přes 6 do 12 m</t>
  </si>
  <si>
    <t>-649114812</t>
  </si>
  <si>
    <t>Přesun hmot pro silnoproud stanovený z hmotnosti přesunovaného materiálu vodorovná dopravní vzdálenost do 50 m v objektech výšky přes 6 do 12 m</t>
  </si>
  <si>
    <t>764</t>
  </si>
  <si>
    <t>Konstrukce klempířské</t>
  </si>
  <si>
    <t>89</t>
  </si>
  <si>
    <t>764211676</t>
  </si>
  <si>
    <t xml:space="preserve">Oplechování nevětraného nároží s nárožním plechem z Pz s povrchovou úpravou  </t>
  </si>
  <si>
    <t>1884315351</t>
  </si>
  <si>
    <t xml:space="preserve">Oplechování střešních prvků z pozinkovaného plechu s povrchovou úpravou nároží nevětraného s použitím nárožního plechu </t>
  </si>
  <si>
    <t>90</t>
  </si>
  <si>
    <t>764511603</t>
  </si>
  <si>
    <t>Žlab podokapní půlkruhový z Pz s povrchovou úpravou rš 400 mm</t>
  </si>
  <si>
    <t>-58477672</t>
  </si>
  <si>
    <t>Žlab podokapní z pozinkovaného plechu s povrchovou úpravou včetně háků a čel půlkruhový rš 400 mm</t>
  </si>
  <si>
    <t>32,1+13,5</t>
  </si>
  <si>
    <t>91</t>
  </si>
  <si>
    <t>764511623</t>
  </si>
  <si>
    <t>Roh nebo kout půlkruhového podokapního žlabu z Pz s povrchovou úpravou rš 400 mm</t>
  </si>
  <si>
    <t>-923538420</t>
  </si>
  <si>
    <t>Žlab podokapní z pozinkovaného plechu s povrchovou úpravou včetně háků a čel roh nebo kout, žlabu půlkruhového rš 400 mm</t>
  </si>
  <si>
    <t>92</t>
  </si>
  <si>
    <t>764511643</t>
  </si>
  <si>
    <t>Kotlík oválný (trychtýřový) pro podokapní žlaby z Pz s povrchovou úpravou 330/120 mm</t>
  </si>
  <si>
    <t>-1592684314</t>
  </si>
  <si>
    <t>Žlab podokapní z pozinkovaného plechu s povrchovou úpravou včetně háků a čel kotlík oválný (trychtýřový), rš žlabu/průměr svodu 400/120 mm</t>
  </si>
  <si>
    <t>93</t>
  </si>
  <si>
    <t>764518623</t>
  </si>
  <si>
    <t>Svody kruhové včetně objímek, kolen, odskoků z Pz s povrchovou úpravou průměru 120 mm</t>
  </si>
  <si>
    <t>-531591993</t>
  </si>
  <si>
    <t>Svod z pozinkovaného plechu s upraveným povrchem včetně objímek, kolen a odskoků kruhový, průměru 120 mm</t>
  </si>
  <si>
    <t>4*3</t>
  </si>
  <si>
    <t>94</t>
  </si>
  <si>
    <t>998764102</t>
  </si>
  <si>
    <t>Přesun hmot tonážní pro konstrukce klempířské v objektech v do 12 m</t>
  </si>
  <si>
    <t>567933090</t>
  </si>
  <si>
    <t>Přesun hmot pro konstrukce klempířské stanovený z hmotnosti přesunovaného materiálu vodorovná dopravní vzdálenost do 50 m v objektech výšky přes 6 do 12 m</t>
  </si>
  <si>
    <t>767</t>
  </si>
  <si>
    <t>Konstrukce zámečnické</t>
  </si>
  <si>
    <t>95</t>
  </si>
  <si>
    <t>767001</t>
  </si>
  <si>
    <t>M+D ocelové konstrukce pro zastřešení přístřešku vč.spojovacích a kotevních prvků, jeřábnické práce, povrchová úprava žárový Pz</t>
  </si>
  <si>
    <t>-1983128744</t>
  </si>
  <si>
    <t>96</t>
  </si>
  <si>
    <t>767002</t>
  </si>
  <si>
    <t>M+D ocelové konstrukce pro statické zajištění sousední haly vč.spojovacích a kotevních prvků, jeřábnické práce, povrchová úprava žárový Pz</t>
  </si>
  <si>
    <t>1454044627</t>
  </si>
  <si>
    <t>97</t>
  </si>
  <si>
    <t>767003</t>
  </si>
  <si>
    <t>M+D ocelové pomocné konstrukce pro opláštění stěn přístřešku vč.spojovacích a kotevních prvků, jeřábnické práce, povrchová úprava žárový Pz</t>
  </si>
  <si>
    <t>1016004418</t>
  </si>
  <si>
    <t>98</t>
  </si>
  <si>
    <t>767004</t>
  </si>
  <si>
    <t xml:space="preserve">M+D obkladu stěn PVC lamely vč.ocelových lišt a spojovacího materiálu  </t>
  </si>
  <si>
    <t>228874396</t>
  </si>
  <si>
    <t>Pohledy</t>
  </si>
  <si>
    <t>pozn.1</t>
  </si>
  <si>
    <t>(9+8,95+7,8)*4</t>
  </si>
  <si>
    <t>99</t>
  </si>
  <si>
    <t>767137502</t>
  </si>
  <si>
    <t>Montáž obložení stěn plechem tvarovaným šroubováním vč.spojovacího materiálu</t>
  </si>
  <si>
    <t>757895352</t>
  </si>
  <si>
    <t>obkladu stěn</t>
  </si>
  <si>
    <t>10,2*2,1</t>
  </si>
  <si>
    <t>(31,6+12,98)*1,7</t>
  </si>
  <si>
    <t>15*2,3</t>
  </si>
  <si>
    <t>100</t>
  </si>
  <si>
    <t>15484311A</t>
  </si>
  <si>
    <t>plech trapézový výšky 35 poplastovaný tl 0,60mm</t>
  </si>
  <si>
    <t>1217125778</t>
  </si>
  <si>
    <t>131,706*1,15</t>
  </si>
  <si>
    <t>101</t>
  </si>
  <si>
    <t>767391112</t>
  </si>
  <si>
    <t>Montáž krytiny z tvarovaných plechů šroubováním vč.spojovacích prvků vč.spojovacího materiálu</t>
  </si>
  <si>
    <t>-1140155092</t>
  </si>
  <si>
    <t>Montáž krytiny z tvarovaných plechů trapézových nebo vlnitých, uchyceným šroubováním</t>
  </si>
  <si>
    <t>(32,1+18,05)/2*13,2</t>
  </si>
  <si>
    <t>(13,5+7,93)/2*18,6</t>
  </si>
  <si>
    <t>102</t>
  </si>
  <si>
    <t>15485190A</t>
  </si>
  <si>
    <t xml:space="preserve">profil trapézový  160/260, tl. 1,0mm</t>
  </si>
  <si>
    <t>-183717099</t>
  </si>
  <si>
    <t>530,289*1,15</t>
  </si>
  <si>
    <t>103</t>
  </si>
  <si>
    <t>998767102</t>
  </si>
  <si>
    <t>Přesun hmot tonážní pro zámečnické konstrukce v objektech v do 12 m</t>
  </si>
  <si>
    <t>392391228</t>
  </si>
  <si>
    <t>Přesun hmot pro zámečnické konstrukce stanovený z hmotnosti přesunovaného materiálu vodorovná dopravní vzdálenost do 50 m v objektech výšky přes 6 do 12 m</t>
  </si>
  <si>
    <t>783</t>
  </si>
  <si>
    <t>Dokončovací práce - nátěry</t>
  </si>
  <si>
    <t>104</t>
  </si>
  <si>
    <t>783009401</t>
  </si>
  <si>
    <t>Bezpečnostní šrafování stěn nebo svislých ploch rovných</t>
  </si>
  <si>
    <t>322956219</t>
  </si>
  <si>
    <t>půdorys pozn.4</t>
  </si>
  <si>
    <t>(0,3+0,3)*5,4*6</t>
  </si>
  <si>
    <t>105</t>
  </si>
  <si>
    <t>783009421</t>
  </si>
  <si>
    <t>Bezpečnostní šrafování stěnových nebo podlahových hran</t>
  </si>
  <si>
    <t>-2115238921</t>
  </si>
  <si>
    <t>Bezpečnostní šrafování rohových hran stěnových nebo podlahových</t>
  </si>
  <si>
    <t>půdorys pozn.1</t>
  </si>
  <si>
    <t>2,4+9,6+9+9,6</t>
  </si>
  <si>
    <t>9,6+21+3,6+15</t>
  </si>
  <si>
    <t>15+7,8+15</t>
  </si>
  <si>
    <t>106</t>
  </si>
  <si>
    <t>783301303</t>
  </si>
  <si>
    <t>Bezoplachové odrezivění zámečnických konstrukcí</t>
  </si>
  <si>
    <t>-991165362</t>
  </si>
  <si>
    <t>Příprava podkladu zámečnických konstrukcí před provedením nátěru odrezivění odrezovačem bezoplachovým</t>
  </si>
  <si>
    <t>107</t>
  </si>
  <si>
    <t>783306805</t>
  </si>
  <si>
    <t>Odstranění nátěru ze zámečnických konstrukcí opálením</t>
  </si>
  <si>
    <t>613034393</t>
  </si>
  <si>
    <t>Odstranění nátěrů ze zámečnických konstrukcí opálením s obroušením</t>
  </si>
  <si>
    <t>půdorys pozn.15</t>
  </si>
  <si>
    <t>108</t>
  </si>
  <si>
    <t>783314203</t>
  </si>
  <si>
    <t>Základní antikorozní jednonásobný syntetický samozákladující nátěr zámečnických konstrukcí</t>
  </si>
  <si>
    <t>-944539754</t>
  </si>
  <si>
    <t>Základní antikorozní nátěr zámečnických konstrukcí jednonásobný syntetický samozákladující</t>
  </si>
  <si>
    <t>50*2</t>
  </si>
  <si>
    <t>109</t>
  </si>
  <si>
    <t>783317101</t>
  </si>
  <si>
    <t>Krycí jednonásobný syntetický standardní nátěr zámečnických konstrukcí</t>
  </si>
  <si>
    <t>1974036300</t>
  </si>
  <si>
    <t>Krycí nátěr (email) zámečnických konstrukcí jednonásobný syntetický standardní</t>
  </si>
  <si>
    <t>IO-01 - Terénní úpravy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</si>
  <si>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A. Průvodní zpráva B. Souhrnná technická zpráva C. Situační výkresy C1. Situační výkres širších vztahů C2. Koordinační situační výkres</t>
  </si>
  <si>
    <t>113107124</t>
  </si>
  <si>
    <t>Odstranění podkladu pl do 50 m2 z kameniva drceného tl 400 mm</t>
  </si>
  <si>
    <t>-1979302594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</si>
  <si>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</si>
  <si>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113107143</t>
  </si>
  <si>
    <t>Odstranění podkladu pl do 50 m2 živičných tl 150 mm</t>
  </si>
  <si>
    <t>612594695</t>
  </si>
  <si>
    <t>Odstranění podkladů nebo krytů s přemístěním hmot na skládku na vzdálenost do 3 m nebo s naložením na dopravní prostředek v ploše jednotlivě do 50 m2 živičných, o tl. vrstvy přes 100 do 150 mm</t>
  </si>
  <si>
    <t>20</t>
  </si>
  <si>
    <t>131351100</t>
  </si>
  <si>
    <t>Hloubení jam nezapažených v hornině třídy těžitelnosti II skupiny 4 objem do 20 m3 strojně</t>
  </si>
  <si>
    <t>-284300120</t>
  </si>
  <si>
    <t>Hloubení nezapažených jam a zářezů strojně s urovnáním dna do předepsaného profilu a spádu v hornině třídy těžitelnosti II skupiny 4 do 20 m3</t>
  </si>
  <si>
    <t>výtokový objekt</t>
  </si>
  <si>
    <t>7*(0,15+0,1+0,1)</t>
  </si>
  <si>
    <t>132351252</t>
  </si>
  <si>
    <t>Hloubení rýh nezapažených š do 2000 mm v hornině třídy těžitelnosti II skupiny 4 objem do 50 m3 strojně</t>
  </si>
  <si>
    <t>702037552</t>
  </si>
  <si>
    <t>Hloubení nezapažených rýh šířky přes 800 do 2 000 mm strojně s urovnáním dna do předepsaného profilu a spádu v hornině třídy těžitelnosti II skupiny 4 přes 20 do 50 m3</t>
  </si>
  <si>
    <t>20*1*1,1</t>
  </si>
  <si>
    <t>-83589874</t>
  </si>
  <si>
    <t>2,45</t>
  </si>
  <si>
    <t>-22</t>
  </si>
  <si>
    <t>175111101</t>
  </si>
  <si>
    <t>Obsypání potrubí sypaninou bez prohození, uloženou do 3 m</t>
  </si>
  <si>
    <t>1406400218</t>
  </si>
  <si>
    <t>Obsypání potrubí sypaninou z vhodných hornin tř. 1 až 4 nebo materiálem připraveným podél výkopu ve vzdálenosti do 3 m od jeho kraje, pro jakoukoliv hloubku výkopu a míru zhutnění bez prohození sypaniny</t>
  </si>
  <si>
    <t>175111109</t>
  </si>
  <si>
    <t>Příplatek k obsypání potrubí za ruční prohození sypaniny, uložené do 3 m</t>
  </si>
  <si>
    <t>-391021435</t>
  </si>
  <si>
    <t>Obsypání potrubí ručně sypaninou z vhodných hornin tř. 1 až 4 nebo materiálem připraveným podél výkopu ve vzdálenosti do 3 m od jeho kraje, pro jakoukoliv hloubku výkopu a míru zhutnění Příplatek k ceně za prohození sypaniny</t>
  </si>
  <si>
    <t>20*1*0,6</t>
  </si>
  <si>
    <t>-37771007</t>
  </si>
  <si>
    <t>A</t>
  </si>
  <si>
    <t>B</t>
  </si>
  <si>
    <t>410</t>
  </si>
  <si>
    <t>C</t>
  </si>
  <si>
    <t>92*0,8</t>
  </si>
  <si>
    <t>E</t>
  </si>
  <si>
    <t>15*0,25</t>
  </si>
  <si>
    <t>-723303835</t>
  </si>
  <si>
    <t>451317111</t>
  </si>
  <si>
    <t>Podklad pod dlažbu z betonu prostého pro prostředí s mrazovými cykly C 25/30 tl do 100 mm</t>
  </si>
  <si>
    <t>-1540965844</t>
  </si>
  <si>
    <t>Podklad pod dlažbu z betonu prostého pro prostředí s mrazovými cykly tř. C 25/30 tl. do 100 mm</t>
  </si>
  <si>
    <t>13</t>
  </si>
  <si>
    <t>451571111</t>
  </si>
  <si>
    <t>Lože pod dlažby ze štěrkopísku vrstva tl do 100 mm</t>
  </si>
  <si>
    <t>768120466</t>
  </si>
  <si>
    <t>Lože pod dlažby ze štěrkopísků, tl. vrstvy do 100 mm</t>
  </si>
  <si>
    <t>14</t>
  </si>
  <si>
    <t>465512127</t>
  </si>
  <si>
    <t>Dlažba z lomového kamene na sucho se zalitím spár cementovou maltou do tl 200 mm</t>
  </si>
  <si>
    <t>499483024</t>
  </si>
  <si>
    <t>Dlažba z lomového kamene lomařsky upraveného na sucho se zalitím spár cementovou maltou, tl. kamene do 200 mm</t>
  </si>
  <si>
    <t>564750011</t>
  </si>
  <si>
    <t>Podklad z kameniva hrubého drceného vel. 8-16 mm tl 150 mm</t>
  </si>
  <si>
    <t>1724665458</t>
  </si>
  <si>
    <t>Podklad nebo kryt z kameniva hrubého drceného vel. 8-16 mm s rozprostřením a zhutněním, po zhutnění tl. 150 mm</t>
  </si>
  <si>
    <t>564752111</t>
  </si>
  <si>
    <t>Podklad z vibrovaného štěrku VŠ tl 150 mm</t>
  </si>
  <si>
    <t>-17911138</t>
  </si>
  <si>
    <t>Podklad nebo kryt z vibrovaného štěrku VŠ s rozprostřením, vlhčením a zhutněním, po zhutnění tl. 150 mm</t>
  </si>
  <si>
    <t>oprava stávajících ploch - přeštěrkování</t>
  </si>
  <si>
    <t>564801111</t>
  </si>
  <si>
    <t>Podklad ze štěrkodrtě ŠD tl 30 mm</t>
  </si>
  <si>
    <t>2000491495</t>
  </si>
  <si>
    <t>Podklad ze štěrkodrti ŠD s rozprostřením a zhutněním, po zhutnění tl. 30 mm</t>
  </si>
  <si>
    <t>18</t>
  </si>
  <si>
    <t>564801112</t>
  </si>
  <si>
    <t>Podklad ze štěrkodrtě ŠD tl 40 mm</t>
  </si>
  <si>
    <t>77646701</t>
  </si>
  <si>
    <t>Podklad ze štěrkodrti ŠD s rozprostřením a zhutněním, po zhutnění tl. 40 mm</t>
  </si>
  <si>
    <t>F</t>
  </si>
  <si>
    <t>19</t>
  </si>
  <si>
    <t>1617190555</t>
  </si>
  <si>
    <t>-630245610</t>
  </si>
  <si>
    <t>-330481027</t>
  </si>
  <si>
    <t>1429080958</t>
  </si>
  <si>
    <t>566901233</t>
  </si>
  <si>
    <t>Vyspravení podkladu po překopech ing sítí plochy přes 15 m2 štěrkodrtí tl. 200 mm</t>
  </si>
  <si>
    <t>-982107525</t>
  </si>
  <si>
    <t>Vyspravení podkladu po překopech inženýrských sítí plochy přes 15 m2 s rozprostřením a zhutněním štěrkodrtí tl. 200 mm</t>
  </si>
  <si>
    <t>566901243</t>
  </si>
  <si>
    <t>Vyspravení podkladu po překopech ing sítí plochy přes 15 m2 kamenivem hrubým drceným tl. 200 mm</t>
  </si>
  <si>
    <t>-1919736725</t>
  </si>
  <si>
    <t>Vyspravení podkladu po překopech inženýrských sítí plochy přes 15 m2 s rozprostřením a zhutněním kamenivem hrubým drceným tl. 200 mm</t>
  </si>
  <si>
    <t>566901261</t>
  </si>
  <si>
    <t>Vyspravení podkladu po překopech ing sítí plochy přes 15 m2 obalovaným kamenivem ACP (OK) do tl. 100 mm</t>
  </si>
  <si>
    <t>361961462</t>
  </si>
  <si>
    <t>Vyspravení podkladu po překopech inženýrských sítí plochy přes 15 m2 s rozprostřením a zhutněním obalovaným kamenivem ACP (OK) tl. 100 mm</t>
  </si>
  <si>
    <t>572341112</t>
  </si>
  <si>
    <t>Vyspravení krytu komunikací po překopech plochy přes 15 m2 asfalt betonem ACO (AB) do tl 70 mm</t>
  </si>
  <si>
    <t>2132908052</t>
  </si>
  <si>
    <t>Vyspravení krytu komunikací po překopech inženýrských sítí plochy přes 15 m2 asfaltovým betonem ACO (AB), po zhutnění tl. přes 50 do 70 mm</t>
  </si>
  <si>
    <t>119210789</t>
  </si>
  <si>
    <t>1287715505</t>
  </si>
  <si>
    <t>781130184</t>
  </si>
  <si>
    <t>1726201120</t>
  </si>
  <si>
    <t>596412210</t>
  </si>
  <si>
    <t>Kladení dlažby z vegetačních tvárnic pozemních komunikací tl 80 mm do 50 m2</t>
  </si>
  <si>
    <t>-110820585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</si>
  <si>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</si>
  <si>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59246016</t>
  </si>
  <si>
    <t>dlažba plošná betonová vegetační 600x400x80mm</t>
  </si>
  <si>
    <t>-823351929</t>
  </si>
  <si>
    <t>12*1,03</t>
  </si>
  <si>
    <t>12,36*1,03 'Přepočtené koeficientem množství</t>
  </si>
  <si>
    <t>596811220</t>
  </si>
  <si>
    <t>Kladení betonové dlažby komunikací pro pěší do lože z kameniva vel do 0,25 m2 plochy do 50 m2</t>
  </si>
  <si>
    <t>-1296675072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</si>
  <si>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</si>
  <si>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59245601</t>
  </si>
  <si>
    <t>dlažba desková betonová 50x50x5 cm šedá</t>
  </si>
  <si>
    <t>-213009112</t>
  </si>
  <si>
    <t>40*1,02</t>
  </si>
  <si>
    <t>599141111</t>
  </si>
  <si>
    <t>Vyplnění spár dílci živičnou zálivkou</t>
  </si>
  <si>
    <t>400584895</t>
  </si>
  <si>
    <t>Vyplnění spár živičnou zálivkou</t>
  </si>
  <si>
    <t>20*2</t>
  </si>
  <si>
    <t>915491211</t>
  </si>
  <si>
    <t>Osazení vodícího proužku z betonových desek do betonového lože tl do 100 mm š proužku 250 mm</t>
  </si>
  <si>
    <t>-1959719516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</si>
  <si>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</si>
  <si>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59218001</t>
  </si>
  <si>
    <t>krajník betonový silniční 500x250x80mm</t>
  </si>
  <si>
    <t>2005762082</t>
  </si>
  <si>
    <t>15*1,03</t>
  </si>
  <si>
    <t>916991121</t>
  </si>
  <si>
    <t>Lože pod obrubníky, krajníky nebo obruby z dlažebních kostek z betonu prostého</t>
  </si>
  <si>
    <t>1094977566</t>
  </si>
  <si>
    <t>Lože pod obrubníky, krajníky nebo obruby z dlažebních kostek z betonu prostého tř. C 16/20</t>
  </si>
  <si>
    <t>92*0,8*0,1</t>
  </si>
  <si>
    <t>935112211</t>
  </si>
  <si>
    <t>Osazení příkopového žlabu do betonu tl 100 mm z betonových tvárnic š 800 mm</t>
  </si>
  <si>
    <t>2052179739</t>
  </si>
  <si>
    <t>Osazení betonového příkopového žlabu s vyplněním a zatřením spár cementovou maltou s ložem tl. 100 mm z betonu prostého tř. C 12/15 z betonových příkopových tvárnic šířky přes 500 do 800 mm</t>
  </si>
  <si>
    <t>59227029</t>
  </si>
  <si>
    <t>žlabovka příkopová betonová 500x680mm</t>
  </si>
  <si>
    <t>-883660197</t>
  </si>
  <si>
    <t>92*1,03</t>
  </si>
  <si>
    <t>935113112</t>
  </si>
  <si>
    <t xml:space="preserve">Osazení odvodňovacího polymerbetonového žlabu s krycím roštem šířky přes 200 mm vč.betonového lože  C25/30</t>
  </si>
  <si>
    <t>-1876721403</t>
  </si>
  <si>
    <t xml:space="preserve">Osazení odvodňovacího žlabu s krycím roštem polymerbetonového šířky přes 200 mm vč.betonového lože  C25/30</t>
  </si>
  <si>
    <t>59227127</t>
  </si>
  <si>
    <t>žlab odvodňovací s roštem bez spádu dna monolitický z polymerbetonu pro vysoké zatížení š 200mm</t>
  </si>
  <si>
    <t>-208053366</t>
  </si>
  <si>
    <t>59227118</t>
  </si>
  <si>
    <t>díl revizní polymerbetonový předtvarovaný pro svislý odtok s můstkovým litinovým roštem š 200mm</t>
  </si>
  <si>
    <t>-1567939203</t>
  </si>
  <si>
    <t>59223078</t>
  </si>
  <si>
    <t>vpusť odtoková polymerbetonová s integrovaným těsněním a můstkovým litinovým roštem pro horizontální připojení potrubí horní díl 660x200x310</t>
  </si>
  <si>
    <t>1420247989</t>
  </si>
  <si>
    <t>59223081</t>
  </si>
  <si>
    <t>vpusť odtoková polymerbetonová s integrovaným těsněním a můstkovým litinovým roštem pro horizontální připojení potrubí dolní díl 500x230x365 odtok DN 150</t>
  </si>
  <si>
    <t>976709372</t>
  </si>
  <si>
    <t>59223084</t>
  </si>
  <si>
    <t>koš kalový pro zachytávání hrubých nečistot PP š 150 až 200mm</t>
  </si>
  <si>
    <t>1824945388</t>
  </si>
  <si>
    <t>59227134</t>
  </si>
  <si>
    <t>čelo plné na začátek a konec odvodňovacího žlabu monolitického z polymerbetonu pro vysoké zatížení š 300mm</t>
  </si>
  <si>
    <t>-1417648961</t>
  </si>
  <si>
    <t>-471597300</t>
  </si>
  <si>
    <t>381065283</t>
  </si>
  <si>
    <t>17,92*34</t>
  </si>
  <si>
    <t>-816251994</t>
  </si>
  <si>
    <t>461954544</t>
  </si>
  <si>
    <t>998225111</t>
  </si>
  <si>
    <t>Přesun hmot pro pozemní komunikace s krytem z kamene, monolitickým betonovým nebo živičným</t>
  </si>
  <si>
    <t>1712843422</t>
  </si>
  <si>
    <t>Přesun hmot pro komunikace s krytem z kameniva, monolitickým betonovým nebo živičným dopravní vzdálenost do 200 m jakékoliv délky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</si>
</sst>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CCFFCC"/>
      </patternFill>
    </fill>
    <fill>
      <patternFill patternType="solid">
        <fgColor rgb="FF859BE7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8" borderId="22" xfId="0" applyFont="1" applyFill="1" applyBorder="1" applyAlignment="1" applyProtection="1">
      <alignment horizontal="center" vertical="center"/>
      <protection locked="0"/>
    </xf>
    <xf numFmtId="0" fontId="38" fillId="6" borderId="2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26</v>
      </c>
      <c r="AR10" s="22"/>
      <c r="BE10" s="31"/>
      <c r="BS10" s="19" t="s">
        <v>6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29</v>
      </c>
      <c r="AK13" s="32" t="s">
        <v>25</v>
      </c>
      <c r="AN13" s="34" t="s">
        <v>30</v>
      </c>
      <c r="AR13" s="22"/>
      <c r="BE13" s="31"/>
      <c r="BS13" s="19" t="s">
        <v>6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31</v>
      </c>
      <c r="AK16" s="32" t="s">
        <v>25</v>
      </c>
      <c r="AN16" s="27" t="s">
        <v>32</v>
      </c>
      <c r="AR16" s="22"/>
      <c r="BE16" s="31"/>
      <c r="BS16" s="19" t="s">
        <v>3</v>
      </c>
    </row>
    <row r="17" s="1" customFormat="1" ht="18.48" customHeight="1">
      <c r="B17" s="22"/>
      <c r="E17" s="27" t="s">
        <v>33</v>
      </c>
      <c r="AK17" s="32" t="s">
        <v>28</v>
      </c>
      <c r="AN17" s="27" t="s">
        <v>34</v>
      </c>
      <c r="AR17" s="22"/>
      <c r="BE17" s="31"/>
      <c r="BS17" s="19" t="s">
        <v>35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36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37</v>
      </c>
      <c r="AK20" s="32" t="s">
        <v>28</v>
      </c>
      <c r="AN20" s="27" t="s">
        <v>1</v>
      </c>
      <c r="AR20" s="22"/>
      <c r="BE20" s="31"/>
      <c r="BS20" s="19" t="s">
        <v>35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38</v>
      </c>
      <c r="AR22" s="22"/>
      <c r="BE22" s="31"/>
    </row>
    <row r="23" s="1" customFormat="1" ht="155.25" customHeight="1">
      <c r="B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44</v>
      </c>
      <c r="E29" s="3"/>
      <c r="F29" s="32" t="s">
        <v>45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46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47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48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49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54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55</v>
      </c>
      <c r="AI60" s="41"/>
      <c r="AJ60" s="41"/>
      <c r="AK60" s="41"/>
      <c r="AL60" s="41"/>
      <c r="AM60" s="58" t="s">
        <v>56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57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58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55</v>
      </c>
      <c r="AI75" s="41"/>
      <c r="AJ75" s="41"/>
      <c r="AK75" s="41"/>
      <c r="AL75" s="41"/>
      <c r="AM75" s="58" t="s">
        <v>56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17-010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Skladová hala posypového materiálu v areálu KSÚSV v Pelhřimově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Pelhřimov, areál KSUS - p.p.č. 2413/6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2. 10. 2023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KSUS Vysočiny, p.o.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31</v>
      </c>
      <c r="AJ89" s="38"/>
      <c r="AK89" s="38"/>
      <c r="AL89" s="38"/>
      <c r="AM89" s="70" t="str">
        <f>IF(E17="","",E17)</f>
        <v>PROJEKT CENTRUM NOVA s.r.o.</v>
      </c>
      <c r="AN89" s="4"/>
      <c r="AO89" s="4"/>
      <c r="AP89" s="4"/>
      <c r="AQ89" s="38"/>
      <c r="AR89" s="39"/>
      <c r="AS89" s="71" t="s">
        <v>60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29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36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61</v>
      </c>
      <c r="D92" s="80"/>
      <c r="E92" s="80"/>
      <c r="F92" s="80"/>
      <c r="G92" s="80"/>
      <c r="H92" s="81"/>
      <c r="I92" s="82" t="s">
        <v>62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63</v>
      </c>
      <c r="AH92" s="80"/>
      <c r="AI92" s="80"/>
      <c r="AJ92" s="80"/>
      <c r="AK92" s="80"/>
      <c r="AL92" s="80"/>
      <c r="AM92" s="80"/>
      <c r="AN92" s="82" t="s">
        <v>64</v>
      </c>
      <c r="AO92" s="80"/>
      <c r="AP92" s="84"/>
      <c r="AQ92" s="85" t="s">
        <v>65</v>
      </c>
      <c r="AR92" s="39"/>
      <c r="AS92" s="86" t="s">
        <v>66</v>
      </c>
      <c r="AT92" s="87" t="s">
        <v>67</v>
      </c>
      <c r="AU92" s="87" t="s">
        <v>68</v>
      </c>
      <c r="AV92" s="87" t="s">
        <v>69</v>
      </c>
      <c r="AW92" s="87" t="s">
        <v>70</v>
      </c>
      <c r="AX92" s="87" t="s">
        <v>71</v>
      </c>
      <c r="AY92" s="87" t="s">
        <v>72</v>
      </c>
      <c r="AZ92" s="87" t="s">
        <v>73</v>
      </c>
      <c r="BA92" s="87" t="s">
        <v>74</v>
      </c>
      <c r="BB92" s="87" t="s">
        <v>75</v>
      </c>
      <c r="BC92" s="87" t="s">
        <v>76</v>
      </c>
      <c r="BD92" s="88" t="s">
        <v>77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78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ROUND(AG95+AG97+AG99,2)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ROUND(AS95+AS97+AS99,2)</f>
        <v>0</v>
      </c>
      <c r="AT94" s="99">
        <f>ROUND(SUM(AV94:AW94),2)</f>
        <v>0</v>
      </c>
      <c r="AU94" s="100">
        <f>ROUND(AU95+AU97+AU99,5)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ROUND(AZ95+AZ97+AZ99,2)</f>
        <v>0</v>
      </c>
      <c r="BA94" s="99">
        <f>ROUND(BA95+BA97+BA99,2)</f>
        <v>0</v>
      </c>
      <c r="BB94" s="99">
        <f>ROUND(BB95+BB97+BB99,2)</f>
        <v>0</v>
      </c>
      <c r="BC94" s="99">
        <f>ROUND(BC95+BC97+BC99,2)</f>
        <v>0</v>
      </c>
      <c r="BD94" s="101">
        <f>ROUND(BD95+BD97+BD99,2)</f>
        <v>0</v>
      </c>
      <c r="BE94" s="6"/>
      <c r="BS94" s="102" t="s">
        <v>79</v>
      </c>
      <c r="BT94" s="102" t="s">
        <v>80</v>
      </c>
      <c r="BU94" s="103" t="s">
        <v>81</v>
      </c>
      <c r="BV94" s="102" t="s">
        <v>82</v>
      </c>
      <c r="BW94" s="102" t="s">
        <v>4</v>
      </c>
      <c r="BX94" s="102" t="s">
        <v>83</v>
      </c>
      <c r="CL94" s="102" t="s">
        <v>1</v>
      </c>
    </row>
    <row r="95" s="7" customFormat="1" ht="16.5" customHeight="1">
      <c r="A95" s="7"/>
      <c r="B95" s="104"/>
      <c r="C95" s="105"/>
      <c r="D95" s="106" t="s">
        <v>84</v>
      </c>
      <c r="E95" s="106"/>
      <c r="F95" s="106"/>
      <c r="G95" s="106"/>
      <c r="H95" s="106"/>
      <c r="I95" s="107"/>
      <c r="J95" s="106" t="s">
        <v>85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86</v>
      </c>
      <c r="AR95" s="104"/>
      <c r="AS95" s="111">
        <f>ROUND(AS96,2)</f>
        <v>0</v>
      </c>
      <c r="AT95" s="112">
        <f>ROUND(SUM(AV95:AW95),2)</f>
        <v>0</v>
      </c>
      <c r="AU95" s="113">
        <f>ROUND(AU96,5)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ROUND(AZ96,2)</f>
        <v>0</v>
      </c>
      <c r="BA95" s="112">
        <f>ROUND(BA96,2)</f>
        <v>0</v>
      </c>
      <c r="BB95" s="112">
        <f>ROUND(BB96,2)</f>
        <v>0</v>
      </c>
      <c r="BC95" s="112">
        <f>ROUND(BC96,2)</f>
        <v>0</v>
      </c>
      <c r="BD95" s="114">
        <f>ROUND(BD96,2)</f>
        <v>0</v>
      </c>
      <c r="BE95" s="7"/>
      <c r="BS95" s="115" t="s">
        <v>79</v>
      </c>
      <c r="BT95" s="115" t="s">
        <v>87</v>
      </c>
      <c r="BU95" s="115" t="s">
        <v>81</v>
      </c>
      <c r="BV95" s="115" t="s">
        <v>82</v>
      </c>
      <c r="BW95" s="115" t="s">
        <v>88</v>
      </c>
      <c r="BX95" s="115" t="s">
        <v>4</v>
      </c>
      <c r="CL95" s="115" t="s">
        <v>1</v>
      </c>
      <c r="CM95" s="115" t="s">
        <v>89</v>
      </c>
    </row>
    <row r="96" s="4" customFormat="1" ht="16.5" customHeight="1">
      <c r="A96" s="116" t="s">
        <v>90</v>
      </c>
      <c r="B96" s="64"/>
      <c r="C96" s="10"/>
      <c r="D96" s="10"/>
      <c r="E96" s="117" t="s">
        <v>84</v>
      </c>
      <c r="F96" s="117"/>
      <c r="G96" s="117"/>
      <c r="H96" s="117"/>
      <c r="I96" s="117"/>
      <c r="J96" s="10"/>
      <c r="K96" s="117" t="s">
        <v>85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'VRN - Vedlejší a ostatní 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91</v>
      </c>
      <c r="AR96" s="64"/>
      <c r="AS96" s="120">
        <v>0</v>
      </c>
      <c r="AT96" s="121">
        <f>ROUND(SUM(AV96:AW96),2)</f>
        <v>0</v>
      </c>
      <c r="AU96" s="122">
        <f>'VRN - Vedlejší a ostatní ...'!P122</f>
        <v>0</v>
      </c>
      <c r="AV96" s="121">
        <f>'VRN - Vedlejší a ostatní ...'!J35</f>
        <v>0</v>
      </c>
      <c r="AW96" s="121">
        <f>'VRN - Vedlejší a ostatní ...'!J36</f>
        <v>0</v>
      </c>
      <c r="AX96" s="121">
        <f>'VRN - Vedlejší a ostatní ...'!J37</f>
        <v>0</v>
      </c>
      <c r="AY96" s="121">
        <f>'VRN - Vedlejší a ostatní ...'!J38</f>
        <v>0</v>
      </c>
      <c r="AZ96" s="121">
        <f>'VRN - Vedlejší a ostatní ...'!F35</f>
        <v>0</v>
      </c>
      <c r="BA96" s="121">
        <f>'VRN - Vedlejší a ostatní ...'!F36</f>
        <v>0</v>
      </c>
      <c r="BB96" s="121">
        <f>'VRN - Vedlejší a ostatní ...'!F37</f>
        <v>0</v>
      </c>
      <c r="BC96" s="121">
        <f>'VRN - Vedlejší a ostatní ...'!F38</f>
        <v>0</v>
      </c>
      <c r="BD96" s="123">
        <f>'VRN - Vedlejší a ostatní ...'!F39</f>
        <v>0</v>
      </c>
      <c r="BE96" s="4"/>
      <c r="BT96" s="27" t="s">
        <v>89</v>
      </c>
      <c r="BV96" s="27" t="s">
        <v>82</v>
      </c>
      <c r="BW96" s="27" t="s">
        <v>92</v>
      </c>
      <c r="BX96" s="27" t="s">
        <v>88</v>
      </c>
      <c r="CL96" s="27" t="s">
        <v>1</v>
      </c>
    </row>
    <row r="97" s="7" customFormat="1" ht="16.5" customHeight="1">
      <c r="A97" s="7"/>
      <c r="B97" s="104"/>
      <c r="C97" s="105"/>
      <c r="D97" s="106" t="s">
        <v>93</v>
      </c>
      <c r="E97" s="106"/>
      <c r="F97" s="106"/>
      <c r="G97" s="106"/>
      <c r="H97" s="106"/>
      <c r="I97" s="107"/>
      <c r="J97" s="106" t="s">
        <v>94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ROUND(AG98,2)</f>
        <v>0</v>
      </c>
      <c r="AH97" s="107"/>
      <c r="AI97" s="107"/>
      <c r="AJ97" s="107"/>
      <c r="AK97" s="107"/>
      <c r="AL97" s="107"/>
      <c r="AM97" s="107"/>
      <c r="AN97" s="109">
        <f>SUM(AG97,AT97)</f>
        <v>0</v>
      </c>
      <c r="AO97" s="107"/>
      <c r="AP97" s="107"/>
      <c r="AQ97" s="110" t="s">
        <v>95</v>
      </c>
      <c r="AR97" s="104"/>
      <c r="AS97" s="111">
        <f>ROUND(AS98,2)</f>
        <v>0</v>
      </c>
      <c r="AT97" s="112">
        <f>ROUND(SUM(AV97:AW97),2)</f>
        <v>0</v>
      </c>
      <c r="AU97" s="113">
        <f>ROUND(AU98,5)</f>
        <v>0</v>
      </c>
      <c r="AV97" s="112">
        <f>ROUND(AZ97*L29,2)</f>
        <v>0</v>
      </c>
      <c r="AW97" s="112">
        <f>ROUND(BA97*L30,2)</f>
        <v>0</v>
      </c>
      <c r="AX97" s="112">
        <f>ROUND(BB97*L29,2)</f>
        <v>0</v>
      </c>
      <c r="AY97" s="112">
        <f>ROUND(BC97*L30,2)</f>
        <v>0</v>
      </c>
      <c r="AZ97" s="112">
        <f>ROUND(AZ98,2)</f>
        <v>0</v>
      </c>
      <c r="BA97" s="112">
        <f>ROUND(BA98,2)</f>
        <v>0</v>
      </c>
      <c r="BB97" s="112">
        <f>ROUND(BB98,2)</f>
        <v>0</v>
      </c>
      <c r="BC97" s="112">
        <f>ROUND(BC98,2)</f>
        <v>0</v>
      </c>
      <c r="BD97" s="114">
        <f>ROUND(BD98,2)</f>
        <v>0</v>
      </c>
      <c r="BE97" s="7"/>
      <c r="BS97" s="115" t="s">
        <v>79</v>
      </c>
      <c r="BT97" s="115" t="s">
        <v>87</v>
      </c>
      <c r="BU97" s="115" t="s">
        <v>81</v>
      </c>
      <c r="BV97" s="115" t="s">
        <v>82</v>
      </c>
      <c r="BW97" s="115" t="s">
        <v>96</v>
      </c>
      <c r="BX97" s="115" t="s">
        <v>4</v>
      </c>
      <c r="CL97" s="115" t="s">
        <v>1</v>
      </c>
      <c r="CM97" s="115" t="s">
        <v>89</v>
      </c>
    </row>
    <row r="98" s="4" customFormat="1" ht="16.5" customHeight="1">
      <c r="A98" s="116" t="s">
        <v>90</v>
      </c>
      <c r="B98" s="64"/>
      <c r="C98" s="10"/>
      <c r="D98" s="10"/>
      <c r="E98" s="117" t="s">
        <v>97</v>
      </c>
      <c r="F98" s="117"/>
      <c r="G98" s="117"/>
      <c r="H98" s="117"/>
      <c r="I98" s="117"/>
      <c r="J98" s="10"/>
      <c r="K98" s="117" t="s">
        <v>98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'01 - Architektonicko-stav...'!J32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91</v>
      </c>
      <c r="AR98" s="64"/>
      <c r="AS98" s="120">
        <v>0</v>
      </c>
      <c r="AT98" s="121">
        <f>ROUND(SUM(AV98:AW98),2)</f>
        <v>0</v>
      </c>
      <c r="AU98" s="122">
        <f>'01 - Architektonicko-stav...'!P137</f>
        <v>0</v>
      </c>
      <c r="AV98" s="121">
        <f>'01 - Architektonicko-stav...'!J35</f>
        <v>0</v>
      </c>
      <c r="AW98" s="121">
        <f>'01 - Architektonicko-stav...'!J36</f>
        <v>0</v>
      </c>
      <c r="AX98" s="121">
        <f>'01 - Architektonicko-stav...'!J37</f>
        <v>0</v>
      </c>
      <c r="AY98" s="121">
        <f>'01 - Architektonicko-stav...'!J38</f>
        <v>0</v>
      </c>
      <c r="AZ98" s="121">
        <f>'01 - Architektonicko-stav...'!F35</f>
        <v>0</v>
      </c>
      <c r="BA98" s="121">
        <f>'01 - Architektonicko-stav...'!F36</f>
        <v>0</v>
      </c>
      <c r="BB98" s="121">
        <f>'01 - Architektonicko-stav...'!F37</f>
        <v>0</v>
      </c>
      <c r="BC98" s="121">
        <f>'01 - Architektonicko-stav...'!F38</f>
        <v>0</v>
      </c>
      <c r="BD98" s="123">
        <f>'01 - Architektonicko-stav...'!F39</f>
        <v>0</v>
      </c>
      <c r="BE98" s="4"/>
      <c r="BT98" s="27" t="s">
        <v>89</v>
      </c>
      <c r="BV98" s="27" t="s">
        <v>82</v>
      </c>
      <c r="BW98" s="27" t="s">
        <v>99</v>
      </c>
      <c r="BX98" s="27" t="s">
        <v>96</v>
      </c>
      <c r="CL98" s="27" t="s">
        <v>100</v>
      </c>
    </row>
    <row r="99" s="7" customFormat="1" ht="16.5" customHeight="1">
      <c r="A99" s="7"/>
      <c r="B99" s="104"/>
      <c r="C99" s="105"/>
      <c r="D99" s="106" t="s">
        <v>101</v>
      </c>
      <c r="E99" s="106"/>
      <c r="F99" s="106"/>
      <c r="G99" s="106"/>
      <c r="H99" s="106"/>
      <c r="I99" s="107"/>
      <c r="J99" s="106" t="s">
        <v>102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ROUND(AG100,2)</f>
        <v>0</v>
      </c>
      <c r="AH99" s="107"/>
      <c r="AI99" s="107"/>
      <c r="AJ99" s="107"/>
      <c r="AK99" s="107"/>
      <c r="AL99" s="107"/>
      <c r="AM99" s="107"/>
      <c r="AN99" s="109">
        <f>SUM(AG99,AT99)</f>
        <v>0</v>
      </c>
      <c r="AO99" s="107"/>
      <c r="AP99" s="107"/>
      <c r="AQ99" s="110" t="s">
        <v>103</v>
      </c>
      <c r="AR99" s="104"/>
      <c r="AS99" s="111">
        <f>ROUND(AS100,2)</f>
        <v>0</v>
      </c>
      <c r="AT99" s="112">
        <f>ROUND(SUM(AV99:AW99),2)</f>
        <v>0</v>
      </c>
      <c r="AU99" s="113">
        <f>ROUND(AU100,5)</f>
        <v>0</v>
      </c>
      <c r="AV99" s="112">
        <f>ROUND(AZ99*L29,2)</f>
        <v>0</v>
      </c>
      <c r="AW99" s="112">
        <f>ROUND(BA99*L30,2)</f>
        <v>0</v>
      </c>
      <c r="AX99" s="112">
        <f>ROUND(BB99*L29,2)</f>
        <v>0</v>
      </c>
      <c r="AY99" s="112">
        <f>ROUND(BC99*L30,2)</f>
        <v>0</v>
      </c>
      <c r="AZ99" s="112">
        <f>ROUND(AZ100,2)</f>
        <v>0</v>
      </c>
      <c r="BA99" s="112">
        <f>ROUND(BA100,2)</f>
        <v>0</v>
      </c>
      <c r="BB99" s="112">
        <f>ROUND(BB100,2)</f>
        <v>0</v>
      </c>
      <c r="BC99" s="112">
        <f>ROUND(BC100,2)</f>
        <v>0</v>
      </c>
      <c r="BD99" s="114">
        <f>ROUND(BD100,2)</f>
        <v>0</v>
      </c>
      <c r="BE99" s="7"/>
      <c r="BS99" s="115" t="s">
        <v>79</v>
      </c>
      <c r="BT99" s="115" t="s">
        <v>87</v>
      </c>
      <c r="BU99" s="115" t="s">
        <v>81</v>
      </c>
      <c r="BV99" s="115" t="s">
        <v>82</v>
      </c>
      <c r="BW99" s="115" t="s">
        <v>104</v>
      </c>
      <c r="BX99" s="115" t="s">
        <v>4</v>
      </c>
      <c r="CL99" s="115" t="s">
        <v>1</v>
      </c>
      <c r="CM99" s="115" t="s">
        <v>89</v>
      </c>
    </row>
    <row r="100" s="4" customFormat="1" ht="16.5" customHeight="1">
      <c r="A100" s="116" t="s">
        <v>90</v>
      </c>
      <c r="B100" s="64"/>
      <c r="C100" s="10"/>
      <c r="D100" s="10"/>
      <c r="E100" s="117" t="s">
        <v>101</v>
      </c>
      <c r="F100" s="117"/>
      <c r="G100" s="117"/>
      <c r="H100" s="117"/>
      <c r="I100" s="117"/>
      <c r="J100" s="10"/>
      <c r="K100" s="117" t="s">
        <v>102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'IO-01 - Terénní úpravy'!J32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91</v>
      </c>
      <c r="AR100" s="64"/>
      <c r="AS100" s="124">
        <v>0</v>
      </c>
      <c r="AT100" s="125">
        <f>ROUND(SUM(AV100:AW100),2)</f>
        <v>0</v>
      </c>
      <c r="AU100" s="126">
        <f>'IO-01 - Terénní úpravy'!P127</f>
        <v>0</v>
      </c>
      <c r="AV100" s="125">
        <f>'IO-01 - Terénní úpravy'!J35</f>
        <v>0</v>
      </c>
      <c r="AW100" s="125">
        <f>'IO-01 - Terénní úpravy'!J36</f>
        <v>0</v>
      </c>
      <c r="AX100" s="125">
        <f>'IO-01 - Terénní úpravy'!J37</f>
        <v>0</v>
      </c>
      <c r="AY100" s="125">
        <f>'IO-01 - Terénní úpravy'!J38</f>
        <v>0</v>
      </c>
      <c r="AZ100" s="125">
        <f>'IO-01 - Terénní úpravy'!F35</f>
        <v>0</v>
      </c>
      <c r="BA100" s="125">
        <f>'IO-01 - Terénní úpravy'!F36</f>
        <v>0</v>
      </c>
      <c r="BB100" s="125">
        <f>'IO-01 - Terénní úpravy'!F37</f>
        <v>0</v>
      </c>
      <c r="BC100" s="125">
        <f>'IO-01 - Terénní úpravy'!F38</f>
        <v>0</v>
      </c>
      <c r="BD100" s="127">
        <f>'IO-01 - Terénní úpravy'!F39</f>
        <v>0</v>
      </c>
      <c r="BE100" s="4"/>
      <c r="BT100" s="27" t="s">
        <v>89</v>
      </c>
      <c r="BV100" s="27" t="s">
        <v>82</v>
      </c>
      <c r="BW100" s="27" t="s">
        <v>105</v>
      </c>
      <c r="BX100" s="27" t="s">
        <v>104</v>
      </c>
      <c r="CL100" s="27" t="s">
        <v>106</v>
      </c>
    </row>
    <row r="101" s="2" customFormat="1" ht="30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9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mergeCells count="62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1 - Architektonicko-stav...'!C2" display="/"/>
    <hyperlink ref="A100" location="'IO-01 - Terén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107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Skladová hala posypového materiálu v areálu KSÚSV v Pelhřimově</v>
      </c>
      <c r="F7" s="32"/>
      <c r="G7" s="32"/>
      <c r="H7" s="32"/>
      <c r="L7" s="22"/>
    </row>
    <row r="8" s="1" customFormat="1" ht="12" customHeight="1">
      <c r="B8" s="22"/>
      <c r="D8" s="32" t="s">
        <v>108</v>
      </c>
      <c r="L8" s="22"/>
    </row>
    <row r="9" s="2" customFormat="1" ht="16.5" customHeight="1">
      <c r="A9" s="38"/>
      <c r="B9" s="39"/>
      <c r="C9" s="38"/>
      <c r="D9" s="38"/>
      <c r="E9" s="129" t="s">
        <v>109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109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2. 10. 2023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0.5" customHeight="1">
      <c r="A29" s="130"/>
      <c r="B29" s="131"/>
      <c r="C29" s="130"/>
      <c r="D29" s="130"/>
      <c r="E29" s="36" t="s">
        <v>111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ROUND((SUM(BE122:BE148)),  2)</f>
        <v>0</v>
      </c>
      <c r="G35" s="38"/>
      <c r="H35" s="38"/>
      <c r="I35" s="136">
        <v>0.20999999999999999</v>
      </c>
      <c r="J35" s="135">
        <f>ROUND(((SUM(BE122:BE148))*I35),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ROUND((SUM(BF122:BF148)),  2)</f>
        <v>0</v>
      </c>
      <c r="G36" s="38"/>
      <c r="H36" s="38"/>
      <c r="I36" s="136">
        <v>0.14999999999999999</v>
      </c>
      <c r="J36" s="135">
        <f>ROUND(((SUM(BF122:BF148))*I36),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ROUND((SUM(BG122:BG148)),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ROUND((SUM(BH122:BH148)),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ROUND((SUM(BI122:BI148)),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Skladová hala posypového materiálu v areálu KSÚSV v Pelhřimově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108</v>
      </c>
      <c r="L86" s="22"/>
    </row>
    <row r="87" s="2" customFormat="1" ht="16.5" customHeight="1">
      <c r="A87" s="38"/>
      <c r="B87" s="39"/>
      <c r="C87" s="38"/>
      <c r="D87" s="38"/>
      <c r="E87" s="129" t="s">
        <v>109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VRN - Vedlejší a ostatní rozpočtové náklady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areál KSUS - p.p.č. 2413/6</v>
      </c>
      <c r="G91" s="38"/>
      <c r="H91" s="38"/>
      <c r="I91" s="32" t="s">
        <v>22</v>
      </c>
      <c r="J91" s="69" t="str">
        <f>IF(J14="","",J14)</f>
        <v>2. 10. 2023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KSUS Vysočiny, p.o.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117</v>
      </c>
      <c r="E99" s="150"/>
      <c r="F99" s="150"/>
      <c r="G99" s="150"/>
      <c r="H99" s="150"/>
      <c r="I99" s="150"/>
      <c r="J99" s="151">
        <f>J123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118</v>
      </c>
      <c r="E100" s="154"/>
      <c r="F100" s="154"/>
      <c r="G100" s="154"/>
      <c r="H100" s="154"/>
      <c r="I100" s="154"/>
      <c r="J100" s="155">
        <f>J124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119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Skladová hala posypového materiálu v areálu KSÚSV v Pelhřimově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108</v>
      </c>
      <c r="L111" s="22"/>
    </row>
    <row r="112" s="2" customFormat="1" ht="16.5" customHeight="1">
      <c r="A112" s="38"/>
      <c r="B112" s="39"/>
      <c r="C112" s="38"/>
      <c r="D112" s="38"/>
      <c r="E112" s="129" t="s">
        <v>109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110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VRN - Vedlejší a ostatní rozpočtové náklady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>Pelhřimov, areál KSUS - p.p.č. 2413/6</v>
      </c>
      <c r="G116" s="38"/>
      <c r="H116" s="38"/>
      <c r="I116" s="32" t="s">
        <v>22</v>
      </c>
      <c r="J116" s="69" t="str">
        <f>IF(J14="","",J14)</f>
        <v>2. 10. 2023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E17</f>
        <v>KSUS Vysočiny, p.o.</v>
      </c>
      <c r="G118" s="38"/>
      <c r="H118" s="38"/>
      <c r="I118" s="32" t="s">
        <v>31</v>
      </c>
      <c r="J118" s="36" t="str">
        <f>E23</f>
        <v>PROJEKT CENTRUM NOVA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38"/>
      <c r="E119" s="38"/>
      <c r="F119" s="27" t="str">
        <f>IF(E20="","",E20)</f>
        <v>Vyplň údaj</v>
      </c>
      <c r="G119" s="38"/>
      <c r="H119" s="38"/>
      <c r="I119" s="32" t="s">
        <v>36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6"/>
      <c r="B121" s="157"/>
      <c r="C121" s="158" t="s">
        <v>120</v>
      </c>
      <c r="D121" s="159" t="s">
        <v>65</v>
      </c>
      <c r="E121" s="159" t="s">
        <v>61</v>
      </c>
      <c r="F121" s="159" t="s">
        <v>62</v>
      </c>
      <c r="G121" s="159" t="s">
        <v>121</v>
      </c>
      <c r="H121" s="159" t="s">
        <v>122</v>
      </c>
      <c r="I121" s="159" t="s">
        <v>123</v>
      </c>
      <c r="J121" s="159" t="s">
        <v>114</v>
      </c>
      <c r="K121" s="160" t="s">
        <v>124</v>
      </c>
      <c r="L121" s="161"/>
      <c r="M121" s="86" t="s">
        <v>1</v>
      </c>
      <c r="N121" s="87" t="s">
        <v>44</v>
      </c>
      <c r="O121" s="87" t="s">
        <v>125</v>
      </c>
      <c r="P121" s="87" t="s">
        <v>126</v>
      </c>
      <c r="Q121" s="87" t="s">
        <v>127</v>
      </c>
      <c r="R121" s="87" t="s">
        <v>128</v>
      </c>
      <c r="S121" s="87" t="s">
        <v>129</v>
      </c>
      <c r="T121" s="88" t="s">
        <v>130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="2" customFormat="1" ht="22.8" customHeight="1">
      <c r="A122" s="38"/>
      <c r="B122" s="39"/>
      <c r="C122" s="93" t="s">
        <v>131</v>
      </c>
      <c r="D122" s="38"/>
      <c r="E122" s="38"/>
      <c r="F122" s="38"/>
      <c r="G122" s="38"/>
      <c r="H122" s="38"/>
      <c r="I122" s="38"/>
      <c r="J122" s="162">
        <f>BK122</f>
        <v>0</v>
      </c>
      <c r="K122" s="38"/>
      <c r="L122" s="39"/>
      <c r="M122" s="89"/>
      <c r="N122" s="73"/>
      <c r="O122" s="90"/>
      <c r="P122" s="163">
        <f>P123</f>
        <v>0</v>
      </c>
      <c r="Q122" s="90"/>
      <c r="R122" s="163">
        <f>R123</f>
        <v>0</v>
      </c>
      <c r="S122" s="90"/>
      <c r="T122" s="16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79</v>
      </c>
      <c r="AU122" s="19" t="s">
        <v>116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79</v>
      </c>
      <c r="E123" s="168" t="s">
        <v>132</v>
      </c>
      <c r="F123" s="168" t="s">
        <v>133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134</v>
      </c>
      <c r="AT123" s="175" t="s">
        <v>79</v>
      </c>
      <c r="AU123" s="175" t="s">
        <v>80</v>
      </c>
      <c r="AY123" s="167" t="s">
        <v>135</v>
      </c>
      <c r="BK123" s="176">
        <f>BK124</f>
        <v>0</v>
      </c>
    </row>
    <row r="124" s="12" customFormat="1" ht="22.8" customHeight="1">
      <c r="A124" s="12"/>
      <c r="B124" s="166"/>
      <c r="C124" s="12"/>
      <c r="D124" s="167" t="s">
        <v>79</v>
      </c>
      <c r="E124" s="177" t="s">
        <v>136</v>
      </c>
      <c r="F124" s="177" t="s">
        <v>137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SUM(P125:P148)</f>
        <v>0</v>
      </c>
      <c r="Q124" s="172"/>
      <c r="R124" s="173">
        <f>SUM(R125:R148)</f>
        <v>0</v>
      </c>
      <c r="S124" s="172"/>
      <c r="T124" s="174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134</v>
      </c>
      <c r="AT124" s="175" t="s">
        <v>79</v>
      </c>
      <c r="AU124" s="175" t="s">
        <v>87</v>
      </c>
      <c r="AY124" s="167" t="s">
        <v>135</v>
      </c>
      <c r="BK124" s="176">
        <f>SUM(BK125:BK148)</f>
        <v>0</v>
      </c>
    </row>
    <row r="125" s="2" customFormat="1" ht="16.5" customHeight="1">
      <c r="A125" s="38"/>
      <c r="B125" s="179"/>
      <c r="C125" s="180" t="s">
        <v>87</v>
      </c>
      <c r="D125" s="180" t="s">
        <v>138</v>
      </c>
      <c r="E125" s="181" t="s">
        <v>139</v>
      </c>
      <c r="F125" s="182" t="s">
        <v>140</v>
      </c>
      <c r="G125" s="183" t="s">
        <v>141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45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134</v>
      </c>
      <c r="AT125" s="191" t="s">
        <v>138</v>
      </c>
      <c r="AU125" s="191" t="s">
        <v>89</v>
      </c>
      <c r="AY125" s="19" t="s">
        <v>135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87</v>
      </c>
      <c r="BK125" s="192">
        <f>ROUND(I125*H125,2)</f>
        <v>0</v>
      </c>
      <c r="BL125" s="19" t="s">
        <v>134</v>
      </c>
      <c r="BM125" s="191" t="s">
        <v>142</v>
      </c>
    </row>
    <row r="126" s="2" customFormat="1">
      <c r="A126" s="38"/>
      <c r="B126" s="39"/>
      <c r="C126" s="38"/>
      <c r="D126" s="193" t="s">
        <v>143</v>
      </c>
      <c r="E126" s="38"/>
      <c r="F126" s="194" t="s">
        <v>144</v>
      </c>
      <c r="G126" s="38"/>
      <c r="H126" s="38"/>
      <c r="I126" s="195"/>
      <c r="J126" s="38"/>
      <c r="K126" s="38"/>
      <c r="L126" s="39"/>
      <c r="M126" s="196"/>
      <c r="N126" s="197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143</v>
      </c>
      <c r="AU126" s="19" t="s">
        <v>89</v>
      </c>
    </row>
    <row r="127" s="2" customFormat="1" ht="24.15" customHeight="1">
      <c r="A127" s="38"/>
      <c r="B127" s="179"/>
      <c r="C127" s="180" t="s">
        <v>89</v>
      </c>
      <c r="D127" s="180" t="s">
        <v>138</v>
      </c>
      <c r="E127" s="181" t="s">
        <v>145</v>
      </c>
      <c r="F127" s="182" t="s">
        <v>146</v>
      </c>
      <c r="G127" s="183" t="s">
        <v>141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45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134</v>
      </c>
      <c r="AT127" s="191" t="s">
        <v>138</v>
      </c>
      <c r="AU127" s="191" t="s">
        <v>89</v>
      </c>
      <c r="AY127" s="19" t="s">
        <v>135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87</v>
      </c>
      <c r="BK127" s="192">
        <f>ROUND(I127*H127,2)</f>
        <v>0</v>
      </c>
      <c r="BL127" s="19" t="s">
        <v>134</v>
      </c>
      <c r="BM127" s="191" t="s">
        <v>147</v>
      </c>
    </row>
    <row r="128" s="2" customFormat="1">
      <c r="A128" s="38"/>
      <c r="B128" s="39"/>
      <c r="C128" s="38"/>
      <c r="D128" s="193" t="s">
        <v>143</v>
      </c>
      <c r="E128" s="38"/>
      <c r="F128" s="194" t="s">
        <v>148</v>
      </c>
      <c r="G128" s="38"/>
      <c r="H128" s="38"/>
      <c r="I128" s="195"/>
      <c r="J128" s="38"/>
      <c r="K128" s="38"/>
      <c r="L128" s="39"/>
      <c r="M128" s="196"/>
      <c r="N128" s="197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143</v>
      </c>
      <c r="AU128" s="19" t="s">
        <v>89</v>
      </c>
    </row>
    <row r="129" s="2" customFormat="1" ht="16.5" customHeight="1">
      <c r="A129" s="38"/>
      <c r="B129" s="179"/>
      <c r="C129" s="180" t="s">
        <v>149</v>
      </c>
      <c r="D129" s="180" t="s">
        <v>138</v>
      </c>
      <c r="E129" s="181" t="s">
        <v>150</v>
      </c>
      <c r="F129" s="182" t="s">
        <v>151</v>
      </c>
      <c r="G129" s="183" t="s">
        <v>141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45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134</v>
      </c>
      <c r="AT129" s="191" t="s">
        <v>138</v>
      </c>
      <c r="AU129" s="191" t="s">
        <v>89</v>
      </c>
      <c r="AY129" s="19" t="s">
        <v>135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87</v>
      </c>
      <c r="BK129" s="192">
        <f>ROUND(I129*H129,2)</f>
        <v>0</v>
      </c>
      <c r="BL129" s="19" t="s">
        <v>134</v>
      </c>
      <c r="BM129" s="191" t="s">
        <v>152</v>
      </c>
    </row>
    <row r="130" s="2" customFormat="1">
      <c r="A130" s="38"/>
      <c r="B130" s="39"/>
      <c r="C130" s="38"/>
      <c r="D130" s="193" t="s">
        <v>143</v>
      </c>
      <c r="E130" s="38"/>
      <c r="F130" s="194" t="s">
        <v>153</v>
      </c>
      <c r="G130" s="38"/>
      <c r="H130" s="38"/>
      <c r="I130" s="195"/>
      <c r="J130" s="38"/>
      <c r="K130" s="38"/>
      <c r="L130" s="39"/>
      <c r="M130" s="196"/>
      <c r="N130" s="197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143</v>
      </c>
      <c r="AU130" s="19" t="s">
        <v>89</v>
      </c>
    </row>
    <row r="131" s="2" customFormat="1" ht="24.15" customHeight="1">
      <c r="A131" s="38"/>
      <c r="B131" s="179"/>
      <c r="C131" s="180" t="s">
        <v>134</v>
      </c>
      <c r="D131" s="180" t="s">
        <v>138</v>
      </c>
      <c r="E131" s="181" t="s">
        <v>154</v>
      </c>
      <c r="F131" s="182" t="s">
        <v>155</v>
      </c>
      <c r="G131" s="183" t="s">
        <v>141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45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134</v>
      </c>
      <c r="AT131" s="191" t="s">
        <v>138</v>
      </c>
      <c r="AU131" s="191" t="s">
        <v>89</v>
      </c>
      <c r="AY131" s="19" t="s">
        <v>135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87</v>
      </c>
      <c r="BK131" s="192">
        <f>ROUND(I131*H131,2)</f>
        <v>0</v>
      </c>
      <c r="BL131" s="19" t="s">
        <v>134</v>
      </c>
      <c r="BM131" s="191" t="s">
        <v>156</v>
      </c>
    </row>
    <row r="132" s="2" customFormat="1">
      <c r="A132" s="38"/>
      <c r="B132" s="39"/>
      <c r="C132" s="38"/>
      <c r="D132" s="193" t="s">
        <v>143</v>
      </c>
      <c r="E132" s="38"/>
      <c r="F132" s="194" t="s">
        <v>157</v>
      </c>
      <c r="G132" s="38"/>
      <c r="H132" s="38"/>
      <c r="I132" s="195"/>
      <c r="J132" s="38"/>
      <c r="K132" s="38"/>
      <c r="L132" s="39"/>
      <c r="M132" s="196"/>
      <c r="N132" s="197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143</v>
      </c>
      <c r="AU132" s="19" t="s">
        <v>89</v>
      </c>
    </row>
    <row r="133" s="2" customFormat="1" ht="24.15" customHeight="1">
      <c r="A133" s="38"/>
      <c r="B133" s="179"/>
      <c r="C133" s="180" t="s">
        <v>158</v>
      </c>
      <c r="D133" s="180" t="s">
        <v>138</v>
      </c>
      <c r="E133" s="181" t="s">
        <v>159</v>
      </c>
      <c r="F133" s="182" t="s">
        <v>160</v>
      </c>
      <c r="G133" s="183" t="s">
        <v>141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45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134</v>
      </c>
      <c r="AT133" s="191" t="s">
        <v>138</v>
      </c>
      <c r="AU133" s="191" t="s">
        <v>89</v>
      </c>
      <c r="AY133" s="19" t="s">
        <v>135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87</v>
      </c>
      <c r="BK133" s="192">
        <f>ROUND(I133*H133,2)</f>
        <v>0</v>
      </c>
      <c r="BL133" s="19" t="s">
        <v>134</v>
      </c>
      <c r="BM133" s="191" t="s">
        <v>161</v>
      </c>
    </row>
    <row r="134" s="2" customFormat="1">
      <c r="A134" s="38"/>
      <c r="B134" s="39"/>
      <c r="C134" s="38"/>
      <c r="D134" s="193" t="s">
        <v>143</v>
      </c>
      <c r="E134" s="38"/>
      <c r="F134" s="194" t="s">
        <v>162</v>
      </c>
      <c r="G134" s="38"/>
      <c r="H134" s="38"/>
      <c r="I134" s="195"/>
      <c r="J134" s="38"/>
      <c r="K134" s="38"/>
      <c r="L134" s="39"/>
      <c r="M134" s="196"/>
      <c r="N134" s="197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143</v>
      </c>
      <c r="AU134" s="19" t="s">
        <v>89</v>
      </c>
    </row>
    <row r="135" s="2" customFormat="1" ht="16.5" customHeight="1">
      <c r="A135" s="38"/>
      <c r="B135" s="179"/>
      <c r="C135" s="180" t="s">
        <v>163</v>
      </c>
      <c r="D135" s="180" t="s">
        <v>138</v>
      </c>
      <c r="E135" s="181" t="s">
        <v>164</v>
      </c>
      <c r="F135" s="182" t="s">
        <v>165</v>
      </c>
      <c r="G135" s="183" t="s">
        <v>141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45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134</v>
      </c>
      <c r="AT135" s="191" t="s">
        <v>138</v>
      </c>
      <c r="AU135" s="191" t="s">
        <v>89</v>
      </c>
      <c r="AY135" s="19" t="s">
        <v>135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87</v>
      </c>
      <c r="BK135" s="192">
        <f>ROUND(I135*H135,2)</f>
        <v>0</v>
      </c>
      <c r="BL135" s="19" t="s">
        <v>134</v>
      </c>
      <c r="BM135" s="191" t="s">
        <v>166</v>
      </c>
    </row>
    <row r="136" s="2" customFormat="1">
      <c r="A136" s="38"/>
      <c r="B136" s="39"/>
      <c r="C136" s="38"/>
      <c r="D136" s="193" t="s">
        <v>143</v>
      </c>
      <c r="E136" s="38"/>
      <c r="F136" s="194" t="s">
        <v>167</v>
      </c>
      <c r="G136" s="38"/>
      <c r="H136" s="38"/>
      <c r="I136" s="195"/>
      <c r="J136" s="38"/>
      <c r="K136" s="38"/>
      <c r="L136" s="39"/>
      <c r="M136" s="196"/>
      <c r="N136" s="197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143</v>
      </c>
      <c r="AU136" s="19" t="s">
        <v>89</v>
      </c>
    </row>
    <row r="137" s="2" customFormat="1" ht="16.5" customHeight="1">
      <c r="A137" s="38"/>
      <c r="B137" s="179"/>
      <c r="C137" s="180" t="s">
        <v>168</v>
      </c>
      <c r="D137" s="180" t="s">
        <v>138</v>
      </c>
      <c r="E137" s="181" t="s">
        <v>169</v>
      </c>
      <c r="F137" s="182" t="s">
        <v>170</v>
      </c>
      <c r="G137" s="183" t="s">
        <v>141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45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134</v>
      </c>
      <c r="AT137" s="191" t="s">
        <v>138</v>
      </c>
      <c r="AU137" s="191" t="s">
        <v>89</v>
      </c>
      <c r="AY137" s="19" t="s">
        <v>135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87</v>
      </c>
      <c r="BK137" s="192">
        <f>ROUND(I137*H137,2)</f>
        <v>0</v>
      </c>
      <c r="BL137" s="19" t="s">
        <v>134</v>
      </c>
      <c r="BM137" s="191" t="s">
        <v>171</v>
      </c>
    </row>
    <row r="138" s="2" customFormat="1">
      <c r="A138" s="38"/>
      <c r="B138" s="39"/>
      <c r="C138" s="38"/>
      <c r="D138" s="193" t="s">
        <v>143</v>
      </c>
      <c r="E138" s="38"/>
      <c r="F138" s="194" t="s">
        <v>172</v>
      </c>
      <c r="G138" s="38"/>
      <c r="H138" s="38"/>
      <c r="I138" s="195"/>
      <c r="J138" s="38"/>
      <c r="K138" s="38"/>
      <c r="L138" s="39"/>
      <c r="M138" s="196"/>
      <c r="N138" s="197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143</v>
      </c>
      <c r="AU138" s="19" t="s">
        <v>89</v>
      </c>
    </row>
    <row r="139" s="2" customFormat="1" ht="24.15" customHeight="1">
      <c r="A139" s="38"/>
      <c r="B139" s="179"/>
      <c r="C139" s="180" t="s">
        <v>173</v>
      </c>
      <c r="D139" s="180" t="s">
        <v>138</v>
      </c>
      <c r="E139" s="181" t="s">
        <v>174</v>
      </c>
      <c r="F139" s="182" t="s">
        <v>175</v>
      </c>
      <c r="G139" s="183" t="s">
        <v>141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45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134</v>
      </c>
      <c r="AT139" s="191" t="s">
        <v>138</v>
      </c>
      <c r="AU139" s="191" t="s">
        <v>89</v>
      </c>
      <c r="AY139" s="19" t="s">
        <v>135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87</v>
      </c>
      <c r="BK139" s="192">
        <f>ROUND(I139*H139,2)</f>
        <v>0</v>
      </c>
      <c r="BL139" s="19" t="s">
        <v>134</v>
      </c>
      <c r="BM139" s="191" t="s">
        <v>176</v>
      </c>
    </row>
    <row r="140" s="2" customFormat="1">
      <c r="A140" s="38"/>
      <c r="B140" s="39"/>
      <c r="C140" s="38"/>
      <c r="D140" s="193" t="s">
        <v>143</v>
      </c>
      <c r="E140" s="38"/>
      <c r="F140" s="194" t="s">
        <v>177</v>
      </c>
      <c r="G140" s="38"/>
      <c r="H140" s="38"/>
      <c r="I140" s="195"/>
      <c r="J140" s="38"/>
      <c r="K140" s="38"/>
      <c r="L140" s="39"/>
      <c r="M140" s="196"/>
      <c r="N140" s="197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143</v>
      </c>
      <c r="AU140" s="19" t="s">
        <v>89</v>
      </c>
    </row>
    <row r="141" s="2" customFormat="1" ht="24.15" customHeight="1">
      <c r="A141" s="38"/>
      <c r="B141" s="179"/>
      <c r="C141" s="180" t="s">
        <v>178</v>
      </c>
      <c r="D141" s="180" t="s">
        <v>138</v>
      </c>
      <c r="E141" s="181" t="s">
        <v>179</v>
      </c>
      <c r="F141" s="182" t="s">
        <v>180</v>
      </c>
      <c r="G141" s="183" t="s">
        <v>141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45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134</v>
      </c>
      <c r="AT141" s="191" t="s">
        <v>138</v>
      </c>
      <c r="AU141" s="191" t="s">
        <v>89</v>
      </c>
      <c r="AY141" s="19" t="s">
        <v>135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87</v>
      </c>
      <c r="BK141" s="192">
        <f>ROUND(I141*H141,2)</f>
        <v>0</v>
      </c>
      <c r="BL141" s="19" t="s">
        <v>134</v>
      </c>
      <c r="BM141" s="191" t="s">
        <v>181</v>
      </c>
    </row>
    <row r="142" s="2" customFormat="1">
      <c r="A142" s="38"/>
      <c r="B142" s="39"/>
      <c r="C142" s="38"/>
      <c r="D142" s="193" t="s">
        <v>143</v>
      </c>
      <c r="E142" s="38"/>
      <c r="F142" s="194" t="s">
        <v>182</v>
      </c>
      <c r="G142" s="38"/>
      <c r="H142" s="38"/>
      <c r="I142" s="195"/>
      <c r="J142" s="38"/>
      <c r="K142" s="38"/>
      <c r="L142" s="39"/>
      <c r="M142" s="196"/>
      <c r="N142" s="197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143</v>
      </c>
      <c r="AU142" s="19" t="s">
        <v>89</v>
      </c>
    </row>
    <row r="143" s="2" customFormat="1" ht="24.15" customHeight="1">
      <c r="A143" s="38"/>
      <c r="B143" s="179"/>
      <c r="C143" s="180" t="s">
        <v>183</v>
      </c>
      <c r="D143" s="180" t="s">
        <v>138</v>
      </c>
      <c r="E143" s="181" t="s">
        <v>184</v>
      </c>
      <c r="F143" s="182" t="s">
        <v>185</v>
      </c>
      <c r="G143" s="183" t="s">
        <v>141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45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134</v>
      </c>
      <c r="AT143" s="191" t="s">
        <v>138</v>
      </c>
      <c r="AU143" s="191" t="s">
        <v>89</v>
      </c>
      <c r="AY143" s="19" t="s">
        <v>135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87</v>
      </c>
      <c r="BK143" s="192">
        <f>ROUND(I143*H143,2)</f>
        <v>0</v>
      </c>
      <c r="BL143" s="19" t="s">
        <v>134</v>
      </c>
      <c r="BM143" s="191" t="s">
        <v>186</v>
      </c>
    </row>
    <row r="144" s="2" customFormat="1">
      <c r="A144" s="38"/>
      <c r="B144" s="39"/>
      <c r="C144" s="38"/>
      <c r="D144" s="193" t="s">
        <v>143</v>
      </c>
      <c r="E144" s="38"/>
      <c r="F144" s="194" t="s">
        <v>187</v>
      </c>
      <c r="G144" s="38"/>
      <c r="H144" s="38"/>
      <c r="I144" s="195"/>
      <c r="J144" s="38"/>
      <c r="K144" s="38"/>
      <c r="L144" s="39"/>
      <c r="M144" s="196"/>
      <c r="N144" s="197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143</v>
      </c>
      <c r="AU144" s="19" t="s">
        <v>89</v>
      </c>
    </row>
    <row r="145" s="2" customFormat="1" ht="16.5" customHeight="1">
      <c r="A145" s="38"/>
      <c r="B145" s="179"/>
      <c r="C145" s="180" t="s">
        <v>188</v>
      </c>
      <c r="D145" s="180" t="s">
        <v>138</v>
      </c>
      <c r="E145" s="181" t="s">
        <v>189</v>
      </c>
      <c r="F145" s="182" t="s">
        <v>190</v>
      </c>
      <c r="G145" s="183" t="s">
        <v>141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45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134</v>
      </c>
      <c r="AT145" s="191" t="s">
        <v>138</v>
      </c>
      <c r="AU145" s="191" t="s">
        <v>89</v>
      </c>
      <c r="AY145" s="19" t="s">
        <v>135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87</v>
      </c>
      <c r="BK145" s="192">
        <f>ROUND(I145*H145,2)</f>
        <v>0</v>
      </c>
      <c r="BL145" s="19" t="s">
        <v>134</v>
      </c>
      <c r="BM145" s="191" t="s">
        <v>191</v>
      </c>
    </row>
    <row r="146" s="2" customFormat="1">
      <c r="A146" s="38"/>
      <c r="B146" s="39"/>
      <c r="C146" s="38"/>
      <c r="D146" s="193" t="s">
        <v>143</v>
      </c>
      <c r="E146" s="38"/>
      <c r="F146" s="194" t="s">
        <v>192</v>
      </c>
      <c r="G146" s="38"/>
      <c r="H146" s="38"/>
      <c r="I146" s="195"/>
      <c r="J146" s="38"/>
      <c r="K146" s="38"/>
      <c r="L146" s="39"/>
      <c r="M146" s="196"/>
      <c r="N146" s="197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143</v>
      </c>
      <c r="AU146" s="19" t="s">
        <v>89</v>
      </c>
    </row>
    <row r="147" s="2" customFormat="1" ht="16.5" customHeight="1">
      <c r="A147" s="38"/>
      <c r="B147" s="179"/>
      <c r="C147" s="180" t="s">
        <v>193</v>
      </c>
      <c r="D147" s="180" t="s">
        <v>138</v>
      </c>
      <c r="E147" s="181" t="s">
        <v>194</v>
      </c>
      <c r="F147" s="182" t="s">
        <v>195</v>
      </c>
      <c r="G147" s="183" t="s">
        <v>196</v>
      </c>
      <c r="H147" s="184">
        <v>15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45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134</v>
      </c>
      <c r="AT147" s="191" t="s">
        <v>138</v>
      </c>
      <c r="AU147" s="191" t="s">
        <v>89</v>
      </c>
      <c r="AY147" s="19" t="s">
        <v>135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87</v>
      </c>
      <c r="BK147" s="192">
        <f>ROUND(I147*H147,2)</f>
        <v>0</v>
      </c>
      <c r="BL147" s="19" t="s">
        <v>134</v>
      </c>
      <c r="BM147" s="191" t="s">
        <v>197</v>
      </c>
    </row>
    <row r="148" s="2" customFormat="1">
      <c r="A148" s="38"/>
      <c r="B148" s="39"/>
      <c r="C148" s="38"/>
      <c r="D148" s="193" t="s">
        <v>143</v>
      </c>
      <c r="E148" s="38"/>
      <c r="F148" s="194" t="s">
        <v>195</v>
      </c>
      <c r="G148" s="38"/>
      <c r="H148" s="38"/>
      <c r="I148" s="195"/>
      <c r="J148" s="38"/>
      <c r="K148" s="38"/>
      <c r="L148" s="39"/>
      <c r="M148" s="198"/>
      <c r="N148" s="199"/>
      <c r="O148" s="200"/>
      <c r="P148" s="200"/>
      <c r="Q148" s="200"/>
      <c r="R148" s="200"/>
      <c r="S148" s="200"/>
      <c r="T148" s="201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143</v>
      </c>
      <c r="AU148" s="19" t="s">
        <v>89</v>
      </c>
    </row>
    <row r="149" s="2" customFormat="1" ht="6.96" customHeight="1">
      <c r="A149" s="38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39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autoFilter ref="C121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107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Skladová hala posypového materiálu v areálu KSÚSV v Pelhřimově</v>
      </c>
      <c r="F7" s="32"/>
      <c r="G7" s="32"/>
      <c r="H7" s="32"/>
      <c r="L7" s="22"/>
    </row>
    <row r="8" s="1" customFormat="1" ht="12" customHeight="1">
      <c r="B8" s="22"/>
      <c r="D8" s="32" t="s">
        <v>108</v>
      </c>
      <c r="L8" s="22"/>
    </row>
    <row r="9" s="2" customFormat="1" ht="16.5" customHeight="1">
      <c r="A9" s="38"/>
      <c r="B9" s="39"/>
      <c r="C9" s="38"/>
      <c r="D9" s="38"/>
      <c r="E9" s="129" t="s">
        <v>198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199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100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2. 10. 2023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46.5" customHeight="1">
      <c r="A29" s="130"/>
      <c r="B29" s="131"/>
      <c r="C29" s="130"/>
      <c r="D29" s="130"/>
      <c r="E29" s="36" t="s">
        <v>200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ROUND(J137,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ROUND((SUM(BE137:BE584)),  2)</f>
        <v>0</v>
      </c>
      <c r="G35" s="38"/>
      <c r="H35" s="38"/>
      <c r="I35" s="136">
        <v>0.20999999999999999</v>
      </c>
      <c r="J35" s="135">
        <f>ROUND(((SUM(BE137:BE584))*I35),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ROUND((SUM(BF137:BF584)),  2)</f>
        <v>0</v>
      </c>
      <c r="G36" s="38"/>
      <c r="H36" s="38"/>
      <c r="I36" s="136">
        <v>0.14999999999999999</v>
      </c>
      <c r="J36" s="135">
        <f>ROUND(((SUM(BF137:BF584))*I36),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ROUND((SUM(BG137:BG584)),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ROUND((SUM(BH137:BH584)),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ROUND((SUM(BI137:BI584)),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Skladová hala posypového materiálu v areálu KSÚSV v Pelhřimově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108</v>
      </c>
      <c r="L86" s="22"/>
    </row>
    <row r="87" s="2" customFormat="1" ht="16.5" customHeight="1">
      <c r="A87" s="38"/>
      <c r="B87" s="39"/>
      <c r="C87" s="38"/>
      <c r="D87" s="38"/>
      <c r="E87" s="129" t="s">
        <v>198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01 - Architektonicko-stavební řešení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areál KSUS - p.p.č. 2413/6</v>
      </c>
      <c r="G91" s="38"/>
      <c r="H91" s="38"/>
      <c r="I91" s="32" t="s">
        <v>22</v>
      </c>
      <c r="J91" s="69" t="str">
        <f>IF(J14="","",J14)</f>
        <v>2. 10. 2023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KSUS Vysočiny, p.o.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J137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201</v>
      </c>
      <c r="E99" s="150"/>
      <c r="F99" s="150"/>
      <c r="G99" s="150"/>
      <c r="H99" s="150"/>
      <c r="I99" s="150"/>
      <c r="J99" s="151">
        <f>J138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202</v>
      </c>
      <c r="E100" s="154"/>
      <c r="F100" s="154"/>
      <c r="G100" s="154"/>
      <c r="H100" s="154"/>
      <c r="I100" s="154"/>
      <c r="J100" s="155">
        <f>J139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203</v>
      </c>
      <c r="E101" s="154"/>
      <c r="F101" s="154"/>
      <c r="G101" s="154"/>
      <c r="H101" s="154"/>
      <c r="I101" s="154"/>
      <c r="J101" s="155">
        <f>J215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204</v>
      </c>
      <c r="E102" s="154"/>
      <c r="F102" s="154"/>
      <c r="G102" s="154"/>
      <c r="H102" s="154"/>
      <c r="I102" s="154"/>
      <c r="J102" s="155">
        <f>J264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205</v>
      </c>
      <c r="E103" s="154"/>
      <c r="F103" s="154"/>
      <c r="G103" s="154"/>
      <c r="H103" s="154"/>
      <c r="I103" s="154"/>
      <c r="J103" s="155">
        <f>J316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206</v>
      </c>
      <c r="E104" s="154"/>
      <c r="F104" s="154"/>
      <c r="G104" s="154"/>
      <c r="H104" s="154"/>
      <c r="I104" s="154"/>
      <c r="J104" s="155">
        <f>J343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207</v>
      </c>
      <c r="E105" s="154"/>
      <c r="F105" s="154"/>
      <c r="G105" s="154"/>
      <c r="H105" s="154"/>
      <c r="I105" s="154"/>
      <c r="J105" s="155">
        <f>J365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208</v>
      </c>
      <c r="E106" s="154"/>
      <c r="F106" s="154"/>
      <c r="G106" s="154"/>
      <c r="H106" s="154"/>
      <c r="I106" s="154"/>
      <c r="J106" s="155">
        <f>J377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209</v>
      </c>
      <c r="E107" s="154"/>
      <c r="F107" s="154"/>
      <c r="G107" s="154"/>
      <c r="H107" s="154"/>
      <c r="I107" s="154"/>
      <c r="J107" s="155">
        <f>J395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210</v>
      </c>
      <c r="E108" s="154"/>
      <c r="F108" s="154"/>
      <c r="G108" s="154"/>
      <c r="H108" s="154"/>
      <c r="I108" s="154"/>
      <c r="J108" s="155">
        <f>J415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211</v>
      </c>
      <c r="E109" s="154"/>
      <c r="F109" s="154"/>
      <c r="G109" s="154"/>
      <c r="H109" s="154"/>
      <c r="I109" s="154"/>
      <c r="J109" s="155">
        <f>J431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48"/>
      <c r="C110" s="9"/>
      <c r="D110" s="149" t="s">
        <v>212</v>
      </c>
      <c r="E110" s="150"/>
      <c r="F110" s="150"/>
      <c r="G110" s="150"/>
      <c r="H110" s="150"/>
      <c r="I110" s="150"/>
      <c r="J110" s="151">
        <f>J434</f>
        <v>0</v>
      </c>
      <c r="K110" s="9"/>
      <c r="L110" s="14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52"/>
      <c r="C111" s="10"/>
      <c r="D111" s="153" t="s">
        <v>213</v>
      </c>
      <c r="E111" s="154"/>
      <c r="F111" s="154"/>
      <c r="G111" s="154"/>
      <c r="H111" s="154"/>
      <c r="I111" s="154"/>
      <c r="J111" s="155">
        <f>J435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214</v>
      </c>
      <c r="E112" s="154"/>
      <c r="F112" s="154"/>
      <c r="G112" s="154"/>
      <c r="H112" s="154"/>
      <c r="I112" s="154"/>
      <c r="J112" s="155">
        <f>J470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215</v>
      </c>
      <c r="E113" s="154"/>
      <c r="F113" s="154"/>
      <c r="G113" s="154"/>
      <c r="H113" s="154"/>
      <c r="I113" s="154"/>
      <c r="J113" s="155">
        <f>J513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216</v>
      </c>
      <c r="E114" s="154"/>
      <c r="F114" s="154"/>
      <c r="G114" s="154"/>
      <c r="H114" s="154"/>
      <c r="I114" s="154"/>
      <c r="J114" s="155">
        <f>J530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217</v>
      </c>
      <c r="E115" s="154"/>
      <c r="F115" s="154"/>
      <c r="G115" s="154"/>
      <c r="H115" s="154"/>
      <c r="I115" s="154"/>
      <c r="J115" s="155">
        <f>J559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119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129" t="str">
        <f>E7</f>
        <v>Skladová hala posypového materiálu v areálu KSÚSV v Pelhřimově</v>
      </c>
      <c r="F125" s="32"/>
      <c r="G125" s="32"/>
      <c r="H125" s="32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2"/>
      <c r="C126" s="32" t="s">
        <v>108</v>
      </c>
      <c r="L126" s="22"/>
    </row>
    <row r="127" s="2" customFormat="1" ht="16.5" customHeight="1">
      <c r="A127" s="38"/>
      <c r="B127" s="39"/>
      <c r="C127" s="38"/>
      <c r="D127" s="38"/>
      <c r="E127" s="129" t="s">
        <v>198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110</v>
      </c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38"/>
      <c r="D129" s="38"/>
      <c r="E129" s="67" t="str">
        <f>E11</f>
        <v>01 - Architektonicko-stavební řešení</v>
      </c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38"/>
      <c r="E131" s="38"/>
      <c r="F131" s="27" t="str">
        <f>F14</f>
        <v>Pelhřimov, areál KSUS - p.p.č. 2413/6</v>
      </c>
      <c r="G131" s="38"/>
      <c r="H131" s="38"/>
      <c r="I131" s="32" t="s">
        <v>22</v>
      </c>
      <c r="J131" s="69" t="str">
        <f>IF(J14="","",J14)</f>
        <v>2. 10. 2023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38"/>
      <c r="E133" s="38"/>
      <c r="F133" s="27" t="str">
        <f>E17</f>
        <v>KSUS Vysočiny, p.o.</v>
      </c>
      <c r="G133" s="38"/>
      <c r="H133" s="38"/>
      <c r="I133" s="32" t="s">
        <v>31</v>
      </c>
      <c r="J133" s="36" t="str">
        <f>E23</f>
        <v>PROJEKT CENTRUM NOVA s.r.o.</v>
      </c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29</v>
      </c>
      <c r="D134" s="38"/>
      <c r="E134" s="38"/>
      <c r="F134" s="27" t="str">
        <f>IF(E20="","",E20)</f>
        <v>Vyplň údaj</v>
      </c>
      <c r="G134" s="38"/>
      <c r="H134" s="38"/>
      <c r="I134" s="32" t="s">
        <v>36</v>
      </c>
      <c r="J134" s="36" t="str">
        <f>E26</f>
        <v xml:space="preserve"> 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56"/>
      <c r="B136" s="157"/>
      <c r="C136" s="158" t="s">
        <v>120</v>
      </c>
      <c r="D136" s="159" t="s">
        <v>65</v>
      </c>
      <c r="E136" s="159" t="s">
        <v>61</v>
      </c>
      <c r="F136" s="159" t="s">
        <v>62</v>
      </c>
      <c r="G136" s="159" t="s">
        <v>121</v>
      </c>
      <c r="H136" s="159" t="s">
        <v>122</v>
      </c>
      <c r="I136" s="159" t="s">
        <v>123</v>
      </c>
      <c r="J136" s="159" t="s">
        <v>114</v>
      </c>
      <c r="K136" s="160" t="s">
        <v>124</v>
      </c>
      <c r="L136" s="161"/>
      <c r="M136" s="86" t="s">
        <v>1</v>
      </c>
      <c r="N136" s="87" t="s">
        <v>44</v>
      </c>
      <c r="O136" s="87" t="s">
        <v>125</v>
      </c>
      <c r="P136" s="87" t="s">
        <v>126</v>
      </c>
      <c r="Q136" s="87" t="s">
        <v>127</v>
      </c>
      <c r="R136" s="87" t="s">
        <v>128</v>
      </c>
      <c r="S136" s="87" t="s">
        <v>129</v>
      </c>
      <c r="T136" s="88" t="s">
        <v>130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="2" customFormat="1" ht="22.8" customHeight="1">
      <c r="A137" s="38"/>
      <c r="B137" s="39"/>
      <c r="C137" s="93" t="s">
        <v>131</v>
      </c>
      <c r="D137" s="38"/>
      <c r="E137" s="38"/>
      <c r="F137" s="38"/>
      <c r="G137" s="38"/>
      <c r="H137" s="38"/>
      <c r="I137" s="38"/>
      <c r="J137" s="162">
        <f>BK137</f>
        <v>0</v>
      </c>
      <c r="K137" s="38"/>
      <c r="L137" s="39"/>
      <c r="M137" s="89"/>
      <c r="N137" s="73"/>
      <c r="O137" s="90"/>
      <c r="P137" s="163">
        <f>P138+P434</f>
        <v>0</v>
      </c>
      <c r="Q137" s="90"/>
      <c r="R137" s="163">
        <f>R138+R434</f>
        <v>2324.2579942667799</v>
      </c>
      <c r="S137" s="90"/>
      <c r="T137" s="164">
        <f>T138+T434</f>
        <v>437.63799999999998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79</v>
      </c>
      <c r="AU137" s="19" t="s">
        <v>116</v>
      </c>
      <c r="BK137" s="165">
        <f>BK138+BK434</f>
        <v>0</v>
      </c>
    </row>
    <row r="138" s="12" customFormat="1" ht="25.92" customHeight="1">
      <c r="A138" s="12"/>
      <c r="B138" s="166"/>
      <c r="C138" s="12"/>
      <c r="D138" s="167" t="s">
        <v>79</v>
      </c>
      <c r="E138" s="168" t="s">
        <v>218</v>
      </c>
      <c r="F138" s="168" t="s">
        <v>219</v>
      </c>
      <c r="G138" s="12"/>
      <c r="H138" s="12"/>
      <c r="I138" s="169"/>
      <c r="J138" s="170">
        <f>BK138</f>
        <v>0</v>
      </c>
      <c r="K138" s="12"/>
      <c r="L138" s="166"/>
      <c r="M138" s="171"/>
      <c r="N138" s="172"/>
      <c r="O138" s="172"/>
      <c r="P138" s="173">
        <f>P139+P215+P264+P316+P343+P365+P377+P395+P415+P431</f>
        <v>0</v>
      </c>
      <c r="Q138" s="172"/>
      <c r="R138" s="173">
        <f>R139+R215+R264+R316+R343+R365+R377+R395+R415+R431</f>
        <v>2309.56009432678</v>
      </c>
      <c r="S138" s="172"/>
      <c r="T138" s="174">
        <f>T139+T215+T264+T316+T343+T365+T377+T395+T415+T431</f>
        <v>437.63799999999998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87</v>
      </c>
      <c r="AT138" s="175" t="s">
        <v>79</v>
      </c>
      <c r="AU138" s="175" t="s">
        <v>80</v>
      </c>
      <c r="AY138" s="167" t="s">
        <v>135</v>
      </c>
      <c r="BK138" s="176">
        <f>BK139+BK215+BK264+BK316+BK343+BK365+BK377+BK395+BK415+BK431</f>
        <v>0</v>
      </c>
    </row>
    <row r="139" s="12" customFormat="1" ht="22.8" customHeight="1">
      <c r="A139" s="12"/>
      <c r="B139" s="166"/>
      <c r="C139" s="12"/>
      <c r="D139" s="167" t="s">
        <v>79</v>
      </c>
      <c r="E139" s="177" t="s">
        <v>87</v>
      </c>
      <c r="F139" s="177" t="s">
        <v>220</v>
      </c>
      <c r="G139" s="12"/>
      <c r="H139" s="12"/>
      <c r="I139" s="169"/>
      <c r="J139" s="178">
        <f>BK139</f>
        <v>0</v>
      </c>
      <c r="K139" s="12"/>
      <c r="L139" s="166"/>
      <c r="M139" s="171"/>
      <c r="N139" s="172"/>
      <c r="O139" s="172"/>
      <c r="P139" s="173">
        <f>SUM(P140:P214)</f>
        <v>0</v>
      </c>
      <c r="Q139" s="172"/>
      <c r="R139" s="173">
        <f>SUM(R140:R214)</f>
        <v>0</v>
      </c>
      <c r="S139" s="172"/>
      <c r="T139" s="174">
        <f>SUM(T140:T214)</f>
        <v>395.428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87</v>
      </c>
      <c r="AT139" s="175" t="s">
        <v>79</v>
      </c>
      <c r="AU139" s="175" t="s">
        <v>87</v>
      </c>
      <c r="AY139" s="167" t="s">
        <v>135</v>
      </c>
      <c r="BK139" s="176">
        <f>SUM(BK140:BK214)</f>
        <v>0</v>
      </c>
    </row>
    <row r="140" s="2" customFormat="1" ht="24.15" customHeight="1">
      <c r="A140" s="38"/>
      <c r="B140" s="179"/>
      <c r="C140" s="180" t="s">
        <v>87</v>
      </c>
      <c r="D140" s="180" t="s">
        <v>138</v>
      </c>
      <c r="E140" s="181" t="s">
        <v>221</v>
      </c>
      <c r="F140" s="182" t="s">
        <v>222</v>
      </c>
      <c r="G140" s="183" t="s">
        <v>223</v>
      </c>
      <c r="H140" s="184">
        <v>4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45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134</v>
      </c>
      <c r="AT140" s="191" t="s">
        <v>138</v>
      </c>
      <c r="AU140" s="191" t="s">
        <v>89</v>
      </c>
      <c r="AY140" s="19" t="s">
        <v>135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87</v>
      </c>
      <c r="BK140" s="192">
        <f>ROUND(I140*H140,2)</f>
        <v>0</v>
      </c>
      <c r="BL140" s="19" t="s">
        <v>134</v>
      </c>
      <c r="BM140" s="191" t="s">
        <v>224</v>
      </c>
    </row>
    <row r="141" s="2" customFormat="1">
      <c r="A141" s="38"/>
      <c r="B141" s="39"/>
      <c r="C141" s="38"/>
      <c r="D141" s="193" t="s">
        <v>143</v>
      </c>
      <c r="E141" s="38"/>
      <c r="F141" s="194" t="s">
        <v>222</v>
      </c>
      <c r="G141" s="38"/>
      <c r="H141" s="38"/>
      <c r="I141" s="195"/>
      <c r="J141" s="38"/>
      <c r="K141" s="38"/>
      <c r="L141" s="39"/>
      <c r="M141" s="196"/>
      <c r="N141" s="197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143</v>
      </c>
      <c r="AU141" s="19" t="s">
        <v>89</v>
      </c>
    </row>
    <row r="142" s="2" customFormat="1" ht="24.15" customHeight="1">
      <c r="A142" s="38"/>
      <c r="B142" s="179"/>
      <c r="C142" s="180" t="s">
        <v>89</v>
      </c>
      <c r="D142" s="180" t="s">
        <v>138</v>
      </c>
      <c r="E142" s="181" t="s">
        <v>225</v>
      </c>
      <c r="F142" s="182" t="s">
        <v>226</v>
      </c>
      <c r="G142" s="183" t="s">
        <v>227</v>
      </c>
      <c r="H142" s="184">
        <v>143</v>
      </c>
      <c r="I142" s="185"/>
      <c r="J142" s="186">
        <f>ROUND(I142*H142,2)</f>
        <v>0</v>
      </c>
      <c r="K142" s="182" t="s">
        <v>228</v>
      </c>
      <c r="L142" s="39"/>
      <c r="M142" s="187" t="s">
        <v>1</v>
      </c>
      <c r="N142" s="188" t="s">
        <v>45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0.316</v>
      </c>
      <c r="T142" s="190">
        <f>S142*H142</f>
        <v>45.188000000000002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134</v>
      </c>
      <c r="AT142" s="191" t="s">
        <v>138</v>
      </c>
      <c r="AU142" s="191" t="s">
        <v>89</v>
      </c>
      <c r="AY142" s="19" t="s">
        <v>135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87</v>
      </c>
      <c r="BK142" s="192">
        <f>ROUND(I142*H142,2)</f>
        <v>0</v>
      </c>
      <c r="BL142" s="19" t="s">
        <v>134</v>
      </c>
      <c r="BM142" s="191" t="s">
        <v>229</v>
      </c>
    </row>
    <row r="143" s="2" customFormat="1">
      <c r="A143" s="38"/>
      <c r="B143" s="39"/>
      <c r="C143" s="38"/>
      <c r="D143" s="193" t="s">
        <v>143</v>
      </c>
      <c r="E143" s="38"/>
      <c r="F143" s="194" t="s">
        <v>230</v>
      </c>
      <c r="G143" s="38"/>
      <c r="H143" s="38"/>
      <c r="I143" s="195"/>
      <c r="J143" s="38"/>
      <c r="K143" s="38"/>
      <c r="L143" s="39"/>
      <c r="M143" s="196"/>
      <c r="N143" s="197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143</v>
      </c>
      <c r="AU143" s="19" t="s">
        <v>89</v>
      </c>
    </row>
    <row r="144" s="13" customFormat="1">
      <c r="A144" s="13"/>
      <c r="B144" s="202"/>
      <c r="C144" s="13"/>
      <c r="D144" s="193" t="s">
        <v>231</v>
      </c>
      <c r="E144" s="203" t="s">
        <v>1</v>
      </c>
      <c r="F144" s="204" t="s">
        <v>232</v>
      </c>
      <c r="G144" s="13"/>
      <c r="H144" s="203" t="s">
        <v>1</v>
      </c>
      <c r="I144" s="205"/>
      <c r="J144" s="13"/>
      <c r="K144" s="13"/>
      <c r="L144" s="202"/>
      <c r="M144" s="206"/>
      <c r="N144" s="207"/>
      <c r="O144" s="207"/>
      <c r="P144" s="207"/>
      <c r="Q144" s="207"/>
      <c r="R144" s="207"/>
      <c r="S144" s="207"/>
      <c r="T144" s="20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3" t="s">
        <v>231</v>
      </c>
      <c r="AU144" s="203" t="s">
        <v>89</v>
      </c>
      <c r="AV144" s="13" t="s">
        <v>87</v>
      </c>
      <c r="AW144" s="13" t="s">
        <v>35</v>
      </c>
      <c r="AX144" s="13" t="s">
        <v>80</v>
      </c>
      <c r="AY144" s="203" t="s">
        <v>135</v>
      </c>
    </row>
    <row r="145" s="14" customFormat="1">
      <c r="A145" s="14"/>
      <c r="B145" s="209"/>
      <c r="C145" s="14"/>
      <c r="D145" s="193" t="s">
        <v>231</v>
      </c>
      <c r="E145" s="210" t="s">
        <v>1</v>
      </c>
      <c r="F145" s="211" t="s">
        <v>233</v>
      </c>
      <c r="G145" s="14"/>
      <c r="H145" s="212">
        <v>143</v>
      </c>
      <c r="I145" s="213"/>
      <c r="J145" s="14"/>
      <c r="K145" s="14"/>
      <c r="L145" s="209"/>
      <c r="M145" s="214"/>
      <c r="N145" s="215"/>
      <c r="O145" s="215"/>
      <c r="P145" s="215"/>
      <c r="Q145" s="215"/>
      <c r="R145" s="215"/>
      <c r="S145" s="215"/>
      <c r="T145" s="21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0" t="s">
        <v>231</v>
      </c>
      <c r="AU145" s="210" t="s">
        <v>89</v>
      </c>
      <c r="AV145" s="14" t="s">
        <v>89</v>
      </c>
      <c r="AW145" s="14" t="s">
        <v>35</v>
      </c>
      <c r="AX145" s="14" t="s">
        <v>80</v>
      </c>
      <c r="AY145" s="210" t="s">
        <v>135</v>
      </c>
    </row>
    <row r="146" s="15" customFormat="1">
      <c r="A146" s="15"/>
      <c r="B146" s="217"/>
      <c r="C146" s="15"/>
      <c r="D146" s="193" t="s">
        <v>231</v>
      </c>
      <c r="E146" s="218" t="s">
        <v>1</v>
      </c>
      <c r="F146" s="219" t="s">
        <v>234</v>
      </c>
      <c r="G146" s="15"/>
      <c r="H146" s="220">
        <v>143</v>
      </c>
      <c r="I146" s="221"/>
      <c r="J146" s="15"/>
      <c r="K146" s="15"/>
      <c r="L146" s="217"/>
      <c r="M146" s="222"/>
      <c r="N146" s="223"/>
      <c r="O146" s="223"/>
      <c r="P146" s="223"/>
      <c r="Q146" s="223"/>
      <c r="R146" s="223"/>
      <c r="S146" s="223"/>
      <c r="T146" s="22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8" t="s">
        <v>231</v>
      </c>
      <c r="AU146" s="218" t="s">
        <v>89</v>
      </c>
      <c r="AV146" s="15" t="s">
        <v>134</v>
      </c>
      <c r="AW146" s="15" t="s">
        <v>35</v>
      </c>
      <c r="AX146" s="15" t="s">
        <v>87</v>
      </c>
      <c r="AY146" s="218" t="s">
        <v>135</v>
      </c>
    </row>
    <row r="147" s="2" customFormat="1" ht="24.15" customHeight="1">
      <c r="A147" s="38"/>
      <c r="B147" s="179"/>
      <c r="C147" s="180" t="s">
        <v>149</v>
      </c>
      <c r="D147" s="180" t="s">
        <v>138</v>
      </c>
      <c r="E147" s="181" t="s">
        <v>235</v>
      </c>
      <c r="F147" s="182" t="s">
        <v>236</v>
      </c>
      <c r="G147" s="183" t="s">
        <v>227</v>
      </c>
      <c r="H147" s="184">
        <v>796</v>
      </c>
      <c r="I147" s="185"/>
      <c r="J147" s="186">
        <f>ROUND(I147*H147,2)</f>
        <v>0</v>
      </c>
      <c r="K147" s="182" t="s">
        <v>228</v>
      </c>
      <c r="L147" s="39"/>
      <c r="M147" s="187" t="s">
        <v>1</v>
      </c>
      <c r="N147" s="188" t="s">
        <v>45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0.44</v>
      </c>
      <c r="T147" s="190">
        <f>S147*H147</f>
        <v>350.24000000000001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134</v>
      </c>
      <c r="AT147" s="191" t="s">
        <v>138</v>
      </c>
      <c r="AU147" s="191" t="s">
        <v>89</v>
      </c>
      <c r="AY147" s="19" t="s">
        <v>135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87</v>
      </c>
      <c r="BK147" s="192">
        <f>ROUND(I147*H147,2)</f>
        <v>0</v>
      </c>
      <c r="BL147" s="19" t="s">
        <v>134</v>
      </c>
      <c r="BM147" s="191" t="s">
        <v>237</v>
      </c>
    </row>
    <row r="148" s="2" customFormat="1">
      <c r="A148" s="38"/>
      <c r="B148" s="39"/>
      <c r="C148" s="38"/>
      <c r="D148" s="193" t="s">
        <v>143</v>
      </c>
      <c r="E148" s="38"/>
      <c r="F148" s="194" t="s">
        <v>238</v>
      </c>
      <c r="G148" s="38"/>
      <c r="H148" s="38"/>
      <c r="I148" s="195"/>
      <c r="J148" s="38"/>
      <c r="K148" s="38"/>
      <c r="L148" s="39"/>
      <c r="M148" s="196"/>
      <c r="N148" s="197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143</v>
      </c>
      <c r="AU148" s="19" t="s">
        <v>89</v>
      </c>
    </row>
    <row r="149" s="14" customFormat="1">
      <c r="A149" s="14"/>
      <c r="B149" s="209"/>
      <c r="C149" s="14"/>
      <c r="D149" s="193" t="s">
        <v>231</v>
      </c>
      <c r="E149" s="210" t="s">
        <v>1</v>
      </c>
      <c r="F149" s="211" t="s">
        <v>239</v>
      </c>
      <c r="G149" s="14"/>
      <c r="H149" s="212">
        <v>286</v>
      </c>
      <c r="I149" s="213"/>
      <c r="J149" s="14"/>
      <c r="K149" s="14"/>
      <c r="L149" s="209"/>
      <c r="M149" s="214"/>
      <c r="N149" s="215"/>
      <c r="O149" s="215"/>
      <c r="P149" s="215"/>
      <c r="Q149" s="215"/>
      <c r="R149" s="215"/>
      <c r="S149" s="215"/>
      <c r="T149" s="21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0" t="s">
        <v>231</v>
      </c>
      <c r="AU149" s="210" t="s">
        <v>89</v>
      </c>
      <c r="AV149" s="14" t="s">
        <v>89</v>
      </c>
      <c r="AW149" s="14" t="s">
        <v>35</v>
      </c>
      <c r="AX149" s="14" t="s">
        <v>80</v>
      </c>
      <c r="AY149" s="210" t="s">
        <v>135</v>
      </c>
    </row>
    <row r="150" s="14" customFormat="1">
      <c r="A150" s="14"/>
      <c r="B150" s="209"/>
      <c r="C150" s="14"/>
      <c r="D150" s="193" t="s">
        <v>231</v>
      </c>
      <c r="E150" s="210" t="s">
        <v>1</v>
      </c>
      <c r="F150" s="211" t="s">
        <v>240</v>
      </c>
      <c r="G150" s="14"/>
      <c r="H150" s="212">
        <v>510</v>
      </c>
      <c r="I150" s="213"/>
      <c r="J150" s="14"/>
      <c r="K150" s="14"/>
      <c r="L150" s="209"/>
      <c r="M150" s="214"/>
      <c r="N150" s="215"/>
      <c r="O150" s="215"/>
      <c r="P150" s="215"/>
      <c r="Q150" s="215"/>
      <c r="R150" s="215"/>
      <c r="S150" s="215"/>
      <c r="T150" s="21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0" t="s">
        <v>231</v>
      </c>
      <c r="AU150" s="210" t="s">
        <v>89</v>
      </c>
      <c r="AV150" s="14" t="s">
        <v>89</v>
      </c>
      <c r="AW150" s="14" t="s">
        <v>35</v>
      </c>
      <c r="AX150" s="14" t="s">
        <v>80</v>
      </c>
      <c r="AY150" s="210" t="s">
        <v>135</v>
      </c>
    </row>
    <row r="151" s="15" customFormat="1">
      <c r="A151" s="15"/>
      <c r="B151" s="217"/>
      <c r="C151" s="15"/>
      <c r="D151" s="193" t="s">
        <v>231</v>
      </c>
      <c r="E151" s="218" t="s">
        <v>1</v>
      </c>
      <c r="F151" s="219" t="s">
        <v>234</v>
      </c>
      <c r="G151" s="15"/>
      <c r="H151" s="220">
        <v>796</v>
      </c>
      <c r="I151" s="221"/>
      <c r="J151" s="15"/>
      <c r="K151" s="15"/>
      <c r="L151" s="217"/>
      <c r="M151" s="222"/>
      <c r="N151" s="223"/>
      <c r="O151" s="223"/>
      <c r="P151" s="223"/>
      <c r="Q151" s="223"/>
      <c r="R151" s="223"/>
      <c r="S151" s="223"/>
      <c r="T151" s="22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8" t="s">
        <v>231</v>
      </c>
      <c r="AU151" s="218" t="s">
        <v>89</v>
      </c>
      <c r="AV151" s="15" t="s">
        <v>134</v>
      </c>
      <c r="AW151" s="15" t="s">
        <v>35</v>
      </c>
      <c r="AX151" s="15" t="s">
        <v>87</v>
      </c>
      <c r="AY151" s="218" t="s">
        <v>135</v>
      </c>
    </row>
    <row r="152" s="2" customFormat="1" ht="33" customHeight="1">
      <c r="A152" s="38"/>
      <c r="B152" s="179"/>
      <c r="C152" s="180" t="s">
        <v>134</v>
      </c>
      <c r="D152" s="180" t="s">
        <v>138</v>
      </c>
      <c r="E152" s="181" t="s">
        <v>241</v>
      </c>
      <c r="F152" s="182" t="s">
        <v>242</v>
      </c>
      <c r="G152" s="183" t="s">
        <v>243</v>
      </c>
      <c r="H152" s="184">
        <v>2130</v>
      </c>
      <c r="I152" s="185"/>
      <c r="J152" s="186">
        <f>ROUND(I152*H152,2)</f>
        <v>0</v>
      </c>
      <c r="K152" s="182" t="s">
        <v>228</v>
      </c>
      <c r="L152" s="39"/>
      <c r="M152" s="187" t="s">
        <v>1</v>
      </c>
      <c r="N152" s="188" t="s">
        <v>45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134</v>
      </c>
      <c r="AT152" s="191" t="s">
        <v>138</v>
      </c>
      <c r="AU152" s="191" t="s">
        <v>89</v>
      </c>
      <c r="AY152" s="19" t="s">
        <v>135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87</v>
      </c>
      <c r="BK152" s="192">
        <f>ROUND(I152*H152,2)</f>
        <v>0</v>
      </c>
      <c r="BL152" s="19" t="s">
        <v>134</v>
      </c>
      <c r="BM152" s="191" t="s">
        <v>244</v>
      </c>
    </row>
    <row r="153" s="2" customFormat="1">
      <c r="A153" s="38"/>
      <c r="B153" s="39"/>
      <c r="C153" s="38"/>
      <c r="D153" s="193" t="s">
        <v>143</v>
      </c>
      <c r="E153" s="38"/>
      <c r="F153" s="194" t="s">
        <v>245</v>
      </c>
      <c r="G153" s="38"/>
      <c r="H153" s="38"/>
      <c r="I153" s="195"/>
      <c r="J153" s="38"/>
      <c r="K153" s="38"/>
      <c r="L153" s="39"/>
      <c r="M153" s="196"/>
      <c r="N153" s="197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143</v>
      </c>
      <c r="AU153" s="19" t="s">
        <v>89</v>
      </c>
    </row>
    <row r="154" s="13" customFormat="1">
      <c r="A154" s="13"/>
      <c r="B154" s="202"/>
      <c r="C154" s="13"/>
      <c r="D154" s="193" t="s">
        <v>231</v>
      </c>
      <c r="E154" s="203" t="s">
        <v>1</v>
      </c>
      <c r="F154" s="204" t="s">
        <v>246</v>
      </c>
      <c r="G154" s="13"/>
      <c r="H154" s="203" t="s">
        <v>1</v>
      </c>
      <c r="I154" s="205"/>
      <c r="J154" s="13"/>
      <c r="K154" s="13"/>
      <c r="L154" s="202"/>
      <c r="M154" s="206"/>
      <c r="N154" s="207"/>
      <c r="O154" s="207"/>
      <c r="P154" s="207"/>
      <c r="Q154" s="207"/>
      <c r="R154" s="207"/>
      <c r="S154" s="207"/>
      <c r="T154" s="20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3" t="s">
        <v>231</v>
      </c>
      <c r="AU154" s="203" t="s">
        <v>89</v>
      </c>
      <c r="AV154" s="13" t="s">
        <v>87</v>
      </c>
      <c r="AW154" s="13" t="s">
        <v>35</v>
      </c>
      <c r="AX154" s="13" t="s">
        <v>80</v>
      </c>
      <c r="AY154" s="203" t="s">
        <v>135</v>
      </c>
    </row>
    <row r="155" s="14" customFormat="1">
      <c r="A155" s="14"/>
      <c r="B155" s="209"/>
      <c r="C155" s="14"/>
      <c r="D155" s="193" t="s">
        <v>231</v>
      </c>
      <c r="E155" s="210" t="s">
        <v>1</v>
      </c>
      <c r="F155" s="211" t="s">
        <v>247</v>
      </c>
      <c r="G155" s="14"/>
      <c r="H155" s="212">
        <v>2130</v>
      </c>
      <c r="I155" s="213"/>
      <c r="J155" s="14"/>
      <c r="K155" s="14"/>
      <c r="L155" s="209"/>
      <c r="M155" s="214"/>
      <c r="N155" s="215"/>
      <c r="O155" s="215"/>
      <c r="P155" s="215"/>
      <c r="Q155" s="215"/>
      <c r="R155" s="215"/>
      <c r="S155" s="215"/>
      <c r="T155" s="21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0" t="s">
        <v>231</v>
      </c>
      <c r="AU155" s="210" t="s">
        <v>89</v>
      </c>
      <c r="AV155" s="14" t="s">
        <v>89</v>
      </c>
      <c r="AW155" s="14" t="s">
        <v>35</v>
      </c>
      <c r="AX155" s="14" t="s">
        <v>80</v>
      </c>
      <c r="AY155" s="210" t="s">
        <v>135</v>
      </c>
    </row>
    <row r="156" s="15" customFormat="1">
      <c r="A156" s="15"/>
      <c r="B156" s="217"/>
      <c r="C156" s="15"/>
      <c r="D156" s="193" t="s">
        <v>231</v>
      </c>
      <c r="E156" s="218" t="s">
        <v>1</v>
      </c>
      <c r="F156" s="219" t="s">
        <v>234</v>
      </c>
      <c r="G156" s="15"/>
      <c r="H156" s="220">
        <v>2130</v>
      </c>
      <c r="I156" s="221"/>
      <c r="J156" s="15"/>
      <c r="K156" s="15"/>
      <c r="L156" s="217"/>
      <c r="M156" s="222"/>
      <c r="N156" s="223"/>
      <c r="O156" s="223"/>
      <c r="P156" s="223"/>
      <c r="Q156" s="223"/>
      <c r="R156" s="223"/>
      <c r="S156" s="223"/>
      <c r="T156" s="22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8" t="s">
        <v>231</v>
      </c>
      <c r="AU156" s="218" t="s">
        <v>89</v>
      </c>
      <c r="AV156" s="15" t="s">
        <v>134</v>
      </c>
      <c r="AW156" s="15" t="s">
        <v>35</v>
      </c>
      <c r="AX156" s="15" t="s">
        <v>87</v>
      </c>
      <c r="AY156" s="218" t="s">
        <v>135</v>
      </c>
    </row>
    <row r="157" s="2" customFormat="1" ht="33" customHeight="1">
      <c r="A157" s="38"/>
      <c r="B157" s="179"/>
      <c r="C157" s="180" t="s">
        <v>158</v>
      </c>
      <c r="D157" s="180" t="s">
        <v>138</v>
      </c>
      <c r="E157" s="181" t="s">
        <v>248</v>
      </c>
      <c r="F157" s="182" t="s">
        <v>249</v>
      </c>
      <c r="G157" s="183" t="s">
        <v>243</v>
      </c>
      <c r="H157" s="184">
        <v>2130</v>
      </c>
      <c r="I157" s="185"/>
      <c r="J157" s="186">
        <f>ROUND(I157*H157,2)</f>
        <v>0</v>
      </c>
      <c r="K157" s="182" t="s">
        <v>228</v>
      </c>
      <c r="L157" s="39"/>
      <c r="M157" s="187" t="s">
        <v>1</v>
      </c>
      <c r="N157" s="188" t="s">
        <v>45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134</v>
      </c>
      <c r="AT157" s="191" t="s">
        <v>138</v>
      </c>
      <c r="AU157" s="191" t="s">
        <v>89</v>
      </c>
      <c r="AY157" s="19" t="s">
        <v>135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87</v>
      </c>
      <c r="BK157" s="192">
        <f>ROUND(I157*H157,2)</f>
        <v>0</v>
      </c>
      <c r="BL157" s="19" t="s">
        <v>134</v>
      </c>
      <c r="BM157" s="191" t="s">
        <v>250</v>
      </c>
    </row>
    <row r="158" s="2" customFormat="1">
      <c r="A158" s="38"/>
      <c r="B158" s="39"/>
      <c r="C158" s="38"/>
      <c r="D158" s="193" t="s">
        <v>143</v>
      </c>
      <c r="E158" s="38"/>
      <c r="F158" s="194" t="s">
        <v>251</v>
      </c>
      <c r="G158" s="38"/>
      <c r="H158" s="38"/>
      <c r="I158" s="195"/>
      <c r="J158" s="38"/>
      <c r="K158" s="38"/>
      <c r="L158" s="39"/>
      <c r="M158" s="196"/>
      <c r="N158" s="197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143</v>
      </c>
      <c r="AU158" s="19" t="s">
        <v>89</v>
      </c>
    </row>
    <row r="159" s="13" customFormat="1">
      <c r="A159" s="13"/>
      <c r="B159" s="202"/>
      <c r="C159" s="13"/>
      <c r="D159" s="193" t="s">
        <v>231</v>
      </c>
      <c r="E159" s="203" t="s">
        <v>1</v>
      </c>
      <c r="F159" s="204" t="s">
        <v>246</v>
      </c>
      <c r="G159" s="13"/>
      <c r="H159" s="203" t="s">
        <v>1</v>
      </c>
      <c r="I159" s="205"/>
      <c r="J159" s="13"/>
      <c r="K159" s="13"/>
      <c r="L159" s="202"/>
      <c r="M159" s="206"/>
      <c r="N159" s="207"/>
      <c r="O159" s="207"/>
      <c r="P159" s="207"/>
      <c r="Q159" s="207"/>
      <c r="R159" s="207"/>
      <c r="S159" s="207"/>
      <c r="T159" s="20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3" t="s">
        <v>231</v>
      </c>
      <c r="AU159" s="203" t="s">
        <v>89</v>
      </c>
      <c r="AV159" s="13" t="s">
        <v>87</v>
      </c>
      <c r="AW159" s="13" t="s">
        <v>35</v>
      </c>
      <c r="AX159" s="13" t="s">
        <v>80</v>
      </c>
      <c r="AY159" s="203" t="s">
        <v>135</v>
      </c>
    </row>
    <row r="160" s="14" customFormat="1">
      <c r="A160" s="14"/>
      <c r="B160" s="209"/>
      <c r="C160" s="14"/>
      <c r="D160" s="193" t="s">
        <v>231</v>
      </c>
      <c r="E160" s="210" t="s">
        <v>1</v>
      </c>
      <c r="F160" s="211" t="s">
        <v>247</v>
      </c>
      <c r="G160" s="14"/>
      <c r="H160" s="212">
        <v>2130</v>
      </c>
      <c r="I160" s="213"/>
      <c r="J160" s="14"/>
      <c r="K160" s="14"/>
      <c r="L160" s="209"/>
      <c r="M160" s="214"/>
      <c r="N160" s="215"/>
      <c r="O160" s="215"/>
      <c r="P160" s="215"/>
      <c r="Q160" s="215"/>
      <c r="R160" s="215"/>
      <c r="S160" s="215"/>
      <c r="T160" s="21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0" t="s">
        <v>231</v>
      </c>
      <c r="AU160" s="210" t="s">
        <v>89</v>
      </c>
      <c r="AV160" s="14" t="s">
        <v>89</v>
      </c>
      <c r="AW160" s="14" t="s">
        <v>35</v>
      </c>
      <c r="AX160" s="14" t="s">
        <v>80</v>
      </c>
      <c r="AY160" s="210" t="s">
        <v>135</v>
      </c>
    </row>
    <row r="161" s="15" customFormat="1">
      <c r="A161" s="15"/>
      <c r="B161" s="217"/>
      <c r="C161" s="15"/>
      <c r="D161" s="193" t="s">
        <v>231</v>
      </c>
      <c r="E161" s="218" t="s">
        <v>1</v>
      </c>
      <c r="F161" s="219" t="s">
        <v>234</v>
      </c>
      <c r="G161" s="15"/>
      <c r="H161" s="220">
        <v>2130</v>
      </c>
      <c r="I161" s="221"/>
      <c r="J161" s="15"/>
      <c r="K161" s="15"/>
      <c r="L161" s="217"/>
      <c r="M161" s="222"/>
      <c r="N161" s="223"/>
      <c r="O161" s="223"/>
      <c r="P161" s="223"/>
      <c r="Q161" s="223"/>
      <c r="R161" s="223"/>
      <c r="S161" s="223"/>
      <c r="T161" s="22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8" t="s">
        <v>231</v>
      </c>
      <c r="AU161" s="218" t="s">
        <v>89</v>
      </c>
      <c r="AV161" s="15" t="s">
        <v>134</v>
      </c>
      <c r="AW161" s="15" t="s">
        <v>35</v>
      </c>
      <c r="AX161" s="15" t="s">
        <v>87</v>
      </c>
      <c r="AY161" s="218" t="s">
        <v>135</v>
      </c>
    </row>
    <row r="162" s="2" customFormat="1" ht="33" customHeight="1">
      <c r="A162" s="38"/>
      <c r="B162" s="179"/>
      <c r="C162" s="180" t="s">
        <v>163</v>
      </c>
      <c r="D162" s="180" t="s">
        <v>138</v>
      </c>
      <c r="E162" s="181" t="s">
        <v>252</v>
      </c>
      <c r="F162" s="182" t="s">
        <v>253</v>
      </c>
      <c r="G162" s="183" t="s">
        <v>243</v>
      </c>
      <c r="H162" s="184">
        <v>258</v>
      </c>
      <c r="I162" s="185"/>
      <c r="J162" s="186">
        <f>ROUND(I162*H162,2)</f>
        <v>0</v>
      </c>
      <c r="K162" s="182" t="s">
        <v>228</v>
      </c>
      <c r="L162" s="39"/>
      <c r="M162" s="187" t="s">
        <v>1</v>
      </c>
      <c r="N162" s="188" t="s">
        <v>45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134</v>
      </c>
      <c r="AT162" s="191" t="s">
        <v>138</v>
      </c>
      <c r="AU162" s="191" t="s">
        <v>89</v>
      </c>
      <c r="AY162" s="19" t="s">
        <v>135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87</v>
      </c>
      <c r="BK162" s="192">
        <f>ROUND(I162*H162,2)</f>
        <v>0</v>
      </c>
      <c r="BL162" s="19" t="s">
        <v>134</v>
      </c>
      <c r="BM162" s="191" t="s">
        <v>254</v>
      </c>
    </row>
    <row r="163" s="2" customFormat="1">
      <c r="A163" s="38"/>
      <c r="B163" s="39"/>
      <c r="C163" s="38"/>
      <c r="D163" s="193" t="s">
        <v>143</v>
      </c>
      <c r="E163" s="38"/>
      <c r="F163" s="194" t="s">
        <v>255</v>
      </c>
      <c r="G163" s="38"/>
      <c r="H163" s="38"/>
      <c r="I163" s="195"/>
      <c r="J163" s="38"/>
      <c r="K163" s="38"/>
      <c r="L163" s="39"/>
      <c r="M163" s="196"/>
      <c r="N163" s="197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143</v>
      </c>
      <c r="AU163" s="19" t="s">
        <v>89</v>
      </c>
    </row>
    <row r="164" s="13" customFormat="1">
      <c r="A164" s="13"/>
      <c r="B164" s="202"/>
      <c r="C164" s="13"/>
      <c r="D164" s="193" t="s">
        <v>231</v>
      </c>
      <c r="E164" s="203" t="s">
        <v>1</v>
      </c>
      <c r="F164" s="204" t="s">
        <v>256</v>
      </c>
      <c r="G164" s="13"/>
      <c r="H164" s="203" t="s">
        <v>1</v>
      </c>
      <c r="I164" s="205"/>
      <c r="J164" s="13"/>
      <c r="K164" s="13"/>
      <c r="L164" s="202"/>
      <c r="M164" s="206"/>
      <c r="N164" s="207"/>
      <c r="O164" s="207"/>
      <c r="P164" s="207"/>
      <c r="Q164" s="207"/>
      <c r="R164" s="207"/>
      <c r="S164" s="207"/>
      <c r="T164" s="20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3" t="s">
        <v>231</v>
      </c>
      <c r="AU164" s="203" t="s">
        <v>89</v>
      </c>
      <c r="AV164" s="13" t="s">
        <v>87</v>
      </c>
      <c r="AW164" s="13" t="s">
        <v>35</v>
      </c>
      <c r="AX164" s="13" t="s">
        <v>80</v>
      </c>
      <c r="AY164" s="203" t="s">
        <v>135</v>
      </c>
    </row>
    <row r="165" s="14" customFormat="1">
      <c r="A165" s="14"/>
      <c r="B165" s="209"/>
      <c r="C165" s="14"/>
      <c r="D165" s="193" t="s">
        <v>231</v>
      </c>
      <c r="E165" s="210" t="s">
        <v>1</v>
      </c>
      <c r="F165" s="211" t="s">
        <v>257</v>
      </c>
      <c r="G165" s="14"/>
      <c r="H165" s="212">
        <v>114</v>
      </c>
      <c r="I165" s="213"/>
      <c r="J165" s="14"/>
      <c r="K165" s="14"/>
      <c r="L165" s="209"/>
      <c r="M165" s="214"/>
      <c r="N165" s="215"/>
      <c r="O165" s="215"/>
      <c r="P165" s="215"/>
      <c r="Q165" s="215"/>
      <c r="R165" s="215"/>
      <c r="S165" s="215"/>
      <c r="T165" s="21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0" t="s">
        <v>231</v>
      </c>
      <c r="AU165" s="210" t="s">
        <v>89</v>
      </c>
      <c r="AV165" s="14" t="s">
        <v>89</v>
      </c>
      <c r="AW165" s="14" t="s">
        <v>35</v>
      </c>
      <c r="AX165" s="14" t="s">
        <v>80</v>
      </c>
      <c r="AY165" s="210" t="s">
        <v>135</v>
      </c>
    </row>
    <row r="166" s="14" customFormat="1">
      <c r="A166" s="14"/>
      <c r="B166" s="209"/>
      <c r="C166" s="14"/>
      <c r="D166" s="193" t="s">
        <v>231</v>
      </c>
      <c r="E166" s="210" t="s">
        <v>1</v>
      </c>
      <c r="F166" s="211" t="s">
        <v>258</v>
      </c>
      <c r="G166" s="14"/>
      <c r="H166" s="212">
        <v>144</v>
      </c>
      <c r="I166" s="213"/>
      <c r="J166" s="14"/>
      <c r="K166" s="14"/>
      <c r="L166" s="209"/>
      <c r="M166" s="214"/>
      <c r="N166" s="215"/>
      <c r="O166" s="215"/>
      <c r="P166" s="215"/>
      <c r="Q166" s="215"/>
      <c r="R166" s="215"/>
      <c r="S166" s="215"/>
      <c r="T166" s="21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0" t="s">
        <v>231</v>
      </c>
      <c r="AU166" s="210" t="s">
        <v>89</v>
      </c>
      <c r="AV166" s="14" t="s">
        <v>89</v>
      </c>
      <c r="AW166" s="14" t="s">
        <v>35</v>
      </c>
      <c r="AX166" s="14" t="s">
        <v>80</v>
      </c>
      <c r="AY166" s="210" t="s">
        <v>135</v>
      </c>
    </row>
    <row r="167" s="15" customFormat="1">
      <c r="A167" s="15"/>
      <c r="B167" s="217"/>
      <c r="C167" s="15"/>
      <c r="D167" s="193" t="s">
        <v>231</v>
      </c>
      <c r="E167" s="218" t="s">
        <v>1</v>
      </c>
      <c r="F167" s="219" t="s">
        <v>234</v>
      </c>
      <c r="G167" s="15"/>
      <c r="H167" s="220">
        <v>258</v>
      </c>
      <c r="I167" s="221"/>
      <c r="J167" s="15"/>
      <c r="K167" s="15"/>
      <c r="L167" s="217"/>
      <c r="M167" s="222"/>
      <c r="N167" s="223"/>
      <c r="O167" s="223"/>
      <c r="P167" s="223"/>
      <c r="Q167" s="223"/>
      <c r="R167" s="223"/>
      <c r="S167" s="223"/>
      <c r="T167" s="22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8" t="s">
        <v>231</v>
      </c>
      <c r="AU167" s="218" t="s">
        <v>89</v>
      </c>
      <c r="AV167" s="15" t="s">
        <v>134</v>
      </c>
      <c r="AW167" s="15" t="s">
        <v>35</v>
      </c>
      <c r="AX167" s="15" t="s">
        <v>87</v>
      </c>
      <c r="AY167" s="218" t="s">
        <v>135</v>
      </c>
    </row>
    <row r="168" s="2" customFormat="1" ht="37.8" customHeight="1">
      <c r="A168" s="38"/>
      <c r="B168" s="179"/>
      <c r="C168" s="180" t="s">
        <v>168</v>
      </c>
      <c r="D168" s="180" t="s">
        <v>138</v>
      </c>
      <c r="E168" s="181" t="s">
        <v>259</v>
      </c>
      <c r="F168" s="182" t="s">
        <v>260</v>
      </c>
      <c r="G168" s="183" t="s">
        <v>243</v>
      </c>
      <c r="H168" s="184">
        <v>4118</v>
      </c>
      <c r="I168" s="185"/>
      <c r="J168" s="186">
        <f>ROUND(I168*H168,2)</f>
        <v>0</v>
      </c>
      <c r="K168" s="182" t="s">
        <v>228</v>
      </c>
      <c r="L168" s="39"/>
      <c r="M168" s="187" t="s">
        <v>1</v>
      </c>
      <c r="N168" s="188" t="s">
        <v>45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134</v>
      </c>
      <c r="AT168" s="191" t="s">
        <v>138</v>
      </c>
      <c r="AU168" s="191" t="s">
        <v>89</v>
      </c>
      <c r="AY168" s="19" t="s">
        <v>135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87</v>
      </c>
      <c r="BK168" s="192">
        <f>ROUND(I168*H168,2)</f>
        <v>0</v>
      </c>
      <c r="BL168" s="19" t="s">
        <v>134</v>
      </c>
      <c r="BM168" s="191" t="s">
        <v>261</v>
      </c>
    </row>
    <row r="169" s="2" customFormat="1">
      <c r="A169" s="38"/>
      <c r="B169" s="39"/>
      <c r="C169" s="38"/>
      <c r="D169" s="193" t="s">
        <v>143</v>
      </c>
      <c r="E169" s="38"/>
      <c r="F169" s="194" t="s">
        <v>262</v>
      </c>
      <c r="G169" s="38"/>
      <c r="H169" s="38"/>
      <c r="I169" s="195"/>
      <c r="J169" s="38"/>
      <c r="K169" s="38"/>
      <c r="L169" s="39"/>
      <c r="M169" s="196"/>
      <c r="N169" s="197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143</v>
      </c>
      <c r="AU169" s="19" t="s">
        <v>89</v>
      </c>
    </row>
    <row r="170" s="13" customFormat="1">
      <c r="A170" s="13"/>
      <c r="B170" s="202"/>
      <c r="C170" s="13"/>
      <c r="D170" s="193" t="s">
        <v>231</v>
      </c>
      <c r="E170" s="203" t="s">
        <v>1</v>
      </c>
      <c r="F170" s="204" t="s">
        <v>263</v>
      </c>
      <c r="G170" s="13"/>
      <c r="H170" s="203" t="s">
        <v>1</v>
      </c>
      <c r="I170" s="205"/>
      <c r="J170" s="13"/>
      <c r="K170" s="13"/>
      <c r="L170" s="202"/>
      <c r="M170" s="206"/>
      <c r="N170" s="207"/>
      <c r="O170" s="207"/>
      <c r="P170" s="207"/>
      <c r="Q170" s="207"/>
      <c r="R170" s="207"/>
      <c r="S170" s="207"/>
      <c r="T170" s="20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3" t="s">
        <v>231</v>
      </c>
      <c r="AU170" s="203" t="s">
        <v>89</v>
      </c>
      <c r="AV170" s="13" t="s">
        <v>87</v>
      </c>
      <c r="AW170" s="13" t="s">
        <v>35</v>
      </c>
      <c r="AX170" s="13" t="s">
        <v>80</v>
      </c>
      <c r="AY170" s="203" t="s">
        <v>135</v>
      </c>
    </row>
    <row r="171" s="13" customFormat="1">
      <c r="A171" s="13"/>
      <c r="B171" s="202"/>
      <c r="C171" s="13"/>
      <c r="D171" s="193" t="s">
        <v>231</v>
      </c>
      <c r="E171" s="203" t="s">
        <v>1</v>
      </c>
      <c r="F171" s="204" t="s">
        <v>264</v>
      </c>
      <c r="G171" s="13"/>
      <c r="H171" s="203" t="s">
        <v>1</v>
      </c>
      <c r="I171" s="205"/>
      <c r="J171" s="13"/>
      <c r="K171" s="13"/>
      <c r="L171" s="202"/>
      <c r="M171" s="206"/>
      <c r="N171" s="207"/>
      <c r="O171" s="207"/>
      <c r="P171" s="207"/>
      <c r="Q171" s="207"/>
      <c r="R171" s="207"/>
      <c r="S171" s="207"/>
      <c r="T171" s="20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3" t="s">
        <v>231</v>
      </c>
      <c r="AU171" s="203" t="s">
        <v>89</v>
      </c>
      <c r="AV171" s="13" t="s">
        <v>87</v>
      </c>
      <c r="AW171" s="13" t="s">
        <v>35</v>
      </c>
      <c r="AX171" s="13" t="s">
        <v>80</v>
      </c>
      <c r="AY171" s="203" t="s">
        <v>135</v>
      </c>
    </row>
    <row r="172" s="14" customFormat="1">
      <c r="A172" s="14"/>
      <c r="B172" s="209"/>
      <c r="C172" s="14"/>
      <c r="D172" s="193" t="s">
        <v>231</v>
      </c>
      <c r="E172" s="210" t="s">
        <v>1</v>
      </c>
      <c r="F172" s="211" t="s">
        <v>265</v>
      </c>
      <c r="G172" s="14"/>
      <c r="H172" s="212">
        <v>2059</v>
      </c>
      <c r="I172" s="213"/>
      <c r="J172" s="14"/>
      <c r="K172" s="14"/>
      <c r="L172" s="209"/>
      <c r="M172" s="214"/>
      <c r="N172" s="215"/>
      <c r="O172" s="215"/>
      <c r="P172" s="215"/>
      <c r="Q172" s="215"/>
      <c r="R172" s="215"/>
      <c r="S172" s="215"/>
      <c r="T172" s="21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0" t="s">
        <v>231</v>
      </c>
      <c r="AU172" s="210" t="s">
        <v>89</v>
      </c>
      <c r="AV172" s="14" t="s">
        <v>89</v>
      </c>
      <c r="AW172" s="14" t="s">
        <v>35</v>
      </c>
      <c r="AX172" s="14" t="s">
        <v>80</v>
      </c>
      <c r="AY172" s="210" t="s">
        <v>135</v>
      </c>
    </row>
    <row r="173" s="13" customFormat="1">
      <c r="A173" s="13"/>
      <c r="B173" s="202"/>
      <c r="C173" s="13"/>
      <c r="D173" s="193" t="s">
        <v>231</v>
      </c>
      <c r="E173" s="203" t="s">
        <v>1</v>
      </c>
      <c r="F173" s="204" t="s">
        <v>266</v>
      </c>
      <c r="G173" s="13"/>
      <c r="H173" s="203" t="s">
        <v>1</v>
      </c>
      <c r="I173" s="205"/>
      <c r="J173" s="13"/>
      <c r="K173" s="13"/>
      <c r="L173" s="202"/>
      <c r="M173" s="206"/>
      <c r="N173" s="207"/>
      <c r="O173" s="207"/>
      <c r="P173" s="207"/>
      <c r="Q173" s="207"/>
      <c r="R173" s="207"/>
      <c r="S173" s="207"/>
      <c r="T173" s="20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3" t="s">
        <v>231</v>
      </c>
      <c r="AU173" s="203" t="s">
        <v>89</v>
      </c>
      <c r="AV173" s="13" t="s">
        <v>87</v>
      </c>
      <c r="AW173" s="13" t="s">
        <v>35</v>
      </c>
      <c r="AX173" s="13" t="s">
        <v>80</v>
      </c>
      <c r="AY173" s="203" t="s">
        <v>135</v>
      </c>
    </row>
    <row r="174" s="14" customFormat="1">
      <c r="A174" s="14"/>
      <c r="B174" s="209"/>
      <c r="C174" s="14"/>
      <c r="D174" s="193" t="s">
        <v>231</v>
      </c>
      <c r="E174" s="210" t="s">
        <v>1</v>
      </c>
      <c r="F174" s="211" t="s">
        <v>267</v>
      </c>
      <c r="G174" s="14"/>
      <c r="H174" s="212">
        <v>2059</v>
      </c>
      <c r="I174" s="213"/>
      <c r="J174" s="14"/>
      <c r="K174" s="14"/>
      <c r="L174" s="209"/>
      <c r="M174" s="214"/>
      <c r="N174" s="215"/>
      <c r="O174" s="215"/>
      <c r="P174" s="215"/>
      <c r="Q174" s="215"/>
      <c r="R174" s="215"/>
      <c r="S174" s="215"/>
      <c r="T174" s="21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0" t="s">
        <v>231</v>
      </c>
      <c r="AU174" s="210" t="s">
        <v>89</v>
      </c>
      <c r="AV174" s="14" t="s">
        <v>89</v>
      </c>
      <c r="AW174" s="14" t="s">
        <v>35</v>
      </c>
      <c r="AX174" s="14" t="s">
        <v>80</v>
      </c>
      <c r="AY174" s="210" t="s">
        <v>135</v>
      </c>
    </row>
    <row r="175" s="15" customFormat="1">
      <c r="A175" s="15"/>
      <c r="B175" s="217"/>
      <c r="C175" s="15"/>
      <c r="D175" s="193" t="s">
        <v>231</v>
      </c>
      <c r="E175" s="218" t="s">
        <v>1</v>
      </c>
      <c r="F175" s="219" t="s">
        <v>234</v>
      </c>
      <c r="G175" s="15"/>
      <c r="H175" s="220">
        <v>4118</v>
      </c>
      <c r="I175" s="221"/>
      <c r="J175" s="15"/>
      <c r="K175" s="15"/>
      <c r="L175" s="217"/>
      <c r="M175" s="222"/>
      <c r="N175" s="223"/>
      <c r="O175" s="223"/>
      <c r="P175" s="223"/>
      <c r="Q175" s="223"/>
      <c r="R175" s="223"/>
      <c r="S175" s="223"/>
      <c r="T175" s="22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8" t="s">
        <v>231</v>
      </c>
      <c r="AU175" s="218" t="s">
        <v>89</v>
      </c>
      <c r="AV175" s="15" t="s">
        <v>134</v>
      </c>
      <c r="AW175" s="15" t="s">
        <v>35</v>
      </c>
      <c r="AX175" s="15" t="s">
        <v>87</v>
      </c>
      <c r="AY175" s="218" t="s">
        <v>135</v>
      </c>
    </row>
    <row r="176" s="2" customFormat="1" ht="37.8" customHeight="1">
      <c r="A176" s="38"/>
      <c r="B176" s="179"/>
      <c r="C176" s="180" t="s">
        <v>268</v>
      </c>
      <c r="D176" s="225" t="s">
        <v>138</v>
      </c>
      <c r="E176" s="181" t="s">
        <v>269</v>
      </c>
      <c r="F176" s="182" t="s">
        <v>270</v>
      </c>
      <c r="G176" s="183" t="s">
        <v>243</v>
      </c>
      <c r="H176" s="184">
        <v>71</v>
      </c>
      <c r="I176" s="185"/>
      <c r="J176" s="186">
        <f>ROUND(I176*H176,2)</f>
        <v>0</v>
      </c>
      <c r="K176" s="182" t="s">
        <v>228</v>
      </c>
      <c r="L176" s="39"/>
      <c r="M176" s="187" t="s">
        <v>1</v>
      </c>
      <c r="N176" s="188" t="s">
        <v>45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134</v>
      </c>
      <c r="AT176" s="191" t="s">
        <v>138</v>
      </c>
      <c r="AU176" s="191" t="s">
        <v>89</v>
      </c>
      <c r="AY176" s="19" t="s">
        <v>135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87</v>
      </c>
      <c r="BK176" s="192">
        <f>ROUND(I176*H176,2)</f>
        <v>0</v>
      </c>
      <c r="BL176" s="19" t="s">
        <v>134</v>
      </c>
      <c r="BM176" s="191" t="s">
        <v>271</v>
      </c>
    </row>
    <row r="177" s="2" customFormat="1">
      <c r="A177" s="38"/>
      <c r="B177" s="39"/>
      <c r="C177" s="38"/>
      <c r="D177" s="193" t="s">
        <v>143</v>
      </c>
      <c r="E177" s="38"/>
      <c r="F177" s="194" t="s">
        <v>272</v>
      </c>
      <c r="G177" s="38"/>
      <c r="H177" s="38"/>
      <c r="I177" s="195"/>
      <c r="J177" s="38"/>
      <c r="K177" s="38"/>
      <c r="L177" s="39"/>
      <c r="M177" s="196"/>
      <c r="N177" s="197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143</v>
      </c>
      <c r="AU177" s="19" t="s">
        <v>89</v>
      </c>
    </row>
    <row r="178" s="13" customFormat="1">
      <c r="A178" s="13"/>
      <c r="B178" s="202"/>
      <c r="C178" s="13"/>
      <c r="D178" s="193" t="s">
        <v>231</v>
      </c>
      <c r="E178" s="203" t="s">
        <v>1</v>
      </c>
      <c r="F178" s="204" t="s">
        <v>273</v>
      </c>
      <c r="G178" s="13"/>
      <c r="H178" s="203" t="s">
        <v>1</v>
      </c>
      <c r="I178" s="205"/>
      <c r="J178" s="13"/>
      <c r="K178" s="13"/>
      <c r="L178" s="202"/>
      <c r="M178" s="206"/>
      <c r="N178" s="207"/>
      <c r="O178" s="207"/>
      <c r="P178" s="207"/>
      <c r="Q178" s="207"/>
      <c r="R178" s="207"/>
      <c r="S178" s="207"/>
      <c r="T178" s="20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3" t="s">
        <v>231</v>
      </c>
      <c r="AU178" s="203" t="s">
        <v>89</v>
      </c>
      <c r="AV178" s="13" t="s">
        <v>87</v>
      </c>
      <c r="AW178" s="13" t="s">
        <v>35</v>
      </c>
      <c r="AX178" s="13" t="s">
        <v>80</v>
      </c>
      <c r="AY178" s="203" t="s">
        <v>135</v>
      </c>
    </row>
    <row r="179" s="14" customFormat="1">
      <c r="A179" s="14"/>
      <c r="B179" s="209"/>
      <c r="C179" s="14"/>
      <c r="D179" s="193" t="s">
        <v>231</v>
      </c>
      <c r="E179" s="210" t="s">
        <v>1</v>
      </c>
      <c r="F179" s="211" t="s">
        <v>274</v>
      </c>
      <c r="G179" s="14"/>
      <c r="H179" s="212">
        <v>2130</v>
      </c>
      <c r="I179" s="213"/>
      <c r="J179" s="14"/>
      <c r="K179" s="14"/>
      <c r="L179" s="209"/>
      <c r="M179" s="214"/>
      <c r="N179" s="215"/>
      <c r="O179" s="215"/>
      <c r="P179" s="215"/>
      <c r="Q179" s="215"/>
      <c r="R179" s="215"/>
      <c r="S179" s="215"/>
      <c r="T179" s="21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0" t="s">
        <v>231</v>
      </c>
      <c r="AU179" s="210" t="s">
        <v>89</v>
      </c>
      <c r="AV179" s="14" t="s">
        <v>89</v>
      </c>
      <c r="AW179" s="14" t="s">
        <v>35</v>
      </c>
      <c r="AX179" s="14" t="s">
        <v>80</v>
      </c>
      <c r="AY179" s="210" t="s">
        <v>135</v>
      </c>
    </row>
    <row r="180" s="13" customFormat="1">
      <c r="A180" s="13"/>
      <c r="B180" s="202"/>
      <c r="C180" s="13"/>
      <c r="D180" s="193" t="s">
        <v>231</v>
      </c>
      <c r="E180" s="203" t="s">
        <v>1</v>
      </c>
      <c r="F180" s="204" t="s">
        <v>275</v>
      </c>
      <c r="G180" s="13"/>
      <c r="H180" s="203" t="s">
        <v>1</v>
      </c>
      <c r="I180" s="205"/>
      <c r="J180" s="13"/>
      <c r="K180" s="13"/>
      <c r="L180" s="202"/>
      <c r="M180" s="206"/>
      <c r="N180" s="207"/>
      <c r="O180" s="207"/>
      <c r="P180" s="207"/>
      <c r="Q180" s="207"/>
      <c r="R180" s="207"/>
      <c r="S180" s="207"/>
      <c r="T180" s="20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3" t="s">
        <v>231</v>
      </c>
      <c r="AU180" s="203" t="s">
        <v>89</v>
      </c>
      <c r="AV180" s="13" t="s">
        <v>87</v>
      </c>
      <c r="AW180" s="13" t="s">
        <v>35</v>
      </c>
      <c r="AX180" s="13" t="s">
        <v>80</v>
      </c>
      <c r="AY180" s="203" t="s">
        <v>135</v>
      </c>
    </row>
    <row r="181" s="14" customFormat="1">
      <c r="A181" s="14"/>
      <c r="B181" s="209"/>
      <c r="C181" s="14"/>
      <c r="D181" s="193" t="s">
        <v>231</v>
      </c>
      <c r="E181" s="210" t="s">
        <v>1</v>
      </c>
      <c r="F181" s="211" t="s">
        <v>276</v>
      </c>
      <c r="G181" s="14"/>
      <c r="H181" s="212">
        <v>-2059</v>
      </c>
      <c r="I181" s="213"/>
      <c r="J181" s="14"/>
      <c r="K181" s="14"/>
      <c r="L181" s="209"/>
      <c r="M181" s="214"/>
      <c r="N181" s="215"/>
      <c r="O181" s="215"/>
      <c r="P181" s="215"/>
      <c r="Q181" s="215"/>
      <c r="R181" s="215"/>
      <c r="S181" s="215"/>
      <c r="T181" s="21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0" t="s">
        <v>231</v>
      </c>
      <c r="AU181" s="210" t="s">
        <v>89</v>
      </c>
      <c r="AV181" s="14" t="s">
        <v>89</v>
      </c>
      <c r="AW181" s="14" t="s">
        <v>35</v>
      </c>
      <c r="AX181" s="14" t="s">
        <v>80</v>
      </c>
      <c r="AY181" s="210" t="s">
        <v>135</v>
      </c>
    </row>
    <row r="182" s="15" customFormat="1">
      <c r="A182" s="15"/>
      <c r="B182" s="217"/>
      <c r="C182" s="15"/>
      <c r="D182" s="193" t="s">
        <v>231</v>
      </c>
      <c r="E182" s="218" t="s">
        <v>1</v>
      </c>
      <c r="F182" s="219" t="s">
        <v>234</v>
      </c>
      <c r="G182" s="15"/>
      <c r="H182" s="220">
        <v>71</v>
      </c>
      <c r="I182" s="221"/>
      <c r="J182" s="15"/>
      <c r="K182" s="15"/>
      <c r="L182" s="217"/>
      <c r="M182" s="222"/>
      <c r="N182" s="223"/>
      <c r="O182" s="223"/>
      <c r="P182" s="223"/>
      <c r="Q182" s="223"/>
      <c r="R182" s="223"/>
      <c r="S182" s="223"/>
      <c r="T182" s="22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8" t="s">
        <v>231</v>
      </c>
      <c r="AU182" s="218" t="s">
        <v>89</v>
      </c>
      <c r="AV182" s="15" t="s">
        <v>134</v>
      </c>
      <c r="AW182" s="15" t="s">
        <v>35</v>
      </c>
      <c r="AX182" s="15" t="s">
        <v>87</v>
      </c>
      <c r="AY182" s="218" t="s">
        <v>135</v>
      </c>
    </row>
    <row r="183" s="2" customFormat="1" ht="37.8" customHeight="1">
      <c r="A183" s="38"/>
      <c r="B183" s="179"/>
      <c r="C183" s="180" t="s">
        <v>277</v>
      </c>
      <c r="D183" s="225" t="s">
        <v>138</v>
      </c>
      <c r="E183" s="181" t="s">
        <v>278</v>
      </c>
      <c r="F183" s="182" t="s">
        <v>279</v>
      </c>
      <c r="G183" s="183" t="s">
        <v>243</v>
      </c>
      <c r="H183" s="184">
        <v>2388</v>
      </c>
      <c r="I183" s="185"/>
      <c r="J183" s="186">
        <f>ROUND(I183*H183,2)</f>
        <v>0</v>
      </c>
      <c r="K183" s="182" t="s">
        <v>228</v>
      </c>
      <c r="L183" s="39"/>
      <c r="M183" s="187" t="s">
        <v>1</v>
      </c>
      <c r="N183" s="188" t="s">
        <v>45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134</v>
      </c>
      <c r="AT183" s="191" t="s">
        <v>138</v>
      </c>
      <c r="AU183" s="191" t="s">
        <v>89</v>
      </c>
      <c r="AY183" s="19" t="s">
        <v>135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87</v>
      </c>
      <c r="BK183" s="192">
        <f>ROUND(I183*H183,2)</f>
        <v>0</v>
      </c>
      <c r="BL183" s="19" t="s">
        <v>134</v>
      </c>
      <c r="BM183" s="191" t="s">
        <v>280</v>
      </c>
    </row>
    <row r="184" s="2" customFormat="1">
      <c r="A184" s="38"/>
      <c r="B184" s="39"/>
      <c r="C184" s="38"/>
      <c r="D184" s="193" t="s">
        <v>143</v>
      </c>
      <c r="E184" s="38"/>
      <c r="F184" s="194" t="s">
        <v>281</v>
      </c>
      <c r="G184" s="38"/>
      <c r="H184" s="38"/>
      <c r="I184" s="195"/>
      <c r="J184" s="38"/>
      <c r="K184" s="38"/>
      <c r="L184" s="39"/>
      <c r="M184" s="196"/>
      <c r="N184" s="197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143</v>
      </c>
      <c r="AU184" s="19" t="s">
        <v>89</v>
      </c>
    </row>
    <row r="185" s="14" customFormat="1">
      <c r="A185" s="14"/>
      <c r="B185" s="209"/>
      <c r="C185" s="14"/>
      <c r="D185" s="193" t="s">
        <v>231</v>
      </c>
      <c r="E185" s="210" t="s">
        <v>1</v>
      </c>
      <c r="F185" s="211" t="s">
        <v>274</v>
      </c>
      <c r="G185" s="14"/>
      <c r="H185" s="212">
        <v>2130</v>
      </c>
      <c r="I185" s="213"/>
      <c r="J185" s="14"/>
      <c r="K185" s="14"/>
      <c r="L185" s="209"/>
      <c r="M185" s="214"/>
      <c r="N185" s="215"/>
      <c r="O185" s="215"/>
      <c r="P185" s="215"/>
      <c r="Q185" s="215"/>
      <c r="R185" s="215"/>
      <c r="S185" s="215"/>
      <c r="T185" s="21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0" t="s">
        <v>231</v>
      </c>
      <c r="AU185" s="210" t="s">
        <v>89</v>
      </c>
      <c r="AV185" s="14" t="s">
        <v>89</v>
      </c>
      <c r="AW185" s="14" t="s">
        <v>35</v>
      </c>
      <c r="AX185" s="14" t="s">
        <v>80</v>
      </c>
      <c r="AY185" s="210" t="s">
        <v>135</v>
      </c>
    </row>
    <row r="186" s="14" customFormat="1">
      <c r="A186" s="14"/>
      <c r="B186" s="209"/>
      <c r="C186" s="14"/>
      <c r="D186" s="193" t="s">
        <v>231</v>
      </c>
      <c r="E186" s="210" t="s">
        <v>1</v>
      </c>
      <c r="F186" s="211" t="s">
        <v>282</v>
      </c>
      <c r="G186" s="14"/>
      <c r="H186" s="212">
        <v>258</v>
      </c>
      <c r="I186" s="213"/>
      <c r="J186" s="14"/>
      <c r="K186" s="14"/>
      <c r="L186" s="209"/>
      <c r="M186" s="214"/>
      <c r="N186" s="215"/>
      <c r="O186" s="215"/>
      <c r="P186" s="215"/>
      <c r="Q186" s="215"/>
      <c r="R186" s="215"/>
      <c r="S186" s="215"/>
      <c r="T186" s="21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0" t="s">
        <v>231</v>
      </c>
      <c r="AU186" s="210" t="s">
        <v>89</v>
      </c>
      <c r="AV186" s="14" t="s">
        <v>89</v>
      </c>
      <c r="AW186" s="14" t="s">
        <v>35</v>
      </c>
      <c r="AX186" s="14" t="s">
        <v>80</v>
      </c>
      <c r="AY186" s="210" t="s">
        <v>135</v>
      </c>
    </row>
    <row r="187" s="15" customFormat="1">
      <c r="A187" s="15"/>
      <c r="B187" s="217"/>
      <c r="C187" s="15"/>
      <c r="D187" s="193" t="s">
        <v>231</v>
      </c>
      <c r="E187" s="218" t="s">
        <v>1</v>
      </c>
      <c r="F187" s="219" t="s">
        <v>234</v>
      </c>
      <c r="G187" s="15"/>
      <c r="H187" s="220">
        <v>2388</v>
      </c>
      <c r="I187" s="221"/>
      <c r="J187" s="15"/>
      <c r="K187" s="15"/>
      <c r="L187" s="217"/>
      <c r="M187" s="222"/>
      <c r="N187" s="223"/>
      <c r="O187" s="223"/>
      <c r="P187" s="223"/>
      <c r="Q187" s="223"/>
      <c r="R187" s="223"/>
      <c r="S187" s="223"/>
      <c r="T187" s="22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18" t="s">
        <v>231</v>
      </c>
      <c r="AU187" s="218" t="s">
        <v>89</v>
      </c>
      <c r="AV187" s="15" t="s">
        <v>134</v>
      </c>
      <c r="AW187" s="15" t="s">
        <v>35</v>
      </c>
      <c r="AX187" s="15" t="s">
        <v>87</v>
      </c>
      <c r="AY187" s="218" t="s">
        <v>135</v>
      </c>
    </row>
    <row r="188" s="2" customFormat="1" ht="24.15" customHeight="1">
      <c r="A188" s="38"/>
      <c r="B188" s="179"/>
      <c r="C188" s="180" t="s">
        <v>8</v>
      </c>
      <c r="D188" s="180" t="s">
        <v>138</v>
      </c>
      <c r="E188" s="181" t="s">
        <v>283</v>
      </c>
      <c r="F188" s="182" t="s">
        <v>284</v>
      </c>
      <c r="G188" s="183" t="s">
        <v>243</v>
      </c>
      <c r="H188" s="184">
        <v>2059</v>
      </c>
      <c r="I188" s="185"/>
      <c r="J188" s="186">
        <f>ROUND(I188*H188,2)</f>
        <v>0</v>
      </c>
      <c r="K188" s="182" t="s">
        <v>228</v>
      </c>
      <c r="L188" s="39"/>
      <c r="M188" s="187" t="s">
        <v>1</v>
      </c>
      <c r="N188" s="188" t="s">
        <v>45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134</v>
      </c>
      <c r="AT188" s="191" t="s">
        <v>138</v>
      </c>
      <c r="AU188" s="191" t="s">
        <v>89</v>
      </c>
      <c r="AY188" s="19" t="s">
        <v>135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87</v>
      </c>
      <c r="BK188" s="192">
        <f>ROUND(I188*H188,2)</f>
        <v>0</v>
      </c>
      <c r="BL188" s="19" t="s">
        <v>134</v>
      </c>
      <c r="BM188" s="191" t="s">
        <v>285</v>
      </c>
    </row>
    <row r="189" s="2" customFormat="1">
      <c r="A189" s="38"/>
      <c r="B189" s="39"/>
      <c r="C189" s="38"/>
      <c r="D189" s="193" t="s">
        <v>143</v>
      </c>
      <c r="E189" s="38"/>
      <c r="F189" s="194" t="s">
        <v>286</v>
      </c>
      <c r="G189" s="38"/>
      <c r="H189" s="38"/>
      <c r="I189" s="195"/>
      <c r="J189" s="38"/>
      <c r="K189" s="38"/>
      <c r="L189" s="39"/>
      <c r="M189" s="196"/>
      <c r="N189" s="197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143</v>
      </c>
      <c r="AU189" s="19" t="s">
        <v>89</v>
      </c>
    </row>
    <row r="190" s="13" customFormat="1">
      <c r="A190" s="13"/>
      <c r="B190" s="202"/>
      <c r="C190" s="13"/>
      <c r="D190" s="193" t="s">
        <v>231</v>
      </c>
      <c r="E190" s="203" t="s">
        <v>1</v>
      </c>
      <c r="F190" s="204" t="s">
        <v>287</v>
      </c>
      <c r="G190" s="13"/>
      <c r="H190" s="203" t="s">
        <v>1</v>
      </c>
      <c r="I190" s="205"/>
      <c r="J190" s="13"/>
      <c r="K190" s="13"/>
      <c r="L190" s="202"/>
      <c r="M190" s="206"/>
      <c r="N190" s="207"/>
      <c r="O190" s="207"/>
      <c r="P190" s="207"/>
      <c r="Q190" s="207"/>
      <c r="R190" s="207"/>
      <c r="S190" s="207"/>
      <c r="T190" s="20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3" t="s">
        <v>231</v>
      </c>
      <c r="AU190" s="203" t="s">
        <v>89</v>
      </c>
      <c r="AV190" s="13" t="s">
        <v>87</v>
      </c>
      <c r="AW190" s="13" t="s">
        <v>35</v>
      </c>
      <c r="AX190" s="13" t="s">
        <v>80</v>
      </c>
      <c r="AY190" s="203" t="s">
        <v>135</v>
      </c>
    </row>
    <row r="191" s="14" customFormat="1">
      <c r="A191" s="14"/>
      <c r="B191" s="209"/>
      <c r="C191" s="14"/>
      <c r="D191" s="193" t="s">
        <v>231</v>
      </c>
      <c r="E191" s="210" t="s">
        <v>1</v>
      </c>
      <c r="F191" s="211" t="s">
        <v>267</v>
      </c>
      <c r="G191" s="14"/>
      <c r="H191" s="212">
        <v>2059</v>
      </c>
      <c r="I191" s="213"/>
      <c r="J191" s="14"/>
      <c r="K191" s="14"/>
      <c r="L191" s="209"/>
      <c r="M191" s="214"/>
      <c r="N191" s="215"/>
      <c r="O191" s="215"/>
      <c r="P191" s="215"/>
      <c r="Q191" s="215"/>
      <c r="R191" s="215"/>
      <c r="S191" s="215"/>
      <c r="T191" s="21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0" t="s">
        <v>231</v>
      </c>
      <c r="AU191" s="210" t="s">
        <v>89</v>
      </c>
      <c r="AV191" s="14" t="s">
        <v>89</v>
      </c>
      <c r="AW191" s="14" t="s">
        <v>35</v>
      </c>
      <c r="AX191" s="14" t="s">
        <v>80</v>
      </c>
      <c r="AY191" s="210" t="s">
        <v>135</v>
      </c>
    </row>
    <row r="192" s="15" customFormat="1">
      <c r="A192" s="15"/>
      <c r="B192" s="217"/>
      <c r="C192" s="15"/>
      <c r="D192" s="193" t="s">
        <v>231</v>
      </c>
      <c r="E192" s="218" t="s">
        <v>1</v>
      </c>
      <c r="F192" s="219" t="s">
        <v>234</v>
      </c>
      <c r="G192" s="15"/>
      <c r="H192" s="220">
        <v>2059</v>
      </c>
      <c r="I192" s="221"/>
      <c r="J192" s="15"/>
      <c r="K192" s="15"/>
      <c r="L192" s="217"/>
      <c r="M192" s="222"/>
      <c r="N192" s="223"/>
      <c r="O192" s="223"/>
      <c r="P192" s="223"/>
      <c r="Q192" s="223"/>
      <c r="R192" s="223"/>
      <c r="S192" s="223"/>
      <c r="T192" s="22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8" t="s">
        <v>231</v>
      </c>
      <c r="AU192" s="218" t="s">
        <v>89</v>
      </c>
      <c r="AV192" s="15" t="s">
        <v>134</v>
      </c>
      <c r="AW192" s="15" t="s">
        <v>35</v>
      </c>
      <c r="AX192" s="15" t="s">
        <v>87</v>
      </c>
      <c r="AY192" s="218" t="s">
        <v>135</v>
      </c>
    </row>
    <row r="193" s="2" customFormat="1" ht="16.5" customHeight="1">
      <c r="A193" s="38"/>
      <c r="B193" s="179"/>
      <c r="C193" s="180" t="s">
        <v>288</v>
      </c>
      <c r="D193" s="226" t="s">
        <v>138</v>
      </c>
      <c r="E193" s="181" t="s">
        <v>289</v>
      </c>
      <c r="F193" s="182" t="s">
        <v>290</v>
      </c>
      <c r="G193" s="183" t="s">
        <v>243</v>
      </c>
      <c r="H193" s="184">
        <v>2059</v>
      </c>
      <c r="I193" s="185"/>
      <c r="J193" s="186">
        <f>ROUND(I193*H193,2)</f>
        <v>0</v>
      </c>
      <c r="K193" s="182" t="s">
        <v>228</v>
      </c>
      <c r="L193" s="39"/>
      <c r="M193" s="187" t="s">
        <v>1</v>
      </c>
      <c r="N193" s="188" t="s">
        <v>45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134</v>
      </c>
      <c r="AT193" s="191" t="s">
        <v>138</v>
      </c>
      <c r="AU193" s="191" t="s">
        <v>89</v>
      </c>
      <c r="AY193" s="19" t="s">
        <v>135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87</v>
      </c>
      <c r="BK193" s="192">
        <f>ROUND(I193*H193,2)</f>
        <v>0</v>
      </c>
      <c r="BL193" s="19" t="s">
        <v>134</v>
      </c>
      <c r="BM193" s="191" t="s">
        <v>291</v>
      </c>
    </row>
    <row r="194" s="2" customFormat="1">
      <c r="A194" s="38"/>
      <c r="B194" s="39"/>
      <c r="C194" s="38"/>
      <c r="D194" s="193" t="s">
        <v>143</v>
      </c>
      <c r="E194" s="38"/>
      <c r="F194" s="194" t="s">
        <v>292</v>
      </c>
      <c r="G194" s="38"/>
      <c r="H194" s="38"/>
      <c r="I194" s="195"/>
      <c r="J194" s="38"/>
      <c r="K194" s="38"/>
      <c r="L194" s="39"/>
      <c r="M194" s="196"/>
      <c r="N194" s="197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143</v>
      </c>
      <c r="AU194" s="19" t="s">
        <v>89</v>
      </c>
    </row>
    <row r="195" s="13" customFormat="1">
      <c r="A195" s="13"/>
      <c r="B195" s="202"/>
      <c r="C195" s="13"/>
      <c r="D195" s="193" t="s">
        <v>231</v>
      </c>
      <c r="E195" s="203" t="s">
        <v>1</v>
      </c>
      <c r="F195" s="204" t="s">
        <v>293</v>
      </c>
      <c r="G195" s="13"/>
      <c r="H195" s="203" t="s">
        <v>1</v>
      </c>
      <c r="I195" s="205"/>
      <c r="J195" s="13"/>
      <c r="K195" s="13"/>
      <c r="L195" s="202"/>
      <c r="M195" s="206"/>
      <c r="N195" s="207"/>
      <c r="O195" s="207"/>
      <c r="P195" s="207"/>
      <c r="Q195" s="207"/>
      <c r="R195" s="207"/>
      <c r="S195" s="207"/>
      <c r="T195" s="20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3" t="s">
        <v>231</v>
      </c>
      <c r="AU195" s="203" t="s">
        <v>89</v>
      </c>
      <c r="AV195" s="13" t="s">
        <v>87</v>
      </c>
      <c r="AW195" s="13" t="s">
        <v>35</v>
      </c>
      <c r="AX195" s="13" t="s">
        <v>80</v>
      </c>
      <c r="AY195" s="203" t="s">
        <v>135</v>
      </c>
    </row>
    <row r="196" s="14" customFormat="1">
      <c r="A196" s="14"/>
      <c r="B196" s="209"/>
      <c r="C196" s="14"/>
      <c r="D196" s="193" t="s">
        <v>231</v>
      </c>
      <c r="E196" s="210" t="s">
        <v>1</v>
      </c>
      <c r="F196" s="211" t="s">
        <v>267</v>
      </c>
      <c r="G196" s="14"/>
      <c r="H196" s="212">
        <v>2059</v>
      </c>
      <c r="I196" s="213"/>
      <c r="J196" s="14"/>
      <c r="K196" s="14"/>
      <c r="L196" s="209"/>
      <c r="M196" s="214"/>
      <c r="N196" s="215"/>
      <c r="O196" s="215"/>
      <c r="P196" s="215"/>
      <c r="Q196" s="215"/>
      <c r="R196" s="215"/>
      <c r="S196" s="215"/>
      <c r="T196" s="21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0" t="s">
        <v>231</v>
      </c>
      <c r="AU196" s="210" t="s">
        <v>89</v>
      </c>
      <c r="AV196" s="14" t="s">
        <v>89</v>
      </c>
      <c r="AW196" s="14" t="s">
        <v>35</v>
      </c>
      <c r="AX196" s="14" t="s">
        <v>80</v>
      </c>
      <c r="AY196" s="210" t="s">
        <v>135</v>
      </c>
    </row>
    <row r="197" s="15" customFormat="1">
      <c r="A197" s="15"/>
      <c r="B197" s="217"/>
      <c r="C197" s="15"/>
      <c r="D197" s="193" t="s">
        <v>231</v>
      </c>
      <c r="E197" s="218" t="s">
        <v>1</v>
      </c>
      <c r="F197" s="219" t="s">
        <v>234</v>
      </c>
      <c r="G197" s="15"/>
      <c r="H197" s="220">
        <v>2059</v>
      </c>
      <c r="I197" s="221"/>
      <c r="J197" s="15"/>
      <c r="K197" s="15"/>
      <c r="L197" s="217"/>
      <c r="M197" s="222"/>
      <c r="N197" s="223"/>
      <c r="O197" s="223"/>
      <c r="P197" s="223"/>
      <c r="Q197" s="223"/>
      <c r="R197" s="223"/>
      <c r="S197" s="223"/>
      <c r="T197" s="22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8" t="s">
        <v>231</v>
      </c>
      <c r="AU197" s="218" t="s">
        <v>89</v>
      </c>
      <c r="AV197" s="15" t="s">
        <v>134</v>
      </c>
      <c r="AW197" s="15" t="s">
        <v>35</v>
      </c>
      <c r="AX197" s="15" t="s">
        <v>87</v>
      </c>
      <c r="AY197" s="218" t="s">
        <v>135</v>
      </c>
    </row>
    <row r="198" s="2" customFormat="1" ht="24.15" customHeight="1">
      <c r="A198" s="38"/>
      <c r="B198" s="179"/>
      <c r="C198" s="180" t="s">
        <v>294</v>
      </c>
      <c r="D198" s="180" t="s">
        <v>138</v>
      </c>
      <c r="E198" s="181" t="s">
        <v>295</v>
      </c>
      <c r="F198" s="182" t="s">
        <v>296</v>
      </c>
      <c r="G198" s="183" t="s">
        <v>243</v>
      </c>
      <c r="H198" s="184">
        <v>2059</v>
      </c>
      <c r="I198" s="185"/>
      <c r="J198" s="186">
        <f>ROUND(I198*H198,2)</f>
        <v>0</v>
      </c>
      <c r="K198" s="182" t="s">
        <v>228</v>
      </c>
      <c r="L198" s="39"/>
      <c r="M198" s="187" t="s">
        <v>1</v>
      </c>
      <c r="N198" s="188" t="s">
        <v>45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134</v>
      </c>
      <c r="AT198" s="191" t="s">
        <v>138</v>
      </c>
      <c r="AU198" s="191" t="s">
        <v>89</v>
      </c>
      <c r="AY198" s="19" t="s">
        <v>135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87</v>
      </c>
      <c r="BK198" s="192">
        <f>ROUND(I198*H198,2)</f>
        <v>0</v>
      </c>
      <c r="BL198" s="19" t="s">
        <v>134</v>
      </c>
      <c r="BM198" s="191" t="s">
        <v>297</v>
      </c>
    </row>
    <row r="199" s="2" customFormat="1">
      <c r="A199" s="38"/>
      <c r="B199" s="39"/>
      <c r="C199" s="38"/>
      <c r="D199" s="193" t="s">
        <v>143</v>
      </c>
      <c r="E199" s="38"/>
      <c r="F199" s="194" t="s">
        <v>298</v>
      </c>
      <c r="G199" s="38"/>
      <c r="H199" s="38"/>
      <c r="I199" s="195"/>
      <c r="J199" s="38"/>
      <c r="K199" s="38"/>
      <c r="L199" s="39"/>
      <c r="M199" s="196"/>
      <c r="N199" s="197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143</v>
      </c>
      <c r="AU199" s="19" t="s">
        <v>89</v>
      </c>
    </row>
    <row r="200" s="14" customFormat="1">
      <c r="A200" s="14"/>
      <c r="B200" s="209"/>
      <c r="C200" s="14"/>
      <c r="D200" s="193" t="s">
        <v>231</v>
      </c>
      <c r="E200" s="210" t="s">
        <v>1</v>
      </c>
      <c r="F200" s="211" t="s">
        <v>265</v>
      </c>
      <c r="G200" s="14"/>
      <c r="H200" s="212">
        <v>2059</v>
      </c>
      <c r="I200" s="213"/>
      <c r="J200" s="14"/>
      <c r="K200" s="14"/>
      <c r="L200" s="209"/>
      <c r="M200" s="214"/>
      <c r="N200" s="215"/>
      <c r="O200" s="215"/>
      <c r="P200" s="215"/>
      <c r="Q200" s="215"/>
      <c r="R200" s="215"/>
      <c r="S200" s="215"/>
      <c r="T200" s="2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0" t="s">
        <v>231</v>
      </c>
      <c r="AU200" s="210" t="s">
        <v>89</v>
      </c>
      <c r="AV200" s="14" t="s">
        <v>89</v>
      </c>
      <c r="AW200" s="14" t="s">
        <v>35</v>
      </c>
      <c r="AX200" s="14" t="s">
        <v>80</v>
      </c>
      <c r="AY200" s="210" t="s">
        <v>135</v>
      </c>
    </row>
    <row r="201" s="15" customFormat="1">
      <c r="A201" s="15"/>
      <c r="B201" s="217"/>
      <c r="C201" s="15"/>
      <c r="D201" s="193" t="s">
        <v>231</v>
      </c>
      <c r="E201" s="218" t="s">
        <v>1</v>
      </c>
      <c r="F201" s="219" t="s">
        <v>234</v>
      </c>
      <c r="G201" s="15"/>
      <c r="H201" s="220">
        <v>2059</v>
      </c>
      <c r="I201" s="221"/>
      <c r="J201" s="15"/>
      <c r="K201" s="15"/>
      <c r="L201" s="217"/>
      <c r="M201" s="222"/>
      <c r="N201" s="223"/>
      <c r="O201" s="223"/>
      <c r="P201" s="223"/>
      <c r="Q201" s="223"/>
      <c r="R201" s="223"/>
      <c r="S201" s="223"/>
      <c r="T201" s="22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8" t="s">
        <v>231</v>
      </c>
      <c r="AU201" s="218" t="s">
        <v>89</v>
      </c>
      <c r="AV201" s="15" t="s">
        <v>134</v>
      </c>
      <c r="AW201" s="15" t="s">
        <v>35</v>
      </c>
      <c r="AX201" s="15" t="s">
        <v>87</v>
      </c>
      <c r="AY201" s="218" t="s">
        <v>135</v>
      </c>
    </row>
    <row r="202" s="2" customFormat="1" ht="24.15" customHeight="1">
      <c r="A202" s="38"/>
      <c r="B202" s="179"/>
      <c r="C202" s="180" t="s">
        <v>299</v>
      </c>
      <c r="D202" s="180" t="s">
        <v>138</v>
      </c>
      <c r="E202" s="181" t="s">
        <v>300</v>
      </c>
      <c r="F202" s="182" t="s">
        <v>301</v>
      </c>
      <c r="G202" s="183" t="s">
        <v>227</v>
      </c>
      <c r="H202" s="184">
        <v>575</v>
      </c>
      <c r="I202" s="185"/>
      <c r="J202" s="186">
        <f>ROUND(I202*H202,2)</f>
        <v>0</v>
      </c>
      <c r="K202" s="182" t="s">
        <v>228</v>
      </c>
      <c r="L202" s="39"/>
      <c r="M202" s="187" t="s">
        <v>1</v>
      </c>
      <c r="N202" s="188" t="s">
        <v>45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134</v>
      </c>
      <c r="AT202" s="191" t="s">
        <v>138</v>
      </c>
      <c r="AU202" s="191" t="s">
        <v>89</v>
      </c>
      <c r="AY202" s="19" t="s">
        <v>135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87</v>
      </c>
      <c r="BK202" s="192">
        <f>ROUND(I202*H202,2)</f>
        <v>0</v>
      </c>
      <c r="BL202" s="19" t="s">
        <v>134</v>
      </c>
      <c r="BM202" s="191" t="s">
        <v>302</v>
      </c>
    </row>
    <row r="203" s="2" customFormat="1">
      <c r="A203" s="38"/>
      <c r="B203" s="39"/>
      <c r="C203" s="38"/>
      <c r="D203" s="193" t="s">
        <v>143</v>
      </c>
      <c r="E203" s="38"/>
      <c r="F203" s="194" t="s">
        <v>303</v>
      </c>
      <c r="G203" s="38"/>
      <c r="H203" s="38"/>
      <c r="I203" s="195"/>
      <c r="J203" s="38"/>
      <c r="K203" s="38"/>
      <c r="L203" s="39"/>
      <c r="M203" s="196"/>
      <c r="N203" s="197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143</v>
      </c>
      <c r="AU203" s="19" t="s">
        <v>89</v>
      </c>
    </row>
    <row r="204" s="13" customFormat="1">
      <c r="A204" s="13"/>
      <c r="B204" s="202"/>
      <c r="C204" s="13"/>
      <c r="D204" s="193" t="s">
        <v>231</v>
      </c>
      <c r="E204" s="203" t="s">
        <v>1</v>
      </c>
      <c r="F204" s="204" t="s">
        <v>304</v>
      </c>
      <c r="G204" s="13"/>
      <c r="H204" s="203" t="s">
        <v>1</v>
      </c>
      <c r="I204" s="205"/>
      <c r="J204" s="13"/>
      <c r="K204" s="13"/>
      <c r="L204" s="202"/>
      <c r="M204" s="206"/>
      <c r="N204" s="207"/>
      <c r="O204" s="207"/>
      <c r="P204" s="207"/>
      <c r="Q204" s="207"/>
      <c r="R204" s="207"/>
      <c r="S204" s="207"/>
      <c r="T204" s="20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231</v>
      </c>
      <c r="AU204" s="203" t="s">
        <v>89</v>
      </c>
      <c r="AV204" s="13" t="s">
        <v>87</v>
      </c>
      <c r="AW204" s="13" t="s">
        <v>35</v>
      </c>
      <c r="AX204" s="13" t="s">
        <v>80</v>
      </c>
      <c r="AY204" s="203" t="s">
        <v>135</v>
      </c>
    </row>
    <row r="205" s="14" customFormat="1">
      <c r="A205" s="14"/>
      <c r="B205" s="209"/>
      <c r="C205" s="14"/>
      <c r="D205" s="193" t="s">
        <v>231</v>
      </c>
      <c r="E205" s="210" t="s">
        <v>1</v>
      </c>
      <c r="F205" s="211" t="s">
        <v>305</v>
      </c>
      <c r="G205" s="14"/>
      <c r="H205" s="212">
        <v>375</v>
      </c>
      <c r="I205" s="213"/>
      <c r="J205" s="14"/>
      <c r="K205" s="14"/>
      <c r="L205" s="209"/>
      <c r="M205" s="214"/>
      <c r="N205" s="215"/>
      <c r="O205" s="215"/>
      <c r="P205" s="215"/>
      <c r="Q205" s="215"/>
      <c r="R205" s="215"/>
      <c r="S205" s="215"/>
      <c r="T205" s="21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0" t="s">
        <v>231</v>
      </c>
      <c r="AU205" s="210" t="s">
        <v>89</v>
      </c>
      <c r="AV205" s="14" t="s">
        <v>89</v>
      </c>
      <c r="AW205" s="14" t="s">
        <v>35</v>
      </c>
      <c r="AX205" s="14" t="s">
        <v>80</v>
      </c>
      <c r="AY205" s="210" t="s">
        <v>135</v>
      </c>
    </row>
    <row r="206" s="13" customFormat="1">
      <c r="A206" s="13"/>
      <c r="B206" s="202"/>
      <c r="C206" s="13"/>
      <c r="D206" s="193" t="s">
        <v>231</v>
      </c>
      <c r="E206" s="203" t="s">
        <v>1</v>
      </c>
      <c r="F206" s="204" t="s">
        <v>306</v>
      </c>
      <c r="G206" s="13"/>
      <c r="H206" s="203" t="s">
        <v>1</v>
      </c>
      <c r="I206" s="205"/>
      <c r="J206" s="13"/>
      <c r="K206" s="13"/>
      <c r="L206" s="202"/>
      <c r="M206" s="206"/>
      <c r="N206" s="207"/>
      <c r="O206" s="207"/>
      <c r="P206" s="207"/>
      <c r="Q206" s="207"/>
      <c r="R206" s="207"/>
      <c r="S206" s="207"/>
      <c r="T206" s="20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3" t="s">
        <v>231</v>
      </c>
      <c r="AU206" s="203" t="s">
        <v>89</v>
      </c>
      <c r="AV206" s="13" t="s">
        <v>87</v>
      </c>
      <c r="AW206" s="13" t="s">
        <v>35</v>
      </c>
      <c r="AX206" s="13" t="s">
        <v>80</v>
      </c>
      <c r="AY206" s="203" t="s">
        <v>135</v>
      </c>
    </row>
    <row r="207" s="14" customFormat="1">
      <c r="A207" s="14"/>
      <c r="B207" s="209"/>
      <c r="C207" s="14"/>
      <c r="D207" s="193" t="s">
        <v>231</v>
      </c>
      <c r="E207" s="210" t="s">
        <v>1</v>
      </c>
      <c r="F207" s="211" t="s">
        <v>307</v>
      </c>
      <c r="G207" s="14"/>
      <c r="H207" s="212">
        <v>200</v>
      </c>
      <c r="I207" s="213"/>
      <c r="J207" s="14"/>
      <c r="K207" s="14"/>
      <c r="L207" s="209"/>
      <c r="M207" s="214"/>
      <c r="N207" s="215"/>
      <c r="O207" s="215"/>
      <c r="P207" s="215"/>
      <c r="Q207" s="215"/>
      <c r="R207" s="215"/>
      <c r="S207" s="215"/>
      <c r="T207" s="21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0" t="s">
        <v>231</v>
      </c>
      <c r="AU207" s="210" t="s">
        <v>89</v>
      </c>
      <c r="AV207" s="14" t="s">
        <v>89</v>
      </c>
      <c r="AW207" s="14" t="s">
        <v>35</v>
      </c>
      <c r="AX207" s="14" t="s">
        <v>80</v>
      </c>
      <c r="AY207" s="210" t="s">
        <v>135</v>
      </c>
    </row>
    <row r="208" s="15" customFormat="1">
      <c r="A208" s="15"/>
      <c r="B208" s="217"/>
      <c r="C208" s="15"/>
      <c r="D208" s="193" t="s">
        <v>231</v>
      </c>
      <c r="E208" s="218" t="s">
        <v>1</v>
      </c>
      <c r="F208" s="219" t="s">
        <v>234</v>
      </c>
      <c r="G208" s="15"/>
      <c r="H208" s="220">
        <v>575</v>
      </c>
      <c r="I208" s="221"/>
      <c r="J208" s="15"/>
      <c r="K208" s="15"/>
      <c r="L208" s="217"/>
      <c r="M208" s="222"/>
      <c r="N208" s="223"/>
      <c r="O208" s="223"/>
      <c r="P208" s="223"/>
      <c r="Q208" s="223"/>
      <c r="R208" s="223"/>
      <c r="S208" s="223"/>
      <c r="T208" s="22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8" t="s">
        <v>231</v>
      </c>
      <c r="AU208" s="218" t="s">
        <v>89</v>
      </c>
      <c r="AV208" s="15" t="s">
        <v>134</v>
      </c>
      <c r="AW208" s="15" t="s">
        <v>35</v>
      </c>
      <c r="AX208" s="15" t="s">
        <v>87</v>
      </c>
      <c r="AY208" s="218" t="s">
        <v>135</v>
      </c>
    </row>
    <row r="209" s="2" customFormat="1" ht="16.5" customHeight="1">
      <c r="A209" s="38"/>
      <c r="B209" s="179"/>
      <c r="C209" s="180" t="s">
        <v>308</v>
      </c>
      <c r="D209" s="180" t="s">
        <v>138</v>
      </c>
      <c r="E209" s="181" t="s">
        <v>309</v>
      </c>
      <c r="F209" s="182" t="s">
        <v>310</v>
      </c>
      <c r="G209" s="183" t="s">
        <v>311</v>
      </c>
      <c r="H209" s="184">
        <v>3</v>
      </c>
      <c r="I209" s="185"/>
      <c r="J209" s="186">
        <f>ROUND(I209*H209,2)</f>
        <v>0</v>
      </c>
      <c r="K209" s="182" t="s">
        <v>228</v>
      </c>
      <c r="L209" s="39"/>
      <c r="M209" s="187" t="s">
        <v>1</v>
      </c>
      <c r="N209" s="188" t="s">
        <v>45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312</v>
      </c>
      <c r="AT209" s="191" t="s">
        <v>138</v>
      </c>
      <c r="AU209" s="191" t="s">
        <v>89</v>
      </c>
      <c r="AY209" s="19" t="s">
        <v>135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87</v>
      </c>
      <c r="BK209" s="192">
        <f>ROUND(I209*H209,2)</f>
        <v>0</v>
      </c>
      <c r="BL209" s="19" t="s">
        <v>312</v>
      </c>
      <c r="BM209" s="191" t="s">
        <v>313</v>
      </c>
    </row>
    <row r="210" s="2" customFormat="1">
      <c r="A210" s="38"/>
      <c r="B210" s="39"/>
      <c r="C210" s="38"/>
      <c r="D210" s="193" t="s">
        <v>143</v>
      </c>
      <c r="E210" s="38"/>
      <c r="F210" s="194" t="s">
        <v>310</v>
      </c>
      <c r="G210" s="38"/>
      <c r="H210" s="38"/>
      <c r="I210" s="195"/>
      <c r="J210" s="38"/>
      <c r="K210" s="38"/>
      <c r="L210" s="39"/>
      <c r="M210" s="196"/>
      <c r="N210" s="197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143</v>
      </c>
      <c r="AU210" s="19" t="s">
        <v>89</v>
      </c>
    </row>
    <row r="211" s="2" customFormat="1" ht="16.5" customHeight="1">
      <c r="A211" s="38"/>
      <c r="B211" s="179"/>
      <c r="C211" s="180" t="s">
        <v>314</v>
      </c>
      <c r="D211" s="180" t="s">
        <v>138</v>
      </c>
      <c r="E211" s="181" t="s">
        <v>315</v>
      </c>
      <c r="F211" s="182" t="s">
        <v>316</v>
      </c>
      <c r="G211" s="183" t="s">
        <v>227</v>
      </c>
      <c r="H211" s="184">
        <v>355</v>
      </c>
      <c r="I211" s="185"/>
      <c r="J211" s="186">
        <f>ROUND(I211*H211,2)</f>
        <v>0</v>
      </c>
      <c r="K211" s="182" t="s">
        <v>228</v>
      </c>
      <c r="L211" s="39"/>
      <c r="M211" s="187" t="s">
        <v>1</v>
      </c>
      <c r="N211" s="188" t="s">
        <v>45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134</v>
      </c>
      <c r="AT211" s="191" t="s">
        <v>138</v>
      </c>
      <c r="AU211" s="191" t="s">
        <v>89</v>
      </c>
      <c r="AY211" s="19" t="s">
        <v>135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87</v>
      </c>
      <c r="BK211" s="192">
        <f>ROUND(I211*H211,2)</f>
        <v>0</v>
      </c>
      <c r="BL211" s="19" t="s">
        <v>134</v>
      </c>
      <c r="BM211" s="191" t="s">
        <v>317</v>
      </c>
    </row>
    <row r="212" s="2" customFormat="1">
      <c r="A212" s="38"/>
      <c r="B212" s="39"/>
      <c r="C212" s="38"/>
      <c r="D212" s="193" t="s">
        <v>143</v>
      </c>
      <c r="E212" s="38"/>
      <c r="F212" s="194" t="s">
        <v>318</v>
      </c>
      <c r="G212" s="38"/>
      <c r="H212" s="38"/>
      <c r="I212" s="195"/>
      <c r="J212" s="38"/>
      <c r="K212" s="38"/>
      <c r="L212" s="39"/>
      <c r="M212" s="196"/>
      <c r="N212" s="197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143</v>
      </c>
      <c r="AU212" s="19" t="s">
        <v>89</v>
      </c>
    </row>
    <row r="213" s="14" customFormat="1">
      <c r="A213" s="14"/>
      <c r="B213" s="209"/>
      <c r="C213" s="14"/>
      <c r="D213" s="193" t="s">
        <v>231</v>
      </c>
      <c r="E213" s="210" t="s">
        <v>1</v>
      </c>
      <c r="F213" s="211" t="s">
        <v>319</v>
      </c>
      <c r="G213" s="14"/>
      <c r="H213" s="212">
        <v>355</v>
      </c>
      <c r="I213" s="213"/>
      <c r="J213" s="14"/>
      <c r="K213" s="14"/>
      <c r="L213" s="209"/>
      <c r="M213" s="214"/>
      <c r="N213" s="215"/>
      <c r="O213" s="215"/>
      <c r="P213" s="215"/>
      <c r="Q213" s="215"/>
      <c r="R213" s="215"/>
      <c r="S213" s="215"/>
      <c r="T213" s="21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0" t="s">
        <v>231</v>
      </c>
      <c r="AU213" s="210" t="s">
        <v>89</v>
      </c>
      <c r="AV213" s="14" t="s">
        <v>89</v>
      </c>
      <c r="AW213" s="14" t="s">
        <v>35</v>
      </c>
      <c r="AX213" s="14" t="s">
        <v>80</v>
      </c>
      <c r="AY213" s="210" t="s">
        <v>135</v>
      </c>
    </row>
    <row r="214" s="15" customFormat="1">
      <c r="A214" s="15"/>
      <c r="B214" s="217"/>
      <c r="C214" s="15"/>
      <c r="D214" s="193" t="s">
        <v>231</v>
      </c>
      <c r="E214" s="218" t="s">
        <v>1</v>
      </c>
      <c r="F214" s="219" t="s">
        <v>234</v>
      </c>
      <c r="G214" s="15"/>
      <c r="H214" s="220">
        <v>355</v>
      </c>
      <c r="I214" s="221"/>
      <c r="J214" s="15"/>
      <c r="K214" s="15"/>
      <c r="L214" s="217"/>
      <c r="M214" s="222"/>
      <c r="N214" s="223"/>
      <c r="O214" s="223"/>
      <c r="P214" s="223"/>
      <c r="Q214" s="223"/>
      <c r="R214" s="223"/>
      <c r="S214" s="223"/>
      <c r="T214" s="22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8" t="s">
        <v>231</v>
      </c>
      <c r="AU214" s="218" t="s">
        <v>89</v>
      </c>
      <c r="AV214" s="15" t="s">
        <v>134</v>
      </c>
      <c r="AW214" s="15" t="s">
        <v>35</v>
      </c>
      <c r="AX214" s="15" t="s">
        <v>87</v>
      </c>
      <c r="AY214" s="218" t="s">
        <v>135</v>
      </c>
    </row>
    <row r="215" s="12" customFormat="1" ht="22.8" customHeight="1">
      <c r="A215" s="12"/>
      <c r="B215" s="166"/>
      <c r="C215" s="12"/>
      <c r="D215" s="167" t="s">
        <v>79</v>
      </c>
      <c r="E215" s="177" t="s">
        <v>89</v>
      </c>
      <c r="F215" s="177" t="s">
        <v>320</v>
      </c>
      <c r="G215" s="12"/>
      <c r="H215" s="12"/>
      <c r="I215" s="169"/>
      <c r="J215" s="178">
        <f>BK215</f>
        <v>0</v>
      </c>
      <c r="K215" s="12"/>
      <c r="L215" s="166"/>
      <c r="M215" s="171"/>
      <c r="N215" s="172"/>
      <c r="O215" s="172"/>
      <c r="P215" s="173">
        <f>SUM(P216:P263)</f>
        <v>0</v>
      </c>
      <c r="Q215" s="172"/>
      <c r="R215" s="173">
        <f>SUM(R216:R263)</f>
        <v>401.67663957677996</v>
      </c>
      <c r="S215" s="172"/>
      <c r="T215" s="174">
        <f>SUM(T216:T263)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7" t="s">
        <v>87</v>
      </c>
      <c r="AT215" s="175" t="s">
        <v>79</v>
      </c>
      <c r="AU215" s="175" t="s">
        <v>87</v>
      </c>
      <c r="AY215" s="167" t="s">
        <v>135</v>
      </c>
      <c r="BK215" s="176">
        <f>SUM(BK216:BK263)</f>
        <v>0</v>
      </c>
    </row>
    <row r="216" s="2" customFormat="1" ht="33" customHeight="1">
      <c r="A216" s="38"/>
      <c r="B216" s="179"/>
      <c r="C216" s="180" t="s">
        <v>321</v>
      </c>
      <c r="D216" s="180" t="s">
        <v>138</v>
      </c>
      <c r="E216" s="181" t="s">
        <v>322</v>
      </c>
      <c r="F216" s="182" t="s">
        <v>323</v>
      </c>
      <c r="G216" s="183" t="s">
        <v>243</v>
      </c>
      <c r="H216" s="184">
        <v>52.079999999999998</v>
      </c>
      <c r="I216" s="185"/>
      <c r="J216" s="186">
        <f>ROUND(I216*H216,2)</f>
        <v>0</v>
      </c>
      <c r="K216" s="182" t="s">
        <v>228</v>
      </c>
      <c r="L216" s="39"/>
      <c r="M216" s="187" t="s">
        <v>1</v>
      </c>
      <c r="N216" s="188" t="s">
        <v>45</v>
      </c>
      <c r="O216" s="77"/>
      <c r="P216" s="189">
        <f>O216*H216</f>
        <v>0</v>
      </c>
      <c r="Q216" s="189">
        <v>1.665</v>
      </c>
      <c r="R216" s="189">
        <f>Q216*H216</f>
        <v>86.7132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134</v>
      </c>
      <c r="AT216" s="191" t="s">
        <v>138</v>
      </c>
      <c r="AU216" s="191" t="s">
        <v>89</v>
      </c>
      <c r="AY216" s="19" t="s">
        <v>135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87</v>
      </c>
      <c r="BK216" s="192">
        <f>ROUND(I216*H216,2)</f>
        <v>0</v>
      </c>
      <c r="BL216" s="19" t="s">
        <v>134</v>
      </c>
      <c r="BM216" s="191" t="s">
        <v>324</v>
      </c>
    </row>
    <row r="217" s="2" customFormat="1">
      <c r="A217" s="38"/>
      <c r="B217" s="39"/>
      <c r="C217" s="38"/>
      <c r="D217" s="193" t="s">
        <v>143</v>
      </c>
      <c r="E217" s="38"/>
      <c r="F217" s="194" t="s">
        <v>325</v>
      </c>
      <c r="G217" s="38"/>
      <c r="H217" s="38"/>
      <c r="I217" s="195"/>
      <c r="J217" s="38"/>
      <c r="K217" s="38"/>
      <c r="L217" s="39"/>
      <c r="M217" s="196"/>
      <c r="N217" s="197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143</v>
      </c>
      <c r="AU217" s="19" t="s">
        <v>89</v>
      </c>
    </row>
    <row r="218" s="14" customFormat="1">
      <c r="A218" s="14"/>
      <c r="B218" s="209"/>
      <c r="C218" s="14"/>
      <c r="D218" s="193" t="s">
        <v>231</v>
      </c>
      <c r="E218" s="210" t="s">
        <v>1</v>
      </c>
      <c r="F218" s="211" t="s">
        <v>326</v>
      </c>
      <c r="G218" s="14"/>
      <c r="H218" s="212">
        <v>52.079999999999998</v>
      </c>
      <c r="I218" s="213"/>
      <c r="J218" s="14"/>
      <c r="K218" s="14"/>
      <c r="L218" s="209"/>
      <c r="M218" s="214"/>
      <c r="N218" s="215"/>
      <c r="O218" s="215"/>
      <c r="P218" s="215"/>
      <c r="Q218" s="215"/>
      <c r="R218" s="215"/>
      <c r="S218" s="215"/>
      <c r="T218" s="21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0" t="s">
        <v>231</v>
      </c>
      <c r="AU218" s="210" t="s">
        <v>89</v>
      </c>
      <c r="AV218" s="14" t="s">
        <v>89</v>
      </c>
      <c r="AW218" s="14" t="s">
        <v>35</v>
      </c>
      <c r="AX218" s="14" t="s">
        <v>80</v>
      </c>
      <c r="AY218" s="210" t="s">
        <v>135</v>
      </c>
    </row>
    <row r="219" s="15" customFormat="1">
      <c r="A219" s="15"/>
      <c r="B219" s="217"/>
      <c r="C219" s="15"/>
      <c r="D219" s="193" t="s">
        <v>231</v>
      </c>
      <c r="E219" s="218" t="s">
        <v>1</v>
      </c>
      <c r="F219" s="219" t="s">
        <v>234</v>
      </c>
      <c r="G219" s="15"/>
      <c r="H219" s="220">
        <v>52.079999999999998</v>
      </c>
      <c r="I219" s="221"/>
      <c r="J219" s="15"/>
      <c r="K219" s="15"/>
      <c r="L219" s="217"/>
      <c r="M219" s="222"/>
      <c r="N219" s="223"/>
      <c r="O219" s="223"/>
      <c r="P219" s="223"/>
      <c r="Q219" s="223"/>
      <c r="R219" s="223"/>
      <c r="S219" s="223"/>
      <c r="T219" s="22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8" t="s">
        <v>231</v>
      </c>
      <c r="AU219" s="218" t="s">
        <v>89</v>
      </c>
      <c r="AV219" s="15" t="s">
        <v>134</v>
      </c>
      <c r="AW219" s="15" t="s">
        <v>35</v>
      </c>
      <c r="AX219" s="15" t="s">
        <v>87</v>
      </c>
      <c r="AY219" s="218" t="s">
        <v>135</v>
      </c>
    </row>
    <row r="220" s="2" customFormat="1" ht="24.15" customHeight="1">
      <c r="A220" s="38"/>
      <c r="B220" s="179"/>
      <c r="C220" s="180" t="s">
        <v>327</v>
      </c>
      <c r="D220" s="180" t="s">
        <v>138</v>
      </c>
      <c r="E220" s="181" t="s">
        <v>328</v>
      </c>
      <c r="F220" s="182" t="s">
        <v>329</v>
      </c>
      <c r="G220" s="183" t="s">
        <v>227</v>
      </c>
      <c r="H220" s="184">
        <v>322.39999999999998</v>
      </c>
      <c r="I220" s="185"/>
      <c r="J220" s="186">
        <f>ROUND(I220*H220,2)</f>
        <v>0</v>
      </c>
      <c r="K220" s="182" t="s">
        <v>228</v>
      </c>
      <c r="L220" s="39"/>
      <c r="M220" s="187" t="s">
        <v>1</v>
      </c>
      <c r="N220" s="188" t="s">
        <v>45</v>
      </c>
      <c r="O220" s="77"/>
      <c r="P220" s="189">
        <f>O220*H220</f>
        <v>0</v>
      </c>
      <c r="Q220" s="189">
        <v>0.00017000000000000001</v>
      </c>
      <c r="R220" s="189">
        <f>Q220*H220</f>
        <v>0.054808000000000003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134</v>
      </c>
      <c r="AT220" s="191" t="s">
        <v>138</v>
      </c>
      <c r="AU220" s="191" t="s">
        <v>89</v>
      </c>
      <c r="AY220" s="19" t="s">
        <v>135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87</v>
      </c>
      <c r="BK220" s="192">
        <f>ROUND(I220*H220,2)</f>
        <v>0</v>
      </c>
      <c r="BL220" s="19" t="s">
        <v>134</v>
      </c>
      <c r="BM220" s="191" t="s">
        <v>330</v>
      </c>
    </row>
    <row r="221" s="2" customFormat="1">
      <c r="A221" s="38"/>
      <c r="B221" s="39"/>
      <c r="C221" s="38"/>
      <c r="D221" s="193" t="s">
        <v>143</v>
      </c>
      <c r="E221" s="38"/>
      <c r="F221" s="194" t="s">
        <v>331</v>
      </c>
      <c r="G221" s="38"/>
      <c r="H221" s="38"/>
      <c r="I221" s="195"/>
      <c r="J221" s="38"/>
      <c r="K221" s="38"/>
      <c r="L221" s="39"/>
      <c r="M221" s="196"/>
      <c r="N221" s="197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143</v>
      </c>
      <c r="AU221" s="19" t="s">
        <v>89</v>
      </c>
    </row>
    <row r="222" s="14" customFormat="1">
      <c r="A222" s="14"/>
      <c r="B222" s="209"/>
      <c r="C222" s="14"/>
      <c r="D222" s="193" t="s">
        <v>231</v>
      </c>
      <c r="E222" s="210" t="s">
        <v>1</v>
      </c>
      <c r="F222" s="211" t="s">
        <v>332</v>
      </c>
      <c r="G222" s="14"/>
      <c r="H222" s="212">
        <v>322.39999999999998</v>
      </c>
      <c r="I222" s="213"/>
      <c r="J222" s="14"/>
      <c r="K222" s="14"/>
      <c r="L222" s="209"/>
      <c r="M222" s="214"/>
      <c r="N222" s="215"/>
      <c r="O222" s="215"/>
      <c r="P222" s="215"/>
      <c r="Q222" s="215"/>
      <c r="R222" s="215"/>
      <c r="S222" s="215"/>
      <c r="T222" s="21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0" t="s">
        <v>231</v>
      </c>
      <c r="AU222" s="210" t="s">
        <v>89</v>
      </c>
      <c r="AV222" s="14" t="s">
        <v>89</v>
      </c>
      <c r="AW222" s="14" t="s">
        <v>35</v>
      </c>
      <c r="AX222" s="14" t="s">
        <v>80</v>
      </c>
      <c r="AY222" s="210" t="s">
        <v>135</v>
      </c>
    </row>
    <row r="223" s="15" customFormat="1">
      <c r="A223" s="15"/>
      <c r="B223" s="217"/>
      <c r="C223" s="15"/>
      <c r="D223" s="193" t="s">
        <v>231</v>
      </c>
      <c r="E223" s="218" t="s">
        <v>1</v>
      </c>
      <c r="F223" s="219" t="s">
        <v>234</v>
      </c>
      <c r="G223" s="15"/>
      <c r="H223" s="220">
        <v>322.39999999999998</v>
      </c>
      <c r="I223" s="221"/>
      <c r="J223" s="15"/>
      <c r="K223" s="15"/>
      <c r="L223" s="217"/>
      <c r="M223" s="222"/>
      <c r="N223" s="223"/>
      <c r="O223" s="223"/>
      <c r="P223" s="223"/>
      <c r="Q223" s="223"/>
      <c r="R223" s="223"/>
      <c r="S223" s="223"/>
      <c r="T223" s="22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8" t="s">
        <v>231</v>
      </c>
      <c r="AU223" s="218" t="s">
        <v>89</v>
      </c>
      <c r="AV223" s="15" t="s">
        <v>134</v>
      </c>
      <c r="AW223" s="15" t="s">
        <v>35</v>
      </c>
      <c r="AX223" s="15" t="s">
        <v>87</v>
      </c>
      <c r="AY223" s="218" t="s">
        <v>135</v>
      </c>
    </row>
    <row r="224" s="2" customFormat="1" ht="24.15" customHeight="1">
      <c r="A224" s="38"/>
      <c r="B224" s="179"/>
      <c r="C224" s="227" t="s">
        <v>333</v>
      </c>
      <c r="D224" s="227" t="s">
        <v>334</v>
      </c>
      <c r="E224" s="228" t="s">
        <v>335</v>
      </c>
      <c r="F224" s="229" t="s">
        <v>336</v>
      </c>
      <c r="G224" s="230" t="s">
        <v>227</v>
      </c>
      <c r="H224" s="231">
        <v>386.88</v>
      </c>
      <c r="I224" s="232"/>
      <c r="J224" s="233">
        <f>ROUND(I224*H224,2)</f>
        <v>0</v>
      </c>
      <c r="K224" s="229" t="s">
        <v>228</v>
      </c>
      <c r="L224" s="234"/>
      <c r="M224" s="235" t="s">
        <v>1</v>
      </c>
      <c r="N224" s="236" t="s">
        <v>45</v>
      </c>
      <c r="O224" s="77"/>
      <c r="P224" s="189">
        <f>O224*H224</f>
        <v>0</v>
      </c>
      <c r="Q224" s="189">
        <v>0.00020000000000000001</v>
      </c>
      <c r="R224" s="189">
        <f>Q224*H224</f>
        <v>0.077376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173</v>
      </c>
      <c r="AT224" s="191" t="s">
        <v>334</v>
      </c>
      <c r="AU224" s="191" t="s">
        <v>89</v>
      </c>
      <c r="AY224" s="19" t="s">
        <v>135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87</v>
      </c>
      <c r="BK224" s="192">
        <f>ROUND(I224*H224,2)</f>
        <v>0</v>
      </c>
      <c r="BL224" s="19" t="s">
        <v>134</v>
      </c>
      <c r="BM224" s="191" t="s">
        <v>337</v>
      </c>
    </row>
    <row r="225" s="2" customFormat="1">
      <c r="A225" s="38"/>
      <c r="B225" s="39"/>
      <c r="C225" s="38"/>
      <c r="D225" s="193" t="s">
        <v>143</v>
      </c>
      <c r="E225" s="38"/>
      <c r="F225" s="194" t="s">
        <v>336</v>
      </c>
      <c r="G225" s="38"/>
      <c r="H225" s="38"/>
      <c r="I225" s="195"/>
      <c r="J225" s="38"/>
      <c r="K225" s="38"/>
      <c r="L225" s="39"/>
      <c r="M225" s="196"/>
      <c r="N225" s="197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143</v>
      </c>
      <c r="AU225" s="19" t="s">
        <v>89</v>
      </c>
    </row>
    <row r="226" s="14" customFormat="1">
      <c r="A226" s="14"/>
      <c r="B226" s="209"/>
      <c r="C226" s="14"/>
      <c r="D226" s="193" t="s">
        <v>231</v>
      </c>
      <c r="E226" s="210" t="s">
        <v>1</v>
      </c>
      <c r="F226" s="211" t="s">
        <v>338</v>
      </c>
      <c r="G226" s="14"/>
      <c r="H226" s="212">
        <v>386.88</v>
      </c>
      <c r="I226" s="213"/>
      <c r="J226" s="14"/>
      <c r="K226" s="14"/>
      <c r="L226" s="209"/>
      <c r="M226" s="214"/>
      <c r="N226" s="215"/>
      <c r="O226" s="215"/>
      <c r="P226" s="215"/>
      <c r="Q226" s="215"/>
      <c r="R226" s="215"/>
      <c r="S226" s="215"/>
      <c r="T226" s="21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0" t="s">
        <v>231</v>
      </c>
      <c r="AU226" s="210" t="s">
        <v>89</v>
      </c>
      <c r="AV226" s="14" t="s">
        <v>89</v>
      </c>
      <c r="AW226" s="14" t="s">
        <v>35</v>
      </c>
      <c r="AX226" s="14" t="s">
        <v>80</v>
      </c>
      <c r="AY226" s="210" t="s">
        <v>135</v>
      </c>
    </row>
    <row r="227" s="15" customFormat="1">
      <c r="A227" s="15"/>
      <c r="B227" s="217"/>
      <c r="C227" s="15"/>
      <c r="D227" s="193" t="s">
        <v>231</v>
      </c>
      <c r="E227" s="218" t="s">
        <v>1</v>
      </c>
      <c r="F227" s="219" t="s">
        <v>234</v>
      </c>
      <c r="G227" s="15"/>
      <c r="H227" s="220">
        <v>386.88</v>
      </c>
      <c r="I227" s="221"/>
      <c r="J227" s="15"/>
      <c r="K227" s="15"/>
      <c r="L227" s="217"/>
      <c r="M227" s="222"/>
      <c r="N227" s="223"/>
      <c r="O227" s="223"/>
      <c r="P227" s="223"/>
      <c r="Q227" s="223"/>
      <c r="R227" s="223"/>
      <c r="S227" s="223"/>
      <c r="T227" s="22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18" t="s">
        <v>231</v>
      </c>
      <c r="AU227" s="218" t="s">
        <v>89</v>
      </c>
      <c r="AV227" s="15" t="s">
        <v>134</v>
      </c>
      <c r="AW227" s="15" t="s">
        <v>35</v>
      </c>
      <c r="AX227" s="15" t="s">
        <v>87</v>
      </c>
      <c r="AY227" s="218" t="s">
        <v>135</v>
      </c>
    </row>
    <row r="228" s="2" customFormat="1" ht="37.8" customHeight="1">
      <c r="A228" s="38"/>
      <c r="B228" s="179"/>
      <c r="C228" s="180" t="s">
        <v>339</v>
      </c>
      <c r="D228" s="180" t="s">
        <v>138</v>
      </c>
      <c r="E228" s="181" t="s">
        <v>340</v>
      </c>
      <c r="F228" s="182" t="s">
        <v>341</v>
      </c>
      <c r="G228" s="183" t="s">
        <v>342</v>
      </c>
      <c r="H228" s="184">
        <v>124</v>
      </c>
      <c r="I228" s="185"/>
      <c r="J228" s="186">
        <f>ROUND(I228*H228,2)</f>
        <v>0</v>
      </c>
      <c r="K228" s="182" t="s">
        <v>228</v>
      </c>
      <c r="L228" s="39"/>
      <c r="M228" s="187" t="s">
        <v>1</v>
      </c>
      <c r="N228" s="188" t="s">
        <v>45</v>
      </c>
      <c r="O228" s="77"/>
      <c r="P228" s="189">
        <f>O228*H228</f>
        <v>0</v>
      </c>
      <c r="Q228" s="189">
        <v>0.27411000000000002</v>
      </c>
      <c r="R228" s="189">
        <f>Q228*H228</f>
        <v>33.989640000000001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134</v>
      </c>
      <c r="AT228" s="191" t="s">
        <v>138</v>
      </c>
      <c r="AU228" s="191" t="s">
        <v>89</v>
      </c>
      <c r="AY228" s="19" t="s">
        <v>135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87</v>
      </c>
      <c r="BK228" s="192">
        <f>ROUND(I228*H228,2)</f>
        <v>0</v>
      </c>
      <c r="BL228" s="19" t="s">
        <v>134</v>
      </c>
      <c r="BM228" s="191" t="s">
        <v>343</v>
      </c>
    </row>
    <row r="229" s="2" customFormat="1">
      <c r="A229" s="38"/>
      <c r="B229" s="39"/>
      <c r="C229" s="38"/>
      <c r="D229" s="193" t="s">
        <v>143</v>
      </c>
      <c r="E229" s="38"/>
      <c r="F229" s="194" t="s">
        <v>344</v>
      </c>
      <c r="G229" s="38"/>
      <c r="H229" s="38"/>
      <c r="I229" s="195"/>
      <c r="J229" s="38"/>
      <c r="K229" s="38"/>
      <c r="L229" s="39"/>
      <c r="M229" s="196"/>
      <c r="N229" s="197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143</v>
      </c>
      <c r="AU229" s="19" t="s">
        <v>89</v>
      </c>
    </row>
    <row r="230" s="13" customFormat="1">
      <c r="A230" s="13"/>
      <c r="B230" s="202"/>
      <c r="C230" s="13"/>
      <c r="D230" s="193" t="s">
        <v>231</v>
      </c>
      <c r="E230" s="203" t="s">
        <v>1</v>
      </c>
      <c r="F230" s="204" t="s">
        <v>345</v>
      </c>
      <c r="G230" s="13"/>
      <c r="H230" s="203" t="s">
        <v>1</v>
      </c>
      <c r="I230" s="205"/>
      <c r="J230" s="13"/>
      <c r="K230" s="13"/>
      <c r="L230" s="202"/>
      <c r="M230" s="206"/>
      <c r="N230" s="207"/>
      <c r="O230" s="207"/>
      <c r="P230" s="207"/>
      <c r="Q230" s="207"/>
      <c r="R230" s="207"/>
      <c r="S230" s="207"/>
      <c r="T230" s="20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3" t="s">
        <v>231</v>
      </c>
      <c r="AU230" s="203" t="s">
        <v>89</v>
      </c>
      <c r="AV230" s="13" t="s">
        <v>87</v>
      </c>
      <c r="AW230" s="13" t="s">
        <v>35</v>
      </c>
      <c r="AX230" s="13" t="s">
        <v>80</v>
      </c>
      <c r="AY230" s="203" t="s">
        <v>135</v>
      </c>
    </row>
    <row r="231" s="14" customFormat="1">
      <c r="A231" s="14"/>
      <c r="B231" s="209"/>
      <c r="C231" s="14"/>
      <c r="D231" s="193" t="s">
        <v>231</v>
      </c>
      <c r="E231" s="210" t="s">
        <v>1</v>
      </c>
      <c r="F231" s="211" t="s">
        <v>346</v>
      </c>
      <c r="G231" s="14"/>
      <c r="H231" s="212">
        <v>62</v>
      </c>
      <c r="I231" s="213"/>
      <c r="J231" s="14"/>
      <c r="K231" s="14"/>
      <c r="L231" s="209"/>
      <c r="M231" s="214"/>
      <c r="N231" s="215"/>
      <c r="O231" s="215"/>
      <c r="P231" s="215"/>
      <c r="Q231" s="215"/>
      <c r="R231" s="215"/>
      <c r="S231" s="215"/>
      <c r="T231" s="21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0" t="s">
        <v>231</v>
      </c>
      <c r="AU231" s="210" t="s">
        <v>89</v>
      </c>
      <c r="AV231" s="14" t="s">
        <v>89</v>
      </c>
      <c r="AW231" s="14" t="s">
        <v>35</v>
      </c>
      <c r="AX231" s="14" t="s">
        <v>80</v>
      </c>
      <c r="AY231" s="210" t="s">
        <v>135</v>
      </c>
    </row>
    <row r="232" s="14" customFormat="1">
      <c r="A232" s="14"/>
      <c r="B232" s="209"/>
      <c r="C232" s="14"/>
      <c r="D232" s="193" t="s">
        <v>231</v>
      </c>
      <c r="E232" s="210" t="s">
        <v>1</v>
      </c>
      <c r="F232" s="211" t="s">
        <v>346</v>
      </c>
      <c r="G232" s="14"/>
      <c r="H232" s="212">
        <v>62</v>
      </c>
      <c r="I232" s="213"/>
      <c r="J232" s="14"/>
      <c r="K232" s="14"/>
      <c r="L232" s="209"/>
      <c r="M232" s="214"/>
      <c r="N232" s="215"/>
      <c r="O232" s="215"/>
      <c r="P232" s="215"/>
      <c r="Q232" s="215"/>
      <c r="R232" s="215"/>
      <c r="S232" s="215"/>
      <c r="T232" s="21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0" t="s">
        <v>231</v>
      </c>
      <c r="AU232" s="210" t="s">
        <v>89</v>
      </c>
      <c r="AV232" s="14" t="s">
        <v>89</v>
      </c>
      <c r="AW232" s="14" t="s">
        <v>35</v>
      </c>
      <c r="AX232" s="14" t="s">
        <v>80</v>
      </c>
      <c r="AY232" s="210" t="s">
        <v>135</v>
      </c>
    </row>
    <row r="233" s="15" customFormat="1">
      <c r="A233" s="15"/>
      <c r="B233" s="217"/>
      <c r="C233" s="15"/>
      <c r="D233" s="193" t="s">
        <v>231</v>
      </c>
      <c r="E233" s="218" t="s">
        <v>1</v>
      </c>
      <c r="F233" s="219" t="s">
        <v>234</v>
      </c>
      <c r="G233" s="15"/>
      <c r="H233" s="220">
        <v>124</v>
      </c>
      <c r="I233" s="221"/>
      <c r="J233" s="15"/>
      <c r="K233" s="15"/>
      <c r="L233" s="217"/>
      <c r="M233" s="222"/>
      <c r="N233" s="223"/>
      <c r="O233" s="223"/>
      <c r="P233" s="223"/>
      <c r="Q233" s="223"/>
      <c r="R233" s="223"/>
      <c r="S233" s="223"/>
      <c r="T233" s="22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18" t="s">
        <v>231</v>
      </c>
      <c r="AU233" s="218" t="s">
        <v>89</v>
      </c>
      <c r="AV233" s="15" t="s">
        <v>134</v>
      </c>
      <c r="AW233" s="15" t="s">
        <v>35</v>
      </c>
      <c r="AX233" s="15" t="s">
        <v>87</v>
      </c>
      <c r="AY233" s="218" t="s">
        <v>135</v>
      </c>
    </row>
    <row r="234" s="2" customFormat="1" ht="16.5" customHeight="1">
      <c r="A234" s="38"/>
      <c r="B234" s="179"/>
      <c r="C234" s="180" t="s">
        <v>347</v>
      </c>
      <c r="D234" s="180" t="s">
        <v>138</v>
      </c>
      <c r="E234" s="181" t="s">
        <v>348</v>
      </c>
      <c r="F234" s="182" t="s">
        <v>349</v>
      </c>
      <c r="G234" s="183" t="s">
        <v>243</v>
      </c>
      <c r="H234" s="184">
        <v>124.44499999999999</v>
      </c>
      <c r="I234" s="185"/>
      <c r="J234" s="186">
        <f>ROUND(I234*H234,2)</f>
        <v>0</v>
      </c>
      <c r="K234" s="182" t="s">
        <v>228</v>
      </c>
      <c r="L234" s="39"/>
      <c r="M234" s="187" t="s">
        <v>1</v>
      </c>
      <c r="N234" s="188" t="s">
        <v>45</v>
      </c>
      <c r="O234" s="77"/>
      <c r="P234" s="189">
        <f>O234*H234</f>
        <v>0</v>
      </c>
      <c r="Q234" s="189">
        <v>2.2563422040000001</v>
      </c>
      <c r="R234" s="189">
        <f>Q234*H234</f>
        <v>280.79050557677999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134</v>
      </c>
      <c r="AT234" s="191" t="s">
        <v>138</v>
      </c>
      <c r="AU234" s="191" t="s">
        <v>89</v>
      </c>
      <c r="AY234" s="19" t="s">
        <v>135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87</v>
      </c>
      <c r="BK234" s="192">
        <f>ROUND(I234*H234,2)</f>
        <v>0</v>
      </c>
      <c r="BL234" s="19" t="s">
        <v>134</v>
      </c>
      <c r="BM234" s="191" t="s">
        <v>350</v>
      </c>
    </row>
    <row r="235" s="2" customFormat="1">
      <c r="A235" s="38"/>
      <c r="B235" s="39"/>
      <c r="C235" s="38"/>
      <c r="D235" s="193" t="s">
        <v>143</v>
      </c>
      <c r="E235" s="38"/>
      <c r="F235" s="194" t="s">
        <v>351</v>
      </c>
      <c r="G235" s="38"/>
      <c r="H235" s="38"/>
      <c r="I235" s="195"/>
      <c r="J235" s="38"/>
      <c r="K235" s="38"/>
      <c r="L235" s="39"/>
      <c r="M235" s="196"/>
      <c r="N235" s="197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143</v>
      </c>
      <c r="AU235" s="19" t="s">
        <v>89</v>
      </c>
    </row>
    <row r="236" s="13" customFormat="1">
      <c r="A236" s="13"/>
      <c r="B236" s="202"/>
      <c r="C236" s="13"/>
      <c r="D236" s="193" t="s">
        <v>231</v>
      </c>
      <c r="E236" s="203" t="s">
        <v>1</v>
      </c>
      <c r="F236" s="204" t="s">
        <v>352</v>
      </c>
      <c r="G236" s="13"/>
      <c r="H236" s="203" t="s">
        <v>1</v>
      </c>
      <c r="I236" s="205"/>
      <c r="J236" s="13"/>
      <c r="K236" s="13"/>
      <c r="L236" s="202"/>
      <c r="M236" s="206"/>
      <c r="N236" s="207"/>
      <c r="O236" s="207"/>
      <c r="P236" s="207"/>
      <c r="Q236" s="207"/>
      <c r="R236" s="207"/>
      <c r="S236" s="207"/>
      <c r="T236" s="20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3" t="s">
        <v>231</v>
      </c>
      <c r="AU236" s="203" t="s">
        <v>89</v>
      </c>
      <c r="AV236" s="13" t="s">
        <v>87</v>
      </c>
      <c r="AW236" s="13" t="s">
        <v>35</v>
      </c>
      <c r="AX236" s="13" t="s">
        <v>80</v>
      </c>
      <c r="AY236" s="203" t="s">
        <v>135</v>
      </c>
    </row>
    <row r="237" s="13" customFormat="1">
      <c r="A237" s="13"/>
      <c r="B237" s="202"/>
      <c r="C237" s="13"/>
      <c r="D237" s="193" t="s">
        <v>231</v>
      </c>
      <c r="E237" s="203" t="s">
        <v>1</v>
      </c>
      <c r="F237" s="204" t="s">
        <v>353</v>
      </c>
      <c r="G237" s="13"/>
      <c r="H237" s="203" t="s">
        <v>1</v>
      </c>
      <c r="I237" s="205"/>
      <c r="J237" s="13"/>
      <c r="K237" s="13"/>
      <c r="L237" s="202"/>
      <c r="M237" s="206"/>
      <c r="N237" s="207"/>
      <c r="O237" s="207"/>
      <c r="P237" s="207"/>
      <c r="Q237" s="207"/>
      <c r="R237" s="207"/>
      <c r="S237" s="207"/>
      <c r="T237" s="20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3" t="s">
        <v>231</v>
      </c>
      <c r="AU237" s="203" t="s">
        <v>89</v>
      </c>
      <c r="AV237" s="13" t="s">
        <v>87</v>
      </c>
      <c r="AW237" s="13" t="s">
        <v>35</v>
      </c>
      <c r="AX237" s="13" t="s">
        <v>80</v>
      </c>
      <c r="AY237" s="203" t="s">
        <v>135</v>
      </c>
    </row>
    <row r="238" s="14" customFormat="1">
      <c r="A238" s="14"/>
      <c r="B238" s="209"/>
      <c r="C238" s="14"/>
      <c r="D238" s="193" t="s">
        <v>231</v>
      </c>
      <c r="E238" s="210" t="s">
        <v>1</v>
      </c>
      <c r="F238" s="211" t="s">
        <v>354</v>
      </c>
      <c r="G238" s="14"/>
      <c r="H238" s="212">
        <v>11.696</v>
      </c>
      <c r="I238" s="213"/>
      <c r="J238" s="14"/>
      <c r="K238" s="14"/>
      <c r="L238" s="209"/>
      <c r="M238" s="214"/>
      <c r="N238" s="215"/>
      <c r="O238" s="215"/>
      <c r="P238" s="215"/>
      <c r="Q238" s="215"/>
      <c r="R238" s="215"/>
      <c r="S238" s="215"/>
      <c r="T238" s="21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0" t="s">
        <v>231</v>
      </c>
      <c r="AU238" s="210" t="s">
        <v>89</v>
      </c>
      <c r="AV238" s="14" t="s">
        <v>89</v>
      </c>
      <c r="AW238" s="14" t="s">
        <v>35</v>
      </c>
      <c r="AX238" s="14" t="s">
        <v>80</v>
      </c>
      <c r="AY238" s="210" t="s">
        <v>135</v>
      </c>
    </row>
    <row r="239" s="13" customFormat="1">
      <c r="A239" s="13"/>
      <c r="B239" s="202"/>
      <c r="C239" s="13"/>
      <c r="D239" s="193" t="s">
        <v>231</v>
      </c>
      <c r="E239" s="203" t="s">
        <v>1</v>
      </c>
      <c r="F239" s="204" t="s">
        <v>355</v>
      </c>
      <c r="G239" s="13"/>
      <c r="H239" s="203" t="s">
        <v>1</v>
      </c>
      <c r="I239" s="205"/>
      <c r="J239" s="13"/>
      <c r="K239" s="13"/>
      <c r="L239" s="202"/>
      <c r="M239" s="206"/>
      <c r="N239" s="207"/>
      <c r="O239" s="207"/>
      <c r="P239" s="207"/>
      <c r="Q239" s="207"/>
      <c r="R239" s="207"/>
      <c r="S239" s="207"/>
      <c r="T239" s="20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3" t="s">
        <v>231</v>
      </c>
      <c r="AU239" s="203" t="s">
        <v>89</v>
      </c>
      <c r="AV239" s="13" t="s">
        <v>87</v>
      </c>
      <c r="AW239" s="13" t="s">
        <v>35</v>
      </c>
      <c r="AX239" s="13" t="s">
        <v>80</v>
      </c>
      <c r="AY239" s="203" t="s">
        <v>135</v>
      </c>
    </row>
    <row r="240" s="14" customFormat="1">
      <c r="A240" s="14"/>
      <c r="B240" s="209"/>
      <c r="C240" s="14"/>
      <c r="D240" s="193" t="s">
        <v>231</v>
      </c>
      <c r="E240" s="210" t="s">
        <v>1</v>
      </c>
      <c r="F240" s="211" t="s">
        <v>356</v>
      </c>
      <c r="G240" s="14"/>
      <c r="H240" s="212">
        <v>62.654000000000003</v>
      </c>
      <c r="I240" s="213"/>
      <c r="J240" s="14"/>
      <c r="K240" s="14"/>
      <c r="L240" s="209"/>
      <c r="M240" s="214"/>
      <c r="N240" s="215"/>
      <c r="O240" s="215"/>
      <c r="P240" s="215"/>
      <c r="Q240" s="215"/>
      <c r="R240" s="215"/>
      <c r="S240" s="215"/>
      <c r="T240" s="21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0" t="s">
        <v>231</v>
      </c>
      <c r="AU240" s="210" t="s">
        <v>89</v>
      </c>
      <c r="AV240" s="14" t="s">
        <v>89</v>
      </c>
      <c r="AW240" s="14" t="s">
        <v>35</v>
      </c>
      <c r="AX240" s="14" t="s">
        <v>80</v>
      </c>
      <c r="AY240" s="210" t="s">
        <v>135</v>
      </c>
    </row>
    <row r="241" s="13" customFormat="1">
      <c r="A241" s="13"/>
      <c r="B241" s="202"/>
      <c r="C241" s="13"/>
      <c r="D241" s="193" t="s">
        <v>231</v>
      </c>
      <c r="E241" s="203" t="s">
        <v>1</v>
      </c>
      <c r="F241" s="204" t="s">
        <v>357</v>
      </c>
      <c r="G241" s="13"/>
      <c r="H241" s="203" t="s">
        <v>1</v>
      </c>
      <c r="I241" s="205"/>
      <c r="J241" s="13"/>
      <c r="K241" s="13"/>
      <c r="L241" s="202"/>
      <c r="M241" s="206"/>
      <c r="N241" s="207"/>
      <c r="O241" s="207"/>
      <c r="P241" s="207"/>
      <c r="Q241" s="207"/>
      <c r="R241" s="207"/>
      <c r="S241" s="207"/>
      <c r="T241" s="20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3" t="s">
        <v>231</v>
      </c>
      <c r="AU241" s="203" t="s">
        <v>89</v>
      </c>
      <c r="AV241" s="13" t="s">
        <v>87</v>
      </c>
      <c r="AW241" s="13" t="s">
        <v>35</v>
      </c>
      <c r="AX241" s="13" t="s">
        <v>80</v>
      </c>
      <c r="AY241" s="203" t="s">
        <v>135</v>
      </c>
    </row>
    <row r="242" s="14" customFormat="1">
      <c r="A242" s="14"/>
      <c r="B242" s="209"/>
      <c r="C242" s="14"/>
      <c r="D242" s="193" t="s">
        <v>231</v>
      </c>
      <c r="E242" s="210" t="s">
        <v>1</v>
      </c>
      <c r="F242" s="211" t="s">
        <v>358</v>
      </c>
      <c r="G242" s="14"/>
      <c r="H242" s="212">
        <v>14.773999999999999</v>
      </c>
      <c r="I242" s="213"/>
      <c r="J242" s="14"/>
      <c r="K242" s="14"/>
      <c r="L242" s="209"/>
      <c r="M242" s="214"/>
      <c r="N242" s="215"/>
      <c r="O242" s="215"/>
      <c r="P242" s="215"/>
      <c r="Q242" s="215"/>
      <c r="R242" s="215"/>
      <c r="S242" s="215"/>
      <c r="T242" s="21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10" t="s">
        <v>231</v>
      </c>
      <c r="AU242" s="210" t="s">
        <v>89</v>
      </c>
      <c r="AV242" s="14" t="s">
        <v>89</v>
      </c>
      <c r="AW242" s="14" t="s">
        <v>35</v>
      </c>
      <c r="AX242" s="14" t="s">
        <v>80</v>
      </c>
      <c r="AY242" s="210" t="s">
        <v>135</v>
      </c>
    </row>
    <row r="243" s="13" customFormat="1">
      <c r="A243" s="13"/>
      <c r="B243" s="202"/>
      <c r="C243" s="13"/>
      <c r="D243" s="193" t="s">
        <v>231</v>
      </c>
      <c r="E243" s="203" t="s">
        <v>1</v>
      </c>
      <c r="F243" s="204" t="s">
        <v>359</v>
      </c>
      <c r="G243" s="13"/>
      <c r="H243" s="203" t="s">
        <v>1</v>
      </c>
      <c r="I243" s="205"/>
      <c r="J243" s="13"/>
      <c r="K243" s="13"/>
      <c r="L243" s="202"/>
      <c r="M243" s="206"/>
      <c r="N243" s="207"/>
      <c r="O243" s="207"/>
      <c r="P243" s="207"/>
      <c r="Q243" s="207"/>
      <c r="R243" s="207"/>
      <c r="S243" s="207"/>
      <c r="T243" s="20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3" t="s">
        <v>231</v>
      </c>
      <c r="AU243" s="203" t="s">
        <v>89</v>
      </c>
      <c r="AV243" s="13" t="s">
        <v>87</v>
      </c>
      <c r="AW243" s="13" t="s">
        <v>35</v>
      </c>
      <c r="AX243" s="13" t="s">
        <v>80</v>
      </c>
      <c r="AY243" s="203" t="s">
        <v>135</v>
      </c>
    </row>
    <row r="244" s="14" customFormat="1">
      <c r="A244" s="14"/>
      <c r="B244" s="209"/>
      <c r="C244" s="14"/>
      <c r="D244" s="193" t="s">
        <v>231</v>
      </c>
      <c r="E244" s="210" t="s">
        <v>1</v>
      </c>
      <c r="F244" s="211" t="s">
        <v>360</v>
      </c>
      <c r="G244" s="14"/>
      <c r="H244" s="212">
        <v>9.234</v>
      </c>
      <c r="I244" s="213"/>
      <c r="J244" s="14"/>
      <c r="K244" s="14"/>
      <c r="L244" s="209"/>
      <c r="M244" s="214"/>
      <c r="N244" s="215"/>
      <c r="O244" s="215"/>
      <c r="P244" s="215"/>
      <c r="Q244" s="215"/>
      <c r="R244" s="215"/>
      <c r="S244" s="215"/>
      <c r="T244" s="21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10" t="s">
        <v>231</v>
      </c>
      <c r="AU244" s="210" t="s">
        <v>89</v>
      </c>
      <c r="AV244" s="14" t="s">
        <v>89</v>
      </c>
      <c r="AW244" s="14" t="s">
        <v>35</v>
      </c>
      <c r="AX244" s="14" t="s">
        <v>80</v>
      </c>
      <c r="AY244" s="210" t="s">
        <v>135</v>
      </c>
    </row>
    <row r="245" s="14" customFormat="1">
      <c r="A245" s="14"/>
      <c r="B245" s="209"/>
      <c r="C245" s="14"/>
      <c r="D245" s="193" t="s">
        <v>231</v>
      </c>
      <c r="E245" s="210" t="s">
        <v>1</v>
      </c>
      <c r="F245" s="211" t="s">
        <v>358</v>
      </c>
      <c r="G245" s="14"/>
      <c r="H245" s="212">
        <v>14.773999999999999</v>
      </c>
      <c r="I245" s="213"/>
      <c r="J245" s="14"/>
      <c r="K245" s="14"/>
      <c r="L245" s="209"/>
      <c r="M245" s="214"/>
      <c r="N245" s="215"/>
      <c r="O245" s="215"/>
      <c r="P245" s="215"/>
      <c r="Q245" s="215"/>
      <c r="R245" s="215"/>
      <c r="S245" s="215"/>
      <c r="T245" s="21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0" t="s">
        <v>231</v>
      </c>
      <c r="AU245" s="210" t="s">
        <v>89</v>
      </c>
      <c r="AV245" s="14" t="s">
        <v>89</v>
      </c>
      <c r="AW245" s="14" t="s">
        <v>35</v>
      </c>
      <c r="AX245" s="14" t="s">
        <v>80</v>
      </c>
      <c r="AY245" s="210" t="s">
        <v>135</v>
      </c>
    </row>
    <row r="246" s="16" customFormat="1">
      <c r="A246" s="16"/>
      <c r="B246" s="237"/>
      <c r="C246" s="16"/>
      <c r="D246" s="193" t="s">
        <v>231</v>
      </c>
      <c r="E246" s="238" t="s">
        <v>1</v>
      </c>
      <c r="F246" s="239" t="s">
        <v>361</v>
      </c>
      <c r="G246" s="16"/>
      <c r="H246" s="240">
        <v>113.13200000000001</v>
      </c>
      <c r="I246" s="241"/>
      <c r="J246" s="16"/>
      <c r="K246" s="16"/>
      <c r="L246" s="237"/>
      <c r="M246" s="242"/>
      <c r="N246" s="243"/>
      <c r="O246" s="243"/>
      <c r="P246" s="243"/>
      <c r="Q246" s="243"/>
      <c r="R246" s="243"/>
      <c r="S246" s="243"/>
      <c r="T246" s="24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38" t="s">
        <v>231</v>
      </c>
      <c r="AU246" s="238" t="s">
        <v>89</v>
      </c>
      <c r="AV246" s="16" t="s">
        <v>149</v>
      </c>
      <c r="AW246" s="16" t="s">
        <v>35</v>
      </c>
      <c r="AX246" s="16" t="s">
        <v>80</v>
      </c>
      <c r="AY246" s="238" t="s">
        <v>135</v>
      </c>
    </row>
    <row r="247" s="14" customFormat="1">
      <c r="A247" s="14"/>
      <c r="B247" s="209"/>
      <c r="C247" s="14"/>
      <c r="D247" s="193" t="s">
        <v>231</v>
      </c>
      <c r="E247" s="210" t="s">
        <v>1</v>
      </c>
      <c r="F247" s="211" t="s">
        <v>362</v>
      </c>
      <c r="G247" s="14"/>
      <c r="H247" s="212">
        <v>11.313000000000001</v>
      </c>
      <c r="I247" s="213"/>
      <c r="J247" s="14"/>
      <c r="K247" s="14"/>
      <c r="L247" s="209"/>
      <c r="M247" s="214"/>
      <c r="N247" s="215"/>
      <c r="O247" s="215"/>
      <c r="P247" s="215"/>
      <c r="Q247" s="215"/>
      <c r="R247" s="215"/>
      <c r="S247" s="215"/>
      <c r="T247" s="21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10" t="s">
        <v>231</v>
      </c>
      <c r="AU247" s="210" t="s">
        <v>89</v>
      </c>
      <c r="AV247" s="14" t="s">
        <v>89</v>
      </c>
      <c r="AW247" s="14" t="s">
        <v>35</v>
      </c>
      <c r="AX247" s="14" t="s">
        <v>80</v>
      </c>
      <c r="AY247" s="210" t="s">
        <v>135</v>
      </c>
    </row>
    <row r="248" s="15" customFormat="1">
      <c r="A248" s="15"/>
      <c r="B248" s="217"/>
      <c r="C248" s="15"/>
      <c r="D248" s="193" t="s">
        <v>231</v>
      </c>
      <c r="E248" s="218" t="s">
        <v>1</v>
      </c>
      <c r="F248" s="219" t="s">
        <v>234</v>
      </c>
      <c r="G248" s="15"/>
      <c r="H248" s="220">
        <v>124.44499999999999</v>
      </c>
      <c r="I248" s="221"/>
      <c r="J248" s="15"/>
      <c r="K248" s="15"/>
      <c r="L248" s="217"/>
      <c r="M248" s="222"/>
      <c r="N248" s="223"/>
      <c r="O248" s="223"/>
      <c r="P248" s="223"/>
      <c r="Q248" s="223"/>
      <c r="R248" s="223"/>
      <c r="S248" s="223"/>
      <c r="T248" s="22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18" t="s">
        <v>231</v>
      </c>
      <c r="AU248" s="218" t="s">
        <v>89</v>
      </c>
      <c r="AV248" s="15" t="s">
        <v>134</v>
      </c>
      <c r="AW248" s="15" t="s">
        <v>35</v>
      </c>
      <c r="AX248" s="15" t="s">
        <v>87</v>
      </c>
      <c r="AY248" s="218" t="s">
        <v>135</v>
      </c>
    </row>
    <row r="249" s="2" customFormat="1" ht="16.5" customHeight="1">
      <c r="A249" s="38"/>
      <c r="B249" s="179"/>
      <c r="C249" s="180" t="s">
        <v>363</v>
      </c>
      <c r="D249" s="180" t="s">
        <v>138</v>
      </c>
      <c r="E249" s="181" t="s">
        <v>364</v>
      </c>
      <c r="F249" s="182" t="s">
        <v>365</v>
      </c>
      <c r="G249" s="183" t="s">
        <v>227</v>
      </c>
      <c r="H249" s="184">
        <v>19</v>
      </c>
      <c r="I249" s="185"/>
      <c r="J249" s="186">
        <f>ROUND(I249*H249,2)</f>
        <v>0</v>
      </c>
      <c r="K249" s="182" t="s">
        <v>228</v>
      </c>
      <c r="L249" s="39"/>
      <c r="M249" s="187" t="s">
        <v>1</v>
      </c>
      <c r="N249" s="188" t="s">
        <v>45</v>
      </c>
      <c r="O249" s="77"/>
      <c r="P249" s="189">
        <f>O249*H249</f>
        <v>0</v>
      </c>
      <c r="Q249" s="189">
        <v>0.0026900000000000001</v>
      </c>
      <c r="R249" s="189">
        <f>Q249*H249</f>
        <v>0.051110000000000003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288</v>
      </c>
      <c r="AT249" s="191" t="s">
        <v>138</v>
      </c>
      <c r="AU249" s="191" t="s">
        <v>89</v>
      </c>
      <c r="AY249" s="19" t="s">
        <v>135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87</v>
      </c>
      <c r="BK249" s="192">
        <f>ROUND(I249*H249,2)</f>
        <v>0</v>
      </c>
      <c r="BL249" s="19" t="s">
        <v>288</v>
      </c>
      <c r="BM249" s="191" t="s">
        <v>366</v>
      </c>
    </row>
    <row r="250" s="2" customFormat="1">
      <c r="A250" s="38"/>
      <c r="B250" s="39"/>
      <c r="C250" s="38"/>
      <c r="D250" s="193" t="s">
        <v>143</v>
      </c>
      <c r="E250" s="38"/>
      <c r="F250" s="194" t="s">
        <v>367</v>
      </c>
      <c r="G250" s="38"/>
      <c r="H250" s="38"/>
      <c r="I250" s="195"/>
      <c r="J250" s="38"/>
      <c r="K250" s="38"/>
      <c r="L250" s="39"/>
      <c r="M250" s="196"/>
      <c r="N250" s="197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143</v>
      </c>
      <c r="AU250" s="19" t="s">
        <v>89</v>
      </c>
    </row>
    <row r="251" s="13" customFormat="1">
      <c r="A251" s="13"/>
      <c r="B251" s="202"/>
      <c r="C251" s="13"/>
      <c r="D251" s="193" t="s">
        <v>231</v>
      </c>
      <c r="E251" s="203" t="s">
        <v>1</v>
      </c>
      <c r="F251" s="204" t="s">
        <v>352</v>
      </c>
      <c r="G251" s="13"/>
      <c r="H251" s="203" t="s">
        <v>1</v>
      </c>
      <c r="I251" s="205"/>
      <c r="J251" s="13"/>
      <c r="K251" s="13"/>
      <c r="L251" s="202"/>
      <c r="M251" s="206"/>
      <c r="N251" s="207"/>
      <c r="O251" s="207"/>
      <c r="P251" s="207"/>
      <c r="Q251" s="207"/>
      <c r="R251" s="207"/>
      <c r="S251" s="207"/>
      <c r="T251" s="20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3" t="s">
        <v>231</v>
      </c>
      <c r="AU251" s="203" t="s">
        <v>89</v>
      </c>
      <c r="AV251" s="13" t="s">
        <v>87</v>
      </c>
      <c r="AW251" s="13" t="s">
        <v>35</v>
      </c>
      <c r="AX251" s="13" t="s">
        <v>80</v>
      </c>
      <c r="AY251" s="203" t="s">
        <v>135</v>
      </c>
    </row>
    <row r="252" s="13" customFormat="1">
      <c r="A252" s="13"/>
      <c r="B252" s="202"/>
      <c r="C252" s="13"/>
      <c r="D252" s="193" t="s">
        <v>231</v>
      </c>
      <c r="E252" s="203" t="s">
        <v>1</v>
      </c>
      <c r="F252" s="204" t="s">
        <v>353</v>
      </c>
      <c r="G252" s="13"/>
      <c r="H252" s="203" t="s">
        <v>1</v>
      </c>
      <c r="I252" s="205"/>
      <c r="J252" s="13"/>
      <c r="K252" s="13"/>
      <c r="L252" s="202"/>
      <c r="M252" s="206"/>
      <c r="N252" s="207"/>
      <c r="O252" s="207"/>
      <c r="P252" s="207"/>
      <c r="Q252" s="207"/>
      <c r="R252" s="207"/>
      <c r="S252" s="207"/>
      <c r="T252" s="20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3" t="s">
        <v>231</v>
      </c>
      <c r="AU252" s="203" t="s">
        <v>89</v>
      </c>
      <c r="AV252" s="13" t="s">
        <v>87</v>
      </c>
      <c r="AW252" s="13" t="s">
        <v>35</v>
      </c>
      <c r="AX252" s="13" t="s">
        <v>80</v>
      </c>
      <c r="AY252" s="203" t="s">
        <v>135</v>
      </c>
    </row>
    <row r="253" s="14" customFormat="1">
      <c r="A253" s="14"/>
      <c r="B253" s="209"/>
      <c r="C253" s="14"/>
      <c r="D253" s="193" t="s">
        <v>231</v>
      </c>
      <c r="E253" s="210" t="s">
        <v>1</v>
      </c>
      <c r="F253" s="211" t="s">
        <v>368</v>
      </c>
      <c r="G253" s="14"/>
      <c r="H253" s="212">
        <v>2.2799999999999998</v>
      </c>
      <c r="I253" s="213"/>
      <c r="J253" s="14"/>
      <c r="K253" s="14"/>
      <c r="L253" s="209"/>
      <c r="M253" s="214"/>
      <c r="N253" s="215"/>
      <c r="O253" s="215"/>
      <c r="P253" s="215"/>
      <c r="Q253" s="215"/>
      <c r="R253" s="215"/>
      <c r="S253" s="215"/>
      <c r="T253" s="21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0" t="s">
        <v>231</v>
      </c>
      <c r="AU253" s="210" t="s">
        <v>89</v>
      </c>
      <c r="AV253" s="14" t="s">
        <v>89</v>
      </c>
      <c r="AW253" s="14" t="s">
        <v>35</v>
      </c>
      <c r="AX253" s="14" t="s">
        <v>80</v>
      </c>
      <c r="AY253" s="210" t="s">
        <v>135</v>
      </c>
    </row>
    <row r="254" s="13" customFormat="1">
      <c r="A254" s="13"/>
      <c r="B254" s="202"/>
      <c r="C254" s="13"/>
      <c r="D254" s="193" t="s">
        <v>231</v>
      </c>
      <c r="E254" s="203" t="s">
        <v>1</v>
      </c>
      <c r="F254" s="204" t="s">
        <v>355</v>
      </c>
      <c r="G254" s="13"/>
      <c r="H254" s="203" t="s">
        <v>1</v>
      </c>
      <c r="I254" s="205"/>
      <c r="J254" s="13"/>
      <c r="K254" s="13"/>
      <c r="L254" s="202"/>
      <c r="M254" s="206"/>
      <c r="N254" s="207"/>
      <c r="O254" s="207"/>
      <c r="P254" s="207"/>
      <c r="Q254" s="207"/>
      <c r="R254" s="207"/>
      <c r="S254" s="207"/>
      <c r="T254" s="20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3" t="s">
        <v>231</v>
      </c>
      <c r="AU254" s="203" t="s">
        <v>89</v>
      </c>
      <c r="AV254" s="13" t="s">
        <v>87</v>
      </c>
      <c r="AW254" s="13" t="s">
        <v>35</v>
      </c>
      <c r="AX254" s="13" t="s">
        <v>80</v>
      </c>
      <c r="AY254" s="203" t="s">
        <v>135</v>
      </c>
    </row>
    <row r="255" s="14" customFormat="1">
      <c r="A255" s="14"/>
      <c r="B255" s="209"/>
      <c r="C255" s="14"/>
      <c r="D255" s="193" t="s">
        <v>231</v>
      </c>
      <c r="E255" s="210" t="s">
        <v>1</v>
      </c>
      <c r="F255" s="211" t="s">
        <v>369</v>
      </c>
      <c r="G255" s="14"/>
      <c r="H255" s="212">
        <v>9.1600000000000001</v>
      </c>
      <c r="I255" s="213"/>
      <c r="J255" s="14"/>
      <c r="K255" s="14"/>
      <c r="L255" s="209"/>
      <c r="M255" s="214"/>
      <c r="N255" s="215"/>
      <c r="O255" s="215"/>
      <c r="P255" s="215"/>
      <c r="Q255" s="215"/>
      <c r="R255" s="215"/>
      <c r="S255" s="215"/>
      <c r="T255" s="21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0" t="s">
        <v>231</v>
      </c>
      <c r="AU255" s="210" t="s">
        <v>89</v>
      </c>
      <c r="AV255" s="14" t="s">
        <v>89</v>
      </c>
      <c r="AW255" s="14" t="s">
        <v>35</v>
      </c>
      <c r="AX255" s="14" t="s">
        <v>80</v>
      </c>
      <c r="AY255" s="210" t="s">
        <v>135</v>
      </c>
    </row>
    <row r="256" s="13" customFormat="1">
      <c r="A256" s="13"/>
      <c r="B256" s="202"/>
      <c r="C256" s="13"/>
      <c r="D256" s="193" t="s">
        <v>231</v>
      </c>
      <c r="E256" s="203" t="s">
        <v>1</v>
      </c>
      <c r="F256" s="204" t="s">
        <v>357</v>
      </c>
      <c r="G256" s="13"/>
      <c r="H256" s="203" t="s">
        <v>1</v>
      </c>
      <c r="I256" s="205"/>
      <c r="J256" s="13"/>
      <c r="K256" s="13"/>
      <c r="L256" s="202"/>
      <c r="M256" s="206"/>
      <c r="N256" s="207"/>
      <c r="O256" s="207"/>
      <c r="P256" s="207"/>
      <c r="Q256" s="207"/>
      <c r="R256" s="207"/>
      <c r="S256" s="207"/>
      <c r="T256" s="20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3" t="s">
        <v>231</v>
      </c>
      <c r="AU256" s="203" t="s">
        <v>89</v>
      </c>
      <c r="AV256" s="13" t="s">
        <v>87</v>
      </c>
      <c r="AW256" s="13" t="s">
        <v>35</v>
      </c>
      <c r="AX256" s="13" t="s">
        <v>80</v>
      </c>
      <c r="AY256" s="203" t="s">
        <v>135</v>
      </c>
    </row>
    <row r="257" s="14" customFormat="1">
      <c r="A257" s="14"/>
      <c r="B257" s="209"/>
      <c r="C257" s="14"/>
      <c r="D257" s="193" t="s">
        <v>231</v>
      </c>
      <c r="E257" s="210" t="s">
        <v>1</v>
      </c>
      <c r="F257" s="211" t="s">
        <v>370</v>
      </c>
      <c r="G257" s="14"/>
      <c r="H257" s="212">
        <v>2.8799999999999999</v>
      </c>
      <c r="I257" s="213"/>
      <c r="J257" s="14"/>
      <c r="K257" s="14"/>
      <c r="L257" s="209"/>
      <c r="M257" s="214"/>
      <c r="N257" s="215"/>
      <c r="O257" s="215"/>
      <c r="P257" s="215"/>
      <c r="Q257" s="215"/>
      <c r="R257" s="215"/>
      <c r="S257" s="215"/>
      <c r="T257" s="21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10" t="s">
        <v>231</v>
      </c>
      <c r="AU257" s="210" t="s">
        <v>89</v>
      </c>
      <c r="AV257" s="14" t="s">
        <v>89</v>
      </c>
      <c r="AW257" s="14" t="s">
        <v>35</v>
      </c>
      <c r="AX257" s="14" t="s">
        <v>80</v>
      </c>
      <c r="AY257" s="210" t="s">
        <v>135</v>
      </c>
    </row>
    <row r="258" s="13" customFormat="1">
      <c r="A258" s="13"/>
      <c r="B258" s="202"/>
      <c r="C258" s="13"/>
      <c r="D258" s="193" t="s">
        <v>231</v>
      </c>
      <c r="E258" s="203" t="s">
        <v>1</v>
      </c>
      <c r="F258" s="204" t="s">
        <v>359</v>
      </c>
      <c r="G258" s="13"/>
      <c r="H258" s="203" t="s">
        <v>1</v>
      </c>
      <c r="I258" s="205"/>
      <c r="J258" s="13"/>
      <c r="K258" s="13"/>
      <c r="L258" s="202"/>
      <c r="M258" s="206"/>
      <c r="N258" s="207"/>
      <c r="O258" s="207"/>
      <c r="P258" s="207"/>
      <c r="Q258" s="207"/>
      <c r="R258" s="207"/>
      <c r="S258" s="207"/>
      <c r="T258" s="20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3" t="s">
        <v>231</v>
      </c>
      <c r="AU258" s="203" t="s">
        <v>89</v>
      </c>
      <c r="AV258" s="13" t="s">
        <v>87</v>
      </c>
      <c r="AW258" s="13" t="s">
        <v>35</v>
      </c>
      <c r="AX258" s="13" t="s">
        <v>80</v>
      </c>
      <c r="AY258" s="203" t="s">
        <v>135</v>
      </c>
    </row>
    <row r="259" s="14" customFormat="1">
      <c r="A259" s="14"/>
      <c r="B259" s="209"/>
      <c r="C259" s="14"/>
      <c r="D259" s="193" t="s">
        <v>231</v>
      </c>
      <c r="E259" s="210" t="s">
        <v>1</v>
      </c>
      <c r="F259" s="211" t="s">
        <v>371</v>
      </c>
      <c r="G259" s="14"/>
      <c r="H259" s="212">
        <v>1.8</v>
      </c>
      <c r="I259" s="213"/>
      <c r="J259" s="14"/>
      <c r="K259" s="14"/>
      <c r="L259" s="209"/>
      <c r="M259" s="214"/>
      <c r="N259" s="215"/>
      <c r="O259" s="215"/>
      <c r="P259" s="215"/>
      <c r="Q259" s="215"/>
      <c r="R259" s="215"/>
      <c r="S259" s="215"/>
      <c r="T259" s="21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0" t="s">
        <v>231</v>
      </c>
      <c r="AU259" s="210" t="s">
        <v>89</v>
      </c>
      <c r="AV259" s="14" t="s">
        <v>89</v>
      </c>
      <c r="AW259" s="14" t="s">
        <v>35</v>
      </c>
      <c r="AX259" s="14" t="s">
        <v>80</v>
      </c>
      <c r="AY259" s="210" t="s">
        <v>135</v>
      </c>
    </row>
    <row r="260" s="14" customFormat="1">
      <c r="A260" s="14"/>
      <c r="B260" s="209"/>
      <c r="C260" s="14"/>
      <c r="D260" s="193" t="s">
        <v>231</v>
      </c>
      <c r="E260" s="210" t="s">
        <v>1</v>
      </c>
      <c r="F260" s="211" t="s">
        <v>370</v>
      </c>
      <c r="G260" s="14"/>
      <c r="H260" s="212">
        <v>2.8799999999999999</v>
      </c>
      <c r="I260" s="213"/>
      <c r="J260" s="14"/>
      <c r="K260" s="14"/>
      <c r="L260" s="209"/>
      <c r="M260" s="214"/>
      <c r="N260" s="215"/>
      <c r="O260" s="215"/>
      <c r="P260" s="215"/>
      <c r="Q260" s="215"/>
      <c r="R260" s="215"/>
      <c r="S260" s="215"/>
      <c r="T260" s="21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10" t="s">
        <v>231</v>
      </c>
      <c r="AU260" s="210" t="s">
        <v>89</v>
      </c>
      <c r="AV260" s="14" t="s">
        <v>89</v>
      </c>
      <c r="AW260" s="14" t="s">
        <v>35</v>
      </c>
      <c r="AX260" s="14" t="s">
        <v>80</v>
      </c>
      <c r="AY260" s="210" t="s">
        <v>135</v>
      </c>
    </row>
    <row r="261" s="15" customFormat="1">
      <c r="A261" s="15"/>
      <c r="B261" s="217"/>
      <c r="C261" s="15"/>
      <c r="D261" s="193" t="s">
        <v>231</v>
      </c>
      <c r="E261" s="218" t="s">
        <v>1</v>
      </c>
      <c r="F261" s="219" t="s">
        <v>234</v>
      </c>
      <c r="G261" s="15"/>
      <c r="H261" s="220">
        <v>19</v>
      </c>
      <c r="I261" s="221"/>
      <c r="J261" s="15"/>
      <c r="K261" s="15"/>
      <c r="L261" s="217"/>
      <c r="M261" s="222"/>
      <c r="N261" s="223"/>
      <c r="O261" s="223"/>
      <c r="P261" s="223"/>
      <c r="Q261" s="223"/>
      <c r="R261" s="223"/>
      <c r="S261" s="223"/>
      <c r="T261" s="22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8" t="s">
        <v>231</v>
      </c>
      <c r="AU261" s="218" t="s">
        <v>89</v>
      </c>
      <c r="AV261" s="15" t="s">
        <v>134</v>
      </c>
      <c r="AW261" s="15" t="s">
        <v>35</v>
      </c>
      <c r="AX261" s="15" t="s">
        <v>87</v>
      </c>
      <c r="AY261" s="218" t="s">
        <v>135</v>
      </c>
    </row>
    <row r="262" s="2" customFormat="1" ht="16.5" customHeight="1">
      <c r="A262" s="38"/>
      <c r="B262" s="179"/>
      <c r="C262" s="180" t="s">
        <v>372</v>
      </c>
      <c r="D262" s="180" t="s">
        <v>138</v>
      </c>
      <c r="E262" s="181" t="s">
        <v>373</v>
      </c>
      <c r="F262" s="182" t="s">
        <v>374</v>
      </c>
      <c r="G262" s="183" t="s">
        <v>227</v>
      </c>
      <c r="H262" s="184">
        <v>19</v>
      </c>
      <c r="I262" s="185"/>
      <c r="J262" s="186">
        <f>ROUND(I262*H262,2)</f>
        <v>0</v>
      </c>
      <c r="K262" s="182" t="s">
        <v>228</v>
      </c>
      <c r="L262" s="39"/>
      <c r="M262" s="187" t="s">
        <v>1</v>
      </c>
      <c r="N262" s="188" t="s">
        <v>45</v>
      </c>
      <c r="O262" s="77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1" t="s">
        <v>134</v>
      </c>
      <c r="AT262" s="191" t="s">
        <v>138</v>
      </c>
      <c r="AU262" s="191" t="s">
        <v>89</v>
      </c>
      <c r="AY262" s="19" t="s">
        <v>135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87</v>
      </c>
      <c r="BK262" s="192">
        <f>ROUND(I262*H262,2)</f>
        <v>0</v>
      </c>
      <c r="BL262" s="19" t="s">
        <v>134</v>
      </c>
      <c r="BM262" s="191" t="s">
        <v>375</v>
      </c>
    </row>
    <row r="263" s="2" customFormat="1">
      <c r="A263" s="38"/>
      <c r="B263" s="39"/>
      <c r="C263" s="38"/>
      <c r="D263" s="193" t="s">
        <v>143</v>
      </c>
      <c r="E263" s="38"/>
      <c r="F263" s="194" t="s">
        <v>376</v>
      </c>
      <c r="G263" s="38"/>
      <c r="H263" s="38"/>
      <c r="I263" s="195"/>
      <c r="J263" s="38"/>
      <c r="K263" s="38"/>
      <c r="L263" s="39"/>
      <c r="M263" s="196"/>
      <c r="N263" s="197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143</v>
      </c>
      <c r="AU263" s="19" t="s">
        <v>89</v>
      </c>
    </row>
    <row r="264" s="12" customFormat="1" ht="22.8" customHeight="1">
      <c r="A264" s="12"/>
      <c r="B264" s="166"/>
      <c r="C264" s="12"/>
      <c r="D264" s="167" t="s">
        <v>79</v>
      </c>
      <c r="E264" s="177" t="s">
        <v>149</v>
      </c>
      <c r="F264" s="177" t="s">
        <v>377</v>
      </c>
      <c r="G264" s="12"/>
      <c r="H264" s="12"/>
      <c r="I264" s="169"/>
      <c r="J264" s="178">
        <f>BK264</f>
        <v>0</v>
      </c>
      <c r="K264" s="12"/>
      <c r="L264" s="166"/>
      <c r="M264" s="171"/>
      <c r="N264" s="172"/>
      <c r="O264" s="172"/>
      <c r="P264" s="173">
        <f>SUM(P265:P315)</f>
        <v>0</v>
      </c>
      <c r="Q264" s="172"/>
      <c r="R264" s="173">
        <f>SUM(R265:R315)</f>
        <v>1077.62693988</v>
      </c>
      <c r="S264" s="172"/>
      <c r="T264" s="174">
        <f>SUM(T265:T315)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7" t="s">
        <v>87</v>
      </c>
      <c r="AT264" s="175" t="s">
        <v>79</v>
      </c>
      <c r="AU264" s="175" t="s">
        <v>87</v>
      </c>
      <c r="AY264" s="167" t="s">
        <v>135</v>
      </c>
      <c r="BK264" s="176">
        <f>SUM(BK265:BK315)</f>
        <v>0</v>
      </c>
    </row>
    <row r="265" s="2" customFormat="1" ht="24.15" customHeight="1">
      <c r="A265" s="38"/>
      <c r="B265" s="179"/>
      <c r="C265" s="180" t="s">
        <v>378</v>
      </c>
      <c r="D265" s="180" t="s">
        <v>138</v>
      </c>
      <c r="E265" s="181" t="s">
        <v>379</v>
      </c>
      <c r="F265" s="182" t="s">
        <v>380</v>
      </c>
      <c r="G265" s="183" t="s">
        <v>243</v>
      </c>
      <c r="H265" s="184">
        <v>430.488</v>
      </c>
      <c r="I265" s="185"/>
      <c r="J265" s="186">
        <f>ROUND(I265*H265,2)</f>
        <v>0</v>
      </c>
      <c r="K265" s="182" t="s">
        <v>1</v>
      </c>
      <c r="L265" s="39"/>
      <c r="M265" s="187" t="s">
        <v>1</v>
      </c>
      <c r="N265" s="188" t="s">
        <v>45</v>
      </c>
      <c r="O265" s="77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134</v>
      </c>
      <c r="AT265" s="191" t="s">
        <v>138</v>
      </c>
      <c r="AU265" s="191" t="s">
        <v>89</v>
      </c>
      <c r="AY265" s="19" t="s">
        <v>135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87</v>
      </c>
      <c r="BK265" s="192">
        <f>ROUND(I265*H265,2)</f>
        <v>0</v>
      </c>
      <c r="BL265" s="19" t="s">
        <v>134</v>
      </c>
      <c r="BM265" s="191" t="s">
        <v>381</v>
      </c>
    </row>
    <row r="266" s="14" customFormat="1">
      <c r="A266" s="14"/>
      <c r="B266" s="209"/>
      <c r="C266" s="14"/>
      <c r="D266" s="193" t="s">
        <v>231</v>
      </c>
      <c r="E266" s="210" t="s">
        <v>1</v>
      </c>
      <c r="F266" s="211" t="s">
        <v>382</v>
      </c>
      <c r="G266" s="14"/>
      <c r="H266" s="212">
        <v>29.16</v>
      </c>
      <c r="I266" s="213"/>
      <c r="J266" s="14"/>
      <c r="K266" s="14"/>
      <c r="L266" s="209"/>
      <c r="M266" s="214"/>
      <c r="N266" s="215"/>
      <c r="O266" s="215"/>
      <c r="P266" s="215"/>
      <c r="Q266" s="215"/>
      <c r="R266" s="215"/>
      <c r="S266" s="215"/>
      <c r="T266" s="21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0" t="s">
        <v>231</v>
      </c>
      <c r="AU266" s="210" t="s">
        <v>89</v>
      </c>
      <c r="AV266" s="14" t="s">
        <v>89</v>
      </c>
      <c r="AW266" s="14" t="s">
        <v>35</v>
      </c>
      <c r="AX266" s="14" t="s">
        <v>80</v>
      </c>
      <c r="AY266" s="210" t="s">
        <v>135</v>
      </c>
    </row>
    <row r="267" s="14" customFormat="1">
      <c r="A267" s="14"/>
      <c r="B267" s="209"/>
      <c r="C267" s="14"/>
      <c r="D267" s="193" t="s">
        <v>231</v>
      </c>
      <c r="E267" s="210" t="s">
        <v>1</v>
      </c>
      <c r="F267" s="211" t="s">
        <v>383</v>
      </c>
      <c r="G267" s="14"/>
      <c r="H267" s="212">
        <v>62.207999999999998</v>
      </c>
      <c r="I267" s="213"/>
      <c r="J267" s="14"/>
      <c r="K267" s="14"/>
      <c r="L267" s="209"/>
      <c r="M267" s="214"/>
      <c r="N267" s="215"/>
      <c r="O267" s="215"/>
      <c r="P267" s="215"/>
      <c r="Q267" s="215"/>
      <c r="R267" s="215"/>
      <c r="S267" s="215"/>
      <c r="T267" s="21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0" t="s">
        <v>231</v>
      </c>
      <c r="AU267" s="210" t="s">
        <v>89</v>
      </c>
      <c r="AV267" s="14" t="s">
        <v>89</v>
      </c>
      <c r="AW267" s="14" t="s">
        <v>35</v>
      </c>
      <c r="AX267" s="14" t="s">
        <v>80</v>
      </c>
      <c r="AY267" s="210" t="s">
        <v>135</v>
      </c>
    </row>
    <row r="268" s="14" customFormat="1">
      <c r="A268" s="14"/>
      <c r="B268" s="209"/>
      <c r="C268" s="14"/>
      <c r="D268" s="193" t="s">
        <v>231</v>
      </c>
      <c r="E268" s="210" t="s">
        <v>1</v>
      </c>
      <c r="F268" s="211" t="s">
        <v>384</v>
      </c>
      <c r="G268" s="14"/>
      <c r="H268" s="212">
        <v>17.280000000000001</v>
      </c>
      <c r="I268" s="213"/>
      <c r="J268" s="14"/>
      <c r="K268" s="14"/>
      <c r="L268" s="209"/>
      <c r="M268" s="214"/>
      <c r="N268" s="215"/>
      <c r="O268" s="215"/>
      <c r="P268" s="215"/>
      <c r="Q268" s="215"/>
      <c r="R268" s="215"/>
      <c r="S268" s="215"/>
      <c r="T268" s="21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0" t="s">
        <v>231</v>
      </c>
      <c r="AU268" s="210" t="s">
        <v>89</v>
      </c>
      <c r="AV268" s="14" t="s">
        <v>89</v>
      </c>
      <c r="AW268" s="14" t="s">
        <v>35</v>
      </c>
      <c r="AX268" s="14" t="s">
        <v>80</v>
      </c>
      <c r="AY268" s="210" t="s">
        <v>135</v>
      </c>
    </row>
    <row r="269" s="14" customFormat="1">
      <c r="A269" s="14"/>
      <c r="B269" s="209"/>
      <c r="C269" s="14"/>
      <c r="D269" s="193" t="s">
        <v>231</v>
      </c>
      <c r="E269" s="210" t="s">
        <v>1</v>
      </c>
      <c r="F269" s="211" t="s">
        <v>385</v>
      </c>
      <c r="G269" s="14"/>
      <c r="H269" s="212">
        <v>19.440000000000001</v>
      </c>
      <c r="I269" s="213"/>
      <c r="J269" s="14"/>
      <c r="K269" s="14"/>
      <c r="L269" s="209"/>
      <c r="M269" s="214"/>
      <c r="N269" s="215"/>
      <c r="O269" s="215"/>
      <c r="P269" s="215"/>
      <c r="Q269" s="215"/>
      <c r="R269" s="215"/>
      <c r="S269" s="215"/>
      <c r="T269" s="21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0" t="s">
        <v>231</v>
      </c>
      <c r="AU269" s="210" t="s">
        <v>89</v>
      </c>
      <c r="AV269" s="14" t="s">
        <v>89</v>
      </c>
      <c r="AW269" s="14" t="s">
        <v>35</v>
      </c>
      <c r="AX269" s="14" t="s">
        <v>80</v>
      </c>
      <c r="AY269" s="210" t="s">
        <v>135</v>
      </c>
    </row>
    <row r="270" s="14" customFormat="1">
      <c r="A270" s="14"/>
      <c r="B270" s="209"/>
      <c r="C270" s="14"/>
      <c r="D270" s="193" t="s">
        <v>231</v>
      </c>
      <c r="E270" s="210" t="s">
        <v>1</v>
      </c>
      <c r="F270" s="211" t="s">
        <v>386</v>
      </c>
      <c r="G270" s="14"/>
      <c r="H270" s="212">
        <v>302.39999999999998</v>
      </c>
      <c r="I270" s="213"/>
      <c r="J270" s="14"/>
      <c r="K270" s="14"/>
      <c r="L270" s="209"/>
      <c r="M270" s="214"/>
      <c r="N270" s="215"/>
      <c r="O270" s="215"/>
      <c r="P270" s="215"/>
      <c r="Q270" s="215"/>
      <c r="R270" s="215"/>
      <c r="S270" s="215"/>
      <c r="T270" s="21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0" t="s">
        <v>231</v>
      </c>
      <c r="AU270" s="210" t="s">
        <v>89</v>
      </c>
      <c r="AV270" s="14" t="s">
        <v>89</v>
      </c>
      <c r="AW270" s="14" t="s">
        <v>35</v>
      </c>
      <c r="AX270" s="14" t="s">
        <v>80</v>
      </c>
      <c r="AY270" s="210" t="s">
        <v>135</v>
      </c>
    </row>
    <row r="271" s="15" customFormat="1">
      <c r="A271" s="15"/>
      <c r="B271" s="217"/>
      <c r="C271" s="15"/>
      <c r="D271" s="193" t="s">
        <v>231</v>
      </c>
      <c r="E271" s="218" t="s">
        <v>1</v>
      </c>
      <c r="F271" s="219" t="s">
        <v>234</v>
      </c>
      <c r="G271" s="15"/>
      <c r="H271" s="220">
        <v>430.488</v>
      </c>
      <c r="I271" s="221"/>
      <c r="J271" s="15"/>
      <c r="K271" s="15"/>
      <c r="L271" s="217"/>
      <c r="M271" s="222"/>
      <c r="N271" s="223"/>
      <c r="O271" s="223"/>
      <c r="P271" s="223"/>
      <c r="Q271" s="223"/>
      <c r="R271" s="223"/>
      <c r="S271" s="223"/>
      <c r="T271" s="22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18" t="s">
        <v>231</v>
      </c>
      <c r="AU271" s="218" t="s">
        <v>89</v>
      </c>
      <c r="AV271" s="15" t="s">
        <v>134</v>
      </c>
      <c r="AW271" s="15" t="s">
        <v>35</v>
      </c>
      <c r="AX271" s="15" t="s">
        <v>87</v>
      </c>
      <c r="AY271" s="218" t="s">
        <v>135</v>
      </c>
    </row>
    <row r="272" s="2" customFormat="1" ht="16.5" customHeight="1">
      <c r="A272" s="38"/>
      <c r="B272" s="179"/>
      <c r="C272" s="227" t="s">
        <v>387</v>
      </c>
      <c r="D272" s="227" t="s">
        <v>334</v>
      </c>
      <c r="E272" s="228" t="s">
        <v>388</v>
      </c>
      <c r="F272" s="229" t="s">
        <v>389</v>
      </c>
      <c r="G272" s="230" t="s">
        <v>243</v>
      </c>
      <c r="H272" s="231">
        <v>430.488</v>
      </c>
      <c r="I272" s="232"/>
      <c r="J272" s="233">
        <f>ROUND(I272*H272,2)</f>
        <v>0</v>
      </c>
      <c r="K272" s="229" t="s">
        <v>1</v>
      </c>
      <c r="L272" s="234"/>
      <c r="M272" s="235" t="s">
        <v>1</v>
      </c>
      <c r="N272" s="236" t="s">
        <v>45</v>
      </c>
      <c r="O272" s="77"/>
      <c r="P272" s="189">
        <f>O272*H272</f>
        <v>0</v>
      </c>
      <c r="Q272" s="189">
        <v>2.3999999999999999</v>
      </c>
      <c r="R272" s="189">
        <f>Q272*H272</f>
        <v>1033.1712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173</v>
      </c>
      <c r="AT272" s="191" t="s">
        <v>334</v>
      </c>
      <c r="AU272" s="191" t="s">
        <v>89</v>
      </c>
      <c r="AY272" s="19" t="s">
        <v>135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87</v>
      </c>
      <c r="BK272" s="192">
        <f>ROUND(I272*H272,2)</f>
        <v>0</v>
      </c>
      <c r="BL272" s="19" t="s">
        <v>134</v>
      </c>
      <c r="BM272" s="191" t="s">
        <v>390</v>
      </c>
    </row>
    <row r="273" s="2" customFormat="1" ht="16.5" customHeight="1">
      <c r="A273" s="38"/>
      <c r="B273" s="179"/>
      <c r="C273" s="227" t="s">
        <v>391</v>
      </c>
      <c r="D273" s="227" t="s">
        <v>334</v>
      </c>
      <c r="E273" s="228" t="s">
        <v>392</v>
      </c>
      <c r="F273" s="229" t="s">
        <v>393</v>
      </c>
      <c r="G273" s="230" t="s">
        <v>141</v>
      </c>
      <c r="H273" s="231">
        <v>1</v>
      </c>
      <c r="I273" s="232"/>
      <c r="J273" s="233">
        <f>ROUND(I273*H273,2)</f>
        <v>0</v>
      </c>
      <c r="K273" s="229" t="s">
        <v>1</v>
      </c>
      <c r="L273" s="234"/>
      <c r="M273" s="235" t="s">
        <v>1</v>
      </c>
      <c r="N273" s="236" t="s">
        <v>45</v>
      </c>
      <c r="O273" s="77"/>
      <c r="P273" s="189">
        <f>O273*H273</f>
        <v>0</v>
      </c>
      <c r="Q273" s="189">
        <v>1.7283999999999999</v>
      </c>
      <c r="R273" s="189">
        <f>Q273*H273</f>
        <v>1.7283999999999999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173</v>
      </c>
      <c r="AT273" s="191" t="s">
        <v>334</v>
      </c>
      <c r="AU273" s="191" t="s">
        <v>89</v>
      </c>
      <c r="AY273" s="19" t="s">
        <v>135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87</v>
      </c>
      <c r="BK273" s="192">
        <f>ROUND(I273*H273,2)</f>
        <v>0</v>
      </c>
      <c r="BL273" s="19" t="s">
        <v>134</v>
      </c>
      <c r="BM273" s="191" t="s">
        <v>394</v>
      </c>
    </row>
    <row r="274" s="2" customFormat="1" ht="21.75" customHeight="1">
      <c r="A274" s="38"/>
      <c r="B274" s="179"/>
      <c r="C274" s="180" t="s">
        <v>395</v>
      </c>
      <c r="D274" s="180" t="s">
        <v>138</v>
      </c>
      <c r="E274" s="181" t="s">
        <v>396</v>
      </c>
      <c r="F274" s="182" t="s">
        <v>397</v>
      </c>
      <c r="G274" s="183" t="s">
        <v>223</v>
      </c>
      <c r="H274" s="184">
        <v>1</v>
      </c>
      <c r="I274" s="185"/>
      <c r="J274" s="186">
        <f>ROUND(I274*H274,2)</f>
        <v>0</v>
      </c>
      <c r="K274" s="182" t="s">
        <v>1</v>
      </c>
      <c r="L274" s="39"/>
      <c r="M274" s="187" t="s">
        <v>1</v>
      </c>
      <c r="N274" s="188" t="s">
        <v>45</v>
      </c>
      <c r="O274" s="77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134</v>
      </c>
      <c r="AT274" s="191" t="s">
        <v>138</v>
      </c>
      <c r="AU274" s="191" t="s">
        <v>89</v>
      </c>
      <c r="AY274" s="19" t="s">
        <v>135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87</v>
      </c>
      <c r="BK274" s="192">
        <f>ROUND(I274*H274,2)</f>
        <v>0</v>
      </c>
      <c r="BL274" s="19" t="s">
        <v>134</v>
      </c>
      <c r="BM274" s="191" t="s">
        <v>398</v>
      </c>
    </row>
    <row r="275" s="2" customFormat="1">
      <c r="A275" s="38"/>
      <c r="B275" s="39"/>
      <c r="C275" s="38"/>
      <c r="D275" s="193" t="s">
        <v>143</v>
      </c>
      <c r="E275" s="38"/>
      <c r="F275" s="194" t="s">
        <v>397</v>
      </c>
      <c r="G275" s="38"/>
      <c r="H275" s="38"/>
      <c r="I275" s="195"/>
      <c r="J275" s="38"/>
      <c r="K275" s="38"/>
      <c r="L275" s="39"/>
      <c r="M275" s="196"/>
      <c r="N275" s="197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143</v>
      </c>
      <c r="AU275" s="19" t="s">
        <v>89</v>
      </c>
    </row>
    <row r="276" s="2" customFormat="1" ht="33" customHeight="1">
      <c r="A276" s="38"/>
      <c r="B276" s="179"/>
      <c r="C276" s="180" t="s">
        <v>399</v>
      </c>
      <c r="D276" s="180" t="s">
        <v>138</v>
      </c>
      <c r="E276" s="181" t="s">
        <v>400</v>
      </c>
      <c r="F276" s="182" t="s">
        <v>401</v>
      </c>
      <c r="G276" s="183" t="s">
        <v>243</v>
      </c>
      <c r="H276" s="184">
        <v>13.926</v>
      </c>
      <c r="I276" s="185"/>
      <c r="J276" s="186">
        <f>ROUND(I276*H276,2)</f>
        <v>0</v>
      </c>
      <c r="K276" s="182" t="s">
        <v>228</v>
      </c>
      <c r="L276" s="39"/>
      <c r="M276" s="187" t="s">
        <v>1</v>
      </c>
      <c r="N276" s="188" t="s">
        <v>45</v>
      </c>
      <c r="O276" s="77"/>
      <c r="P276" s="189">
        <f>O276*H276</f>
        <v>0</v>
      </c>
      <c r="Q276" s="189">
        <v>2.5018699999999998</v>
      </c>
      <c r="R276" s="189">
        <f>Q276*H276</f>
        <v>34.841041619999999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134</v>
      </c>
      <c r="AT276" s="191" t="s">
        <v>138</v>
      </c>
      <c r="AU276" s="191" t="s">
        <v>89</v>
      </c>
      <c r="AY276" s="19" t="s">
        <v>135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87</v>
      </c>
      <c r="BK276" s="192">
        <f>ROUND(I276*H276,2)</f>
        <v>0</v>
      </c>
      <c r="BL276" s="19" t="s">
        <v>134</v>
      </c>
      <c r="BM276" s="191" t="s">
        <v>402</v>
      </c>
    </row>
    <row r="277" s="2" customFormat="1">
      <c r="A277" s="38"/>
      <c r="B277" s="39"/>
      <c r="C277" s="38"/>
      <c r="D277" s="193" t="s">
        <v>143</v>
      </c>
      <c r="E277" s="38"/>
      <c r="F277" s="194" t="s">
        <v>403</v>
      </c>
      <c r="G277" s="38"/>
      <c r="H277" s="38"/>
      <c r="I277" s="195"/>
      <c r="J277" s="38"/>
      <c r="K277" s="38"/>
      <c r="L277" s="39"/>
      <c r="M277" s="196"/>
      <c r="N277" s="197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143</v>
      </c>
      <c r="AU277" s="19" t="s">
        <v>89</v>
      </c>
    </row>
    <row r="278" s="14" customFormat="1">
      <c r="A278" s="14"/>
      <c r="B278" s="209"/>
      <c r="C278" s="14"/>
      <c r="D278" s="193" t="s">
        <v>231</v>
      </c>
      <c r="E278" s="210" t="s">
        <v>1</v>
      </c>
      <c r="F278" s="211" t="s">
        <v>404</v>
      </c>
      <c r="G278" s="14"/>
      <c r="H278" s="212">
        <v>12.66</v>
      </c>
      <c r="I278" s="213"/>
      <c r="J278" s="14"/>
      <c r="K278" s="14"/>
      <c r="L278" s="209"/>
      <c r="M278" s="214"/>
      <c r="N278" s="215"/>
      <c r="O278" s="215"/>
      <c r="P278" s="215"/>
      <c r="Q278" s="215"/>
      <c r="R278" s="215"/>
      <c r="S278" s="215"/>
      <c r="T278" s="21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10" t="s">
        <v>231</v>
      </c>
      <c r="AU278" s="210" t="s">
        <v>89</v>
      </c>
      <c r="AV278" s="14" t="s">
        <v>89</v>
      </c>
      <c r="AW278" s="14" t="s">
        <v>35</v>
      </c>
      <c r="AX278" s="14" t="s">
        <v>80</v>
      </c>
      <c r="AY278" s="210" t="s">
        <v>135</v>
      </c>
    </row>
    <row r="279" s="14" customFormat="1">
      <c r="A279" s="14"/>
      <c r="B279" s="209"/>
      <c r="C279" s="14"/>
      <c r="D279" s="193" t="s">
        <v>231</v>
      </c>
      <c r="E279" s="210" t="s">
        <v>1</v>
      </c>
      <c r="F279" s="211" t="s">
        <v>405</v>
      </c>
      <c r="G279" s="14"/>
      <c r="H279" s="212">
        <v>1.266</v>
      </c>
      <c r="I279" s="213"/>
      <c r="J279" s="14"/>
      <c r="K279" s="14"/>
      <c r="L279" s="209"/>
      <c r="M279" s="214"/>
      <c r="N279" s="215"/>
      <c r="O279" s="215"/>
      <c r="P279" s="215"/>
      <c r="Q279" s="215"/>
      <c r="R279" s="215"/>
      <c r="S279" s="215"/>
      <c r="T279" s="21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0" t="s">
        <v>231</v>
      </c>
      <c r="AU279" s="210" t="s">
        <v>89</v>
      </c>
      <c r="AV279" s="14" t="s">
        <v>89</v>
      </c>
      <c r="AW279" s="14" t="s">
        <v>35</v>
      </c>
      <c r="AX279" s="14" t="s">
        <v>80</v>
      </c>
      <c r="AY279" s="210" t="s">
        <v>135</v>
      </c>
    </row>
    <row r="280" s="15" customFormat="1">
      <c r="A280" s="15"/>
      <c r="B280" s="217"/>
      <c r="C280" s="15"/>
      <c r="D280" s="193" t="s">
        <v>231</v>
      </c>
      <c r="E280" s="218" t="s">
        <v>1</v>
      </c>
      <c r="F280" s="219" t="s">
        <v>234</v>
      </c>
      <c r="G280" s="15"/>
      <c r="H280" s="220">
        <v>13.926</v>
      </c>
      <c r="I280" s="221"/>
      <c r="J280" s="15"/>
      <c r="K280" s="15"/>
      <c r="L280" s="217"/>
      <c r="M280" s="222"/>
      <c r="N280" s="223"/>
      <c r="O280" s="223"/>
      <c r="P280" s="223"/>
      <c r="Q280" s="223"/>
      <c r="R280" s="223"/>
      <c r="S280" s="223"/>
      <c r="T280" s="22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8" t="s">
        <v>231</v>
      </c>
      <c r="AU280" s="218" t="s">
        <v>89</v>
      </c>
      <c r="AV280" s="15" t="s">
        <v>134</v>
      </c>
      <c r="AW280" s="15" t="s">
        <v>35</v>
      </c>
      <c r="AX280" s="15" t="s">
        <v>87</v>
      </c>
      <c r="AY280" s="218" t="s">
        <v>135</v>
      </c>
    </row>
    <row r="281" s="2" customFormat="1" ht="24.15" customHeight="1">
      <c r="A281" s="38"/>
      <c r="B281" s="179"/>
      <c r="C281" s="180" t="s">
        <v>406</v>
      </c>
      <c r="D281" s="180" t="s">
        <v>138</v>
      </c>
      <c r="E281" s="181" t="s">
        <v>407</v>
      </c>
      <c r="F281" s="182" t="s">
        <v>408</v>
      </c>
      <c r="G281" s="183" t="s">
        <v>243</v>
      </c>
      <c r="H281" s="184">
        <v>3.024</v>
      </c>
      <c r="I281" s="185"/>
      <c r="J281" s="186">
        <f>ROUND(I281*H281,2)</f>
        <v>0</v>
      </c>
      <c r="K281" s="182" t="s">
        <v>228</v>
      </c>
      <c r="L281" s="39"/>
      <c r="M281" s="187" t="s">
        <v>1</v>
      </c>
      <c r="N281" s="188" t="s">
        <v>45</v>
      </c>
      <c r="O281" s="77"/>
      <c r="P281" s="189">
        <f>O281*H281</f>
        <v>0</v>
      </c>
      <c r="Q281" s="189">
        <v>2.5018699999999998</v>
      </c>
      <c r="R281" s="189">
        <f>Q281*H281</f>
        <v>7.5656548799999994</v>
      </c>
      <c r="S281" s="189">
        <v>0</v>
      </c>
      <c r="T281" s="19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1" t="s">
        <v>134</v>
      </c>
      <c r="AT281" s="191" t="s">
        <v>138</v>
      </c>
      <c r="AU281" s="191" t="s">
        <v>89</v>
      </c>
      <c r="AY281" s="19" t="s">
        <v>135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87</v>
      </c>
      <c r="BK281" s="192">
        <f>ROUND(I281*H281,2)</f>
        <v>0</v>
      </c>
      <c r="BL281" s="19" t="s">
        <v>134</v>
      </c>
      <c r="BM281" s="191" t="s">
        <v>409</v>
      </c>
    </row>
    <row r="282" s="2" customFormat="1">
      <c r="A282" s="38"/>
      <c r="B282" s="39"/>
      <c r="C282" s="38"/>
      <c r="D282" s="193" t="s">
        <v>143</v>
      </c>
      <c r="E282" s="38"/>
      <c r="F282" s="194" t="s">
        <v>410</v>
      </c>
      <c r="G282" s="38"/>
      <c r="H282" s="38"/>
      <c r="I282" s="195"/>
      <c r="J282" s="38"/>
      <c r="K282" s="38"/>
      <c r="L282" s="39"/>
      <c r="M282" s="196"/>
      <c r="N282" s="197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143</v>
      </c>
      <c r="AU282" s="19" t="s">
        <v>89</v>
      </c>
    </row>
    <row r="283" s="13" customFormat="1">
      <c r="A283" s="13"/>
      <c r="B283" s="202"/>
      <c r="C283" s="13"/>
      <c r="D283" s="193" t="s">
        <v>231</v>
      </c>
      <c r="E283" s="203" t="s">
        <v>1</v>
      </c>
      <c r="F283" s="204" t="s">
        <v>411</v>
      </c>
      <c r="G283" s="13"/>
      <c r="H283" s="203" t="s">
        <v>1</v>
      </c>
      <c r="I283" s="205"/>
      <c r="J283" s="13"/>
      <c r="K283" s="13"/>
      <c r="L283" s="202"/>
      <c r="M283" s="206"/>
      <c r="N283" s="207"/>
      <c r="O283" s="207"/>
      <c r="P283" s="207"/>
      <c r="Q283" s="207"/>
      <c r="R283" s="207"/>
      <c r="S283" s="207"/>
      <c r="T283" s="20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3" t="s">
        <v>231</v>
      </c>
      <c r="AU283" s="203" t="s">
        <v>89</v>
      </c>
      <c r="AV283" s="13" t="s">
        <v>87</v>
      </c>
      <c r="AW283" s="13" t="s">
        <v>35</v>
      </c>
      <c r="AX283" s="13" t="s">
        <v>80</v>
      </c>
      <c r="AY283" s="203" t="s">
        <v>135</v>
      </c>
    </row>
    <row r="284" s="14" customFormat="1">
      <c r="A284" s="14"/>
      <c r="B284" s="209"/>
      <c r="C284" s="14"/>
      <c r="D284" s="193" t="s">
        <v>231</v>
      </c>
      <c r="E284" s="210" t="s">
        <v>1</v>
      </c>
      <c r="F284" s="211" t="s">
        <v>412</v>
      </c>
      <c r="G284" s="14"/>
      <c r="H284" s="212">
        <v>1.728</v>
      </c>
      <c r="I284" s="213"/>
      <c r="J284" s="14"/>
      <c r="K284" s="14"/>
      <c r="L284" s="209"/>
      <c r="M284" s="214"/>
      <c r="N284" s="215"/>
      <c r="O284" s="215"/>
      <c r="P284" s="215"/>
      <c r="Q284" s="215"/>
      <c r="R284" s="215"/>
      <c r="S284" s="215"/>
      <c r="T284" s="21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0" t="s">
        <v>231</v>
      </c>
      <c r="AU284" s="210" t="s">
        <v>89</v>
      </c>
      <c r="AV284" s="14" t="s">
        <v>89</v>
      </c>
      <c r="AW284" s="14" t="s">
        <v>35</v>
      </c>
      <c r="AX284" s="14" t="s">
        <v>80</v>
      </c>
      <c r="AY284" s="210" t="s">
        <v>135</v>
      </c>
    </row>
    <row r="285" s="14" customFormat="1">
      <c r="A285" s="14"/>
      <c r="B285" s="209"/>
      <c r="C285" s="14"/>
      <c r="D285" s="193" t="s">
        <v>231</v>
      </c>
      <c r="E285" s="210" t="s">
        <v>1</v>
      </c>
      <c r="F285" s="211" t="s">
        <v>413</v>
      </c>
      <c r="G285" s="14"/>
      <c r="H285" s="212">
        <v>1.296</v>
      </c>
      <c r="I285" s="213"/>
      <c r="J285" s="14"/>
      <c r="K285" s="14"/>
      <c r="L285" s="209"/>
      <c r="M285" s="214"/>
      <c r="N285" s="215"/>
      <c r="O285" s="215"/>
      <c r="P285" s="215"/>
      <c r="Q285" s="215"/>
      <c r="R285" s="215"/>
      <c r="S285" s="215"/>
      <c r="T285" s="21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0" t="s">
        <v>231</v>
      </c>
      <c r="AU285" s="210" t="s">
        <v>89</v>
      </c>
      <c r="AV285" s="14" t="s">
        <v>89</v>
      </c>
      <c r="AW285" s="14" t="s">
        <v>35</v>
      </c>
      <c r="AX285" s="14" t="s">
        <v>80</v>
      </c>
      <c r="AY285" s="210" t="s">
        <v>135</v>
      </c>
    </row>
    <row r="286" s="15" customFormat="1">
      <c r="A286" s="15"/>
      <c r="B286" s="217"/>
      <c r="C286" s="15"/>
      <c r="D286" s="193" t="s">
        <v>231</v>
      </c>
      <c r="E286" s="218" t="s">
        <v>1</v>
      </c>
      <c r="F286" s="219" t="s">
        <v>234</v>
      </c>
      <c r="G286" s="15"/>
      <c r="H286" s="220">
        <v>3.024</v>
      </c>
      <c r="I286" s="221"/>
      <c r="J286" s="15"/>
      <c r="K286" s="15"/>
      <c r="L286" s="217"/>
      <c r="M286" s="222"/>
      <c r="N286" s="223"/>
      <c r="O286" s="223"/>
      <c r="P286" s="223"/>
      <c r="Q286" s="223"/>
      <c r="R286" s="223"/>
      <c r="S286" s="223"/>
      <c r="T286" s="22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8" t="s">
        <v>231</v>
      </c>
      <c r="AU286" s="218" t="s">
        <v>89</v>
      </c>
      <c r="AV286" s="15" t="s">
        <v>134</v>
      </c>
      <c r="AW286" s="15" t="s">
        <v>35</v>
      </c>
      <c r="AX286" s="15" t="s">
        <v>87</v>
      </c>
      <c r="AY286" s="218" t="s">
        <v>135</v>
      </c>
    </row>
    <row r="287" s="2" customFormat="1" ht="24.15" customHeight="1">
      <c r="A287" s="38"/>
      <c r="B287" s="179"/>
      <c r="C287" s="180" t="s">
        <v>414</v>
      </c>
      <c r="D287" s="180" t="s">
        <v>138</v>
      </c>
      <c r="E287" s="181" t="s">
        <v>415</v>
      </c>
      <c r="F287" s="182" t="s">
        <v>416</v>
      </c>
      <c r="G287" s="183" t="s">
        <v>227</v>
      </c>
      <c r="H287" s="184">
        <v>17.280000000000001</v>
      </c>
      <c r="I287" s="185"/>
      <c r="J287" s="186">
        <f>ROUND(I287*H287,2)</f>
        <v>0</v>
      </c>
      <c r="K287" s="182" t="s">
        <v>228</v>
      </c>
      <c r="L287" s="39"/>
      <c r="M287" s="187" t="s">
        <v>1</v>
      </c>
      <c r="N287" s="188" t="s">
        <v>45</v>
      </c>
      <c r="O287" s="77"/>
      <c r="P287" s="189">
        <f>O287*H287</f>
        <v>0</v>
      </c>
      <c r="Q287" s="189">
        <v>0.0023700000000000001</v>
      </c>
      <c r="R287" s="189">
        <f>Q287*H287</f>
        <v>0.040953600000000007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134</v>
      </c>
      <c r="AT287" s="191" t="s">
        <v>138</v>
      </c>
      <c r="AU287" s="191" t="s">
        <v>89</v>
      </c>
      <c r="AY287" s="19" t="s">
        <v>135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87</v>
      </c>
      <c r="BK287" s="192">
        <f>ROUND(I287*H287,2)</f>
        <v>0</v>
      </c>
      <c r="BL287" s="19" t="s">
        <v>134</v>
      </c>
      <c r="BM287" s="191" t="s">
        <v>417</v>
      </c>
    </row>
    <row r="288" s="2" customFormat="1">
      <c r="A288" s="38"/>
      <c r="B288" s="39"/>
      <c r="C288" s="38"/>
      <c r="D288" s="193" t="s">
        <v>143</v>
      </c>
      <c r="E288" s="38"/>
      <c r="F288" s="194" t="s">
        <v>418</v>
      </c>
      <c r="G288" s="38"/>
      <c r="H288" s="38"/>
      <c r="I288" s="195"/>
      <c r="J288" s="38"/>
      <c r="K288" s="38"/>
      <c r="L288" s="39"/>
      <c r="M288" s="196"/>
      <c r="N288" s="197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143</v>
      </c>
      <c r="AU288" s="19" t="s">
        <v>89</v>
      </c>
    </row>
    <row r="289" s="13" customFormat="1">
      <c r="A289" s="13"/>
      <c r="B289" s="202"/>
      <c r="C289" s="13"/>
      <c r="D289" s="193" t="s">
        <v>231</v>
      </c>
      <c r="E289" s="203" t="s">
        <v>1</v>
      </c>
      <c r="F289" s="204" t="s">
        <v>411</v>
      </c>
      <c r="G289" s="13"/>
      <c r="H289" s="203" t="s">
        <v>1</v>
      </c>
      <c r="I289" s="205"/>
      <c r="J289" s="13"/>
      <c r="K289" s="13"/>
      <c r="L289" s="202"/>
      <c r="M289" s="206"/>
      <c r="N289" s="207"/>
      <c r="O289" s="207"/>
      <c r="P289" s="207"/>
      <c r="Q289" s="207"/>
      <c r="R289" s="207"/>
      <c r="S289" s="207"/>
      <c r="T289" s="20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3" t="s">
        <v>231</v>
      </c>
      <c r="AU289" s="203" t="s">
        <v>89</v>
      </c>
      <c r="AV289" s="13" t="s">
        <v>87</v>
      </c>
      <c r="AW289" s="13" t="s">
        <v>35</v>
      </c>
      <c r="AX289" s="13" t="s">
        <v>80</v>
      </c>
      <c r="AY289" s="203" t="s">
        <v>135</v>
      </c>
    </row>
    <row r="290" s="14" customFormat="1">
      <c r="A290" s="14"/>
      <c r="B290" s="209"/>
      <c r="C290" s="14"/>
      <c r="D290" s="193" t="s">
        <v>231</v>
      </c>
      <c r="E290" s="210" t="s">
        <v>1</v>
      </c>
      <c r="F290" s="211" t="s">
        <v>419</v>
      </c>
      <c r="G290" s="14"/>
      <c r="H290" s="212">
        <v>10.800000000000001</v>
      </c>
      <c r="I290" s="213"/>
      <c r="J290" s="14"/>
      <c r="K290" s="14"/>
      <c r="L290" s="209"/>
      <c r="M290" s="214"/>
      <c r="N290" s="215"/>
      <c r="O290" s="215"/>
      <c r="P290" s="215"/>
      <c r="Q290" s="215"/>
      <c r="R290" s="215"/>
      <c r="S290" s="215"/>
      <c r="T290" s="21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0" t="s">
        <v>231</v>
      </c>
      <c r="AU290" s="210" t="s">
        <v>89</v>
      </c>
      <c r="AV290" s="14" t="s">
        <v>89</v>
      </c>
      <c r="AW290" s="14" t="s">
        <v>35</v>
      </c>
      <c r="AX290" s="14" t="s">
        <v>80</v>
      </c>
      <c r="AY290" s="210" t="s">
        <v>135</v>
      </c>
    </row>
    <row r="291" s="14" customFormat="1">
      <c r="A291" s="14"/>
      <c r="B291" s="209"/>
      <c r="C291" s="14"/>
      <c r="D291" s="193" t="s">
        <v>231</v>
      </c>
      <c r="E291" s="210" t="s">
        <v>1</v>
      </c>
      <c r="F291" s="211" t="s">
        <v>420</v>
      </c>
      <c r="G291" s="14"/>
      <c r="H291" s="212">
        <v>6.4800000000000004</v>
      </c>
      <c r="I291" s="213"/>
      <c r="J291" s="14"/>
      <c r="K291" s="14"/>
      <c r="L291" s="209"/>
      <c r="M291" s="214"/>
      <c r="N291" s="215"/>
      <c r="O291" s="215"/>
      <c r="P291" s="215"/>
      <c r="Q291" s="215"/>
      <c r="R291" s="215"/>
      <c r="S291" s="215"/>
      <c r="T291" s="21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10" t="s">
        <v>231</v>
      </c>
      <c r="AU291" s="210" t="s">
        <v>89</v>
      </c>
      <c r="AV291" s="14" t="s">
        <v>89</v>
      </c>
      <c r="AW291" s="14" t="s">
        <v>35</v>
      </c>
      <c r="AX291" s="14" t="s">
        <v>80</v>
      </c>
      <c r="AY291" s="210" t="s">
        <v>135</v>
      </c>
    </row>
    <row r="292" s="15" customFormat="1">
      <c r="A292" s="15"/>
      <c r="B292" s="217"/>
      <c r="C292" s="15"/>
      <c r="D292" s="193" t="s">
        <v>231</v>
      </c>
      <c r="E292" s="218" t="s">
        <v>1</v>
      </c>
      <c r="F292" s="219" t="s">
        <v>234</v>
      </c>
      <c r="G292" s="15"/>
      <c r="H292" s="220">
        <v>17.280000000000001</v>
      </c>
      <c r="I292" s="221"/>
      <c r="J292" s="15"/>
      <c r="K292" s="15"/>
      <c r="L292" s="217"/>
      <c r="M292" s="222"/>
      <c r="N292" s="223"/>
      <c r="O292" s="223"/>
      <c r="P292" s="223"/>
      <c r="Q292" s="223"/>
      <c r="R292" s="223"/>
      <c r="S292" s="223"/>
      <c r="T292" s="22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18" t="s">
        <v>231</v>
      </c>
      <c r="AU292" s="218" t="s">
        <v>89</v>
      </c>
      <c r="AV292" s="15" t="s">
        <v>134</v>
      </c>
      <c r="AW292" s="15" t="s">
        <v>35</v>
      </c>
      <c r="AX292" s="15" t="s">
        <v>87</v>
      </c>
      <c r="AY292" s="218" t="s">
        <v>135</v>
      </c>
    </row>
    <row r="293" s="2" customFormat="1" ht="24.15" customHeight="1">
      <c r="A293" s="38"/>
      <c r="B293" s="179"/>
      <c r="C293" s="180" t="s">
        <v>421</v>
      </c>
      <c r="D293" s="180" t="s">
        <v>138</v>
      </c>
      <c r="E293" s="181" t="s">
        <v>422</v>
      </c>
      <c r="F293" s="182" t="s">
        <v>423</v>
      </c>
      <c r="G293" s="183" t="s">
        <v>227</v>
      </c>
      <c r="H293" s="184">
        <v>17.280000000000001</v>
      </c>
      <c r="I293" s="185"/>
      <c r="J293" s="186">
        <f>ROUND(I293*H293,2)</f>
        <v>0</v>
      </c>
      <c r="K293" s="182" t="s">
        <v>228</v>
      </c>
      <c r="L293" s="39"/>
      <c r="M293" s="187" t="s">
        <v>1</v>
      </c>
      <c r="N293" s="188" t="s">
        <v>45</v>
      </c>
      <c r="O293" s="77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134</v>
      </c>
      <c r="AT293" s="191" t="s">
        <v>138</v>
      </c>
      <c r="AU293" s="191" t="s">
        <v>89</v>
      </c>
      <c r="AY293" s="19" t="s">
        <v>135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87</v>
      </c>
      <c r="BK293" s="192">
        <f>ROUND(I293*H293,2)</f>
        <v>0</v>
      </c>
      <c r="BL293" s="19" t="s">
        <v>134</v>
      </c>
      <c r="BM293" s="191" t="s">
        <v>424</v>
      </c>
    </row>
    <row r="294" s="2" customFormat="1">
      <c r="A294" s="38"/>
      <c r="B294" s="39"/>
      <c r="C294" s="38"/>
      <c r="D294" s="193" t="s">
        <v>143</v>
      </c>
      <c r="E294" s="38"/>
      <c r="F294" s="194" t="s">
        <v>425</v>
      </c>
      <c r="G294" s="38"/>
      <c r="H294" s="38"/>
      <c r="I294" s="195"/>
      <c r="J294" s="38"/>
      <c r="K294" s="38"/>
      <c r="L294" s="39"/>
      <c r="M294" s="196"/>
      <c r="N294" s="197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143</v>
      </c>
      <c r="AU294" s="19" t="s">
        <v>89</v>
      </c>
    </row>
    <row r="295" s="2" customFormat="1" ht="16.5" customHeight="1">
      <c r="A295" s="38"/>
      <c r="B295" s="179"/>
      <c r="C295" s="180" t="s">
        <v>426</v>
      </c>
      <c r="D295" s="180" t="s">
        <v>138</v>
      </c>
      <c r="E295" s="181" t="s">
        <v>427</v>
      </c>
      <c r="F295" s="182" t="s">
        <v>428</v>
      </c>
      <c r="G295" s="183" t="s">
        <v>342</v>
      </c>
      <c r="H295" s="184">
        <v>15.6</v>
      </c>
      <c r="I295" s="185"/>
      <c r="J295" s="186">
        <f>ROUND(I295*H295,2)</f>
        <v>0</v>
      </c>
      <c r="K295" s="182" t="s">
        <v>1</v>
      </c>
      <c r="L295" s="39"/>
      <c r="M295" s="187" t="s">
        <v>1</v>
      </c>
      <c r="N295" s="188" t="s">
        <v>45</v>
      </c>
      <c r="O295" s="77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1" t="s">
        <v>134</v>
      </c>
      <c r="AT295" s="191" t="s">
        <v>138</v>
      </c>
      <c r="AU295" s="191" t="s">
        <v>89</v>
      </c>
      <c r="AY295" s="19" t="s">
        <v>135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87</v>
      </c>
      <c r="BK295" s="192">
        <f>ROUND(I295*H295,2)</f>
        <v>0</v>
      </c>
      <c r="BL295" s="19" t="s">
        <v>134</v>
      </c>
      <c r="BM295" s="191" t="s">
        <v>429</v>
      </c>
    </row>
    <row r="296" s="13" customFormat="1">
      <c r="A296" s="13"/>
      <c r="B296" s="202"/>
      <c r="C296" s="13"/>
      <c r="D296" s="193" t="s">
        <v>231</v>
      </c>
      <c r="E296" s="203" t="s">
        <v>1</v>
      </c>
      <c r="F296" s="204" t="s">
        <v>411</v>
      </c>
      <c r="G296" s="13"/>
      <c r="H296" s="203" t="s">
        <v>1</v>
      </c>
      <c r="I296" s="205"/>
      <c r="J296" s="13"/>
      <c r="K296" s="13"/>
      <c r="L296" s="202"/>
      <c r="M296" s="206"/>
      <c r="N296" s="207"/>
      <c r="O296" s="207"/>
      <c r="P296" s="207"/>
      <c r="Q296" s="207"/>
      <c r="R296" s="207"/>
      <c r="S296" s="207"/>
      <c r="T296" s="20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3" t="s">
        <v>231</v>
      </c>
      <c r="AU296" s="203" t="s">
        <v>89</v>
      </c>
      <c r="AV296" s="13" t="s">
        <v>87</v>
      </c>
      <c r="AW296" s="13" t="s">
        <v>35</v>
      </c>
      <c r="AX296" s="13" t="s">
        <v>80</v>
      </c>
      <c r="AY296" s="203" t="s">
        <v>135</v>
      </c>
    </row>
    <row r="297" s="13" customFormat="1">
      <c r="A297" s="13"/>
      <c r="B297" s="202"/>
      <c r="C297" s="13"/>
      <c r="D297" s="193" t="s">
        <v>231</v>
      </c>
      <c r="E297" s="203" t="s">
        <v>1</v>
      </c>
      <c r="F297" s="204" t="s">
        <v>430</v>
      </c>
      <c r="G297" s="13"/>
      <c r="H297" s="203" t="s">
        <v>1</v>
      </c>
      <c r="I297" s="205"/>
      <c r="J297" s="13"/>
      <c r="K297" s="13"/>
      <c r="L297" s="202"/>
      <c r="M297" s="206"/>
      <c r="N297" s="207"/>
      <c r="O297" s="207"/>
      <c r="P297" s="207"/>
      <c r="Q297" s="207"/>
      <c r="R297" s="207"/>
      <c r="S297" s="207"/>
      <c r="T297" s="20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03" t="s">
        <v>231</v>
      </c>
      <c r="AU297" s="203" t="s">
        <v>89</v>
      </c>
      <c r="AV297" s="13" t="s">
        <v>87</v>
      </c>
      <c r="AW297" s="13" t="s">
        <v>35</v>
      </c>
      <c r="AX297" s="13" t="s">
        <v>80</v>
      </c>
      <c r="AY297" s="203" t="s">
        <v>135</v>
      </c>
    </row>
    <row r="298" s="14" customFormat="1">
      <c r="A298" s="14"/>
      <c r="B298" s="209"/>
      <c r="C298" s="14"/>
      <c r="D298" s="193" t="s">
        <v>231</v>
      </c>
      <c r="E298" s="210" t="s">
        <v>1</v>
      </c>
      <c r="F298" s="211" t="s">
        <v>431</v>
      </c>
      <c r="G298" s="14"/>
      <c r="H298" s="212">
        <v>10.800000000000001</v>
      </c>
      <c r="I298" s="213"/>
      <c r="J298" s="14"/>
      <c r="K298" s="14"/>
      <c r="L298" s="209"/>
      <c r="M298" s="214"/>
      <c r="N298" s="215"/>
      <c r="O298" s="215"/>
      <c r="P298" s="215"/>
      <c r="Q298" s="215"/>
      <c r="R298" s="215"/>
      <c r="S298" s="215"/>
      <c r="T298" s="21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10" t="s">
        <v>231</v>
      </c>
      <c r="AU298" s="210" t="s">
        <v>89</v>
      </c>
      <c r="AV298" s="14" t="s">
        <v>89</v>
      </c>
      <c r="AW298" s="14" t="s">
        <v>35</v>
      </c>
      <c r="AX298" s="14" t="s">
        <v>80</v>
      </c>
      <c r="AY298" s="210" t="s">
        <v>135</v>
      </c>
    </row>
    <row r="299" s="13" customFormat="1">
      <c r="A299" s="13"/>
      <c r="B299" s="202"/>
      <c r="C299" s="13"/>
      <c r="D299" s="193" t="s">
        <v>231</v>
      </c>
      <c r="E299" s="203" t="s">
        <v>1</v>
      </c>
      <c r="F299" s="204" t="s">
        <v>432</v>
      </c>
      <c r="G299" s="13"/>
      <c r="H299" s="203" t="s">
        <v>1</v>
      </c>
      <c r="I299" s="205"/>
      <c r="J299" s="13"/>
      <c r="K299" s="13"/>
      <c r="L299" s="202"/>
      <c r="M299" s="206"/>
      <c r="N299" s="207"/>
      <c r="O299" s="207"/>
      <c r="P299" s="207"/>
      <c r="Q299" s="207"/>
      <c r="R299" s="207"/>
      <c r="S299" s="207"/>
      <c r="T299" s="20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3" t="s">
        <v>231</v>
      </c>
      <c r="AU299" s="203" t="s">
        <v>89</v>
      </c>
      <c r="AV299" s="13" t="s">
        <v>87</v>
      </c>
      <c r="AW299" s="13" t="s">
        <v>35</v>
      </c>
      <c r="AX299" s="13" t="s">
        <v>80</v>
      </c>
      <c r="AY299" s="203" t="s">
        <v>135</v>
      </c>
    </row>
    <row r="300" s="14" customFormat="1">
      <c r="A300" s="14"/>
      <c r="B300" s="209"/>
      <c r="C300" s="14"/>
      <c r="D300" s="193" t="s">
        <v>231</v>
      </c>
      <c r="E300" s="210" t="s">
        <v>1</v>
      </c>
      <c r="F300" s="211" t="s">
        <v>433</v>
      </c>
      <c r="G300" s="14"/>
      <c r="H300" s="212">
        <v>4.7999999999999998</v>
      </c>
      <c r="I300" s="213"/>
      <c r="J300" s="14"/>
      <c r="K300" s="14"/>
      <c r="L300" s="209"/>
      <c r="M300" s="214"/>
      <c r="N300" s="215"/>
      <c r="O300" s="215"/>
      <c r="P300" s="215"/>
      <c r="Q300" s="215"/>
      <c r="R300" s="215"/>
      <c r="S300" s="215"/>
      <c r="T300" s="21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10" t="s">
        <v>231</v>
      </c>
      <c r="AU300" s="210" t="s">
        <v>89</v>
      </c>
      <c r="AV300" s="14" t="s">
        <v>89</v>
      </c>
      <c r="AW300" s="14" t="s">
        <v>35</v>
      </c>
      <c r="AX300" s="14" t="s">
        <v>80</v>
      </c>
      <c r="AY300" s="210" t="s">
        <v>135</v>
      </c>
    </row>
    <row r="301" s="15" customFormat="1">
      <c r="A301" s="15"/>
      <c r="B301" s="217"/>
      <c r="C301" s="15"/>
      <c r="D301" s="193" t="s">
        <v>231</v>
      </c>
      <c r="E301" s="218" t="s">
        <v>1</v>
      </c>
      <c r="F301" s="219" t="s">
        <v>234</v>
      </c>
      <c r="G301" s="15"/>
      <c r="H301" s="220">
        <v>15.600000000000001</v>
      </c>
      <c r="I301" s="221"/>
      <c r="J301" s="15"/>
      <c r="K301" s="15"/>
      <c r="L301" s="217"/>
      <c r="M301" s="222"/>
      <c r="N301" s="223"/>
      <c r="O301" s="223"/>
      <c r="P301" s="223"/>
      <c r="Q301" s="223"/>
      <c r="R301" s="223"/>
      <c r="S301" s="223"/>
      <c r="T301" s="22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8" t="s">
        <v>231</v>
      </c>
      <c r="AU301" s="218" t="s">
        <v>89</v>
      </c>
      <c r="AV301" s="15" t="s">
        <v>134</v>
      </c>
      <c r="AW301" s="15" t="s">
        <v>35</v>
      </c>
      <c r="AX301" s="15" t="s">
        <v>87</v>
      </c>
      <c r="AY301" s="218" t="s">
        <v>135</v>
      </c>
    </row>
    <row r="302" s="2" customFormat="1" ht="24.15" customHeight="1">
      <c r="A302" s="38"/>
      <c r="B302" s="179"/>
      <c r="C302" s="180" t="s">
        <v>434</v>
      </c>
      <c r="D302" s="180" t="s">
        <v>138</v>
      </c>
      <c r="E302" s="181" t="s">
        <v>435</v>
      </c>
      <c r="F302" s="182" t="s">
        <v>436</v>
      </c>
      <c r="G302" s="183" t="s">
        <v>437</v>
      </c>
      <c r="H302" s="184">
        <v>0.068000000000000005</v>
      </c>
      <c r="I302" s="185"/>
      <c r="J302" s="186">
        <f>ROUND(I302*H302,2)</f>
        <v>0</v>
      </c>
      <c r="K302" s="182" t="s">
        <v>228</v>
      </c>
      <c r="L302" s="39"/>
      <c r="M302" s="187" t="s">
        <v>1</v>
      </c>
      <c r="N302" s="188" t="s">
        <v>45</v>
      </c>
      <c r="O302" s="77"/>
      <c r="P302" s="189">
        <f>O302*H302</f>
        <v>0</v>
      </c>
      <c r="Q302" s="189">
        <v>1.04359</v>
      </c>
      <c r="R302" s="189">
        <f>Q302*H302</f>
        <v>0.070964120000000006</v>
      </c>
      <c r="S302" s="189">
        <v>0</v>
      </c>
      <c r="T302" s="19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1" t="s">
        <v>134</v>
      </c>
      <c r="AT302" s="191" t="s">
        <v>138</v>
      </c>
      <c r="AU302" s="191" t="s">
        <v>89</v>
      </c>
      <c r="AY302" s="19" t="s">
        <v>135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87</v>
      </c>
      <c r="BK302" s="192">
        <f>ROUND(I302*H302,2)</f>
        <v>0</v>
      </c>
      <c r="BL302" s="19" t="s">
        <v>134</v>
      </c>
      <c r="BM302" s="191" t="s">
        <v>438</v>
      </c>
    </row>
    <row r="303" s="2" customFormat="1">
      <c r="A303" s="38"/>
      <c r="B303" s="39"/>
      <c r="C303" s="38"/>
      <c r="D303" s="193" t="s">
        <v>143</v>
      </c>
      <c r="E303" s="38"/>
      <c r="F303" s="194" t="s">
        <v>439</v>
      </c>
      <c r="G303" s="38"/>
      <c r="H303" s="38"/>
      <c r="I303" s="195"/>
      <c r="J303" s="38"/>
      <c r="K303" s="38"/>
      <c r="L303" s="39"/>
      <c r="M303" s="196"/>
      <c r="N303" s="197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143</v>
      </c>
      <c r="AU303" s="19" t="s">
        <v>89</v>
      </c>
    </row>
    <row r="304" s="13" customFormat="1">
      <c r="A304" s="13"/>
      <c r="B304" s="202"/>
      <c r="C304" s="13"/>
      <c r="D304" s="193" t="s">
        <v>231</v>
      </c>
      <c r="E304" s="203" t="s">
        <v>1</v>
      </c>
      <c r="F304" s="204" t="s">
        <v>411</v>
      </c>
      <c r="G304" s="13"/>
      <c r="H304" s="203" t="s">
        <v>1</v>
      </c>
      <c r="I304" s="205"/>
      <c r="J304" s="13"/>
      <c r="K304" s="13"/>
      <c r="L304" s="202"/>
      <c r="M304" s="206"/>
      <c r="N304" s="207"/>
      <c r="O304" s="207"/>
      <c r="P304" s="207"/>
      <c r="Q304" s="207"/>
      <c r="R304" s="207"/>
      <c r="S304" s="207"/>
      <c r="T304" s="20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3" t="s">
        <v>231</v>
      </c>
      <c r="AU304" s="203" t="s">
        <v>89</v>
      </c>
      <c r="AV304" s="13" t="s">
        <v>87</v>
      </c>
      <c r="AW304" s="13" t="s">
        <v>35</v>
      </c>
      <c r="AX304" s="13" t="s">
        <v>80</v>
      </c>
      <c r="AY304" s="203" t="s">
        <v>135</v>
      </c>
    </row>
    <row r="305" s="13" customFormat="1">
      <c r="A305" s="13"/>
      <c r="B305" s="202"/>
      <c r="C305" s="13"/>
      <c r="D305" s="193" t="s">
        <v>231</v>
      </c>
      <c r="E305" s="203" t="s">
        <v>1</v>
      </c>
      <c r="F305" s="204" t="s">
        <v>440</v>
      </c>
      <c r="G305" s="13"/>
      <c r="H305" s="203" t="s">
        <v>1</v>
      </c>
      <c r="I305" s="205"/>
      <c r="J305" s="13"/>
      <c r="K305" s="13"/>
      <c r="L305" s="202"/>
      <c r="M305" s="206"/>
      <c r="N305" s="207"/>
      <c r="O305" s="207"/>
      <c r="P305" s="207"/>
      <c r="Q305" s="207"/>
      <c r="R305" s="207"/>
      <c r="S305" s="207"/>
      <c r="T305" s="20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3" t="s">
        <v>231</v>
      </c>
      <c r="AU305" s="203" t="s">
        <v>89</v>
      </c>
      <c r="AV305" s="13" t="s">
        <v>87</v>
      </c>
      <c r="AW305" s="13" t="s">
        <v>35</v>
      </c>
      <c r="AX305" s="13" t="s">
        <v>80</v>
      </c>
      <c r="AY305" s="203" t="s">
        <v>135</v>
      </c>
    </row>
    <row r="306" s="14" customFormat="1">
      <c r="A306" s="14"/>
      <c r="B306" s="209"/>
      <c r="C306" s="14"/>
      <c r="D306" s="193" t="s">
        <v>231</v>
      </c>
      <c r="E306" s="210" t="s">
        <v>1</v>
      </c>
      <c r="F306" s="211" t="s">
        <v>441</v>
      </c>
      <c r="G306" s="14"/>
      <c r="H306" s="212">
        <v>0.034000000000000002</v>
      </c>
      <c r="I306" s="213"/>
      <c r="J306" s="14"/>
      <c r="K306" s="14"/>
      <c r="L306" s="209"/>
      <c r="M306" s="214"/>
      <c r="N306" s="215"/>
      <c r="O306" s="215"/>
      <c r="P306" s="215"/>
      <c r="Q306" s="215"/>
      <c r="R306" s="215"/>
      <c r="S306" s="215"/>
      <c r="T306" s="21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10" t="s">
        <v>231</v>
      </c>
      <c r="AU306" s="210" t="s">
        <v>89</v>
      </c>
      <c r="AV306" s="14" t="s">
        <v>89</v>
      </c>
      <c r="AW306" s="14" t="s">
        <v>35</v>
      </c>
      <c r="AX306" s="14" t="s">
        <v>80</v>
      </c>
      <c r="AY306" s="210" t="s">
        <v>135</v>
      </c>
    </row>
    <row r="307" s="14" customFormat="1">
      <c r="A307" s="14"/>
      <c r="B307" s="209"/>
      <c r="C307" s="14"/>
      <c r="D307" s="193" t="s">
        <v>231</v>
      </c>
      <c r="E307" s="210" t="s">
        <v>1</v>
      </c>
      <c r="F307" s="211" t="s">
        <v>442</v>
      </c>
      <c r="G307" s="14"/>
      <c r="H307" s="212">
        <v>0.034000000000000002</v>
      </c>
      <c r="I307" s="213"/>
      <c r="J307" s="14"/>
      <c r="K307" s="14"/>
      <c r="L307" s="209"/>
      <c r="M307" s="214"/>
      <c r="N307" s="215"/>
      <c r="O307" s="215"/>
      <c r="P307" s="215"/>
      <c r="Q307" s="215"/>
      <c r="R307" s="215"/>
      <c r="S307" s="215"/>
      <c r="T307" s="21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0" t="s">
        <v>231</v>
      </c>
      <c r="AU307" s="210" t="s">
        <v>89</v>
      </c>
      <c r="AV307" s="14" t="s">
        <v>89</v>
      </c>
      <c r="AW307" s="14" t="s">
        <v>35</v>
      </c>
      <c r="AX307" s="14" t="s">
        <v>80</v>
      </c>
      <c r="AY307" s="210" t="s">
        <v>135</v>
      </c>
    </row>
    <row r="308" s="15" customFormat="1">
      <c r="A308" s="15"/>
      <c r="B308" s="217"/>
      <c r="C308" s="15"/>
      <c r="D308" s="193" t="s">
        <v>231</v>
      </c>
      <c r="E308" s="218" t="s">
        <v>1</v>
      </c>
      <c r="F308" s="219" t="s">
        <v>234</v>
      </c>
      <c r="G308" s="15"/>
      <c r="H308" s="220">
        <v>0.068000000000000005</v>
      </c>
      <c r="I308" s="221"/>
      <c r="J308" s="15"/>
      <c r="K308" s="15"/>
      <c r="L308" s="217"/>
      <c r="M308" s="222"/>
      <c r="N308" s="223"/>
      <c r="O308" s="223"/>
      <c r="P308" s="223"/>
      <c r="Q308" s="223"/>
      <c r="R308" s="223"/>
      <c r="S308" s="223"/>
      <c r="T308" s="22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18" t="s">
        <v>231</v>
      </c>
      <c r="AU308" s="218" t="s">
        <v>89</v>
      </c>
      <c r="AV308" s="15" t="s">
        <v>134</v>
      </c>
      <c r="AW308" s="15" t="s">
        <v>35</v>
      </c>
      <c r="AX308" s="15" t="s">
        <v>87</v>
      </c>
      <c r="AY308" s="218" t="s">
        <v>135</v>
      </c>
    </row>
    <row r="309" s="2" customFormat="1" ht="24.15" customHeight="1">
      <c r="A309" s="38"/>
      <c r="B309" s="179"/>
      <c r="C309" s="180" t="s">
        <v>443</v>
      </c>
      <c r="D309" s="180" t="s">
        <v>138</v>
      </c>
      <c r="E309" s="181" t="s">
        <v>444</v>
      </c>
      <c r="F309" s="182" t="s">
        <v>445</v>
      </c>
      <c r="G309" s="183" t="s">
        <v>437</v>
      </c>
      <c r="H309" s="184">
        <v>0.19800000000000001</v>
      </c>
      <c r="I309" s="185"/>
      <c r="J309" s="186">
        <f>ROUND(I309*H309,2)</f>
        <v>0</v>
      </c>
      <c r="K309" s="182" t="s">
        <v>228</v>
      </c>
      <c r="L309" s="39"/>
      <c r="M309" s="187" t="s">
        <v>1</v>
      </c>
      <c r="N309" s="188" t="s">
        <v>45</v>
      </c>
      <c r="O309" s="77"/>
      <c r="P309" s="189">
        <f>O309*H309</f>
        <v>0</v>
      </c>
      <c r="Q309" s="189">
        <v>1.0541700000000001</v>
      </c>
      <c r="R309" s="189">
        <f>Q309*H309</f>
        <v>0.20872566000000001</v>
      </c>
      <c r="S309" s="189">
        <v>0</v>
      </c>
      <c r="T309" s="19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1" t="s">
        <v>134</v>
      </c>
      <c r="AT309" s="191" t="s">
        <v>138</v>
      </c>
      <c r="AU309" s="191" t="s">
        <v>89</v>
      </c>
      <c r="AY309" s="19" t="s">
        <v>135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87</v>
      </c>
      <c r="BK309" s="192">
        <f>ROUND(I309*H309,2)</f>
        <v>0</v>
      </c>
      <c r="BL309" s="19" t="s">
        <v>134</v>
      </c>
      <c r="BM309" s="191" t="s">
        <v>446</v>
      </c>
    </row>
    <row r="310" s="2" customFormat="1">
      <c r="A310" s="38"/>
      <c r="B310" s="39"/>
      <c r="C310" s="38"/>
      <c r="D310" s="193" t="s">
        <v>143</v>
      </c>
      <c r="E310" s="38"/>
      <c r="F310" s="194" t="s">
        <v>447</v>
      </c>
      <c r="G310" s="38"/>
      <c r="H310" s="38"/>
      <c r="I310" s="195"/>
      <c r="J310" s="38"/>
      <c r="K310" s="38"/>
      <c r="L310" s="39"/>
      <c r="M310" s="196"/>
      <c r="N310" s="197"/>
      <c r="O310" s="77"/>
      <c r="P310" s="77"/>
      <c r="Q310" s="77"/>
      <c r="R310" s="77"/>
      <c r="S310" s="77"/>
      <c r="T310" s="7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143</v>
      </c>
      <c r="AU310" s="19" t="s">
        <v>89</v>
      </c>
    </row>
    <row r="311" s="13" customFormat="1">
      <c r="A311" s="13"/>
      <c r="B311" s="202"/>
      <c r="C311" s="13"/>
      <c r="D311" s="193" t="s">
        <v>231</v>
      </c>
      <c r="E311" s="203" t="s">
        <v>1</v>
      </c>
      <c r="F311" s="204" t="s">
        <v>411</v>
      </c>
      <c r="G311" s="13"/>
      <c r="H311" s="203" t="s">
        <v>1</v>
      </c>
      <c r="I311" s="205"/>
      <c r="J311" s="13"/>
      <c r="K311" s="13"/>
      <c r="L311" s="202"/>
      <c r="M311" s="206"/>
      <c r="N311" s="207"/>
      <c r="O311" s="207"/>
      <c r="P311" s="207"/>
      <c r="Q311" s="207"/>
      <c r="R311" s="207"/>
      <c r="S311" s="207"/>
      <c r="T311" s="20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03" t="s">
        <v>231</v>
      </c>
      <c r="AU311" s="203" t="s">
        <v>89</v>
      </c>
      <c r="AV311" s="13" t="s">
        <v>87</v>
      </c>
      <c r="AW311" s="13" t="s">
        <v>35</v>
      </c>
      <c r="AX311" s="13" t="s">
        <v>80</v>
      </c>
      <c r="AY311" s="203" t="s">
        <v>135</v>
      </c>
    </row>
    <row r="312" s="13" customFormat="1">
      <c r="A312" s="13"/>
      <c r="B312" s="202"/>
      <c r="C312" s="13"/>
      <c r="D312" s="193" t="s">
        <v>231</v>
      </c>
      <c r="E312" s="203" t="s">
        <v>1</v>
      </c>
      <c r="F312" s="204" t="s">
        <v>448</v>
      </c>
      <c r="G312" s="13"/>
      <c r="H312" s="203" t="s">
        <v>1</v>
      </c>
      <c r="I312" s="205"/>
      <c r="J312" s="13"/>
      <c r="K312" s="13"/>
      <c r="L312" s="202"/>
      <c r="M312" s="206"/>
      <c r="N312" s="207"/>
      <c r="O312" s="207"/>
      <c r="P312" s="207"/>
      <c r="Q312" s="207"/>
      <c r="R312" s="207"/>
      <c r="S312" s="207"/>
      <c r="T312" s="20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03" t="s">
        <v>231</v>
      </c>
      <c r="AU312" s="203" t="s">
        <v>89</v>
      </c>
      <c r="AV312" s="13" t="s">
        <v>87</v>
      </c>
      <c r="AW312" s="13" t="s">
        <v>35</v>
      </c>
      <c r="AX312" s="13" t="s">
        <v>80</v>
      </c>
      <c r="AY312" s="203" t="s">
        <v>135</v>
      </c>
    </row>
    <row r="313" s="14" customFormat="1">
      <c r="A313" s="14"/>
      <c r="B313" s="209"/>
      <c r="C313" s="14"/>
      <c r="D313" s="193" t="s">
        <v>231</v>
      </c>
      <c r="E313" s="210" t="s">
        <v>1</v>
      </c>
      <c r="F313" s="211" t="s">
        <v>449</v>
      </c>
      <c r="G313" s="14"/>
      <c r="H313" s="212">
        <v>0.17999999999999999</v>
      </c>
      <c r="I313" s="213"/>
      <c r="J313" s="14"/>
      <c r="K313" s="14"/>
      <c r="L313" s="209"/>
      <c r="M313" s="214"/>
      <c r="N313" s="215"/>
      <c r="O313" s="215"/>
      <c r="P313" s="215"/>
      <c r="Q313" s="215"/>
      <c r="R313" s="215"/>
      <c r="S313" s="215"/>
      <c r="T313" s="21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10" t="s">
        <v>231</v>
      </c>
      <c r="AU313" s="210" t="s">
        <v>89</v>
      </c>
      <c r="AV313" s="14" t="s">
        <v>89</v>
      </c>
      <c r="AW313" s="14" t="s">
        <v>35</v>
      </c>
      <c r="AX313" s="14" t="s">
        <v>80</v>
      </c>
      <c r="AY313" s="210" t="s">
        <v>135</v>
      </c>
    </row>
    <row r="314" s="14" customFormat="1">
      <c r="A314" s="14"/>
      <c r="B314" s="209"/>
      <c r="C314" s="14"/>
      <c r="D314" s="193" t="s">
        <v>231</v>
      </c>
      <c r="E314" s="210" t="s">
        <v>1</v>
      </c>
      <c r="F314" s="211" t="s">
        <v>450</v>
      </c>
      <c r="G314" s="14"/>
      <c r="H314" s="212">
        <v>0.017999999999999999</v>
      </c>
      <c r="I314" s="213"/>
      <c r="J314" s="14"/>
      <c r="K314" s="14"/>
      <c r="L314" s="209"/>
      <c r="M314" s="214"/>
      <c r="N314" s="215"/>
      <c r="O314" s="215"/>
      <c r="P314" s="215"/>
      <c r="Q314" s="215"/>
      <c r="R314" s="215"/>
      <c r="S314" s="215"/>
      <c r="T314" s="21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0" t="s">
        <v>231</v>
      </c>
      <c r="AU314" s="210" t="s">
        <v>89</v>
      </c>
      <c r="AV314" s="14" t="s">
        <v>89</v>
      </c>
      <c r="AW314" s="14" t="s">
        <v>35</v>
      </c>
      <c r="AX314" s="14" t="s">
        <v>80</v>
      </c>
      <c r="AY314" s="210" t="s">
        <v>135</v>
      </c>
    </row>
    <row r="315" s="15" customFormat="1">
      <c r="A315" s="15"/>
      <c r="B315" s="217"/>
      <c r="C315" s="15"/>
      <c r="D315" s="193" t="s">
        <v>231</v>
      </c>
      <c r="E315" s="218" t="s">
        <v>1</v>
      </c>
      <c r="F315" s="219" t="s">
        <v>234</v>
      </c>
      <c r="G315" s="15"/>
      <c r="H315" s="220">
        <v>0.19800000000000001</v>
      </c>
      <c r="I315" s="221"/>
      <c r="J315" s="15"/>
      <c r="K315" s="15"/>
      <c r="L315" s="217"/>
      <c r="M315" s="222"/>
      <c r="N315" s="223"/>
      <c r="O315" s="223"/>
      <c r="P315" s="223"/>
      <c r="Q315" s="223"/>
      <c r="R315" s="223"/>
      <c r="S315" s="223"/>
      <c r="T315" s="22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18" t="s">
        <v>231</v>
      </c>
      <c r="AU315" s="218" t="s">
        <v>89</v>
      </c>
      <c r="AV315" s="15" t="s">
        <v>134</v>
      </c>
      <c r="AW315" s="15" t="s">
        <v>35</v>
      </c>
      <c r="AX315" s="15" t="s">
        <v>87</v>
      </c>
      <c r="AY315" s="218" t="s">
        <v>135</v>
      </c>
    </row>
    <row r="316" s="12" customFormat="1" ht="22.8" customHeight="1">
      <c r="A316" s="12"/>
      <c r="B316" s="166"/>
      <c r="C316" s="12"/>
      <c r="D316" s="167" t="s">
        <v>79</v>
      </c>
      <c r="E316" s="177" t="s">
        <v>134</v>
      </c>
      <c r="F316" s="177" t="s">
        <v>451</v>
      </c>
      <c r="G316" s="12"/>
      <c r="H316" s="12"/>
      <c r="I316" s="169"/>
      <c r="J316" s="178">
        <f>BK316</f>
        <v>0</v>
      </c>
      <c r="K316" s="12"/>
      <c r="L316" s="166"/>
      <c r="M316" s="171"/>
      <c r="N316" s="172"/>
      <c r="O316" s="172"/>
      <c r="P316" s="173">
        <f>SUM(P317:P342)</f>
        <v>0</v>
      </c>
      <c r="Q316" s="172"/>
      <c r="R316" s="173">
        <f>SUM(R317:R342)</f>
        <v>55.259464869999988</v>
      </c>
      <c r="S316" s="172"/>
      <c r="T316" s="174">
        <f>SUM(T317:T342)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67" t="s">
        <v>87</v>
      </c>
      <c r="AT316" s="175" t="s">
        <v>79</v>
      </c>
      <c r="AU316" s="175" t="s">
        <v>87</v>
      </c>
      <c r="AY316" s="167" t="s">
        <v>135</v>
      </c>
      <c r="BK316" s="176">
        <f>SUM(BK317:BK342)</f>
        <v>0</v>
      </c>
    </row>
    <row r="317" s="2" customFormat="1" ht="16.5" customHeight="1">
      <c r="A317" s="38"/>
      <c r="B317" s="179"/>
      <c r="C317" s="180" t="s">
        <v>452</v>
      </c>
      <c r="D317" s="180" t="s">
        <v>138</v>
      </c>
      <c r="E317" s="181" t="s">
        <v>453</v>
      </c>
      <c r="F317" s="182" t="s">
        <v>454</v>
      </c>
      <c r="G317" s="183" t="s">
        <v>243</v>
      </c>
      <c r="H317" s="184">
        <v>13.02</v>
      </c>
      <c r="I317" s="185"/>
      <c r="J317" s="186">
        <f>ROUND(I317*H317,2)</f>
        <v>0</v>
      </c>
      <c r="K317" s="182" t="s">
        <v>228</v>
      </c>
      <c r="L317" s="39"/>
      <c r="M317" s="187" t="s">
        <v>1</v>
      </c>
      <c r="N317" s="188" t="s">
        <v>45</v>
      </c>
      <c r="O317" s="77"/>
      <c r="P317" s="189">
        <f>O317*H317</f>
        <v>0</v>
      </c>
      <c r="Q317" s="189">
        <v>1.7034</v>
      </c>
      <c r="R317" s="189">
        <f>Q317*H317</f>
        <v>22.178267999999999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134</v>
      </c>
      <c r="AT317" s="191" t="s">
        <v>138</v>
      </c>
      <c r="AU317" s="191" t="s">
        <v>89</v>
      </c>
      <c r="AY317" s="19" t="s">
        <v>135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87</v>
      </c>
      <c r="BK317" s="192">
        <f>ROUND(I317*H317,2)</f>
        <v>0</v>
      </c>
      <c r="BL317" s="19" t="s">
        <v>134</v>
      </c>
      <c r="BM317" s="191" t="s">
        <v>455</v>
      </c>
    </row>
    <row r="318" s="2" customFormat="1">
      <c r="A318" s="38"/>
      <c r="B318" s="39"/>
      <c r="C318" s="38"/>
      <c r="D318" s="193" t="s">
        <v>143</v>
      </c>
      <c r="E318" s="38"/>
      <c r="F318" s="194" t="s">
        <v>456</v>
      </c>
      <c r="G318" s="38"/>
      <c r="H318" s="38"/>
      <c r="I318" s="195"/>
      <c r="J318" s="38"/>
      <c r="K318" s="38"/>
      <c r="L318" s="39"/>
      <c r="M318" s="196"/>
      <c r="N318" s="197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143</v>
      </c>
      <c r="AU318" s="19" t="s">
        <v>89</v>
      </c>
    </row>
    <row r="319" s="13" customFormat="1">
      <c r="A319" s="13"/>
      <c r="B319" s="202"/>
      <c r="C319" s="13"/>
      <c r="D319" s="193" t="s">
        <v>231</v>
      </c>
      <c r="E319" s="203" t="s">
        <v>1</v>
      </c>
      <c r="F319" s="204" t="s">
        <v>345</v>
      </c>
      <c r="G319" s="13"/>
      <c r="H319" s="203" t="s">
        <v>1</v>
      </c>
      <c r="I319" s="205"/>
      <c r="J319" s="13"/>
      <c r="K319" s="13"/>
      <c r="L319" s="202"/>
      <c r="M319" s="206"/>
      <c r="N319" s="207"/>
      <c r="O319" s="207"/>
      <c r="P319" s="207"/>
      <c r="Q319" s="207"/>
      <c r="R319" s="207"/>
      <c r="S319" s="207"/>
      <c r="T319" s="20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3" t="s">
        <v>231</v>
      </c>
      <c r="AU319" s="203" t="s">
        <v>89</v>
      </c>
      <c r="AV319" s="13" t="s">
        <v>87</v>
      </c>
      <c r="AW319" s="13" t="s">
        <v>35</v>
      </c>
      <c r="AX319" s="13" t="s">
        <v>80</v>
      </c>
      <c r="AY319" s="203" t="s">
        <v>135</v>
      </c>
    </row>
    <row r="320" s="14" customFormat="1">
      <c r="A320" s="14"/>
      <c r="B320" s="209"/>
      <c r="C320" s="14"/>
      <c r="D320" s="193" t="s">
        <v>231</v>
      </c>
      <c r="E320" s="210" t="s">
        <v>1</v>
      </c>
      <c r="F320" s="211" t="s">
        <v>457</v>
      </c>
      <c r="G320" s="14"/>
      <c r="H320" s="212">
        <v>6.5099999999999998</v>
      </c>
      <c r="I320" s="213"/>
      <c r="J320" s="14"/>
      <c r="K320" s="14"/>
      <c r="L320" s="209"/>
      <c r="M320" s="214"/>
      <c r="N320" s="215"/>
      <c r="O320" s="215"/>
      <c r="P320" s="215"/>
      <c r="Q320" s="215"/>
      <c r="R320" s="215"/>
      <c r="S320" s="215"/>
      <c r="T320" s="21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0" t="s">
        <v>231</v>
      </c>
      <c r="AU320" s="210" t="s">
        <v>89</v>
      </c>
      <c r="AV320" s="14" t="s">
        <v>89</v>
      </c>
      <c r="AW320" s="14" t="s">
        <v>35</v>
      </c>
      <c r="AX320" s="14" t="s">
        <v>80</v>
      </c>
      <c r="AY320" s="210" t="s">
        <v>135</v>
      </c>
    </row>
    <row r="321" s="14" customFormat="1">
      <c r="A321" s="14"/>
      <c r="B321" s="209"/>
      <c r="C321" s="14"/>
      <c r="D321" s="193" t="s">
        <v>231</v>
      </c>
      <c r="E321" s="210" t="s">
        <v>1</v>
      </c>
      <c r="F321" s="211" t="s">
        <v>457</v>
      </c>
      <c r="G321" s="14"/>
      <c r="H321" s="212">
        <v>6.5099999999999998</v>
      </c>
      <c r="I321" s="213"/>
      <c r="J321" s="14"/>
      <c r="K321" s="14"/>
      <c r="L321" s="209"/>
      <c r="M321" s="214"/>
      <c r="N321" s="215"/>
      <c r="O321" s="215"/>
      <c r="P321" s="215"/>
      <c r="Q321" s="215"/>
      <c r="R321" s="215"/>
      <c r="S321" s="215"/>
      <c r="T321" s="21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10" t="s">
        <v>231</v>
      </c>
      <c r="AU321" s="210" t="s">
        <v>89</v>
      </c>
      <c r="AV321" s="14" t="s">
        <v>89</v>
      </c>
      <c r="AW321" s="14" t="s">
        <v>35</v>
      </c>
      <c r="AX321" s="14" t="s">
        <v>80</v>
      </c>
      <c r="AY321" s="210" t="s">
        <v>135</v>
      </c>
    </row>
    <row r="322" s="15" customFormat="1">
      <c r="A322" s="15"/>
      <c r="B322" s="217"/>
      <c r="C322" s="15"/>
      <c r="D322" s="193" t="s">
        <v>231</v>
      </c>
      <c r="E322" s="218" t="s">
        <v>1</v>
      </c>
      <c r="F322" s="219" t="s">
        <v>234</v>
      </c>
      <c r="G322" s="15"/>
      <c r="H322" s="220">
        <v>13.02</v>
      </c>
      <c r="I322" s="221"/>
      <c r="J322" s="15"/>
      <c r="K322" s="15"/>
      <c r="L322" s="217"/>
      <c r="M322" s="222"/>
      <c r="N322" s="223"/>
      <c r="O322" s="223"/>
      <c r="P322" s="223"/>
      <c r="Q322" s="223"/>
      <c r="R322" s="223"/>
      <c r="S322" s="223"/>
      <c r="T322" s="22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18" t="s">
        <v>231</v>
      </c>
      <c r="AU322" s="218" t="s">
        <v>89</v>
      </c>
      <c r="AV322" s="15" t="s">
        <v>134</v>
      </c>
      <c r="AW322" s="15" t="s">
        <v>35</v>
      </c>
      <c r="AX322" s="15" t="s">
        <v>87</v>
      </c>
      <c r="AY322" s="218" t="s">
        <v>135</v>
      </c>
    </row>
    <row r="323" s="2" customFormat="1" ht="21.75" customHeight="1">
      <c r="A323" s="38"/>
      <c r="B323" s="179"/>
      <c r="C323" s="180" t="s">
        <v>458</v>
      </c>
      <c r="D323" s="180" t="s">
        <v>138</v>
      </c>
      <c r="E323" s="181" t="s">
        <v>459</v>
      </c>
      <c r="F323" s="182" t="s">
        <v>460</v>
      </c>
      <c r="G323" s="183" t="s">
        <v>243</v>
      </c>
      <c r="H323" s="184">
        <v>13.02</v>
      </c>
      <c r="I323" s="185"/>
      <c r="J323" s="186">
        <f>ROUND(I323*H323,2)</f>
        <v>0</v>
      </c>
      <c r="K323" s="182" t="s">
        <v>228</v>
      </c>
      <c r="L323" s="39"/>
      <c r="M323" s="187" t="s">
        <v>1</v>
      </c>
      <c r="N323" s="188" t="s">
        <v>45</v>
      </c>
      <c r="O323" s="77"/>
      <c r="P323" s="189">
        <f>O323*H323</f>
        <v>0</v>
      </c>
      <c r="Q323" s="189">
        <v>2.5018699999999998</v>
      </c>
      <c r="R323" s="189">
        <f>Q323*H323</f>
        <v>32.574347399999994</v>
      </c>
      <c r="S323" s="189">
        <v>0</v>
      </c>
      <c r="T323" s="19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1" t="s">
        <v>134</v>
      </c>
      <c r="AT323" s="191" t="s">
        <v>138</v>
      </c>
      <c r="AU323" s="191" t="s">
        <v>89</v>
      </c>
      <c r="AY323" s="19" t="s">
        <v>135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87</v>
      </c>
      <c r="BK323" s="192">
        <f>ROUND(I323*H323,2)</f>
        <v>0</v>
      </c>
      <c r="BL323" s="19" t="s">
        <v>134</v>
      </c>
      <c r="BM323" s="191" t="s">
        <v>461</v>
      </c>
    </row>
    <row r="324" s="2" customFormat="1">
      <c r="A324" s="38"/>
      <c r="B324" s="39"/>
      <c r="C324" s="38"/>
      <c r="D324" s="193" t="s">
        <v>143</v>
      </c>
      <c r="E324" s="38"/>
      <c r="F324" s="194" t="s">
        <v>462</v>
      </c>
      <c r="G324" s="38"/>
      <c r="H324" s="38"/>
      <c r="I324" s="195"/>
      <c r="J324" s="38"/>
      <c r="K324" s="38"/>
      <c r="L324" s="39"/>
      <c r="M324" s="196"/>
      <c r="N324" s="197"/>
      <c r="O324" s="77"/>
      <c r="P324" s="77"/>
      <c r="Q324" s="77"/>
      <c r="R324" s="77"/>
      <c r="S324" s="77"/>
      <c r="T324" s="7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143</v>
      </c>
      <c r="AU324" s="19" t="s">
        <v>89</v>
      </c>
    </row>
    <row r="325" s="13" customFormat="1">
      <c r="A325" s="13"/>
      <c r="B325" s="202"/>
      <c r="C325" s="13"/>
      <c r="D325" s="193" t="s">
        <v>231</v>
      </c>
      <c r="E325" s="203" t="s">
        <v>1</v>
      </c>
      <c r="F325" s="204" t="s">
        <v>345</v>
      </c>
      <c r="G325" s="13"/>
      <c r="H325" s="203" t="s">
        <v>1</v>
      </c>
      <c r="I325" s="205"/>
      <c r="J325" s="13"/>
      <c r="K325" s="13"/>
      <c r="L325" s="202"/>
      <c r="M325" s="206"/>
      <c r="N325" s="207"/>
      <c r="O325" s="207"/>
      <c r="P325" s="207"/>
      <c r="Q325" s="207"/>
      <c r="R325" s="207"/>
      <c r="S325" s="207"/>
      <c r="T325" s="20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3" t="s">
        <v>231</v>
      </c>
      <c r="AU325" s="203" t="s">
        <v>89</v>
      </c>
      <c r="AV325" s="13" t="s">
        <v>87</v>
      </c>
      <c r="AW325" s="13" t="s">
        <v>35</v>
      </c>
      <c r="AX325" s="13" t="s">
        <v>80</v>
      </c>
      <c r="AY325" s="203" t="s">
        <v>135</v>
      </c>
    </row>
    <row r="326" s="14" customFormat="1">
      <c r="A326" s="14"/>
      <c r="B326" s="209"/>
      <c r="C326" s="14"/>
      <c r="D326" s="193" t="s">
        <v>231</v>
      </c>
      <c r="E326" s="210" t="s">
        <v>1</v>
      </c>
      <c r="F326" s="211" t="s">
        <v>457</v>
      </c>
      <c r="G326" s="14"/>
      <c r="H326" s="212">
        <v>6.5099999999999998</v>
      </c>
      <c r="I326" s="213"/>
      <c r="J326" s="14"/>
      <c r="K326" s="14"/>
      <c r="L326" s="209"/>
      <c r="M326" s="214"/>
      <c r="N326" s="215"/>
      <c r="O326" s="215"/>
      <c r="P326" s="215"/>
      <c r="Q326" s="215"/>
      <c r="R326" s="215"/>
      <c r="S326" s="215"/>
      <c r="T326" s="21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0" t="s">
        <v>231</v>
      </c>
      <c r="AU326" s="210" t="s">
        <v>89</v>
      </c>
      <c r="AV326" s="14" t="s">
        <v>89</v>
      </c>
      <c r="AW326" s="14" t="s">
        <v>35</v>
      </c>
      <c r="AX326" s="14" t="s">
        <v>80</v>
      </c>
      <c r="AY326" s="210" t="s">
        <v>135</v>
      </c>
    </row>
    <row r="327" s="14" customFormat="1">
      <c r="A327" s="14"/>
      <c r="B327" s="209"/>
      <c r="C327" s="14"/>
      <c r="D327" s="193" t="s">
        <v>231</v>
      </c>
      <c r="E327" s="210" t="s">
        <v>1</v>
      </c>
      <c r="F327" s="211" t="s">
        <v>457</v>
      </c>
      <c r="G327" s="14"/>
      <c r="H327" s="212">
        <v>6.5099999999999998</v>
      </c>
      <c r="I327" s="213"/>
      <c r="J327" s="14"/>
      <c r="K327" s="14"/>
      <c r="L327" s="209"/>
      <c r="M327" s="214"/>
      <c r="N327" s="215"/>
      <c r="O327" s="215"/>
      <c r="P327" s="215"/>
      <c r="Q327" s="215"/>
      <c r="R327" s="215"/>
      <c r="S327" s="215"/>
      <c r="T327" s="21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10" t="s">
        <v>231</v>
      </c>
      <c r="AU327" s="210" t="s">
        <v>89</v>
      </c>
      <c r="AV327" s="14" t="s">
        <v>89</v>
      </c>
      <c r="AW327" s="14" t="s">
        <v>35</v>
      </c>
      <c r="AX327" s="14" t="s">
        <v>80</v>
      </c>
      <c r="AY327" s="210" t="s">
        <v>135</v>
      </c>
    </row>
    <row r="328" s="15" customFormat="1">
      <c r="A328" s="15"/>
      <c r="B328" s="217"/>
      <c r="C328" s="15"/>
      <c r="D328" s="193" t="s">
        <v>231</v>
      </c>
      <c r="E328" s="218" t="s">
        <v>1</v>
      </c>
      <c r="F328" s="219" t="s">
        <v>234</v>
      </c>
      <c r="G328" s="15"/>
      <c r="H328" s="220">
        <v>13.02</v>
      </c>
      <c r="I328" s="221"/>
      <c r="J328" s="15"/>
      <c r="K328" s="15"/>
      <c r="L328" s="217"/>
      <c r="M328" s="222"/>
      <c r="N328" s="223"/>
      <c r="O328" s="223"/>
      <c r="P328" s="223"/>
      <c r="Q328" s="223"/>
      <c r="R328" s="223"/>
      <c r="S328" s="223"/>
      <c r="T328" s="22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18" t="s">
        <v>231</v>
      </c>
      <c r="AU328" s="218" t="s">
        <v>89</v>
      </c>
      <c r="AV328" s="15" t="s">
        <v>134</v>
      </c>
      <c r="AW328" s="15" t="s">
        <v>35</v>
      </c>
      <c r="AX328" s="15" t="s">
        <v>87</v>
      </c>
      <c r="AY328" s="218" t="s">
        <v>135</v>
      </c>
    </row>
    <row r="329" s="2" customFormat="1" ht="24.15" customHeight="1">
      <c r="A329" s="38"/>
      <c r="B329" s="179"/>
      <c r="C329" s="180" t="s">
        <v>463</v>
      </c>
      <c r="D329" s="180" t="s">
        <v>138</v>
      </c>
      <c r="E329" s="181" t="s">
        <v>464</v>
      </c>
      <c r="F329" s="182" t="s">
        <v>465</v>
      </c>
      <c r="G329" s="183" t="s">
        <v>227</v>
      </c>
      <c r="H329" s="184">
        <v>27.899999999999999</v>
      </c>
      <c r="I329" s="185"/>
      <c r="J329" s="186">
        <f>ROUND(I329*H329,2)</f>
        <v>0</v>
      </c>
      <c r="K329" s="182" t="s">
        <v>228</v>
      </c>
      <c r="L329" s="39"/>
      <c r="M329" s="187" t="s">
        <v>1</v>
      </c>
      <c r="N329" s="188" t="s">
        <v>45</v>
      </c>
      <c r="O329" s="77"/>
      <c r="P329" s="189">
        <f>O329*H329</f>
        <v>0</v>
      </c>
      <c r="Q329" s="189">
        <v>0.0063200000000000001</v>
      </c>
      <c r="R329" s="189">
        <f>Q329*H329</f>
        <v>0.17632799999999999</v>
      </c>
      <c r="S329" s="189">
        <v>0</v>
      </c>
      <c r="T329" s="19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1" t="s">
        <v>134</v>
      </c>
      <c r="AT329" s="191" t="s">
        <v>138</v>
      </c>
      <c r="AU329" s="191" t="s">
        <v>89</v>
      </c>
      <c r="AY329" s="19" t="s">
        <v>135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87</v>
      </c>
      <c r="BK329" s="192">
        <f>ROUND(I329*H329,2)</f>
        <v>0</v>
      </c>
      <c r="BL329" s="19" t="s">
        <v>134</v>
      </c>
      <c r="BM329" s="191" t="s">
        <v>466</v>
      </c>
    </row>
    <row r="330" s="2" customFormat="1">
      <c r="A330" s="38"/>
      <c r="B330" s="39"/>
      <c r="C330" s="38"/>
      <c r="D330" s="193" t="s">
        <v>143</v>
      </c>
      <c r="E330" s="38"/>
      <c r="F330" s="194" t="s">
        <v>467</v>
      </c>
      <c r="G330" s="38"/>
      <c r="H330" s="38"/>
      <c r="I330" s="195"/>
      <c r="J330" s="38"/>
      <c r="K330" s="38"/>
      <c r="L330" s="39"/>
      <c r="M330" s="196"/>
      <c r="N330" s="197"/>
      <c r="O330" s="77"/>
      <c r="P330" s="77"/>
      <c r="Q330" s="77"/>
      <c r="R330" s="77"/>
      <c r="S330" s="77"/>
      <c r="T330" s="7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143</v>
      </c>
      <c r="AU330" s="19" t="s">
        <v>89</v>
      </c>
    </row>
    <row r="331" s="13" customFormat="1">
      <c r="A331" s="13"/>
      <c r="B331" s="202"/>
      <c r="C331" s="13"/>
      <c r="D331" s="193" t="s">
        <v>231</v>
      </c>
      <c r="E331" s="203" t="s">
        <v>1</v>
      </c>
      <c r="F331" s="204" t="s">
        <v>345</v>
      </c>
      <c r="G331" s="13"/>
      <c r="H331" s="203" t="s">
        <v>1</v>
      </c>
      <c r="I331" s="205"/>
      <c r="J331" s="13"/>
      <c r="K331" s="13"/>
      <c r="L331" s="202"/>
      <c r="M331" s="206"/>
      <c r="N331" s="207"/>
      <c r="O331" s="207"/>
      <c r="P331" s="207"/>
      <c r="Q331" s="207"/>
      <c r="R331" s="207"/>
      <c r="S331" s="207"/>
      <c r="T331" s="20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03" t="s">
        <v>231</v>
      </c>
      <c r="AU331" s="203" t="s">
        <v>89</v>
      </c>
      <c r="AV331" s="13" t="s">
        <v>87</v>
      </c>
      <c r="AW331" s="13" t="s">
        <v>35</v>
      </c>
      <c r="AX331" s="13" t="s">
        <v>80</v>
      </c>
      <c r="AY331" s="203" t="s">
        <v>135</v>
      </c>
    </row>
    <row r="332" s="14" customFormat="1">
      <c r="A332" s="14"/>
      <c r="B332" s="209"/>
      <c r="C332" s="14"/>
      <c r="D332" s="193" t="s">
        <v>231</v>
      </c>
      <c r="E332" s="210" t="s">
        <v>1</v>
      </c>
      <c r="F332" s="211" t="s">
        <v>468</v>
      </c>
      <c r="G332" s="14"/>
      <c r="H332" s="212">
        <v>9.3000000000000007</v>
      </c>
      <c r="I332" s="213"/>
      <c r="J332" s="14"/>
      <c r="K332" s="14"/>
      <c r="L332" s="209"/>
      <c r="M332" s="214"/>
      <c r="N332" s="215"/>
      <c r="O332" s="215"/>
      <c r="P332" s="215"/>
      <c r="Q332" s="215"/>
      <c r="R332" s="215"/>
      <c r="S332" s="215"/>
      <c r="T332" s="21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10" t="s">
        <v>231</v>
      </c>
      <c r="AU332" s="210" t="s">
        <v>89</v>
      </c>
      <c r="AV332" s="14" t="s">
        <v>89</v>
      </c>
      <c r="AW332" s="14" t="s">
        <v>35</v>
      </c>
      <c r="AX332" s="14" t="s">
        <v>80</v>
      </c>
      <c r="AY332" s="210" t="s">
        <v>135</v>
      </c>
    </row>
    <row r="333" s="14" customFormat="1">
      <c r="A333" s="14"/>
      <c r="B333" s="209"/>
      <c r="C333" s="14"/>
      <c r="D333" s="193" t="s">
        <v>231</v>
      </c>
      <c r="E333" s="210" t="s">
        <v>1</v>
      </c>
      <c r="F333" s="211" t="s">
        <v>469</v>
      </c>
      <c r="G333" s="14"/>
      <c r="H333" s="212">
        <v>18.600000000000001</v>
      </c>
      <c r="I333" s="213"/>
      <c r="J333" s="14"/>
      <c r="K333" s="14"/>
      <c r="L333" s="209"/>
      <c r="M333" s="214"/>
      <c r="N333" s="215"/>
      <c r="O333" s="215"/>
      <c r="P333" s="215"/>
      <c r="Q333" s="215"/>
      <c r="R333" s="215"/>
      <c r="S333" s="215"/>
      <c r="T333" s="21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0" t="s">
        <v>231</v>
      </c>
      <c r="AU333" s="210" t="s">
        <v>89</v>
      </c>
      <c r="AV333" s="14" t="s">
        <v>89</v>
      </c>
      <c r="AW333" s="14" t="s">
        <v>35</v>
      </c>
      <c r="AX333" s="14" t="s">
        <v>80</v>
      </c>
      <c r="AY333" s="210" t="s">
        <v>135</v>
      </c>
    </row>
    <row r="334" s="15" customFormat="1">
      <c r="A334" s="15"/>
      <c r="B334" s="217"/>
      <c r="C334" s="15"/>
      <c r="D334" s="193" t="s">
        <v>231</v>
      </c>
      <c r="E334" s="218" t="s">
        <v>1</v>
      </c>
      <c r="F334" s="219" t="s">
        <v>234</v>
      </c>
      <c r="G334" s="15"/>
      <c r="H334" s="220">
        <v>27.899999999999999</v>
      </c>
      <c r="I334" s="221"/>
      <c r="J334" s="15"/>
      <c r="K334" s="15"/>
      <c r="L334" s="217"/>
      <c r="M334" s="222"/>
      <c r="N334" s="223"/>
      <c r="O334" s="223"/>
      <c r="P334" s="223"/>
      <c r="Q334" s="223"/>
      <c r="R334" s="223"/>
      <c r="S334" s="223"/>
      <c r="T334" s="22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18" t="s">
        <v>231</v>
      </c>
      <c r="AU334" s="218" t="s">
        <v>89</v>
      </c>
      <c r="AV334" s="15" t="s">
        <v>134</v>
      </c>
      <c r="AW334" s="15" t="s">
        <v>35</v>
      </c>
      <c r="AX334" s="15" t="s">
        <v>87</v>
      </c>
      <c r="AY334" s="218" t="s">
        <v>135</v>
      </c>
    </row>
    <row r="335" s="2" customFormat="1" ht="24.15" customHeight="1">
      <c r="A335" s="38"/>
      <c r="B335" s="179"/>
      <c r="C335" s="180" t="s">
        <v>470</v>
      </c>
      <c r="D335" s="180" t="s">
        <v>138</v>
      </c>
      <c r="E335" s="181" t="s">
        <v>471</v>
      </c>
      <c r="F335" s="182" t="s">
        <v>472</v>
      </c>
      <c r="G335" s="183" t="s">
        <v>437</v>
      </c>
      <c r="H335" s="184">
        <v>0.311</v>
      </c>
      <c r="I335" s="185"/>
      <c r="J335" s="186">
        <f>ROUND(I335*H335,2)</f>
        <v>0</v>
      </c>
      <c r="K335" s="182" t="s">
        <v>228</v>
      </c>
      <c r="L335" s="39"/>
      <c r="M335" s="187" t="s">
        <v>1</v>
      </c>
      <c r="N335" s="188" t="s">
        <v>45</v>
      </c>
      <c r="O335" s="77"/>
      <c r="P335" s="189">
        <f>O335*H335</f>
        <v>0</v>
      </c>
      <c r="Q335" s="189">
        <v>1.06277</v>
      </c>
      <c r="R335" s="189">
        <f>Q335*H335</f>
        <v>0.33052146999999998</v>
      </c>
      <c r="S335" s="189">
        <v>0</v>
      </c>
      <c r="T335" s="19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134</v>
      </c>
      <c r="AT335" s="191" t="s">
        <v>138</v>
      </c>
      <c r="AU335" s="191" t="s">
        <v>89</v>
      </c>
      <c r="AY335" s="19" t="s">
        <v>135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87</v>
      </c>
      <c r="BK335" s="192">
        <f>ROUND(I335*H335,2)</f>
        <v>0</v>
      </c>
      <c r="BL335" s="19" t="s">
        <v>134</v>
      </c>
      <c r="BM335" s="191" t="s">
        <v>473</v>
      </c>
    </row>
    <row r="336" s="2" customFormat="1">
      <c r="A336" s="38"/>
      <c r="B336" s="39"/>
      <c r="C336" s="38"/>
      <c r="D336" s="193" t="s">
        <v>143</v>
      </c>
      <c r="E336" s="38"/>
      <c r="F336" s="194" t="s">
        <v>474</v>
      </c>
      <c r="G336" s="38"/>
      <c r="H336" s="38"/>
      <c r="I336" s="195"/>
      <c r="J336" s="38"/>
      <c r="K336" s="38"/>
      <c r="L336" s="39"/>
      <c r="M336" s="196"/>
      <c r="N336" s="197"/>
      <c r="O336" s="77"/>
      <c r="P336" s="77"/>
      <c r="Q336" s="77"/>
      <c r="R336" s="77"/>
      <c r="S336" s="77"/>
      <c r="T336" s="7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143</v>
      </c>
      <c r="AU336" s="19" t="s">
        <v>89</v>
      </c>
    </row>
    <row r="337" s="13" customFormat="1">
      <c r="A337" s="13"/>
      <c r="B337" s="202"/>
      <c r="C337" s="13"/>
      <c r="D337" s="193" t="s">
        <v>231</v>
      </c>
      <c r="E337" s="203" t="s">
        <v>1</v>
      </c>
      <c r="F337" s="204" t="s">
        <v>345</v>
      </c>
      <c r="G337" s="13"/>
      <c r="H337" s="203" t="s">
        <v>1</v>
      </c>
      <c r="I337" s="205"/>
      <c r="J337" s="13"/>
      <c r="K337" s="13"/>
      <c r="L337" s="202"/>
      <c r="M337" s="206"/>
      <c r="N337" s="207"/>
      <c r="O337" s="207"/>
      <c r="P337" s="207"/>
      <c r="Q337" s="207"/>
      <c r="R337" s="207"/>
      <c r="S337" s="207"/>
      <c r="T337" s="20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3" t="s">
        <v>231</v>
      </c>
      <c r="AU337" s="203" t="s">
        <v>89</v>
      </c>
      <c r="AV337" s="13" t="s">
        <v>87</v>
      </c>
      <c r="AW337" s="13" t="s">
        <v>35</v>
      </c>
      <c r="AX337" s="13" t="s">
        <v>80</v>
      </c>
      <c r="AY337" s="203" t="s">
        <v>135</v>
      </c>
    </row>
    <row r="338" s="14" customFormat="1">
      <c r="A338" s="14"/>
      <c r="B338" s="209"/>
      <c r="C338" s="14"/>
      <c r="D338" s="193" t="s">
        <v>231</v>
      </c>
      <c r="E338" s="210" t="s">
        <v>1</v>
      </c>
      <c r="F338" s="211" t="s">
        <v>475</v>
      </c>
      <c r="G338" s="14"/>
      <c r="H338" s="212">
        <v>0.13500000000000001</v>
      </c>
      <c r="I338" s="213"/>
      <c r="J338" s="14"/>
      <c r="K338" s="14"/>
      <c r="L338" s="209"/>
      <c r="M338" s="214"/>
      <c r="N338" s="215"/>
      <c r="O338" s="215"/>
      <c r="P338" s="215"/>
      <c r="Q338" s="215"/>
      <c r="R338" s="215"/>
      <c r="S338" s="215"/>
      <c r="T338" s="21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10" t="s">
        <v>231</v>
      </c>
      <c r="AU338" s="210" t="s">
        <v>89</v>
      </c>
      <c r="AV338" s="14" t="s">
        <v>89</v>
      </c>
      <c r="AW338" s="14" t="s">
        <v>35</v>
      </c>
      <c r="AX338" s="14" t="s">
        <v>80</v>
      </c>
      <c r="AY338" s="210" t="s">
        <v>135</v>
      </c>
    </row>
    <row r="339" s="14" customFormat="1">
      <c r="A339" s="14"/>
      <c r="B339" s="209"/>
      <c r="C339" s="14"/>
      <c r="D339" s="193" t="s">
        <v>231</v>
      </c>
      <c r="E339" s="210" t="s">
        <v>1</v>
      </c>
      <c r="F339" s="211" t="s">
        <v>475</v>
      </c>
      <c r="G339" s="14"/>
      <c r="H339" s="212">
        <v>0.13500000000000001</v>
      </c>
      <c r="I339" s="213"/>
      <c r="J339" s="14"/>
      <c r="K339" s="14"/>
      <c r="L339" s="209"/>
      <c r="M339" s="214"/>
      <c r="N339" s="215"/>
      <c r="O339" s="215"/>
      <c r="P339" s="215"/>
      <c r="Q339" s="215"/>
      <c r="R339" s="215"/>
      <c r="S339" s="215"/>
      <c r="T339" s="21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10" t="s">
        <v>231</v>
      </c>
      <c r="AU339" s="210" t="s">
        <v>89</v>
      </c>
      <c r="AV339" s="14" t="s">
        <v>89</v>
      </c>
      <c r="AW339" s="14" t="s">
        <v>35</v>
      </c>
      <c r="AX339" s="14" t="s">
        <v>80</v>
      </c>
      <c r="AY339" s="210" t="s">
        <v>135</v>
      </c>
    </row>
    <row r="340" s="16" customFormat="1">
      <c r="A340" s="16"/>
      <c r="B340" s="237"/>
      <c r="C340" s="16"/>
      <c r="D340" s="193" t="s">
        <v>231</v>
      </c>
      <c r="E340" s="238" t="s">
        <v>1</v>
      </c>
      <c r="F340" s="239" t="s">
        <v>361</v>
      </c>
      <c r="G340" s="16"/>
      <c r="H340" s="240">
        <v>0.27000000000000002</v>
      </c>
      <c r="I340" s="241"/>
      <c r="J340" s="16"/>
      <c r="K340" s="16"/>
      <c r="L340" s="237"/>
      <c r="M340" s="242"/>
      <c r="N340" s="243"/>
      <c r="O340" s="243"/>
      <c r="P340" s="243"/>
      <c r="Q340" s="243"/>
      <c r="R340" s="243"/>
      <c r="S340" s="243"/>
      <c r="T340" s="244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38" t="s">
        <v>231</v>
      </c>
      <c r="AU340" s="238" t="s">
        <v>89</v>
      </c>
      <c r="AV340" s="16" t="s">
        <v>149</v>
      </c>
      <c r="AW340" s="16" t="s">
        <v>35</v>
      </c>
      <c r="AX340" s="16" t="s">
        <v>80</v>
      </c>
      <c r="AY340" s="238" t="s">
        <v>135</v>
      </c>
    </row>
    <row r="341" s="14" customFormat="1">
      <c r="A341" s="14"/>
      <c r="B341" s="209"/>
      <c r="C341" s="14"/>
      <c r="D341" s="193" t="s">
        <v>231</v>
      </c>
      <c r="E341" s="210" t="s">
        <v>1</v>
      </c>
      <c r="F341" s="211" t="s">
        <v>476</v>
      </c>
      <c r="G341" s="14"/>
      <c r="H341" s="212">
        <v>0.041000000000000002</v>
      </c>
      <c r="I341" s="213"/>
      <c r="J341" s="14"/>
      <c r="K341" s="14"/>
      <c r="L341" s="209"/>
      <c r="M341" s="214"/>
      <c r="N341" s="215"/>
      <c r="O341" s="215"/>
      <c r="P341" s="215"/>
      <c r="Q341" s="215"/>
      <c r="R341" s="215"/>
      <c r="S341" s="215"/>
      <c r="T341" s="21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10" t="s">
        <v>231</v>
      </c>
      <c r="AU341" s="210" t="s">
        <v>89</v>
      </c>
      <c r="AV341" s="14" t="s">
        <v>89</v>
      </c>
      <c r="AW341" s="14" t="s">
        <v>35</v>
      </c>
      <c r="AX341" s="14" t="s">
        <v>80</v>
      </c>
      <c r="AY341" s="210" t="s">
        <v>135</v>
      </c>
    </row>
    <row r="342" s="15" customFormat="1">
      <c r="A342" s="15"/>
      <c r="B342" s="217"/>
      <c r="C342" s="15"/>
      <c r="D342" s="193" t="s">
        <v>231</v>
      </c>
      <c r="E342" s="218" t="s">
        <v>1</v>
      </c>
      <c r="F342" s="219" t="s">
        <v>234</v>
      </c>
      <c r="G342" s="15"/>
      <c r="H342" s="220">
        <v>0.311</v>
      </c>
      <c r="I342" s="221"/>
      <c r="J342" s="15"/>
      <c r="K342" s="15"/>
      <c r="L342" s="217"/>
      <c r="M342" s="222"/>
      <c r="N342" s="223"/>
      <c r="O342" s="223"/>
      <c r="P342" s="223"/>
      <c r="Q342" s="223"/>
      <c r="R342" s="223"/>
      <c r="S342" s="223"/>
      <c r="T342" s="22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18" t="s">
        <v>231</v>
      </c>
      <c r="AU342" s="218" t="s">
        <v>89</v>
      </c>
      <c r="AV342" s="15" t="s">
        <v>134</v>
      </c>
      <c r="AW342" s="15" t="s">
        <v>35</v>
      </c>
      <c r="AX342" s="15" t="s">
        <v>87</v>
      </c>
      <c r="AY342" s="218" t="s">
        <v>135</v>
      </c>
    </row>
    <row r="343" s="12" customFormat="1" ht="22.8" customHeight="1">
      <c r="A343" s="12"/>
      <c r="B343" s="166"/>
      <c r="C343" s="12"/>
      <c r="D343" s="167" t="s">
        <v>79</v>
      </c>
      <c r="E343" s="177" t="s">
        <v>158</v>
      </c>
      <c r="F343" s="177" t="s">
        <v>477</v>
      </c>
      <c r="G343" s="12"/>
      <c r="H343" s="12"/>
      <c r="I343" s="169"/>
      <c r="J343" s="178">
        <f>BK343</f>
        <v>0</v>
      </c>
      <c r="K343" s="12"/>
      <c r="L343" s="166"/>
      <c r="M343" s="171"/>
      <c r="N343" s="172"/>
      <c r="O343" s="172"/>
      <c r="P343" s="173">
        <f>SUM(P344:P364)</f>
        <v>0</v>
      </c>
      <c r="Q343" s="172"/>
      <c r="R343" s="173">
        <f>SUM(R344:R364)</f>
        <v>770.9849999999999</v>
      </c>
      <c r="S343" s="172"/>
      <c r="T343" s="174">
        <f>SUM(T344:T364)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67" t="s">
        <v>87</v>
      </c>
      <c r="AT343" s="175" t="s">
        <v>79</v>
      </c>
      <c r="AU343" s="175" t="s">
        <v>87</v>
      </c>
      <c r="AY343" s="167" t="s">
        <v>135</v>
      </c>
      <c r="BK343" s="176">
        <f>SUM(BK344:BK364)</f>
        <v>0</v>
      </c>
    </row>
    <row r="344" s="2" customFormat="1" ht="16.5" customHeight="1">
      <c r="A344" s="38"/>
      <c r="B344" s="179"/>
      <c r="C344" s="180" t="s">
        <v>478</v>
      </c>
      <c r="D344" s="180" t="s">
        <v>138</v>
      </c>
      <c r="E344" s="181" t="s">
        <v>479</v>
      </c>
      <c r="F344" s="182" t="s">
        <v>480</v>
      </c>
      <c r="G344" s="183" t="s">
        <v>227</v>
      </c>
      <c r="H344" s="184">
        <v>375</v>
      </c>
      <c r="I344" s="185"/>
      <c r="J344" s="186">
        <f>ROUND(I344*H344,2)</f>
        <v>0</v>
      </c>
      <c r="K344" s="182" t="s">
        <v>228</v>
      </c>
      <c r="L344" s="39"/>
      <c r="M344" s="187" t="s">
        <v>1</v>
      </c>
      <c r="N344" s="188" t="s">
        <v>45</v>
      </c>
      <c r="O344" s="77"/>
      <c r="P344" s="189">
        <f>O344*H344</f>
        <v>0</v>
      </c>
      <c r="Q344" s="189">
        <v>0.34499999999999997</v>
      </c>
      <c r="R344" s="189">
        <f>Q344*H344</f>
        <v>129.375</v>
      </c>
      <c r="S344" s="189">
        <v>0</v>
      </c>
      <c r="T344" s="19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1" t="s">
        <v>134</v>
      </c>
      <c r="AT344" s="191" t="s">
        <v>138</v>
      </c>
      <c r="AU344" s="191" t="s">
        <v>89</v>
      </c>
      <c r="AY344" s="19" t="s">
        <v>135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87</v>
      </c>
      <c r="BK344" s="192">
        <f>ROUND(I344*H344,2)</f>
        <v>0</v>
      </c>
      <c r="BL344" s="19" t="s">
        <v>134</v>
      </c>
      <c r="BM344" s="191" t="s">
        <v>481</v>
      </c>
    </row>
    <row r="345" s="2" customFormat="1">
      <c r="A345" s="38"/>
      <c r="B345" s="39"/>
      <c r="C345" s="38"/>
      <c r="D345" s="193" t="s">
        <v>143</v>
      </c>
      <c r="E345" s="38"/>
      <c r="F345" s="194" t="s">
        <v>482</v>
      </c>
      <c r="G345" s="38"/>
      <c r="H345" s="38"/>
      <c r="I345" s="195"/>
      <c r="J345" s="38"/>
      <c r="K345" s="38"/>
      <c r="L345" s="39"/>
      <c r="M345" s="196"/>
      <c r="N345" s="197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143</v>
      </c>
      <c r="AU345" s="19" t="s">
        <v>89</v>
      </c>
    </row>
    <row r="346" s="2" customFormat="1" ht="16.5" customHeight="1">
      <c r="A346" s="38"/>
      <c r="B346" s="179"/>
      <c r="C346" s="180" t="s">
        <v>483</v>
      </c>
      <c r="D346" s="180" t="s">
        <v>138</v>
      </c>
      <c r="E346" s="181" t="s">
        <v>484</v>
      </c>
      <c r="F346" s="182" t="s">
        <v>485</v>
      </c>
      <c r="G346" s="183" t="s">
        <v>227</v>
      </c>
      <c r="H346" s="184">
        <v>375</v>
      </c>
      <c r="I346" s="185"/>
      <c r="J346" s="186">
        <f>ROUND(I346*H346,2)</f>
        <v>0</v>
      </c>
      <c r="K346" s="182" t="s">
        <v>228</v>
      </c>
      <c r="L346" s="39"/>
      <c r="M346" s="187" t="s">
        <v>1</v>
      </c>
      <c r="N346" s="188" t="s">
        <v>45</v>
      </c>
      <c r="O346" s="77"/>
      <c r="P346" s="189">
        <f>O346*H346</f>
        <v>0</v>
      </c>
      <c r="Q346" s="189">
        <v>0.46000000000000002</v>
      </c>
      <c r="R346" s="189">
        <f>Q346*H346</f>
        <v>172.5</v>
      </c>
      <c r="S346" s="189">
        <v>0</v>
      </c>
      <c r="T346" s="19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1" t="s">
        <v>134</v>
      </c>
      <c r="AT346" s="191" t="s">
        <v>138</v>
      </c>
      <c r="AU346" s="191" t="s">
        <v>89</v>
      </c>
      <c r="AY346" s="19" t="s">
        <v>135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87</v>
      </c>
      <c r="BK346" s="192">
        <f>ROUND(I346*H346,2)</f>
        <v>0</v>
      </c>
      <c r="BL346" s="19" t="s">
        <v>134</v>
      </c>
      <c r="BM346" s="191" t="s">
        <v>486</v>
      </c>
    </row>
    <row r="347" s="2" customFormat="1">
      <c r="A347" s="38"/>
      <c r="B347" s="39"/>
      <c r="C347" s="38"/>
      <c r="D347" s="193" t="s">
        <v>143</v>
      </c>
      <c r="E347" s="38"/>
      <c r="F347" s="194" t="s">
        <v>487</v>
      </c>
      <c r="G347" s="38"/>
      <c r="H347" s="38"/>
      <c r="I347" s="195"/>
      <c r="J347" s="38"/>
      <c r="K347" s="38"/>
      <c r="L347" s="39"/>
      <c r="M347" s="196"/>
      <c r="N347" s="197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143</v>
      </c>
      <c r="AU347" s="19" t="s">
        <v>89</v>
      </c>
    </row>
    <row r="348" s="13" customFormat="1">
      <c r="A348" s="13"/>
      <c r="B348" s="202"/>
      <c r="C348" s="13"/>
      <c r="D348" s="193" t="s">
        <v>231</v>
      </c>
      <c r="E348" s="203" t="s">
        <v>1</v>
      </c>
      <c r="F348" s="204" t="s">
        <v>488</v>
      </c>
      <c r="G348" s="13"/>
      <c r="H348" s="203" t="s">
        <v>1</v>
      </c>
      <c r="I348" s="205"/>
      <c r="J348" s="13"/>
      <c r="K348" s="13"/>
      <c r="L348" s="202"/>
      <c r="M348" s="206"/>
      <c r="N348" s="207"/>
      <c r="O348" s="207"/>
      <c r="P348" s="207"/>
      <c r="Q348" s="207"/>
      <c r="R348" s="207"/>
      <c r="S348" s="207"/>
      <c r="T348" s="20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3" t="s">
        <v>231</v>
      </c>
      <c r="AU348" s="203" t="s">
        <v>89</v>
      </c>
      <c r="AV348" s="13" t="s">
        <v>87</v>
      </c>
      <c r="AW348" s="13" t="s">
        <v>35</v>
      </c>
      <c r="AX348" s="13" t="s">
        <v>80</v>
      </c>
      <c r="AY348" s="203" t="s">
        <v>135</v>
      </c>
    </row>
    <row r="349" s="14" customFormat="1">
      <c r="A349" s="14"/>
      <c r="B349" s="209"/>
      <c r="C349" s="14"/>
      <c r="D349" s="193" t="s">
        <v>231</v>
      </c>
      <c r="E349" s="210" t="s">
        <v>1</v>
      </c>
      <c r="F349" s="211" t="s">
        <v>305</v>
      </c>
      <c r="G349" s="14"/>
      <c r="H349" s="212">
        <v>375</v>
      </c>
      <c r="I349" s="213"/>
      <c r="J349" s="14"/>
      <c r="K349" s="14"/>
      <c r="L349" s="209"/>
      <c r="M349" s="214"/>
      <c r="N349" s="215"/>
      <c r="O349" s="215"/>
      <c r="P349" s="215"/>
      <c r="Q349" s="215"/>
      <c r="R349" s="215"/>
      <c r="S349" s="215"/>
      <c r="T349" s="21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10" t="s">
        <v>231</v>
      </c>
      <c r="AU349" s="210" t="s">
        <v>89</v>
      </c>
      <c r="AV349" s="14" t="s">
        <v>89</v>
      </c>
      <c r="AW349" s="14" t="s">
        <v>35</v>
      </c>
      <c r="AX349" s="14" t="s">
        <v>80</v>
      </c>
      <c r="AY349" s="210" t="s">
        <v>135</v>
      </c>
    </row>
    <row r="350" s="15" customFormat="1">
      <c r="A350" s="15"/>
      <c r="B350" s="217"/>
      <c r="C350" s="15"/>
      <c r="D350" s="193" t="s">
        <v>231</v>
      </c>
      <c r="E350" s="218" t="s">
        <v>1</v>
      </c>
      <c r="F350" s="219" t="s">
        <v>234</v>
      </c>
      <c r="G350" s="15"/>
      <c r="H350" s="220">
        <v>375</v>
      </c>
      <c r="I350" s="221"/>
      <c r="J350" s="15"/>
      <c r="K350" s="15"/>
      <c r="L350" s="217"/>
      <c r="M350" s="222"/>
      <c r="N350" s="223"/>
      <c r="O350" s="223"/>
      <c r="P350" s="223"/>
      <c r="Q350" s="223"/>
      <c r="R350" s="223"/>
      <c r="S350" s="223"/>
      <c r="T350" s="22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8" t="s">
        <v>231</v>
      </c>
      <c r="AU350" s="218" t="s">
        <v>89</v>
      </c>
      <c r="AV350" s="15" t="s">
        <v>134</v>
      </c>
      <c r="AW350" s="15" t="s">
        <v>35</v>
      </c>
      <c r="AX350" s="15" t="s">
        <v>87</v>
      </c>
      <c r="AY350" s="218" t="s">
        <v>135</v>
      </c>
    </row>
    <row r="351" s="2" customFormat="1" ht="16.5" customHeight="1">
      <c r="A351" s="38"/>
      <c r="B351" s="179"/>
      <c r="C351" s="180" t="s">
        <v>489</v>
      </c>
      <c r="D351" s="180" t="s">
        <v>138</v>
      </c>
      <c r="E351" s="181" t="s">
        <v>484</v>
      </c>
      <c r="F351" s="182" t="s">
        <v>485</v>
      </c>
      <c r="G351" s="183" t="s">
        <v>227</v>
      </c>
      <c r="H351" s="184">
        <v>375</v>
      </c>
      <c r="I351" s="185"/>
      <c r="J351" s="186">
        <f>ROUND(I351*H351,2)</f>
        <v>0</v>
      </c>
      <c r="K351" s="182" t="s">
        <v>228</v>
      </c>
      <c r="L351" s="39"/>
      <c r="M351" s="187" t="s">
        <v>1</v>
      </c>
      <c r="N351" s="188" t="s">
        <v>45</v>
      </c>
      <c r="O351" s="77"/>
      <c r="P351" s="189">
        <f>O351*H351</f>
        <v>0</v>
      </c>
      <c r="Q351" s="189">
        <v>0.46000000000000002</v>
      </c>
      <c r="R351" s="189">
        <f>Q351*H351</f>
        <v>172.5</v>
      </c>
      <c r="S351" s="189">
        <v>0</v>
      </c>
      <c r="T351" s="19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1" t="s">
        <v>134</v>
      </c>
      <c r="AT351" s="191" t="s">
        <v>138</v>
      </c>
      <c r="AU351" s="191" t="s">
        <v>89</v>
      </c>
      <c r="AY351" s="19" t="s">
        <v>135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87</v>
      </c>
      <c r="BK351" s="192">
        <f>ROUND(I351*H351,2)</f>
        <v>0</v>
      </c>
      <c r="BL351" s="19" t="s">
        <v>134</v>
      </c>
      <c r="BM351" s="191" t="s">
        <v>490</v>
      </c>
    </row>
    <row r="352" s="2" customFormat="1">
      <c r="A352" s="38"/>
      <c r="B352" s="39"/>
      <c r="C352" s="38"/>
      <c r="D352" s="193" t="s">
        <v>143</v>
      </c>
      <c r="E352" s="38"/>
      <c r="F352" s="194" t="s">
        <v>487</v>
      </c>
      <c r="G352" s="38"/>
      <c r="H352" s="38"/>
      <c r="I352" s="195"/>
      <c r="J352" s="38"/>
      <c r="K352" s="38"/>
      <c r="L352" s="39"/>
      <c r="M352" s="196"/>
      <c r="N352" s="197"/>
      <c r="O352" s="77"/>
      <c r="P352" s="77"/>
      <c r="Q352" s="77"/>
      <c r="R352" s="77"/>
      <c r="S352" s="77"/>
      <c r="T352" s="7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9" t="s">
        <v>143</v>
      </c>
      <c r="AU352" s="19" t="s">
        <v>89</v>
      </c>
    </row>
    <row r="353" s="2" customFormat="1" ht="24.15" customHeight="1">
      <c r="A353" s="38"/>
      <c r="B353" s="179"/>
      <c r="C353" s="180" t="s">
        <v>491</v>
      </c>
      <c r="D353" s="180" t="s">
        <v>138</v>
      </c>
      <c r="E353" s="181" t="s">
        <v>492</v>
      </c>
      <c r="F353" s="182" t="s">
        <v>493</v>
      </c>
      <c r="G353" s="183" t="s">
        <v>227</v>
      </c>
      <c r="H353" s="184">
        <v>375</v>
      </c>
      <c r="I353" s="185"/>
      <c r="J353" s="186">
        <f>ROUND(I353*H353,2)</f>
        <v>0</v>
      </c>
      <c r="K353" s="182" t="s">
        <v>228</v>
      </c>
      <c r="L353" s="39"/>
      <c r="M353" s="187" t="s">
        <v>1</v>
      </c>
      <c r="N353" s="188" t="s">
        <v>45</v>
      </c>
      <c r="O353" s="77"/>
      <c r="P353" s="189">
        <f>O353*H353</f>
        <v>0</v>
      </c>
      <c r="Q353" s="189">
        <v>0.49586999999999998</v>
      </c>
      <c r="R353" s="189">
        <f>Q353*H353</f>
        <v>185.95124999999999</v>
      </c>
      <c r="S353" s="189">
        <v>0</v>
      </c>
      <c r="T353" s="19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1" t="s">
        <v>134</v>
      </c>
      <c r="AT353" s="191" t="s">
        <v>138</v>
      </c>
      <c r="AU353" s="191" t="s">
        <v>89</v>
      </c>
      <c r="AY353" s="19" t="s">
        <v>135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87</v>
      </c>
      <c r="BK353" s="192">
        <f>ROUND(I353*H353,2)</f>
        <v>0</v>
      </c>
      <c r="BL353" s="19" t="s">
        <v>134</v>
      </c>
      <c r="BM353" s="191" t="s">
        <v>494</v>
      </c>
    </row>
    <row r="354" s="2" customFormat="1">
      <c r="A354" s="38"/>
      <c r="B354" s="39"/>
      <c r="C354" s="38"/>
      <c r="D354" s="193" t="s">
        <v>143</v>
      </c>
      <c r="E354" s="38"/>
      <c r="F354" s="194" t="s">
        <v>495</v>
      </c>
      <c r="G354" s="38"/>
      <c r="H354" s="38"/>
      <c r="I354" s="195"/>
      <c r="J354" s="38"/>
      <c r="K354" s="38"/>
      <c r="L354" s="39"/>
      <c r="M354" s="196"/>
      <c r="N354" s="197"/>
      <c r="O354" s="77"/>
      <c r="P354" s="77"/>
      <c r="Q354" s="77"/>
      <c r="R354" s="77"/>
      <c r="S354" s="77"/>
      <c r="T354" s="7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9" t="s">
        <v>143</v>
      </c>
      <c r="AU354" s="19" t="s">
        <v>89</v>
      </c>
    </row>
    <row r="355" s="2" customFormat="1" ht="33" customHeight="1">
      <c r="A355" s="38"/>
      <c r="B355" s="179"/>
      <c r="C355" s="180" t="s">
        <v>496</v>
      </c>
      <c r="D355" s="180" t="s">
        <v>138</v>
      </c>
      <c r="E355" s="181" t="s">
        <v>497</v>
      </c>
      <c r="F355" s="182" t="s">
        <v>498</v>
      </c>
      <c r="G355" s="183" t="s">
        <v>227</v>
      </c>
      <c r="H355" s="184">
        <v>375</v>
      </c>
      <c r="I355" s="185"/>
      <c r="J355" s="186">
        <f>ROUND(I355*H355,2)</f>
        <v>0</v>
      </c>
      <c r="K355" s="182" t="s">
        <v>228</v>
      </c>
      <c r="L355" s="39"/>
      <c r="M355" s="187" t="s">
        <v>1</v>
      </c>
      <c r="N355" s="188" t="s">
        <v>45</v>
      </c>
      <c r="O355" s="77"/>
      <c r="P355" s="189">
        <f>O355*H355</f>
        <v>0</v>
      </c>
      <c r="Q355" s="189">
        <v>0.18462999999999999</v>
      </c>
      <c r="R355" s="189">
        <f>Q355*H355</f>
        <v>69.236249999999998</v>
      </c>
      <c r="S355" s="189">
        <v>0</v>
      </c>
      <c r="T355" s="19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1" t="s">
        <v>134</v>
      </c>
      <c r="AT355" s="191" t="s">
        <v>138</v>
      </c>
      <c r="AU355" s="191" t="s">
        <v>89</v>
      </c>
      <c r="AY355" s="19" t="s">
        <v>135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87</v>
      </c>
      <c r="BK355" s="192">
        <f>ROUND(I355*H355,2)</f>
        <v>0</v>
      </c>
      <c r="BL355" s="19" t="s">
        <v>134</v>
      </c>
      <c r="BM355" s="191" t="s">
        <v>499</v>
      </c>
    </row>
    <row r="356" s="2" customFormat="1">
      <c r="A356" s="38"/>
      <c r="B356" s="39"/>
      <c r="C356" s="38"/>
      <c r="D356" s="193" t="s">
        <v>143</v>
      </c>
      <c r="E356" s="38"/>
      <c r="F356" s="194" t="s">
        <v>500</v>
      </c>
      <c r="G356" s="38"/>
      <c r="H356" s="38"/>
      <c r="I356" s="195"/>
      <c r="J356" s="38"/>
      <c r="K356" s="38"/>
      <c r="L356" s="39"/>
      <c r="M356" s="196"/>
      <c r="N356" s="197"/>
      <c r="O356" s="77"/>
      <c r="P356" s="77"/>
      <c r="Q356" s="77"/>
      <c r="R356" s="77"/>
      <c r="S356" s="77"/>
      <c r="T356" s="7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143</v>
      </c>
      <c r="AU356" s="19" t="s">
        <v>89</v>
      </c>
    </row>
    <row r="357" s="2" customFormat="1" ht="24.15" customHeight="1">
      <c r="A357" s="38"/>
      <c r="B357" s="179"/>
      <c r="C357" s="180" t="s">
        <v>501</v>
      </c>
      <c r="D357" s="180" t="s">
        <v>138</v>
      </c>
      <c r="E357" s="181" t="s">
        <v>502</v>
      </c>
      <c r="F357" s="182" t="s">
        <v>503</v>
      </c>
      <c r="G357" s="183" t="s">
        <v>227</v>
      </c>
      <c r="H357" s="184">
        <v>375</v>
      </c>
      <c r="I357" s="185"/>
      <c r="J357" s="186">
        <f>ROUND(I357*H357,2)</f>
        <v>0</v>
      </c>
      <c r="K357" s="182" t="s">
        <v>228</v>
      </c>
      <c r="L357" s="39"/>
      <c r="M357" s="187" t="s">
        <v>1</v>
      </c>
      <c r="N357" s="188" t="s">
        <v>45</v>
      </c>
      <c r="O357" s="77"/>
      <c r="P357" s="189">
        <f>O357*H357</f>
        <v>0</v>
      </c>
      <c r="Q357" s="189">
        <v>0.0060099999999999997</v>
      </c>
      <c r="R357" s="189">
        <f>Q357*H357</f>
        <v>2.2537499999999997</v>
      </c>
      <c r="S357" s="189">
        <v>0</v>
      </c>
      <c r="T357" s="19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1" t="s">
        <v>134</v>
      </c>
      <c r="AT357" s="191" t="s">
        <v>138</v>
      </c>
      <c r="AU357" s="191" t="s">
        <v>89</v>
      </c>
      <c r="AY357" s="19" t="s">
        <v>135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87</v>
      </c>
      <c r="BK357" s="192">
        <f>ROUND(I357*H357,2)</f>
        <v>0</v>
      </c>
      <c r="BL357" s="19" t="s">
        <v>134</v>
      </c>
      <c r="BM357" s="191" t="s">
        <v>504</v>
      </c>
    </row>
    <row r="358" s="2" customFormat="1">
      <c r="A358" s="38"/>
      <c r="B358" s="39"/>
      <c r="C358" s="38"/>
      <c r="D358" s="193" t="s">
        <v>143</v>
      </c>
      <c r="E358" s="38"/>
      <c r="F358" s="194" t="s">
        <v>505</v>
      </c>
      <c r="G358" s="38"/>
      <c r="H358" s="38"/>
      <c r="I358" s="195"/>
      <c r="J358" s="38"/>
      <c r="K358" s="38"/>
      <c r="L358" s="39"/>
      <c r="M358" s="196"/>
      <c r="N358" s="197"/>
      <c r="O358" s="77"/>
      <c r="P358" s="77"/>
      <c r="Q358" s="77"/>
      <c r="R358" s="77"/>
      <c r="S358" s="77"/>
      <c r="T358" s="7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9" t="s">
        <v>143</v>
      </c>
      <c r="AU358" s="19" t="s">
        <v>89</v>
      </c>
    </row>
    <row r="359" s="2" customFormat="1" ht="21.75" customHeight="1">
      <c r="A359" s="38"/>
      <c r="B359" s="179"/>
      <c r="C359" s="180" t="s">
        <v>506</v>
      </c>
      <c r="D359" s="180" t="s">
        <v>138</v>
      </c>
      <c r="E359" s="181" t="s">
        <v>507</v>
      </c>
      <c r="F359" s="182" t="s">
        <v>508</v>
      </c>
      <c r="G359" s="183" t="s">
        <v>227</v>
      </c>
      <c r="H359" s="184">
        <v>375</v>
      </c>
      <c r="I359" s="185"/>
      <c r="J359" s="186">
        <f>ROUND(I359*H359,2)</f>
        <v>0</v>
      </c>
      <c r="K359" s="182" t="s">
        <v>228</v>
      </c>
      <c r="L359" s="39"/>
      <c r="M359" s="187" t="s">
        <v>1</v>
      </c>
      <c r="N359" s="188" t="s">
        <v>45</v>
      </c>
      <c r="O359" s="77"/>
      <c r="P359" s="189">
        <f>O359*H359</f>
        <v>0</v>
      </c>
      <c r="Q359" s="189">
        <v>0.00021000000000000001</v>
      </c>
      <c r="R359" s="189">
        <f>Q359*H359</f>
        <v>0.078750000000000001</v>
      </c>
      <c r="S359" s="189">
        <v>0</v>
      </c>
      <c r="T359" s="19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1" t="s">
        <v>134</v>
      </c>
      <c r="AT359" s="191" t="s">
        <v>138</v>
      </c>
      <c r="AU359" s="191" t="s">
        <v>89</v>
      </c>
      <c r="AY359" s="19" t="s">
        <v>135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87</v>
      </c>
      <c r="BK359" s="192">
        <f>ROUND(I359*H359,2)</f>
        <v>0</v>
      </c>
      <c r="BL359" s="19" t="s">
        <v>134</v>
      </c>
      <c r="BM359" s="191" t="s">
        <v>509</v>
      </c>
    </row>
    <row r="360" s="2" customFormat="1">
      <c r="A360" s="38"/>
      <c r="B360" s="39"/>
      <c r="C360" s="38"/>
      <c r="D360" s="193" t="s">
        <v>143</v>
      </c>
      <c r="E360" s="38"/>
      <c r="F360" s="194" t="s">
        <v>510</v>
      </c>
      <c r="G360" s="38"/>
      <c r="H360" s="38"/>
      <c r="I360" s="195"/>
      <c r="J360" s="38"/>
      <c r="K360" s="38"/>
      <c r="L360" s="39"/>
      <c r="M360" s="196"/>
      <c r="N360" s="197"/>
      <c r="O360" s="77"/>
      <c r="P360" s="77"/>
      <c r="Q360" s="77"/>
      <c r="R360" s="77"/>
      <c r="S360" s="77"/>
      <c r="T360" s="7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143</v>
      </c>
      <c r="AU360" s="19" t="s">
        <v>89</v>
      </c>
    </row>
    <row r="361" s="2" customFormat="1" ht="24.15" customHeight="1">
      <c r="A361" s="38"/>
      <c r="B361" s="179"/>
      <c r="C361" s="180" t="s">
        <v>511</v>
      </c>
      <c r="D361" s="180" t="s">
        <v>138</v>
      </c>
      <c r="E361" s="181" t="s">
        <v>512</v>
      </c>
      <c r="F361" s="182" t="s">
        <v>513</v>
      </c>
      <c r="G361" s="183" t="s">
        <v>227</v>
      </c>
      <c r="H361" s="184">
        <v>375</v>
      </c>
      <c r="I361" s="185"/>
      <c r="J361" s="186">
        <f>ROUND(I361*H361,2)</f>
        <v>0</v>
      </c>
      <c r="K361" s="182" t="s">
        <v>228</v>
      </c>
      <c r="L361" s="39"/>
      <c r="M361" s="187" t="s">
        <v>1</v>
      </c>
      <c r="N361" s="188" t="s">
        <v>45</v>
      </c>
      <c r="O361" s="77"/>
      <c r="P361" s="189">
        <f>O361*H361</f>
        <v>0</v>
      </c>
      <c r="Q361" s="189">
        <v>0.00051000000000000004</v>
      </c>
      <c r="R361" s="189">
        <f>Q361*H361</f>
        <v>0.19125</v>
      </c>
      <c r="S361" s="189">
        <v>0</v>
      </c>
      <c r="T361" s="19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1" t="s">
        <v>134</v>
      </c>
      <c r="AT361" s="191" t="s">
        <v>138</v>
      </c>
      <c r="AU361" s="191" t="s">
        <v>89</v>
      </c>
      <c r="AY361" s="19" t="s">
        <v>135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87</v>
      </c>
      <c r="BK361" s="192">
        <f>ROUND(I361*H361,2)</f>
        <v>0</v>
      </c>
      <c r="BL361" s="19" t="s">
        <v>134</v>
      </c>
      <c r="BM361" s="191" t="s">
        <v>514</v>
      </c>
    </row>
    <row r="362" s="2" customFormat="1">
      <c r="A362" s="38"/>
      <c r="B362" s="39"/>
      <c r="C362" s="38"/>
      <c r="D362" s="193" t="s">
        <v>143</v>
      </c>
      <c r="E362" s="38"/>
      <c r="F362" s="194" t="s">
        <v>515</v>
      </c>
      <c r="G362" s="38"/>
      <c r="H362" s="38"/>
      <c r="I362" s="195"/>
      <c r="J362" s="38"/>
      <c r="K362" s="38"/>
      <c r="L362" s="39"/>
      <c r="M362" s="196"/>
      <c r="N362" s="197"/>
      <c r="O362" s="77"/>
      <c r="P362" s="77"/>
      <c r="Q362" s="77"/>
      <c r="R362" s="77"/>
      <c r="S362" s="77"/>
      <c r="T362" s="7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9" t="s">
        <v>143</v>
      </c>
      <c r="AU362" s="19" t="s">
        <v>89</v>
      </c>
    </row>
    <row r="363" s="2" customFormat="1" ht="33" customHeight="1">
      <c r="A363" s="38"/>
      <c r="B363" s="179"/>
      <c r="C363" s="180" t="s">
        <v>516</v>
      </c>
      <c r="D363" s="180" t="s">
        <v>138</v>
      </c>
      <c r="E363" s="181" t="s">
        <v>517</v>
      </c>
      <c r="F363" s="182" t="s">
        <v>518</v>
      </c>
      <c r="G363" s="183" t="s">
        <v>227</v>
      </c>
      <c r="H363" s="184">
        <v>375</v>
      </c>
      <c r="I363" s="185"/>
      <c r="J363" s="186">
        <f>ROUND(I363*H363,2)</f>
        <v>0</v>
      </c>
      <c r="K363" s="182" t="s">
        <v>228</v>
      </c>
      <c r="L363" s="39"/>
      <c r="M363" s="187" t="s">
        <v>1</v>
      </c>
      <c r="N363" s="188" t="s">
        <v>45</v>
      </c>
      <c r="O363" s="77"/>
      <c r="P363" s="189">
        <f>O363*H363</f>
        <v>0</v>
      </c>
      <c r="Q363" s="189">
        <v>0.10373</v>
      </c>
      <c r="R363" s="189">
        <f>Q363*H363</f>
        <v>38.89875</v>
      </c>
      <c r="S363" s="189">
        <v>0</v>
      </c>
      <c r="T363" s="19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1" t="s">
        <v>134</v>
      </c>
      <c r="AT363" s="191" t="s">
        <v>138</v>
      </c>
      <c r="AU363" s="191" t="s">
        <v>89</v>
      </c>
      <c r="AY363" s="19" t="s">
        <v>135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87</v>
      </c>
      <c r="BK363" s="192">
        <f>ROUND(I363*H363,2)</f>
        <v>0</v>
      </c>
      <c r="BL363" s="19" t="s">
        <v>134</v>
      </c>
      <c r="BM363" s="191" t="s">
        <v>519</v>
      </c>
    </row>
    <row r="364" s="2" customFormat="1">
      <c r="A364" s="38"/>
      <c r="B364" s="39"/>
      <c r="C364" s="38"/>
      <c r="D364" s="193" t="s">
        <v>143</v>
      </c>
      <c r="E364" s="38"/>
      <c r="F364" s="194" t="s">
        <v>520</v>
      </c>
      <c r="G364" s="38"/>
      <c r="H364" s="38"/>
      <c r="I364" s="195"/>
      <c r="J364" s="38"/>
      <c r="K364" s="38"/>
      <c r="L364" s="39"/>
      <c r="M364" s="196"/>
      <c r="N364" s="197"/>
      <c r="O364" s="77"/>
      <c r="P364" s="77"/>
      <c r="Q364" s="77"/>
      <c r="R364" s="77"/>
      <c r="S364" s="77"/>
      <c r="T364" s="7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9" t="s">
        <v>143</v>
      </c>
      <c r="AU364" s="19" t="s">
        <v>89</v>
      </c>
    </row>
    <row r="365" s="12" customFormat="1" ht="22.8" customHeight="1">
      <c r="A365" s="12"/>
      <c r="B365" s="166"/>
      <c r="C365" s="12"/>
      <c r="D365" s="167" t="s">
        <v>79</v>
      </c>
      <c r="E365" s="177" t="s">
        <v>163</v>
      </c>
      <c r="F365" s="177" t="s">
        <v>521</v>
      </c>
      <c r="G365" s="12"/>
      <c r="H365" s="12"/>
      <c r="I365" s="169"/>
      <c r="J365" s="178">
        <f>BK365</f>
        <v>0</v>
      </c>
      <c r="K365" s="12"/>
      <c r="L365" s="166"/>
      <c r="M365" s="171"/>
      <c r="N365" s="172"/>
      <c r="O365" s="172"/>
      <c r="P365" s="173">
        <f>SUM(P366:P376)</f>
        <v>0</v>
      </c>
      <c r="Q365" s="172"/>
      <c r="R365" s="173">
        <f>SUM(R366:R376)</f>
        <v>3.4649999999999999</v>
      </c>
      <c r="S365" s="172"/>
      <c r="T365" s="174">
        <f>SUM(T366:T376)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67" t="s">
        <v>87</v>
      </c>
      <c r="AT365" s="175" t="s">
        <v>79</v>
      </c>
      <c r="AU365" s="175" t="s">
        <v>87</v>
      </c>
      <c r="AY365" s="167" t="s">
        <v>135</v>
      </c>
      <c r="BK365" s="176">
        <f>SUM(BK366:BK376)</f>
        <v>0</v>
      </c>
    </row>
    <row r="366" s="2" customFormat="1" ht="24.15" customHeight="1">
      <c r="A366" s="38"/>
      <c r="B366" s="179"/>
      <c r="C366" s="180" t="s">
        <v>522</v>
      </c>
      <c r="D366" s="180" t="s">
        <v>138</v>
      </c>
      <c r="E366" s="181" t="s">
        <v>523</v>
      </c>
      <c r="F366" s="182" t="s">
        <v>524</v>
      </c>
      <c r="G366" s="183" t="s">
        <v>227</v>
      </c>
      <c r="H366" s="184">
        <v>50</v>
      </c>
      <c r="I366" s="185"/>
      <c r="J366" s="186">
        <f>ROUND(I366*H366,2)</f>
        <v>0</v>
      </c>
      <c r="K366" s="182" t="s">
        <v>228</v>
      </c>
      <c r="L366" s="39"/>
      <c r="M366" s="187" t="s">
        <v>1</v>
      </c>
      <c r="N366" s="188" t="s">
        <v>45</v>
      </c>
      <c r="O366" s="77"/>
      <c r="P366" s="189">
        <f>O366*H366</f>
        <v>0</v>
      </c>
      <c r="Q366" s="189">
        <v>0.027300000000000001</v>
      </c>
      <c r="R366" s="189">
        <f>Q366*H366</f>
        <v>1.365</v>
      </c>
      <c r="S366" s="189">
        <v>0</v>
      </c>
      <c r="T366" s="19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1" t="s">
        <v>134</v>
      </c>
      <c r="AT366" s="191" t="s">
        <v>138</v>
      </c>
      <c r="AU366" s="191" t="s">
        <v>89</v>
      </c>
      <c r="AY366" s="19" t="s">
        <v>135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87</v>
      </c>
      <c r="BK366" s="192">
        <f>ROUND(I366*H366,2)</f>
        <v>0</v>
      </c>
      <c r="BL366" s="19" t="s">
        <v>134</v>
      </c>
      <c r="BM366" s="191" t="s">
        <v>525</v>
      </c>
    </row>
    <row r="367" s="2" customFormat="1">
      <c r="A367" s="38"/>
      <c r="B367" s="39"/>
      <c r="C367" s="38"/>
      <c r="D367" s="193" t="s">
        <v>143</v>
      </c>
      <c r="E367" s="38"/>
      <c r="F367" s="194" t="s">
        <v>526</v>
      </c>
      <c r="G367" s="38"/>
      <c r="H367" s="38"/>
      <c r="I367" s="195"/>
      <c r="J367" s="38"/>
      <c r="K367" s="38"/>
      <c r="L367" s="39"/>
      <c r="M367" s="196"/>
      <c r="N367" s="197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143</v>
      </c>
      <c r="AU367" s="19" t="s">
        <v>89</v>
      </c>
    </row>
    <row r="368" s="2" customFormat="1" ht="24.15" customHeight="1">
      <c r="A368" s="38"/>
      <c r="B368" s="179"/>
      <c r="C368" s="180" t="s">
        <v>527</v>
      </c>
      <c r="D368" s="180" t="s">
        <v>138</v>
      </c>
      <c r="E368" s="181" t="s">
        <v>528</v>
      </c>
      <c r="F368" s="182" t="s">
        <v>529</v>
      </c>
      <c r="G368" s="183" t="s">
        <v>227</v>
      </c>
      <c r="H368" s="184">
        <v>200</v>
      </c>
      <c r="I368" s="185"/>
      <c r="J368" s="186">
        <f>ROUND(I368*H368,2)</f>
        <v>0</v>
      </c>
      <c r="K368" s="182" t="s">
        <v>228</v>
      </c>
      <c r="L368" s="39"/>
      <c r="M368" s="187" t="s">
        <v>1</v>
      </c>
      <c r="N368" s="188" t="s">
        <v>45</v>
      </c>
      <c r="O368" s="77"/>
      <c r="P368" s="189">
        <f>O368*H368</f>
        <v>0</v>
      </c>
      <c r="Q368" s="189">
        <v>0.010500000000000001</v>
      </c>
      <c r="R368" s="189">
        <f>Q368*H368</f>
        <v>2.1000000000000001</v>
      </c>
      <c r="S368" s="189">
        <v>0</v>
      </c>
      <c r="T368" s="19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1" t="s">
        <v>134</v>
      </c>
      <c r="AT368" s="191" t="s">
        <v>138</v>
      </c>
      <c r="AU368" s="191" t="s">
        <v>89</v>
      </c>
      <c r="AY368" s="19" t="s">
        <v>135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87</v>
      </c>
      <c r="BK368" s="192">
        <f>ROUND(I368*H368,2)</f>
        <v>0</v>
      </c>
      <c r="BL368" s="19" t="s">
        <v>134</v>
      </c>
      <c r="BM368" s="191" t="s">
        <v>530</v>
      </c>
    </row>
    <row r="369" s="2" customFormat="1">
      <c r="A369" s="38"/>
      <c r="B369" s="39"/>
      <c r="C369" s="38"/>
      <c r="D369" s="193" t="s">
        <v>143</v>
      </c>
      <c r="E369" s="38"/>
      <c r="F369" s="194" t="s">
        <v>531</v>
      </c>
      <c r="G369" s="38"/>
      <c r="H369" s="38"/>
      <c r="I369" s="195"/>
      <c r="J369" s="38"/>
      <c r="K369" s="38"/>
      <c r="L369" s="39"/>
      <c r="M369" s="196"/>
      <c r="N369" s="197"/>
      <c r="O369" s="77"/>
      <c r="P369" s="77"/>
      <c r="Q369" s="77"/>
      <c r="R369" s="77"/>
      <c r="S369" s="77"/>
      <c r="T369" s="7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143</v>
      </c>
      <c r="AU369" s="19" t="s">
        <v>89</v>
      </c>
    </row>
    <row r="370" s="14" customFormat="1">
      <c r="A370" s="14"/>
      <c r="B370" s="209"/>
      <c r="C370" s="14"/>
      <c r="D370" s="193" t="s">
        <v>231</v>
      </c>
      <c r="E370" s="210" t="s">
        <v>1</v>
      </c>
      <c r="F370" s="211" t="s">
        <v>532</v>
      </c>
      <c r="G370" s="14"/>
      <c r="H370" s="212">
        <v>200</v>
      </c>
      <c r="I370" s="213"/>
      <c r="J370" s="14"/>
      <c r="K370" s="14"/>
      <c r="L370" s="209"/>
      <c r="M370" s="214"/>
      <c r="N370" s="215"/>
      <c r="O370" s="215"/>
      <c r="P370" s="215"/>
      <c r="Q370" s="215"/>
      <c r="R370" s="215"/>
      <c r="S370" s="215"/>
      <c r="T370" s="21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0" t="s">
        <v>231</v>
      </c>
      <c r="AU370" s="210" t="s">
        <v>89</v>
      </c>
      <c r="AV370" s="14" t="s">
        <v>89</v>
      </c>
      <c r="AW370" s="14" t="s">
        <v>35</v>
      </c>
      <c r="AX370" s="14" t="s">
        <v>80</v>
      </c>
      <c r="AY370" s="210" t="s">
        <v>135</v>
      </c>
    </row>
    <row r="371" s="15" customFormat="1">
      <c r="A371" s="15"/>
      <c r="B371" s="217"/>
      <c r="C371" s="15"/>
      <c r="D371" s="193" t="s">
        <v>231</v>
      </c>
      <c r="E371" s="218" t="s">
        <v>1</v>
      </c>
      <c r="F371" s="219" t="s">
        <v>234</v>
      </c>
      <c r="G371" s="15"/>
      <c r="H371" s="220">
        <v>200</v>
      </c>
      <c r="I371" s="221"/>
      <c r="J371" s="15"/>
      <c r="K371" s="15"/>
      <c r="L371" s="217"/>
      <c r="M371" s="222"/>
      <c r="N371" s="223"/>
      <c r="O371" s="223"/>
      <c r="P371" s="223"/>
      <c r="Q371" s="223"/>
      <c r="R371" s="223"/>
      <c r="S371" s="223"/>
      <c r="T371" s="22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8" t="s">
        <v>231</v>
      </c>
      <c r="AU371" s="218" t="s">
        <v>89</v>
      </c>
      <c r="AV371" s="15" t="s">
        <v>134</v>
      </c>
      <c r="AW371" s="15" t="s">
        <v>35</v>
      </c>
      <c r="AX371" s="15" t="s">
        <v>87</v>
      </c>
      <c r="AY371" s="218" t="s">
        <v>135</v>
      </c>
    </row>
    <row r="372" s="2" customFormat="1" ht="16.5" customHeight="1">
      <c r="A372" s="38"/>
      <c r="B372" s="179"/>
      <c r="C372" s="180" t="s">
        <v>533</v>
      </c>
      <c r="D372" s="180" t="s">
        <v>138</v>
      </c>
      <c r="E372" s="181" t="s">
        <v>534</v>
      </c>
      <c r="F372" s="182" t="s">
        <v>535</v>
      </c>
      <c r="G372" s="183" t="s">
        <v>227</v>
      </c>
      <c r="H372" s="184">
        <v>50</v>
      </c>
      <c r="I372" s="185"/>
      <c r="J372" s="186">
        <f>ROUND(I372*H372,2)</f>
        <v>0</v>
      </c>
      <c r="K372" s="182" t="s">
        <v>228</v>
      </c>
      <c r="L372" s="39"/>
      <c r="M372" s="187" t="s">
        <v>1</v>
      </c>
      <c r="N372" s="188" t="s">
        <v>45</v>
      </c>
      <c r="O372" s="77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1" t="s">
        <v>134</v>
      </c>
      <c r="AT372" s="191" t="s">
        <v>138</v>
      </c>
      <c r="AU372" s="191" t="s">
        <v>89</v>
      </c>
      <c r="AY372" s="19" t="s">
        <v>135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87</v>
      </c>
      <c r="BK372" s="192">
        <f>ROUND(I372*H372,2)</f>
        <v>0</v>
      </c>
      <c r="BL372" s="19" t="s">
        <v>134</v>
      </c>
      <c r="BM372" s="191" t="s">
        <v>536</v>
      </c>
    </row>
    <row r="373" s="2" customFormat="1">
      <c r="A373" s="38"/>
      <c r="B373" s="39"/>
      <c r="C373" s="38"/>
      <c r="D373" s="193" t="s">
        <v>143</v>
      </c>
      <c r="E373" s="38"/>
      <c r="F373" s="194" t="s">
        <v>537</v>
      </c>
      <c r="G373" s="38"/>
      <c r="H373" s="38"/>
      <c r="I373" s="195"/>
      <c r="J373" s="38"/>
      <c r="K373" s="38"/>
      <c r="L373" s="39"/>
      <c r="M373" s="196"/>
      <c r="N373" s="197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143</v>
      </c>
      <c r="AU373" s="19" t="s">
        <v>89</v>
      </c>
    </row>
    <row r="374" s="13" customFormat="1">
      <c r="A374" s="13"/>
      <c r="B374" s="202"/>
      <c r="C374" s="13"/>
      <c r="D374" s="193" t="s">
        <v>231</v>
      </c>
      <c r="E374" s="203" t="s">
        <v>1</v>
      </c>
      <c r="F374" s="204" t="s">
        <v>538</v>
      </c>
      <c r="G374" s="13"/>
      <c r="H374" s="203" t="s">
        <v>1</v>
      </c>
      <c r="I374" s="205"/>
      <c r="J374" s="13"/>
      <c r="K374" s="13"/>
      <c r="L374" s="202"/>
      <c r="M374" s="206"/>
      <c r="N374" s="207"/>
      <c r="O374" s="207"/>
      <c r="P374" s="207"/>
      <c r="Q374" s="207"/>
      <c r="R374" s="207"/>
      <c r="S374" s="207"/>
      <c r="T374" s="20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3" t="s">
        <v>231</v>
      </c>
      <c r="AU374" s="203" t="s">
        <v>89</v>
      </c>
      <c r="AV374" s="13" t="s">
        <v>87</v>
      </c>
      <c r="AW374" s="13" t="s">
        <v>35</v>
      </c>
      <c r="AX374" s="13" t="s">
        <v>80</v>
      </c>
      <c r="AY374" s="203" t="s">
        <v>135</v>
      </c>
    </row>
    <row r="375" s="14" customFormat="1">
      <c r="A375" s="14"/>
      <c r="B375" s="209"/>
      <c r="C375" s="14"/>
      <c r="D375" s="193" t="s">
        <v>231</v>
      </c>
      <c r="E375" s="210" t="s">
        <v>1</v>
      </c>
      <c r="F375" s="211" t="s">
        <v>491</v>
      </c>
      <c r="G375" s="14"/>
      <c r="H375" s="212">
        <v>50</v>
      </c>
      <c r="I375" s="213"/>
      <c r="J375" s="14"/>
      <c r="K375" s="14"/>
      <c r="L375" s="209"/>
      <c r="M375" s="214"/>
      <c r="N375" s="215"/>
      <c r="O375" s="215"/>
      <c r="P375" s="215"/>
      <c r="Q375" s="215"/>
      <c r="R375" s="215"/>
      <c r="S375" s="215"/>
      <c r="T375" s="21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10" t="s">
        <v>231</v>
      </c>
      <c r="AU375" s="210" t="s">
        <v>89</v>
      </c>
      <c r="AV375" s="14" t="s">
        <v>89</v>
      </c>
      <c r="AW375" s="14" t="s">
        <v>35</v>
      </c>
      <c r="AX375" s="14" t="s">
        <v>80</v>
      </c>
      <c r="AY375" s="210" t="s">
        <v>135</v>
      </c>
    </row>
    <row r="376" s="15" customFormat="1">
      <c r="A376" s="15"/>
      <c r="B376" s="217"/>
      <c r="C376" s="15"/>
      <c r="D376" s="193" t="s">
        <v>231</v>
      </c>
      <c r="E376" s="218" t="s">
        <v>1</v>
      </c>
      <c r="F376" s="219" t="s">
        <v>234</v>
      </c>
      <c r="G376" s="15"/>
      <c r="H376" s="220">
        <v>50</v>
      </c>
      <c r="I376" s="221"/>
      <c r="J376" s="15"/>
      <c r="K376" s="15"/>
      <c r="L376" s="217"/>
      <c r="M376" s="222"/>
      <c r="N376" s="223"/>
      <c r="O376" s="223"/>
      <c r="P376" s="223"/>
      <c r="Q376" s="223"/>
      <c r="R376" s="223"/>
      <c r="S376" s="223"/>
      <c r="T376" s="22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18" t="s">
        <v>231</v>
      </c>
      <c r="AU376" s="218" t="s">
        <v>89</v>
      </c>
      <c r="AV376" s="15" t="s">
        <v>134</v>
      </c>
      <c r="AW376" s="15" t="s">
        <v>35</v>
      </c>
      <c r="AX376" s="15" t="s">
        <v>87</v>
      </c>
      <c r="AY376" s="218" t="s">
        <v>135</v>
      </c>
    </row>
    <row r="377" s="12" customFormat="1" ht="22.8" customHeight="1">
      <c r="A377" s="12"/>
      <c r="B377" s="166"/>
      <c r="C377" s="12"/>
      <c r="D377" s="167" t="s">
        <v>79</v>
      </c>
      <c r="E377" s="177" t="s">
        <v>173</v>
      </c>
      <c r="F377" s="177" t="s">
        <v>539</v>
      </c>
      <c r="G377" s="12"/>
      <c r="H377" s="12"/>
      <c r="I377" s="169"/>
      <c r="J377" s="178">
        <f>BK377</f>
        <v>0</v>
      </c>
      <c r="K377" s="12"/>
      <c r="L377" s="166"/>
      <c r="M377" s="171"/>
      <c r="N377" s="172"/>
      <c r="O377" s="172"/>
      <c r="P377" s="173">
        <f>SUM(P378:P394)</f>
        <v>0</v>
      </c>
      <c r="Q377" s="172"/>
      <c r="R377" s="173">
        <f>SUM(R378:R394)</f>
        <v>0.54660000000000009</v>
      </c>
      <c r="S377" s="172"/>
      <c r="T377" s="174">
        <f>SUM(T378:T394)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67" t="s">
        <v>87</v>
      </c>
      <c r="AT377" s="175" t="s">
        <v>79</v>
      </c>
      <c r="AU377" s="175" t="s">
        <v>87</v>
      </c>
      <c r="AY377" s="167" t="s">
        <v>135</v>
      </c>
      <c r="BK377" s="176">
        <f>SUM(BK378:BK394)</f>
        <v>0</v>
      </c>
    </row>
    <row r="378" s="2" customFormat="1" ht="24.15" customHeight="1">
      <c r="A378" s="38"/>
      <c r="B378" s="179"/>
      <c r="C378" s="180" t="s">
        <v>540</v>
      </c>
      <c r="D378" s="180" t="s">
        <v>138</v>
      </c>
      <c r="E378" s="181" t="s">
        <v>541</v>
      </c>
      <c r="F378" s="182" t="s">
        <v>542</v>
      </c>
      <c r="G378" s="183" t="s">
        <v>342</v>
      </c>
      <c r="H378" s="184">
        <v>22</v>
      </c>
      <c r="I378" s="185"/>
      <c r="J378" s="186">
        <f>ROUND(I378*H378,2)</f>
        <v>0</v>
      </c>
      <c r="K378" s="182" t="s">
        <v>228</v>
      </c>
      <c r="L378" s="39"/>
      <c r="M378" s="187" t="s">
        <v>1</v>
      </c>
      <c r="N378" s="188" t="s">
        <v>45</v>
      </c>
      <c r="O378" s="77"/>
      <c r="P378" s="189">
        <f>O378*H378</f>
        <v>0</v>
      </c>
      <c r="Q378" s="189">
        <v>0.0044000000000000003</v>
      </c>
      <c r="R378" s="189">
        <f>Q378*H378</f>
        <v>0.096800000000000011</v>
      </c>
      <c r="S378" s="189">
        <v>0</v>
      </c>
      <c r="T378" s="19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1" t="s">
        <v>134</v>
      </c>
      <c r="AT378" s="191" t="s">
        <v>138</v>
      </c>
      <c r="AU378" s="191" t="s">
        <v>89</v>
      </c>
      <c r="AY378" s="19" t="s">
        <v>135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87</v>
      </c>
      <c r="BK378" s="192">
        <f>ROUND(I378*H378,2)</f>
        <v>0</v>
      </c>
      <c r="BL378" s="19" t="s">
        <v>134</v>
      </c>
      <c r="BM378" s="191" t="s">
        <v>543</v>
      </c>
    </row>
    <row r="379" s="2" customFormat="1">
      <c r="A379" s="38"/>
      <c r="B379" s="39"/>
      <c r="C379" s="38"/>
      <c r="D379" s="193" t="s">
        <v>143</v>
      </c>
      <c r="E379" s="38"/>
      <c r="F379" s="194" t="s">
        <v>544</v>
      </c>
      <c r="G379" s="38"/>
      <c r="H379" s="38"/>
      <c r="I379" s="195"/>
      <c r="J379" s="38"/>
      <c r="K379" s="38"/>
      <c r="L379" s="39"/>
      <c r="M379" s="196"/>
      <c r="N379" s="197"/>
      <c r="O379" s="77"/>
      <c r="P379" s="77"/>
      <c r="Q379" s="77"/>
      <c r="R379" s="77"/>
      <c r="S379" s="77"/>
      <c r="T379" s="7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143</v>
      </c>
      <c r="AU379" s="19" t="s">
        <v>89</v>
      </c>
    </row>
    <row r="380" s="2" customFormat="1" ht="33" customHeight="1">
      <c r="A380" s="38"/>
      <c r="B380" s="179"/>
      <c r="C380" s="180" t="s">
        <v>545</v>
      </c>
      <c r="D380" s="180" t="s">
        <v>138</v>
      </c>
      <c r="E380" s="181" t="s">
        <v>546</v>
      </c>
      <c r="F380" s="182" t="s">
        <v>547</v>
      </c>
      <c r="G380" s="183" t="s">
        <v>223</v>
      </c>
      <c r="H380" s="184">
        <v>2</v>
      </c>
      <c r="I380" s="185"/>
      <c r="J380" s="186">
        <f>ROUND(I380*H380,2)</f>
        <v>0</v>
      </c>
      <c r="K380" s="182" t="s">
        <v>228</v>
      </c>
      <c r="L380" s="39"/>
      <c r="M380" s="187" t="s">
        <v>1</v>
      </c>
      <c r="N380" s="188" t="s">
        <v>45</v>
      </c>
      <c r="O380" s="77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1" t="s">
        <v>134</v>
      </c>
      <c r="AT380" s="191" t="s">
        <v>138</v>
      </c>
      <c r="AU380" s="191" t="s">
        <v>89</v>
      </c>
      <c r="AY380" s="19" t="s">
        <v>135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87</v>
      </c>
      <c r="BK380" s="192">
        <f>ROUND(I380*H380,2)</f>
        <v>0</v>
      </c>
      <c r="BL380" s="19" t="s">
        <v>134</v>
      </c>
      <c r="BM380" s="191" t="s">
        <v>548</v>
      </c>
    </row>
    <row r="381" s="2" customFormat="1">
      <c r="A381" s="38"/>
      <c r="B381" s="39"/>
      <c r="C381" s="38"/>
      <c r="D381" s="193" t="s">
        <v>143</v>
      </c>
      <c r="E381" s="38"/>
      <c r="F381" s="194" t="s">
        <v>549</v>
      </c>
      <c r="G381" s="38"/>
      <c r="H381" s="38"/>
      <c r="I381" s="195"/>
      <c r="J381" s="38"/>
      <c r="K381" s="38"/>
      <c r="L381" s="39"/>
      <c r="M381" s="196"/>
      <c r="N381" s="197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143</v>
      </c>
      <c r="AU381" s="19" t="s">
        <v>89</v>
      </c>
    </row>
    <row r="382" s="13" customFormat="1">
      <c r="A382" s="13"/>
      <c r="B382" s="202"/>
      <c r="C382" s="13"/>
      <c r="D382" s="193" t="s">
        <v>231</v>
      </c>
      <c r="E382" s="203" t="s">
        <v>1</v>
      </c>
      <c r="F382" s="204" t="s">
        <v>550</v>
      </c>
      <c r="G382" s="13"/>
      <c r="H382" s="203" t="s">
        <v>1</v>
      </c>
      <c r="I382" s="205"/>
      <c r="J382" s="13"/>
      <c r="K382" s="13"/>
      <c r="L382" s="202"/>
      <c r="M382" s="206"/>
      <c r="N382" s="207"/>
      <c r="O382" s="207"/>
      <c r="P382" s="207"/>
      <c r="Q382" s="207"/>
      <c r="R382" s="207"/>
      <c r="S382" s="207"/>
      <c r="T382" s="20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03" t="s">
        <v>231</v>
      </c>
      <c r="AU382" s="203" t="s">
        <v>89</v>
      </c>
      <c r="AV382" s="13" t="s">
        <v>87</v>
      </c>
      <c r="AW382" s="13" t="s">
        <v>35</v>
      </c>
      <c r="AX382" s="13" t="s">
        <v>80</v>
      </c>
      <c r="AY382" s="203" t="s">
        <v>135</v>
      </c>
    </row>
    <row r="383" s="14" customFormat="1">
      <c r="A383" s="14"/>
      <c r="B383" s="209"/>
      <c r="C383" s="14"/>
      <c r="D383" s="193" t="s">
        <v>231</v>
      </c>
      <c r="E383" s="210" t="s">
        <v>1</v>
      </c>
      <c r="F383" s="211" t="s">
        <v>89</v>
      </c>
      <c r="G383" s="14"/>
      <c r="H383" s="212">
        <v>2</v>
      </c>
      <c r="I383" s="213"/>
      <c r="J383" s="14"/>
      <c r="K383" s="14"/>
      <c r="L383" s="209"/>
      <c r="M383" s="214"/>
      <c r="N383" s="215"/>
      <c r="O383" s="215"/>
      <c r="P383" s="215"/>
      <c r="Q383" s="215"/>
      <c r="R383" s="215"/>
      <c r="S383" s="215"/>
      <c r="T383" s="21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10" t="s">
        <v>231</v>
      </c>
      <c r="AU383" s="210" t="s">
        <v>89</v>
      </c>
      <c r="AV383" s="14" t="s">
        <v>89</v>
      </c>
      <c r="AW383" s="14" t="s">
        <v>35</v>
      </c>
      <c r="AX383" s="14" t="s">
        <v>80</v>
      </c>
      <c r="AY383" s="210" t="s">
        <v>135</v>
      </c>
    </row>
    <row r="384" s="15" customFormat="1">
      <c r="A384" s="15"/>
      <c r="B384" s="217"/>
      <c r="C384" s="15"/>
      <c r="D384" s="193" t="s">
        <v>231</v>
      </c>
      <c r="E384" s="218" t="s">
        <v>1</v>
      </c>
      <c r="F384" s="219" t="s">
        <v>234</v>
      </c>
      <c r="G384" s="15"/>
      <c r="H384" s="220">
        <v>2</v>
      </c>
      <c r="I384" s="221"/>
      <c r="J384" s="15"/>
      <c r="K384" s="15"/>
      <c r="L384" s="217"/>
      <c r="M384" s="222"/>
      <c r="N384" s="223"/>
      <c r="O384" s="223"/>
      <c r="P384" s="223"/>
      <c r="Q384" s="223"/>
      <c r="R384" s="223"/>
      <c r="S384" s="223"/>
      <c r="T384" s="22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18" t="s">
        <v>231</v>
      </c>
      <c r="AU384" s="218" t="s">
        <v>89</v>
      </c>
      <c r="AV384" s="15" t="s">
        <v>134</v>
      </c>
      <c r="AW384" s="15" t="s">
        <v>35</v>
      </c>
      <c r="AX384" s="15" t="s">
        <v>87</v>
      </c>
      <c r="AY384" s="218" t="s">
        <v>135</v>
      </c>
    </row>
    <row r="385" s="2" customFormat="1" ht="16.5" customHeight="1">
      <c r="A385" s="38"/>
      <c r="B385" s="179"/>
      <c r="C385" s="227" t="s">
        <v>551</v>
      </c>
      <c r="D385" s="227" t="s">
        <v>334</v>
      </c>
      <c r="E385" s="228" t="s">
        <v>552</v>
      </c>
      <c r="F385" s="229" t="s">
        <v>553</v>
      </c>
      <c r="G385" s="230" t="s">
        <v>223</v>
      </c>
      <c r="H385" s="231">
        <v>2</v>
      </c>
      <c r="I385" s="232"/>
      <c r="J385" s="233">
        <f>ROUND(I385*H385,2)</f>
        <v>0</v>
      </c>
      <c r="K385" s="229" t="s">
        <v>1</v>
      </c>
      <c r="L385" s="234"/>
      <c r="M385" s="235" t="s">
        <v>1</v>
      </c>
      <c r="N385" s="236" t="s">
        <v>45</v>
      </c>
      <c r="O385" s="77"/>
      <c r="P385" s="189">
        <f>O385*H385</f>
        <v>0</v>
      </c>
      <c r="Q385" s="189">
        <v>0.00064999999999999997</v>
      </c>
      <c r="R385" s="189">
        <f>Q385*H385</f>
        <v>0.0012999999999999999</v>
      </c>
      <c r="S385" s="189">
        <v>0</v>
      </c>
      <c r="T385" s="19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1" t="s">
        <v>173</v>
      </c>
      <c r="AT385" s="191" t="s">
        <v>334</v>
      </c>
      <c r="AU385" s="191" t="s">
        <v>89</v>
      </c>
      <c r="AY385" s="19" t="s">
        <v>135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87</v>
      </c>
      <c r="BK385" s="192">
        <f>ROUND(I385*H385,2)</f>
        <v>0</v>
      </c>
      <c r="BL385" s="19" t="s">
        <v>134</v>
      </c>
      <c r="BM385" s="191" t="s">
        <v>554</v>
      </c>
    </row>
    <row r="386" s="2" customFormat="1">
      <c r="A386" s="38"/>
      <c r="B386" s="39"/>
      <c r="C386" s="38"/>
      <c r="D386" s="193" t="s">
        <v>143</v>
      </c>
      <c r="E386" s="38"/>
      <c r="F386" s="194" t="s">
        <v>555</v>
      </c>
      <c r="G386" s="38"/>
      <c r="H386" s="38"/>
      <c r="I386" s="195"/>
      <c r="J386" s="38"/>
      <c r="K386" s="38"/>
      <c r="L386" s="39"/>
      <c r="M386" s="196"/>
      <c r="N386" s="197"/>
      <c r="O386" s="77"/>
      <c r="P386" s="77"/>
      <c r="Q386" s="77"/>
      <c r="R386" s="77"/>
      <c r="S386" s="77"/>
      <c r="T386" s="7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143</v>
      </c>
      <c r="AU386" s="19" t="s">
        <v>89</v>
      </c>
    </row>
    <row r="387" s="2" customFormat="1" ht="21.75" customHeight="1">
      <c r="A387" s="38"/>
      <c r="B387" s="179"/>
      <c r="C387" s="180" t="s">
        <v>556</v>
      </c>
      <c r="D387" s="180" t="s">
        <v>138</v>
      </c>
      <c r="E387" s="181" t="s">
        <v>557</v>
      </c>
      <c r="F387" s="182" t="s">
        <v>558</v>
      </c>
      <c r="G387" s="183" t="s">
        <v>223</v>
      </c>
      <c r="H387" s="184">
        <v>5</v>
      </c>
      <c r="I387" s="185"/>
      <c r="J387" s="186">
        <f>ROUND(I387*H387,2)</f>
        <v>0</v>
      </c>
      <c r="K387" s="182" t="s">
        <v>228</v>
      </c>
      <c r="L387" s="39"/>
      <c r="M387" s="187" t="s">
        <v>1</v>
      </c>
      <c r="N387" s="188" t="s">
        <v>45</v>
      </c>
      <c r="O387" s="77"/>
      <c r="P387" s="189">
        <f>O387*H387</f>
        <v>0</v>
      </c>
      <c r="Q387" s="189">
        <v>0.064049999999999996</v>
      </c>
      <c r="R387" s="189">
        <f>Q387*H387</f>
        <v>0.32024999999999998</v>
      </c>
      <c r="S387" s="189">
        <v>0</v>
      </c>
      <c r="T387" s="19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1" t="s">
        <v>134</v>
      </c>
      <c r="AT387" s="191" t="s">
        <v>138</v>
      </c>
      <c r="AU387" s="191" t="s">
        <v>89</v>
      </c>
      <c r="AY387" s="19" t="s">
        <v>135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87</v>
      </c>
      <c r="BK387" s="192">
        <f>ROUND(I387*H387,2)</f>
        <v>0</v>
      </c>
      <c r="BL387" s="19" t="s">
        <v>134</v>
      </c>
      <c r="BM387" s="191" t="s">
        <v>559</v>
      </c>
    </row>
    <row r="388" s="2" customFormat="1">
      <c r="A388" s="38"/>
      <c r="B388" s="39"/>
      <c r="C388" s="38"/>
      <c r="D388" s="193" t="s">
        <v>143</v>
      </c>
      <c r="E388" s="38"/>
      <c r="F388" s="194" t="s">
        <v>560</v>
      </c>
      <c r="G388" s="38"/>
      <c r="H388" s="38"/>
      <c r="I388" s="195"/>
      <c r="J388" s="38"/>
      <c r="K388" s="38"/>
      <c r="L388" s="39"/>
      <c r="M388" s="196"/>
      <c r="N388" s="197"/>
      <c r="O388" s="77"/>
      <c r="P388" s="77"/>
      <c r="Q388" s="77"/>
      <c r="R388" s="77"/>
      <c r="S388" s="77"/>
      <c r="T388" s="7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143</v>
      </c>
      <c r="AU388" s="19" t="s">
        <v>89</v>
      </c>
    </row>
    <row r="389" s="2" customFormat="1" ht="33" customHeight="1">
      <c r="A389" s="38"/>
      <c r="B389" s="179"/>
      <c r="C389" s="180" t="s">
        <v>561</v>
      </c>
      <c r="D389" s="180" t="s">
        <v>138</v>
      </c>
      <c r="E389" s="181" t="s">
        <v>562</v>
      </c>
      <c r="F389" s="182" t="s">
        <v>563</v>
      </c>
      <c r="G389" s="183" t="s">
        <v>223</v>
      </c>
      <c r="H389" s="184">
        <v>5</v>
      </c>
      <c r="I389" s="185"/>
      <c r="J389" s="186">
        <f>ROUND(I389*H389,2)</f>
        <v>0</v>
      </c>
      <c r="K389" s="182" t="s">
        <v>228</v>
      </c>
      <c r="L389" s="39"/>
      <c r="M389" s="187" t="s">
        <v>1</v>
      </c>
      <c r="N389" s="188" t="s">
        <v>45</v>
      </c>
      <c r="O389" s="77"/>
      <c r="P389" s="189">
        <f>O389*H389</f>
        <v>0</v>
      </c>
      <c r="Q389" s="189">
        <v>0.023709999999999998</v>
      </c>
      <c r="R389" s="189">
        <f>Q389*H389</f>
        <v>0.11854999999999999</v>
      </c>
      <c r="S389" s="189">
        <v>0</v>
      </c>
      <c r="T389" s="19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1" t="s">
        <v>134</v>
      </c>
      <c r="AT389" s="191" t="s">
        <v>138</v>
      </c>
      <c r="AU389" s="191" t="s">
        <v>89</v>
      </c>
      <c r="AY389" s="19" t="s">
        <v>135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87</v>
      </c>
      <c r="BK389" s="192">
        <f>ROUND(I389*H389,2)</f>
        <v>0</v>
      </c>
      <c r="BL389" s="19" t="s">
        <v>134</v>
      </c>
      <c r="BM389" s="191" t="s">
        <v>564</v>
      </c>
    </row>
    <row r="390" s="2" customFormat="1">
      <c r="A390" s="38"/>
      <c r="B390" s="39"/>
      <c r="C390" s="38"/>
      <c r="D390" s="193" t="s">
        <v>143</v>
      </c>
      <c r="E390" s="38"/>
      <c r="F390" s="194" t="s">
        <v>565</v>
      </c>
      <c r="G390" s="38"/>
      <c r="H390" s="38"/>
      <c r="I390" s="195"/>
      <c r="J390" s="38"/>
      <c r="K390" s="38"/>
      <c r="L390" s="39"/>
      <c r="M390" s="196"/>
      <c r="N390" s="197"/>
      <c r="O390" s="77"/>
      <c r="P390" s="77"/>
      <c r="Q390" s="77"/>
      <c r="R390" s="77"/>
      <c r="S390" s="77"/>
      <c r="T390" s="7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9" t="s">
        <v>143</v>
      </c>
      <c r="AU390" s="19" t="s">
        <v>89</v>
      </c>
    </row>
    <row r="391" s="2" customFormat="1" ht="24.15" customHeight="1">
      <c r="A391" s="38"/>
      <c r="B391" s="179"/>
      <c r="C391" s="180" t="s">
        <v>566</v>
      </c>
      <c r="D391" s="180" t="s">
        <v>138</v>
      </c>
      <c r="E391" s="181" t="s">
        <v>567</v>
      </c>
      <c r="F391" s="182" t="s">
        <v>568</v>
      </c>
      <c r="G391" s="183" t="s">
        <v>223</v>
      </c>
      <c r="H391" s="184">
        <v>5</v>
      </c>
      <c r="I391" s="185"/>
      <c r="J391" s="186">
        <f>ROUND(I391*H391,2)</f>
        <v>0</v>
      </c>
      <c r="K391" s="182" t="s">
        <v>228</v>
      </c>
      <c r="L391" s="39"/>
      <c r="M391" s="187" t="s">
        <v>1</v>
      </c>
      <c r="N391" s="188" t="s">
        <v>45</v>
      </c>
      <c r="O391" s="77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1" t="s">
        <v>134</v>
      </c>
      <c r="AT391" s="191" t="s">
        <v>138</v>
      </c>
      <c r="AU391" s="191" t="s">
        <v>89</v>
      </c>
      <c r="AY391" s="19" t="s">
        <v>135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87</v>
      </c>
      <c r="BK391" s="192">
        <f>ROUND(I391*H391,2)</f>
        <v>0</v>
      </c>
      <c r="BL391" s="19" t="s">
        <v>134</v>
      </c>
      <c r="BM391" s="191" t="s">
        <v>569</v>
      </c>
    </row>
    <row r="392" s="2" customFormat="1">
      <c r="A392" s="38"/>
      <c r="B392" s="39"/>
      <c r="C392" s="38"/>
      <c r="D392" s="193" t="s">
        <v>143</v>
      </c>
      <c r="E392" s="38"/>
      <c r="F392" s="194" t="s">
        <v>570</v>
      </c>
      <c r="G392" s="38"/>
      <c r="H392" s="38"/>
      <c r="I392" s="195"/>
      <c r="J392" s="38"/>
      <c r="K392" s="38"/>
      <c r="L392" s="39"/>
      <c r="M392" s="196"/>
      <c r="N392" s="197"/>
      <c r="O392" s="77"/>
      <c r="P392" s="77"/>
      <c r="Q392" s="77"/>
      <c r="R392" s="77"/>
      <c r="S392" s="77"/>
      <c r="T392" s="7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143</v>
      </c>
      <c r="AU392" s="19" t="s">
        <v>89</v>
      </c>
    </row>
    <row r="393" s="2" customFormat="1" ht="24.15" customHeight="1">
      <c r="A393" s="38"/>
      <c r="B393" s="179"/>
      <c r="C393" s="180" t="s">
        <v>571</v>
      </c>
      <c r="D393" s="180" t="s">
        <v>138</v>
      </c>
      <c r="E393" s="181" t="s">
        <v>572</v>
      </c>
      <c r="F393" s="182" t="s">
        <v>573</v>
      </c>
      <c r="G393" s="183" t="s">
        <v>223</v>
      </c>
      <c r="H393" s="184">
        <v>5</v>
      </c>
      <c r="I393" s="185"/>
      <c r="J393" s="186">
        <f>ROUND(I393*H393,2)</f>
        <v>0</v>
      </c>
      <c r="K393" s="182" t="s">
        <v>228</v>
      </c>
      <c r="L393" s="39"/>
      <c r="M393" s="187" t="s">
        <v>1</v>
      </c>
      <c r="N393" s="188" t="s">
        <v>45</v>
      </c>
      <c r="O393" s="77"/>
      <c r="P393" s="189">
        <f>O393*H393</f>
        <v>0</v>
      </c>
      <c r="Q393" s="189">
        <v>0.0019400000000000001</v>
      </c>
      <c r="R393" s="189">
        <f>Q393*H393</f>
        <v>0.0097000000000000003</v>
      </c>
      <c r="S393" s="189">
        <v>0</v>
      </c>
      <c r="T393" s="19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1" t="s">
        <v>134</v>
      </c>
      <c r="AT393" s="191" t="s">
        <v>138</v>
      </c>
      <c r="AU393" s="191" t="s">
        <v>89</v>
      </c>
      <c r="AY393" s="19" t="s">
        <v>135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87</v>
      </c>
      <c r="BK393" s="192">
        <f>ROUND(I393*H393,2)</f>
        <v>0</v>
      </c>
      <c r="BL393" s="19" t="s">
        <v>134</v>
      </c>
      <c r="BM393" s="191" t="s">
        <v>574</v>
      </c>
    </row>
    <row r="394" s="2" customFormat="1">
      <c r="A394" s="38"/>
      <c r="B394" s="39"/>
      <c r="C394" s="38"/>
      <c r="D394" s="193" t="s">
        <v>143</v>
      </c>
      <c r="E394" s="38"/>
      <c r="F394" s="194" t="s">
        <v>575</v>
      </c>
      <c r="G394" s="38"/>
      <c r="H394" s="38"/>
      <c r="I394" s="195"/>
      <c r="J394" s="38"/>
      <c r="K394" s="38"/>
      <c r="L394" s="39"/>
      <c r="M394" s="196"/>
      <c r="N394" s="197"/>
      <c r="O394" s="77"/>
      <c r="P394" s="77"/>
      <c r="Q394" s="77"/>
      <c r="R394" s="77"/>
      <c r="S394" s="77"/>
      <c r="T394" s="7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9" t="s">
        <v>143</v>
      </c>
      <c r="AU394" s="19" t="s">
        <v>89</v>
      </c>
    </row>
    <row r="395" s="12" customFormat="1" ht="22.8" customHeight="1">
      <c r="A395" s="12"/>
      <c r="B395" s="166"/>
      <c r="C395" s="12"/>
      <c r="D395" s="167" t="s">
        <v>79</v>
      </c>
      <c r="E395" s="177" t="s">
        <v>178</v>
      </c>
      <c r="F395" s="177" t="s">
        <v>576</v>
      </c>
      <c r="G395" s="12"/>
      <c r="H395" s="12"/>
      <c r="I395" s="169"/>
      <c r="J395" s="178">
        <f>BK395</f>
        <v>0</v>
      </c>
      <c r="K395" s="12"/>
      <c r="L395" s="166"/>
      <c r="M395" s="171"/>
      <c r="N395" s="172"/>
      <c r="O395" s="172"/>
      <c r="P395" s="173">
        <f>SUM(P396:P414)</f>
        <v>0</v>
      </c>
      <c r="Q395" s="172"/>
      <c r="R395" s="173">
        <f>SUM(R396:R414)</f>
        <v>0.00045000000000000004</v>
      </c>
      <c r="S395" s="172"/>
      <c r="T395" s="174">
        <f>SUM(T396:T414)</f>
        <v>42.210000000000001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67" t="s">
        <v>87</v>
      </c>
      <c r="AT395" s="175" t="s">
        <v>79</v>
      </c>
      <c r="AU395" s="175" t="s">
        <v>87</v>
      </c>
      <c r="AY395" s="167" t="s">
        <v>135</v>
      </c>
      <c r="BK395" s="176">
        <f>SUM(BK396:BK414)</f>
        <v>0</v>
      </c>
    </row>
    <row r="396" s="2" customFormat="1" ht="24.15" customHeight="1">
      <c r="A396" s="38"/>
      <c r="B396" s="179"/>
      <c r="C396" s="180" t="s">
        <v>577</v>
      </c>
      <c r="D396" s="180" t="s">
        <v>138</v>
      </c>
      <c r="E396" s="181" t="s">
        <v>578</v>
      </c>
      <c r="F396" s="182" t="s">
        <v>579</v>
      </c>
      <c r="G396" s="183" t="s">
        <v>141</v>
      </c>
      <c r="H396" s="184">
        <v>1</v>
      </c>
      <c r="I396" s="185"/>
      <c r="J396" s="186">
        <f>ROUND(I396*H396,2)</f>
        <v>0</v>
      </c>
      <c r="K396" s="182" t="s">
        <v>1</v>
      </c>
      <c r="L396" s="39"/>
      <c r="M396" s="187" t="s">
        <v>1</v>
      </c>
      <c r="N396" s="188" t="s">
        <v>45</v>
      </c>
      <c r="O396" s="77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1" t="s">
        <v>134</v>
      </c>
      <c r="AT396" s="191" t="s">
        <v>138</v>
      </c>
      <c r="AU396" s="191" t="s">
        <v>89</v>
      </c>
      <c r="AY396" s="19" t="s">
        <v>135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87</v>
      </c>
      <c r="BK396" s="192">
        <f>ROUND(I396*H396,2)</f>
        <v>0</v>
      </c>
      <c r="BL396" s="19" t="s">
        <v>134</v>
      </c>
      <c r="BM396" s="191" t="s">
        <v>580</v>
      </c>
    </row>
    <row r="397" s="2" customFormat="1">
      <c r="A397" s="38"/>
      <c r="B397" s="39"/>
      <c r="C397" s="38"/>
      <c r="D397" s="193" t="s">
        <v>143</v>
      </c>
      <c r="E397" s="38"/>
      <c r="F397" s="194" t="s">
        <v>579</v>
      </c>
      <c r="G397" s="38"/>
      <c r="H397" s="38"/>
      <c r="I397" s="195"/>
      <c r="J397" s="38"/>
      <c r="K397" s="38"/>
      <c r="L397" s="39"/>
      <c r="M397" s="196"/>
      <c r="N397" s="197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143</v>
      </c>
      <c r="AU397" s="19" t="s">
        <v>89</v>
      </c>
    </row>
    <row r="398" s="2" customFormat="1" ht="21.75" customHeight="1">
      <c r="A398" s="38"/>
      <c r="B398" s="179"/>
      <c r="C398" s="180" t="s">
        <v>581</v>
      </c>
      <c r="D398" s="180" t="s">
        <v>138</v>
      </c>
      <c r="E398" s="181" t="s">
        <v>582</v>
      </c>
      <c r="F398" s="182" t="s">
        <v>583</v>
      </c>
      <c r="G398" s="183" t="s">
        <v>223</v>
      </c>
      <c r="H398" s="184">
        <v>20</v>
      </c>
      <c r="I398" s="185"/>
      <c r="J398" s="186">
        <f>ROUND(I398*H398,2)</f>
        <v>0</v>
      </c>
      <c r="K398" s="182" t="s">
        <v>1</v>
      </c>
      <c r="L398" s="39"/>
      <c r="M398" s="187" t="s">
        <v>1</v>
      </c>
      <c r="N398" s="188" t="s">
        <v>45</v>
      </c>
      <c r="O398" s="77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1" t="s">
        <v>134</v>
      </c>
      <c r="AT398" s="191" t="s">
        <v>138</v>
      </c>
      <c r="AU398" s="191" t="s">
        <v>89</v>
      </c>
      <c r="AY398" s="19" t="s">
        <v>135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87</v>
      </c>
      <c r="BK398" s="192">
        <f>ROUND(I398*H398,2)</f>
        <v>0</v>
      </c>
      <c r="BL398" s="19" t="s">
        <v>134</v>
      </c>
      <c r="BM398" s="191" t="s">
        <v>584</v>
      </c>
    </row>
    <row r="399" s="2" customFormat="1" ht="16.5" customHeight="1">
      <c r="A399" s="38"/>
      <c r="B399" s="179"/>
      <c r="C399" s="180" t="s">
        <v>585</v>
      </c>
      <c r="D399" s="180" t="s">
        <v>138</v>
      </c>
      <c r="E399" s="181" t="s">
        <v>586</v>
      </c>
      <c r="F399" s="182" t="s">
        <v>587</v>
      </c>
      <c r="G399" s="183" t="s">
        <v>223</v>
      </c>
      <c r="H399" s="184">
        <v>5</v>
      </c>
      <c r="I399" s="185"/>
      <c r="J399" s="186">
        <f>ROUND(I399*H399,2)</f>
        <v>0</v>
      </c>
      <c r="K399" s="182" t="s">
        <v>1</v>
      </c>
      <c r="L399" s="39"/>
      <c r="M399" s="187" t="s">
        <v>1</v>
      </c>
      <c r="N399" s="188" t="s">
        <v>45</v>
      </c>
      <c r="O399" s="77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1" t="s">
        <v>134</v>
      </c>
      <c r="AT399" s="191" t="s">
        <v>138</v>
      </c>
      <c r="AU399" s="191" t="s">
        <v>89</v>
      </c>
      <c r="AY399" s="19" t="s">
        <v>135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9" t="s">
        <v>87</v>
      </c>
      <c r="BK399" s="192">
        <f>ROUND(I399*H399,2)</f>
        <v>0</v>
      </c>
      <c r="BL399" s="19" t="s">
        <v>134</v>
      </c>
      <c r="BM399" s="191" t="s">
        <v>588</v>
      </c>
    </row>
    <row r="400" s="2" customFormat="1" ht="21.75" customHeight="1">
      <c r="A400" s="38"/>
      <c r="B400" s="179"/>
      <c r="C400" s="180" t="s">
        <v>589</v>
      </c>
      <c r="D400" s="180" t="s">
        <v>138</v>
      </c>
      <c r="E400" s="181" t="s">
        <v>590</v>
      </c>
      <c r="F400" s="182" t="s">
        <v>591</v>
      </c>
      <c r="G400" s="183" t="s">
        <v>342</v>
      </c>
      <c r="H400" s="184">
        <v>28</v>
      </c>
      <c r="I400" s="185"/>
      <c r="J400" s="186">
        <f>ROUND(I400*H400,2)</f>
        <v>0</v>
      </c>
      <c r="K400" s="182" t="s">
        <v>228</v>
      </c>
      <c r="L400" s="39"/>
      <c r="M400" s="187" t="s">
        <v>1</v>
      </c>
      <c r="N400" s="188" t="s">
        <v>45</v>
      </c>
      <c r="O400" s="77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1" t="s">
        <v>134</v>
      </c>
      <c r="AT400" s="191" t="s">
        <v>138</v>
      </c>
      <c r="AU400" s="191" t="s">
        <v>89</v>
      </c>
      <c r="AY400" s="19" t="s">
        <v>135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87</v>
      </c>
      <c r="BK400" s="192">
        <f>ROUND(I400*H400,2)</f>
        <v>0</v>
      </c>
      <c r="BL400" s="19" t="s">
        <v>134</v>
      </c>
      <c r="BM400" s="191" t="s">
        <v>592</v>
      </c>
    </row>
    <row r="401" s="2" customFormat="1">
      <c r="A401" s="38"/>
      <c r="B401" s="39"/>
      <c r="C401" s="38"/>
      <c r="D401" s="193" t="s">
        <v>143</v>
      </c>
      <c r="E401" s="38"/>
      <c r="F401" s="194" t="s">
        <v>593</v>
      </c>
      <c r="G401" s="38"/>
      <c r="H401" s="38"/>
      <c r="I401" s="195"/>
      <c r="J401" s="38"/>
      <c r="K401" s="38"/>
      <c r="L401" s="39"/>
      <c r="M401" s="196"/>
      <c r="N401" s="197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143</v>
      </c>
      <c r="AU401" s="19" t="s">
        <v>89</v>
      </c>
    </row>
    <row r="402" s="13" customFormat="1">
      <c r="A402" s="13"/>
      <c r="B402" s="202"/>
      <c r="C402" s="13"/>
      <c r="D402" s="193" t="s">
        <v>231</v>
      </c>
      <c r="E402" s="203" t="s">
        <v>1</v>
      </c>
      <c r="F402" s="204" t="s">
        <v>594</v>
      </c>
      <c r="G402" s="13"/>
      <c r="H402" s="203" t="s">
        <v>1</v>
      </c>
      <c r="I402" s="205"/>
      <c r="J402" s="13"/>
      <c r="K402" s="13"/>
      <c r="L402" s="202"/>
      <c r="M402" s="206"/>
      <c r="N402" s="207"/>
      <c r="O402" s="207"/>
      <c r="P402" s="207"/>
      <c r="Q402" s="207"/>
      <c r="R402" s="207"/>
      <c r="S402" s="207"/>
      <c r="T402" s="20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3" t="s">
        <v>231</v>
      </c>
      <c r="AU402" s="203" t="s">
        <v>89</v>
      </c>
      <c r="AV402" s="13" t="s">
        <v>87</v>
      </c>
      <c r="AW402" s="13" t="s">
        <v>35</v>
      </c>
      <c r="AX402" s="13" t="s">
        <v>80</v>
      </c>
      <c r="AY402" s="203" t="s">
        <v>135</v>
      </c>
    </row>
    <row r="403" s="14" customFormat="1">
      <c r="A403" s="14"/>
      <c r="B403" s="209"/>
      <c r="C403" s="14"/>
      <c r="D403" s="193" t="s">
        <v>231</v>
      </c>
      <c r="E403" s="210" t="s">
        <v>1</v>
      </c>
      <c r="F403" s="211" t="s">
        <v>595</v>
      </c>
      <c r="G403" s="14"/>
      <c r="H403" s="212">
        <v>28</v>
      </c>
      <c r="I403" s="213"/>
      <c r="J403" s="14"/>
      <c r="K403" s="14"/>
      <c r="L403" s="209"/>
      <c r="M403" s="214"/>
      <c r="N403" s="215"/>
      <c r="O403" s="215"/>
      <c r="P403" s="215"/>
      <c r="Q403" s="215"/>
      <c r="R403" s="215"/>
      <c r="S403" s="215"/>
      <c r="T403" s="21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10" t="s">
        <v>231</v>
      </c>
      <c r="AU403" s="210" t="s">
        <v>89</v>
      </c>
      <c r="AV403" s="14" t="s">
        <v>89</v>
      </c>
      <c r="AW403" s="14" t="s">
        <v>35</v>
      </c>
      <c r="AX403" s="14" t="s">
        <v>80</v>
      </c>
      <c r="AY403" s="210" t="s">
        <v>135</v>
      </c>
    </row>
    <row r="404" s="15" customFormat="1">
      <c r="A404" s="15"/>
      <c r="B404" s="217"/>
      <c r="C404" s="15"/>
      <c r="D404" s="193" t="s">
        <v>231</v>
      </c>
      <c r="E404" s="218" t="s">
        <v>1</v>
      </c>
      <c r="F404" s="219" t="s">
        <v>234</v>
      </c>
      <c r="G404" s="15"/>
      <c r="H404" s="220">
        <v>28</v>
      </c>
      <c r="I404" s="221"/>
      <c r="J404" s="15"/>
      <c r="K404" s="15"/>
      <c r="L404" s="217"/>
      <c r="M404" s="222"/>
      <c r="N404" s="223"/>
      <c r="O404" s="223"/>
      <c r="P404" s="223"/>
      <c r="Q404" s="223"/>
      <c r="R404" s="223"/>
      <c r="S404" s="223"/>
      <c r="T404" s="22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18" t="s">
        <v>231</v>
      </c>
      <c r="AU404" s="218" t="s">
        <v>89</v>
      </c>
      <c r="AV404" s="15" t="s">
        <v>134</v>
      </c>
      <c r="AW404" s="15" t="s">
        <v>35</v>
      </c>
      <c r="AX404" s="15" t="s">
        <v>87</v>
      </c>
      <c r="AY404" s="218" t="s">
        <v>135</v>
      </c>
    </row>
    <row r="405" s="2" customFormat="1" ht="16.5" customHeight="1">
      <c r="A405" s="38"/>
      <c r="B405" s="179"/>
      <c r="C405" s="180" t="s">
        <v>596</v>
      </c>
      <c r="D405" s="180" t="s">
        <v>138</v>
      </c>
      <c r="E405" s="181" t="s">
        <v>597</v>
      </c>
      <c r="F405" s="182" t="s">
        <v>598</v>
      </c>
      <c r="G405" s="183" t="s">
        <v>243</v>
      </c>
      <c r="H405" s="184">
        <v>17.5</v>
      </c>
      <c r="I405" s="185"/>
      <c r="J405" s="186">
        <f>ROUND(I405*H405,2)</f>
        <v>0</v>
      </c>
      <c r="K405" s="182" t="s">
        <v>228</v>
      </c>
      <c r="L405" s="39"/>
      <c r="M405" s="187" t="s">
        <v>1</v>
      </c>
      <c r="N405" s="188" t="s">
        <v>45</v>
      </c>
      <c r="O405" s="77"/>
      <c r="P405" s="189">
        <f>O405*H405</f>
        <v>0</v>
      </c>
      <c r="Q405" s="189">
        <v>0</v>
      </c>
      <c r="R405" s="189">
        <f>Q405*H405</f>
        <v>0</v>
      </c>
      <c r="S405" s="189">
        <v>2.3999999999999999</v>
      </c>
      <c r="T405" s="190">
        <f>S405*H405</f>
        <v>42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1" t="s">
        <v>134</v>
      </c>
      <c r="AT405" s="191" t="s">
        <v>138</v>
      </c>
      <c r="AU405" s="191" t="s">
        <v>89</v>
      </c>
      <c r="AY405" s="19" t="s">
        <v>135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87</v>
      </c>
      <c r="BK405" s="192">
        <f>ROUND(I405*H405,2)</f>
        <v>0</v>
      </c>
      <c r="BL405" s="19" t="s">
        <v>134</v>
      </c>
      <c r="BM405" s="191" t="s">
        <v>599</v>
      </c>
    </row>
    <row r="406" s="2" customFormat="1">
      <c r="A406" s="38"/>
      <c r="B406" s="39"/>
      <c r="C406" s="38"/>
      <c r="D406" s="193" t="s">
        <v>143</v>
      </c>
      <c r="E406" s="38"/>
      <c r="F406" s="194" t="s">
        <v>600</v>
      </c>
      <c r="G406" s="38"/>
      <c r="H406" s="38"/>
      <c r="I406" s="195"/>
      <c r="J406" s="38"/>
      <c r="K406" s="38"/>
      <c r="L406" s="39"/>
      <c r="M406" s="196"/>
      <c r="N406" s="197"/>
      <c r="O406" s="77"/>
      <c r="P406" s="77"/>
      <c r="Q406" s="77"/>
      <c r="R406" s="77"/>
      <c r="S406" s="77"/>
      <c r="T406" s="7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143</v>
      </c>
      <c r="AU406" s="19" t="s">
        <v>89</v>
      </c>
    </row>
    <row r="407" s="13" customFormat="1">
      <c r="A407" s="13"/>
      <c r="B407" s="202"/>
      <c r="C407" s="13"/>
      <c r="D407" s="193" t="s">
        <v>231</v>
      </c>
      <c r="E407" s="203" t="s">
        <v>1</v>
      </c>
      <c r="F407" s="204" t="s">
        <v>601</v>
      </c>
      <c r="G407" s="13"/>
      <c r="H407" s="203" t="s">
        <v>1</v>
      </c>
      <c r="I407" s="205"/>
      <c r="J407" s="13"/>
      <c r="K407" s="13"/>
      <c r="L407" s="202"/>
      <c r="M407" s="206"/>
      <c r="N407" s="207"/>
      <c r="O407" s="207"/>
      <c r="P407" s="207"/>
      <c r="Q407" s="207"/>
      <c r="R407" s="207"/>
      <c r="S407" s="207"/>
      <c r="T407" s="20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03" t="s">
        <v>231</v>
      </c>
      <c r="AU407" s="203" t="s">
        <v>89</v>
      </c>
      <c r="AV407" s="13" t="s">
        <v>87</v>
      </c>
      <c r="AW407" s="13" t="s">
        <v>35</v>
      </c>
      <c r="AX407" s="13" t="s">
        <v>80</v>
      </c>
      <c r="AY407" s="203" t="s">
        <v>135</v>
      </c>
    </row>
    <row r="408" s="14" customFormat="1">
      <c r="A408" s="14"/>
      <c r="B408" s="209"/>
      <c r="C408" s="14"/>
      <c r="D408" s="193" t="s">
        <v>231</v>
      </c>
      <c r="E408" s="210" t="s">
        <v>1</v>
      </c>
      <c r="F408" s="211" t="s">
        <v>602</v>
      </c>
      <c r="G408" s="14"/>
      <c r="H408" s="212">
        <v>17.5</v>
      </c>
      <c r="I408" s="213"/>
      <c r="J408" s="14"/>
      <c r="K408" s="14"/>
      <c r="L408" s="209"/>
      <c r="M408" s="214"/>
      <c r="N408" s="215"/>
      <c r="O408" s="215"/>
      <c r="P408" s="215"/>
      <c r="Q408" s="215"/>
      <c r="R408" s="215"/>
      <c r="S408" s="215"/>
      <c r="T408" s="21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10" t="s">
        <v>231</v>
      </c>
      <c r="AU408" s="210" t="s">
        <v>89</v>
      </c>
      <c r="AV408" s="14" t="s">
        <v>89</v>
      </c>
      <c r="AW408" s="14" t="s">
        <v>35</v>
      </c>
      <c r="AX408" s="14" t="s">
        <v>80</v>
      </c>
      <c r="AY408" s="210" t="s">
        <v>135</v>
      </c>
    </row>
    <row r="409" s="15" customFormat="1">
      <c r="A409" s="15"/>
      <c r="B409" s="217"/>
      <c r="C409" s="15"/>
      <c r="D409" s="193" t="s">
        <v>231</v>
      </c>
      <c r="E409" s="218" t="s">
        <v>1</v>
      </c>
      <c r="F409" s="219" t="s">
        <v>234</v>
      </c>
      <c r="G409" s="15"/>
      <c r="H409" s="220">
        <v>17.5</v>
      </c>
      <c r="I409" s="221"/>
      <c r="J409" s="15"/>
      <c r="K409" s="15"/>
      <c r="L409" s="217"/>
      <c r="M409" s="222"/>
      <c r="N409" s="223"/>
      <c r="O409" s="223"/>
      <c r="P409" s="223"/>
      <c r="Q409" s="223"/>
      <c r="R409" s="223"/>
      <c r="S409" s="223"/>
      <c r="T409" s="22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18" t="s">
        <v>231</v>
      </c>
      <c r="AU409" s="218" t="s">
        <v>89</v>
      </c>
      <c r="AV409" s="15" t="s">
        <v>134</v>
      </c>
      <c r="AW409" s="15" t="s">
        <v>35</v>
      </c>
      <c r="AX409" s="15" t="s">
        <v>87</v>
      </c>
      <c r="AY409" s="218" t="s">
        <v>135</v>
      </c>
    </row>
    <row r="410" s="2" customFormat="1" ht="24.15" customHeight="1">
      <c r="A410" s="38"/>
      <c r="B410" s="179"/>
      <c r="C410" s="180" t="s">
        <v>603</v>
      </c>
      <c r="D410" s="180" t="s">
        <v>138</v>
      </c>
      <c r="E410" s="181" t="s">
        <v>604</v>
      </c>
      <c r="F410" s="182" t="s">
        <v>605</v>
      </c>
      <c r="G410" s="183" t="s">
        <v>342</v>
      </c>
      <c r="H410" s="184">
        <v>5</v>
      </c>
      <c r="I410" s="185"/>
      <c r="J410" s="186">
        <f>ROUND(I410*H410,2)</f>
        <v>0</v>
      </c>
      <c r="K410" s="182" t="s">
        <v>228</v>
      </c>
      <c r="L410" s="39"/>
      <c r="M410" s="187" t="s">
        <v>1</v>
      </c>
      <c r="N410" s="188" t="s">
        <v>45</v>
      </c>
      <c r="O410" s="77"/>
      <c r="P410" s="189">
        <f>O410*H410</f>
        <v>0</v>
      </c>
      <c r="Q410" s="189">
        <v>9.0000000000000006E-05</v>
      </c>
      <c r="R410" s="189">
        <f>Q410*H410</f>
        <v>0.00045000000000000004</v>
      </c>
      <c r="S410" s="189">
        <v>0.042000000000000003</v>
      </c>
      <c r="T410" s="190">
        <f>S410*H410</f>
        <v>0.21000000000000002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1" t="s">
        <v>134</v>
      </c>
      <c r="AT410" s="191" t="s">
        <v>138</v>
      </c>
      <c r="AU410" s="191" t="s">
        <v>89</v>
      </c>
      <c r="AY410" s="19" t="s">
        <v>135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87</v>
      </c>
      <c r="BK410" s="192">
        <f>ROUND(I410*H410,2)</f>
        <v>0</v>
      </c>
      <c r="BL410" s="19" t="s">
        <v>134</v>
      </c>
      <c r="BM410" s="191" t="s">
        <v>606</v>
      </c>
    </row>
    <row r="411" s="2" customFormat="1">
      <c r="A411" s="38"/>
      <c r="B411" s="39"/>
      <c r="C411" s="38"/>
      <c r="D411" s="193" t="s">
        <v>143</v>
      </c>
      <c r="E411" s="38"/>
      <c r="F411" s="194" t="s">
        <v>607</v>
      </c>
      <c r="G411" s="38"/>
      <c r="H411" s="38"/>
      <c r="I411" s="195"/>
      <c r="J411" s="38"/>
      <c r="K411" s="38"/>
      <c r="L411" s="39"/>
      <c r="M411" s="196"/>
      <c r="N411" s="197"/>
      <c r="O411" s="77"/>
      <c r="P411" s="77"/>
      <c r="Q411" s="77"/>
      <c r="R411" s="77"/>
      <c r="S411" s="77"/>
      <c r="T411" s="7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143</v>
      </c>
      <c r="AU411" s="19" t="s">
        <v>89</v>
      </c>
    </row>
    <row r="412" s="13" customFormat="1">
      <c r="A412" s="13"/>
      <c r="B412" s="202"/>
      <c r="C412" s="13"/>
      <c r="D412" s="193" t="s">
        <v>231</v>
      </c>
      <c r="E412" s="203" t="s">
        <v>1</v>
      </c>
      <c r="F412" s="204" t="s">
        <v>608</v>
      </c>
      <c r="G412" s="13"/>
      <c r="H412" s="203" t="s">
        <v>1</v>
      </c>
      <c r="I412" s="205"/>
      <c r="J412" s="13"/>
      <c r="K412" s="13"/>
      <c r="L412" s="202"/>
      <c r="M412" s="206"/>
      <c r="N412" s="207"/>
      <c r="O412" s="207"/>
      <c r="P412" s="207"/>
      <c r="Q412" s="207"/>
      <c r="R412" s="207"/>
      <c r="S412" s="207"/>
      <c r="T412" s="20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3" t="s">
        <v>231</v>
      </c>
      <c r="AU412" s="203" t="s">
        <v>89</v>
      </c>
      <c r="AV412" s="13" t="s">
        <v>87</v>
      </c>
      <c r="AW412" s="13" t="s">
        <v>35</v>
      </c>
      <c r="AX412" s="13" t="s">
        <v>80</v>
      </c>
      <c r="AY412" s="203" t="s">
        <v>135</v>
      </c>
    </row>
    <row r="413" s="14" customFormat="1">
      <c r="A413" s="14"/>
      <c r="B413" s="209"/>
      <c r="C413" s="14"/>
      <c r="D413" s="193" t="s">
        <v>231</v>
      </c>
      <c r="E413" s="210" t="s">
        <v>1</v>
      </c>
      <c r="F413" s="211" t="s">
        <v>158</v>
      </c>
      <c r="G413" s="14"/>
      <c r="H413" s="212">
        <v>5</v>
      </c>
      <c r="I413" s="213"/>
      <c r="J413" s="14"/>
      <c r="K413" s="14"/>
      <c r="L413" s="209"/>
      <c r="M413" s="214"/>
      <c r="N413" s="215"/>
      <c r="O413" s="215"/>
      <c r="P413" s="215"/>
      <c r="Q413" s="215"/>
      <c r="R413" s="215"/>
      <c r="S413" s="215"/>
      <c r="T413" s="21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10" t="s">
        <v>231</v>
      </c>
      <c r="AU413" s="210" t="s">
        <v>89</v>
      </c>
      <c r="AV413" s="14" t="s">
        <v>89</v>
      </c>
      <c r="AW413" s="14" t="s">
        <v>35</v>
      </c>
      <c r="AX413" s="14" t="s">
        <v>80</v>
      </c>
      <c r="AY413" s="210" t="s">
        <v>135</v>
      </c>
    </row>
    <row r="414" s="15" customFormat="1">
      <c r="A414" s="15"/>
      <c r="B414" s="217"/>
      <c r="C414" s="15"/>
      <c r="D414" s="193" t="s">
        <v>231</v>
      </c>
      <c r="E414" s="218" t="s">
        <v>1</v>
      </c>
      <c r="F414" s="219" t="s">
        <v>234</v>
      </c>
      <c r="G414" s="15"/>
      <c r="H414" s="220">
        <v>5</v>
      </c>
      <c r="I414" s="221"/>
      <c r="J414" s="15"/>
      <c r="K414" s="15"/>
      <c r="L414" s="217"/>
      <c r="M414" s="222"/>
      <c r="N414" s="223"/>
      <c r="O414" s="223"/>
      <c r="P414" s="223"/>
      <c r="Q414" s="223"/>
      <c r="R414" s="223"/>
      <c r="S414" s="223"/>
      <c r="T414" s="22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18" t="s">
        <v>231</v>
      </c>
      <c r="AU414" s="218" t="s">
        <v>89</v>
      </c>
      <c r="AV414" s="15" t="s">
        <v>134</v>
      </c>
      <c r="AW414" s="15" t="s">
        <v>35</v>
      </c>
      <c r="AX414" s="15" t="s">
        <v>87</v>
      </c>
      <c r="AY414" s="218" t="s">
        <v>135</v>
      </c>
    </row>
    <row r="415" s="12" customFormat="1" ht="22.8" customHeight="1">
      <c r="A415" s="12"/>
      <c r="B415" s="166"/>
      <c r="C415" s="12"/>
      <c r="D415" s="167" t="s">
        <v>79</v>
      </c>
      <c r="E415" s="177" t="s">
        <v>609</v>
      </c>
      <c r="F415" s="177" t="s">
        <v>610</v>
      </c>
      <c r="G415" s="12"/>
      <c r="H415" s="12"/>
      <c r="I415" s="169"/>
      <c r="J415" s="178">
        <f>BK415</f>
        <v>0</v>
      </c>
      <c r="K415" s="12"/>
      <c r="L415" s="166"/>
      <c r="M415" s="171"/>
      <c r="N415" s="172"/>
      <c r="O415" s="172"/>
      <c r="P415" s="173">
        <f>SUM(P416:P430)</f>
        <v>0</v>
      </c>
      <c r="Q415" s="172"/>
      <c r="R415" s="173">
        <f>SUM(R416:R430)</f>
        <v>0</v>
      </c>
      <c r="S415" s="172"/>
      <c r="T415" s="174">
        <f>SUM(T416:T430)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67" t="s">
        <v>87</v>
      </c>
      <c r="AT415" s="175" t="s">
        <v>79</v>
      </c>
      <c r="AU415" s="175" t="s">
        <v>87</v>
      </c>
      <c r="AY415" s="167" t="s">
        <v>135</v>
      </c>
      <c r="BK415" s="176">
        <f>SUM(BK416:BK430)</f>
        <v>0</v>
      </c>
    </row>
    <row r="416" s="2" customFormat="1" ht="21.75" customHeight="1">
      <c r="A416" s="38"/>
      <c r="B416" s="179"/>
      <c r="C416" s="180" t="s">
        <v>611</v>
      </c>
      <c r="D416" s="180" t="s">
        <v>138</v>
      </c>
      <c r="E416" s="181" t="s">
        <v>612</v>
      </c>
      <c r="F416" s="182" t="s">
        <v>613</v>
      </c>
      <c r="G416" s="183" t="s">
        <v>437</v>
      </c>
      <c r="H416" s="184">
        <v>437.63799999999998</v>
      </c>
      <c r="I416" s="185"/>
      <c r="J416" s="186">
        <f>ROUND(I416*H416,2)</f>
        <v>0</v>
      </c>
      <c r="K416" s="182" t="s">
        <v>228</v>
      </c>
      <c r="L416" s="39"/>
      <c r="M416" s="187" t="s">
        <v>1</v>
      </c>
      <c r="N416" s="188" t="s">
        <v>45</v>
      </c>
      <c r="O416" s="77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1" t="s">
        <v>134</v>
      </c>
      <c r="AT416" s="191" t="s">
        <v>138</v>
      </c>
      <c r="AU416" s="191" t="s">
        <v>89</v>
      </c>
      <c r="AY416" s="19" t="s">
        <v>135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87</v>
      </c>
      <c r="BK416" s="192">
        <f>ROUND(I416*H416,2)</f>
        <v>0</v>
      </c>
      <c r="BL416" s="19" t="s">
        <v>134</v>
      </c>
      <c r="BM416" s="191" t="s">
        <v>614</v>
      </c>
    </row>
    <row r="417" s="2" customFormat="1">
      <c r="A417" s="38"/>
      <c r="B417" s="39"/>
      <c r="C417" s="38"/>
      <c r="D417" s="193" t="s">
        <v>143</v>
      </c>
      <c r="E417" s="38"/>
      <c r="F417" s="194" t="s">
        <v>615</v>
      </c>
      <c r="G417" s="38"/>
      <c r="H417" s="38"/>
      <c r="I417" s="195"/>
      <c r="J417" s="38"/>
      <c r="K417" s="38"/>
      <c r="L417" s="39"/>
      <c r="M417" s="196"/>
      <c r="N417" s="197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143</v>
      </c>
      <c r="AU417" s="19" t="s">
        <v>89</v>
      </c>
    </row>
    <row r="418" s="2" customFormat="1" ht="24.15" customHeight="1">
      <c r="A418" s="38"/>
      <c r="B418" s="179"/>
      <c r="C418" s="180" t="s">
        <v>616</v>
      </c>
      <c r="D418" s="180" t="s">
        <v>138</v>
      </c>
      <c r="E418" s="181" t="s">
        <v>617</v>
      </c>
      <c r="F418" s="182" t="s">
        <v>618</v>
      </c>
      <c r="G418" s="183" t="s">
        <v>437</v>
      </c>
      <c r="H418" s="184">
        <v>14879.691999999999</v>
      </c>
      <c r="I418" s="185"/>
      <c r="J418" s="186">
        <f>ROUND(I418*H418,2)</f>
        <v>0</v>
      </c>
      <c r="K418" s="182" t="s">
        <v>228</v>
      </c>
      <c r="L418" s="39"/>
      <c r="M418" s="187" t="s">
        <v>1</v>
      </c>
      <c r="N418" s="188" t="s">
        <v>45</v>
      </c>
      <c r="O418" s="77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1" t="s">
        <v>134</v>
      </c>
      <c r="AT418" s="191" t="s">
        <v>138</v>
      </c>
      <c r="AU418" s="191" t="s">
        <v>89</v>
      </c>
      <c r="AY418" s="19" t="s">
        <v>135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87</v>
      </c>
      <c r="BK418" s="192">
        <f>ROUND(I418*H418,2)</f>
        <v>0</v>
      </c>
      <c r="BL418" s="19" t="s">
        <v>134</v>
      </c>
      <c r="BM418" s="191" t="s">
        <v>619</v>
      </c>
    </row>
    <row r="419" s="2" customFormat="1">
      <c r="A419" s="38"/>
      <c r="B419" s="39"/>
      <c r="C419" s="38"/>
      <c r="D419" s="193" t="s">
        <v>143</v>
      </c>
      <c r="E419" s="38"/>
      <c r="F419" s="194" t="s">
        <v>620</v>
      </c>
      <c r="G419" s="38"/>
      <c r="H419" s="38"/>
      <c r="I419" s="195"/>
      <c r="J419" s="38"/>
      <c r="K419" s="38"/>
      <c r="L419" s="39"/>
      <c r="M419" s="196"/>
      <c r="N419" s="197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143</v>
      </c>
      <c r="AU419" s="19" t="s">
        <v>89</v>
      </c>
    </row>
    <row r="420" s="14" customFormat="1">
      <c r="A420" s="14"/>
      <c r="B420" s="209"/>
      <c r="C420" s="14"/>
      <c r="D420" s="193" t="s">
        <v>231</v>
      </c>
      <c r="E420" s="210" t="s">
        <v>1</v>
      </c>
      <c r="F420" s="211" t="s">
        <v>621</v>
      </c>
      <c r="G420" s="14"/>
      <c r="H420" s="212">
        <v>14879.691999999999</v>
      </c>
      <c r="I420" s="213"/>
      <c r="J420" s="14"/>
      <c r="K420" s="14"/>
      <c r="L420" s="209"/>
      <c r="M420" s="214"/>
      <c r="N420" s="215"/>
      <c r="O420" s="215"/>
      <c r="P420" s="215"/>
      <c r="Q420" s="215"/>
      <c r="R420" s="215"/>
      <c r="S420" s="215"/>
      <c r="T420" s="21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10" t="s">
        <v>231</v>
      </c>
      <c r="AU420" s="210" t="s">
        <v>89</v>
      </c>
      <c r="AV420" s="14" t="s">
        <v>89</v>
      </c>
      <c r="AW420" s="14" t="s">
        <v>35</v>
      </c>
      <c r="AX420" s="14" t="s">
        <v>80</v>
      </c>
      <c r="AY420" s="210" t="s">
        <v>135</v>
      </c>
    </row>
    <row r="421" s="15" customFormat="1">
      <c r="A421" s="15"/>
      <c r="B421" s="217"/>
      <c r="C421" s="15"/>
      <c r="D421" s="193" t="s">
        <v>231</v>
      </c>
      <c r="E421" s="218" t="s">
        <v>1</v>
      </c>
      <c r="F421" s="219" t="s">
        <v>234</v>
      </c>
      <c r="G421" s="15"/>
      <c r="H421" s="220">
        <v>14879.691999999999</v>
      </c>
      <c r="I421" s="221"/>
      <c r="J421" s="15"/>
      <c r="K421" s="15"/>
      <c r="L421" s="217"/>
      <c r="M421" s="222"/>
      <c r="N421" s="223"/>
      <c r="O421" s="223"/>
      <c r="P421" s="223"/>
      <c r="Q421" s="223"/>
      <c r="R421" s="223"/>
      <c r="S421" s="223"/>
      <c r="T421" s="224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18" t="s">
        <v>231</v>
      </c>
      <c r="AU421" s="218" t="s">
        <v>89</v>
      </c>
      <c r="AV421" s="15" t="s">
        <v>134</v>
      </c>
      <c r="AW421" s="15" t="s">
        <v>35</v>
      </c>
      <c r="AX421" s="15" t="s">
        <v>87</v>
      </c>
      <c r="AY421" s="218" t="s">
        <v>135</v>
      </c>
    </row>
    <row r="422" s="2" customFormat="1" ht="37.8" customHeight="1">
      <c r="A422" s="38"/>
      <c r="B422" s="179"/>
      <c r="C422" s="180" t="s">
        <v>622</v>
      </c>
      <c r="D422" s="245" t="s">
        <v>138</v>
      </c>
      <c r="E422" s="181" t="s">
        <v>623</v>
      </c>
      <c r="F422" s="182" t="s">
        <v>624</v>
      </c>
      <c r="G422" s="183" t="s">
        <v>437</v>
      </c>
      <c r="H422" s="184">
        <v>42</v>
      </c>
      <c r="I422" s="185"/>
      <c r="J422" s="186">
        <f>ROUND(I422*H422,2)</f>
        <v>0</v>
      </c>
      <c r="K422" s="182" t="s">
        <v>228</v>
      </c>
      <c r="L422" s="39"/>
      <c r="M422" s="187" t="s">
        <v>1</v>
      </c>
      <c r="N422" s="188" t="s">
        <v>45</v>
      </c>
      <c r="O422" s="77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1" t="s">
        <v>134</v>
      </c>
      <c r="AT422" s="191" t="s">
        <v>138</v>
      </c>
      <c r="AU422" s="191" t="s">
        <v>89</v>
      </c>
      <c r="AY422" s="19" t="s">
        <v>135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87</v>
      </c>
      <c r="BK422" s="192">
        <f>ROUND(I422*H422,2)</f>
        <v>0</v>
      </c>
      <c r="BL422" s="19" t="s">
        <v>134</v>
      </c>
      <c r="BM422" s="191" t="s">
        <v>625</v>
      </c>
    </row>
    <row r="423" s="2" customFormat="1">
      <c r="A423" s="38"/>
      <c r="B423" s="39"/>
      <c r="C423" s="38"/>
      <c r="D423" s="193" t="s">
        <v>143</v>
      </c>
      <c r="E423" s="38"/>
      <c r="F423" s="194" t="s">
        <v>626</v>
      </c>
      <c r="G423" s="38"/>
      <c r="H423" s="38"/>
      <c r="I423" s="195"/>
      <c r="J423" s="38"/>
      <c r="K423" s="38"/>
      <c r="L423" s="39"/>
      <c r="M423" s="196"/>
      <c r="N423" s="197"/>
      <c r="O423" s="77"/>
      <c r="P423" s="77"/>
      <c r="Q423" s="77"/>
      <c r="R423" s="77"/>
      <c r="S423" s="77"/>
      <c r="T423" s="7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143</v>
      </c>
      <c r="AU423" s="19" t="s">
        <v>89</v>
      </c>
    </row>
    <row r="424" s="2" customFormat="1" ht="33" customHeight="1">
      <c r="A424" s="38"/>
      <c r="B424" s="179"/>
      <c r="C424" s="180" t="s">
        <v>627</v>
      </c>
      <c r="D424" s="180" t="s">
        <v>138</v>
      </c>
      <c r="E424" s="181" t="s">
        <v>628</v>
      </c>
      <c r="F424" s="182" t="s">
        <v>629</v>
      </c>
      <c r="G424" s="183" t="s">
        <v>437</v>
      </c>
      <c r="H424" s="184">
        <v>45.188000000000002</v>
      </c>
      <c r="I424" s="185"/>
      <c r="J424" s="186">
        <f>ROUND(I424*H424,2)</f>
        <v>0</v>
      </c>
      <c r="K424" s="182" t="s">
        <v>228</v>
      </c>
      <c r="L424" s="39"/>
      <c r="M424" s="187" t="s">
        <v>1</v>
      </c>
      <c r="N424" s="188" t="s">
        <v>45</v>
      </c>
      <c r="O424" s="77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1" t="s">
        <v>134</v>
      </c>
      <c r="AT424" s="191" t="s">
        <v>138</v>
      </c>
      <c r="AU424" s="191" t="s">
        <v>89</v>
      </c>
      <c r="AY424" s="19" t="s">
        <v>135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87</v>
      </c>
      <c r="BK424" s="192">
        <f>ROUND(I424*H424,2)</f>
        <v>0</v>
      </c>
      <c r="BL424" s="19" t="s">
        <v>134</v>
      </c>
      <c r="BM424" s="191" t="s">
        <v>630</v>
      </c>
    </row>
    <row r="425" s="2" customFormat="1">
      <c r="A425" s="38"/>
      <c r="B425" s="39"/>
      <c r="C425" s="38"/>
      <c r="D425" s="193" t="s">
        <v>143</v>
      </c>
      <c r="E425" s="38"/>
      <c r="F425" s="194" t="s">
        <v>631</v>
      </c>
      <c r="G425" s="38"/>
      <c r="H425" s="38"/>
      <c r="I425" s="195"/>
      <c r="J425" s="38"/>
      <c r="K425" s="38"/>
      <c r="L425" s="39"/>
      <c r="M425" s="196"/>
      <c r="N425" s="197"/>
      <c r="O425" s="77"/>
      <c r="P425" s="77"/>
      <c r="Q425" s="77"/>
      <c r="R425" s="77"/>
      <c r="S425" s="77"/>
      <c r="T425" s="7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143</v>
      </c>
      <c r="AU425" s="19" t="s">
        <v>89</v>
      </c>
    </row>
    <row r="426" s="2" customFormat="1" ht="24.15" customHeight="1">
      <c r="A426" s="38"/>
      <c r="B426" s="179"/>
      <c r="C426" s="180" t="s">
        <v>632</v>
      </c>
      <c r="D426" s="245" t="s">
        <v>138</v>
      </c>
      <c r="E426" s="181" t="s">
        <v>633</v>
      </c>
      <c r="F426" s="182" t="s">
        <v>634</v>
      </c>
      <c r="G426" s="183" t="s">
        <v>437</v>
      </c>
      <c r="H426" s="184">
        <v>350.44999999999999</v>
      </c>
      <c r="I426" s="185"/>
      <c r="J426" s="186">
        <f>ROUND(I426*H426,2)</f>
        <v>0</v>
      </c>
      <c r="K426" s="182" t="s">
        <v>228</v>
      </c>
      <c r="L426" s="39"/>
      <c r="M426" s="187" t="s">
        <v>1</v>
      </c>
      <c r="N426" s="188" t="s">
        <v>45</v>
      </c>
      <c r="O426" s="77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1" t="s">
        <v>134</v>
      </c>
      <c r="AT426" s="191" t="s">
        <v>138</v>
      </c>
      <c r="AU426" s="191" t="s">
        <v>89</v>
      </c>
      <c r="AY426" s="19" t="s">
        <v>135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87</v>
      </c>
      <c r="BK426" s="192">
        <f>ROUND(I426*H426,2)</f>
        <v>0</v>
      </c>
      <c r="BL426" s="19" t="s">
        <v>134</v>
      </c>
      <c r="BM426" s="191" t="s">
        <v>635</v>
      </c>
    </row>
    <row r="427" s="2" customFormat="1">
      <c r="A427" s="38"/>
      <c r="B427" s="39"/>
      <c r="C427" s="38"/>
      <c r="D427" s="193" t="s">
        <v>143</v>
      </c>
      <c r="E427" s="38"/>
      <c r="F427" s="194" t="s">
        <v>636</v>
      </c>
      <c r="G427" s="38"/>
      <c r="H427" s="38"/>
      <c r="I427" s="195"/>
      <c r="J427" s="38"/>
      <c r="K427" s="38"/>
      <c r="L427" s="39"/>
      <c r="M427" s="196"/>
      <c r="N427" s="197"/>
      <c r="O427" s="77"/>
      <c r="P427" s="77"/>
      <c r="Q427" s="77"/>
      <c r="R427" s="77"/>
      <c r="S427" s="77"/>
      <c r="T427" s="7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143</v>
      </c>
      <c r="AU427" s="19" t="s">
        <v>89</v>
      </c>
    </row>
    <row r="428" s="14" customFormat="1">
      <c r="A428" s="14"/>
      <c r="B428" s="209"/>
      <c r="C428" s="14"/>
      <c r="D428" s="193" t="s">
        <v>231</v>
      </c>
      <c r="E428" s="210" t="s">
        <v>1</v>
      </c>
      <c r="F428" s="211" t="s">
        <v>637</v>
      </c>
      <c r="G428" s="14"/>
      <c r="H428" s="212">
        <v>437.63799999999998</v>
      </c>
      <c r="I428" s="213"/>
      <c r="J428" s="14"/>
      <c r="K428" s="14"/>
      <c r="L428" s="209"/>
      <c r="M428" s="214"/>
      <c r="N428" s="215"/>
      <c r="O428" s="215"/>
      <c r="P428" s="215"/>
      <c r="Q428" s="215"/>
      <c r="R428" s="215"/>
      <c r="S428" s="215"/>
      <c r="T428" s="21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10" t="s">
        <v>231</v>
      </c>
      <c r="AU428" s="210" t="s">
        <v>89</v>
      </c>
      <c r="AV428" s="14" t="s">
        <v>89</v>
      </c>
      <c r="AW428" s="14" t="s">
        <v>35</v>
      </c>
      <c r="AX428" s="14" t="s">
        <v>80</v>
      </c>
      <c r="AY428" s="210" t="s">
        <v>135</v>
      </c>
    </row>
    <row r="429" s="14" customFormat="1">
      <c r="A429" s="14"/>
      <c r="B429" s="209"/>
      <c r="C429" s="14"/>
      <c r="D429" s="193" t="s">
        <v>231</v>
      </c>
      <c r="E429" s="210" t="s">
        <v>1</v>
      </c>
      <c r="F429" s="211" t="s">
        <v>638</v>
      </c>
      <c r="G429" s="14"/>
      <c r="H429" s="212">
        <v>-87.188000000000002</v>
      </c>
      <c r="I429" s="213"/>
      <c r="J429" s="14"/>
      <c r="K429" s="14"/>
      <c r="L429" s="209"/>
      <c r="M429" s="214"/>
      <c r="N429" s="215"/>
      <c r="O429" s="215"/>
      <c r="P429" s="215"/>
      <c r="Q429" s="215"/>
      <c r="R429" s="215"/>
      <c r="S429" s="215"/>
      <c r="T429" s="21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10" t="s">
        <v>231</v>
      </c>
      <c r="AU429" s="210" t="s">
        <v>89</v>
      </c>
      <c r="AV429" s="14" t="s">
        <v>89</v>
      </c>
      <c r="AW429" s="14" t="s">
        <v>35</v>
      </c>
      <c r="AX429" s="14" t="s">
        <v>80</v>
      </c>
      <c r="AY429" s="210" t="s">
        <v>135</v>
      </c>
    </row>
    <row r="430" s="15" customFormat="1">
      <c r="A430" s="15"/>
      <c r="B430" s="217"/>
      <c r="C430" s="15"/>
      <c r="D430" s="193" t="s">
        <v>231</v>
      </c>
      <c r="E430" s="218" t="s">
        <v>1</v>
      </c>
      <c r="F430" s="219" t="s">
        <v>234</v>
      </c>
      <c r="G430" s="15"/>
      <c r="H430" s="220">
        <v>350.44999999999999</v>
      </c>
      <c r="I430" s="221"/>
      <c r="J430" s="15"/>
      <c r="K430" s="15"/>
      <c r="L430" s="217"/>
      <c r="M430" s="222"/>
      <c r="N430" s="223"/>
      <c r="O430" s="223"/>
      <c r="P430" s="223"/>
      <c r="Q430" s="223"/>
      <c r="R430" s="223"/>
      <c r="S430" s="223"/>
      <c r="T430" s="22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18" t="s">
        <v>231</v>
      </c>
      <c r="AU430" s="218" t="s">
        <v>89</v>
      </c>
      <c r="AV430" s="15" t="s">
        <v>134</v>
      </c>
      <c r="AW430" s="15" t="s">
        <v>35</v>
      </c>
      <c r="AX430" s="15" t="s">
        <v>87</v>
      </c>
      <c r="AY430" s="218" t="s">
        <v>135</v>
      </c>
    </row>
    <row r="431" s="12" customFormat="1" ht="22.8" customHeight="1">
      <c r="A431" s="12"/>
      <c r="B431" s="166"/>
      <c r="C431" s="12"/>
      <c r="D431" s="167" t="s">
        <v>79</v>
      </c>
      <c r="E431" s="177" t="s">
        <v>639</v>
      </c>
      <c r="F431" s="177" t="s">
        <v>640</v>
      </c>
      <c r="G431" s="12"/>
      <c r="H431" s="12"/>
      <c r="I431" s="169"/>
      <c r="J431" s="178">
        <f>BK431</f>
        <v>0</v>
      </c>
      <c r="K431" s="12"/>
      <c r="L431" s="166"/>
      <c r="M431" s="171"/>
      <c r="N431" s="172"/>
      <c r="O431" s="172"/>
      <c r="P431" s="173">
        <f>SUM(P432:P433)</f>
        <v>0</v>
      </c>
      <c r="Q431" s="172"/>
      <c r="R431" s="173">
        <f>SUM(R432:R433)</f>
        <v>0</v>
      </c>
      <c r="S431" s="172"/>
      <c r="T431" s="174">
        <f>SUM(T432:T433)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167" t="s">
        <v>87</v>
      </c>
      <c r="AT431" s="175" t="s">
        <v>79</v>
      </c>
      <c r="AU431" s="175" t="s">
        <v>87</v>
      </c>
      <c r="AY431" s="167" t="s">
        <v>135</v>
      </c>
      <c r="BK431" s="176">
        <f>SUM(BK432:BK433)</f>
        <v>0</v>
      </c>
    </row>
    <row r="432" s="2" customFormat="1" ht="16.5" customHeight="1">
      <c r="A432" s="38"/>
      <c r="B432" s="179"/>
      <c r="C432" s="180" t="s">
        <v>641</v>
      </c>
      <c r="D432" s="180" t="s">
        <v>138</v>
      </c>
      <c r="E432" s="181" t="s">
        <v>642</v>
      </c>
      <c r="F432" s="182" t="s">
        <v>643</v>
      </c>
      <c r="G432" s="183" t="s">
        <v>437</v>
      </c>
      <c r="H432" s="184">
        <v>2309.509</v>
      </c>
      <c r="I432" s="185"/>
      <c r="J432" s="186">
        <f>ROUND(I432*H432,2)</f>
        <v>0</v>
      </c>
      <c r="K432" s="182" t="s">
        <v>228</v>
      </c>
      <c r="L432" s="39"/>
      <c r="M432" s="187" t="s">
        <v>1</v>
      </c>
      <c r="N432" s="188" t="s">
        <v>45</v>
      </c>
      <c r="O432" s="77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1" t="s">
        <v>134</v>
      </c>
      <c r="AT432" s="191" t="s">
        <v>138</v>
      </c>
      <c r="AU432" s="191" t="s">
        <v>89</v>
      </c>
      <c r="AY432" s="19" t="s">
        <v>135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87</v>
      </c>
      <c r="BK432" s="192">
        <f>ROUND(I432*H432,2)</f>
        <v>0</v>
      </c>
      <c r="BL432" s="19" t="s">
        <v>134</v>
      </c>
      <c r="BM432" s="191" t="s">
        <v>644</v>
      </c>
    </row>
    <row r="433" s="2" customFormat="1">
      <c r="A433" s="38"/>
      <c r="B433" s="39"/>
      <c r="C433" s="38"/>
      <c r="D433" s="193" t="s">
        <v>143</v>
      </c>
      <c r="E433" s="38"/>
      <c r="F433" s="194" t="s">
        <v>645</v>
      </c>
      <c r="G433" s="38"/>
      <c r="H433" s="38"/>
      <c r="I433" s="195"/>
      <c r="J433" s="38"/>
      <c r="K433" s="38"/>
      <c r="L433" s="39"/>
      <c r="M433" s="196"/>
      <c r="N433" s="197"/>
      <c r="O433" s="77"/>
      <c r="P433" s="77"/>
      <c r="Q433" s="77"/>
      <c r="R433" s="77"/>
      <c r="S433" s="77"/>
      <c r="T433" s="7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143</v>
      </c>
      <c r="AU433" s="19" t="s">
        <v>89</v>
      </c>
    </row>
    <row r="434" s="12" customFormat="1" ht="25.92" customHeight="1">
      <c r="A434" s="12"/>
      <c r="B434" s="166"/>
      <c r="C434" s="12"/>
      <c r="D434" s="167" t="s">
        <v>79</v>
      </c>
      <c r="E434" s="168" t="s">
        <v>646</v>
      </c>
      <c r="F434" s="168" t="s">
        <v>647</v>
      </c>
      <c r="G434" s="12"/>
      <c r="H434" s="12"/>
      <c r="I434" s="169"/>
      <c r="J434" s="170">
        <f>BK434</f>
        <v>0</v>
      </c>
      <c r="K434" s="12"/>
      <c r="L434" s="166"/>
      <c r="M434" s="171"/>
      <c r="N434" s="172"/>
      <c r="O434" s="172"/>
      <c r="P434" s="173">
        <f>P435+P470+P513+P530+P559</f>
        <v>0</v>
      </c>
      <c r="Q434" s="172"/>
      <c r="R434" s="173">
        <f>R435+R470+R513+R530+R559</f>
        <v>14.697899940000003</v>
      </c>
      <c r="S434" s="172"/>
      <c r="T434" s="174">
        <f>T435+T470+T513+T530+T559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67" t="s">
        <v>89</v>
      </c>
      <c r="AT434" s="175" t="s">
        <v>79</v>
      </c>
      <c r="AU434" s="175" t="s">
        <v>80</v>
      </c>
      <c r="AY434" s="167" t="s">
        <v>135</v>
      </c>
      <c r="BK434" s="176">
        <f>BK435+BK470+BK513+BK530+BK559</f>
        <v>0</v>
      </c>
    </row>
    <row r="435" s="12" customFormat="1" ht="22.8" customHeight="1">
      <c r="A435" s="12"/>
      <c r="B435" s="166"/>
      <c r="C435" s="12"/>
      <c r="D435" s="167" t="s">
        <v>79</v>
      </c>
      <c r="E435" s="177" t="s">
        <v>648</v>
      </c>
      <c r="F435" s="177" t="s">
        <v>649</v>
      </c>
      <c r="G435" s="12"/>
      <c r="H435" s="12"/>
      <c r="I435" s="169"/>
      <c r="J435" s="178">
        <f>BK435</f>
        <v>0</v>
      </c>
      <c r="K435" s="12"/>
      <c r="L435" s="166"/>
      <c r="M435" s="171"/>
      <c r="N435" s="172"/>
      <c r="O435" s="172"/>
      <c r="P435" s="173">
        <f>SUM(P436:P469)</f>
        <v>0</v>
      </c>
      <c r="Q435" s="172"/>
      <c r="R435" s="173">
        <f>SUM(R436:R469)</f>
        <v>1.6192662400000002</v>
      </c>
      <c r="S435" s="172"/>
      <c r="T435" s="174">
        <f>SUM(T436:T469)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67" t="s">
        <v>89</v>
      </c>
      <c r="AT435" s="175" t="s">
        <v>79</v>
      </c>
      <c r="AU435" s="175" t="s">
        <v>87</v>
      </c>
      <c r="AY435" s="167" t="s">
        <v>135</v>
      </c>
      <c r="BK435" s="176">
        <f>SUM(BK436:BK469)</f>
        <v>0</v>
      </c>
    </row>
    <row r="436" s="2" customFormat="1" ht="24.15" customHeight="1">
      <c r="A436" s="38"/>
      <c r="B436" s="179"/>
      <c r="C436" s="180" t="s">
        <v>650</v>
      </c>
      <c r="D436" s="180" t="s">
        <v>138</v>
      </c>
      <c r="E436" s="181" t="s">
        <v>651</v>
      </c>
      <c r="F436" s="182" t="s">
        <v>652</v>
      </c>
      <c r="G436" s="183" t="s">
        <v>227</v>
      </c>
      <c r="H436" s="184">
        <v>50</v>
      </c>
      <c r="I436" s="185"/>
      <c r="J436" s="186">
        <f>ROUND(I436*H436,2)</f>
        <v>0</v>
      </c>
      <c r="K436" s="182" t="s">
        <v>228</v>
      </c>
      <c r="L436" s="39"/>
      <c r="M436" s="187" t="s">
        <v>1</v>
      </c>
      <c r="N436" s="188" t="s">
        <v>45</v>
      </c>
      <c r="O436" s="77"/>
      <c r="P436" s="189">
        <f>O436*H436</f>
        <v>0</v>
      </c>
      <c r="Q436" s="189">
        <v>0.0040000000000000001</v>
      </c>
      <c r="R436" s="189">
        <f>Q436*H436</f>
        <v>0.20000000000000001</v>
      </c>
      <c r="S436" s="189">
        <v>0</v>
      </c>
      <c r="T436" s="19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1" t="s">
        <v>288</v>
      </c>
      <c r="AT436" s="191" t="s">
        <v>138</v>
      </c>
      <c r="AU436" s="191" t="s">
        <v>89</v>
      </c>
      <c r="AY436" s="19" t="s">
        <v>135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87</v>
      </c>
      <c r="BK436" s="192">
        <f>ROUND(I436*H436,2)</f>
        <v>0</v>
      </c>
      <c r="BL436" s="19" t="s">
        <v>288</v>
      </c>
      <c r="BM436" s="191" t="s">
        <v>653</v>
      </c>
    </row>
    <row r="437" s="2" customFormat="1">
      <c r="A437" s="38"/>
      <c r="B437" s="39"/>
      <c r="C437" s="38"/>
      <c r="D437" s="193" t="s">
        <v>143</v>
      </c>
      <c r="E437" s="38"/>
      <c r="F437" s="194" t="s">
        <v>654</v>
      </c>
      <c r="G437" s="38"/>
      <c r="H437" s="38"/>
      <c r="I437" s="195"/>
      <c r="J437" s="38"/>
      <c r="K437" s="38"/>
      <c r="L437" s="39"/>
      <c r="M437" s="196"/>
      <c r="N437" s="197"/>
      <c r="O437" s="77"/>
      <c r="P437" s="77"/>
      <c r="Q437" s="77"/>
      <c r="R437" s="77"/>
      <c r="S437" s="77"/>
      <c r="T437" s="7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9" t="s">
        <v>143</v>
      </c>
      <c r="AU437" s="19" t="s">
        <v>89</v>
      </c>
    </row>
    <row r="438" s="13" customFormat="1">
      <c r="A438" s="13"/>
      <c r="B438" s="202"/>
      <c r="C438" s="13"/>
      <c r="D438" s="193" t="s">
        <v>231</v>
      </c>
      <c r="E438" s="203" t="s">
        <v>1</v>
      </c>
      <c r="F438" s="204" t="s">
        <v>538</v>
      </c>
      <c r="G438" s="13"/>
      <c r="H438" s="203" t="s">
        <v>1</v>
      </c>
      <c r="I438" s="205"/>
      <c r="J438" s="13"/>
      <c r="K438" s="13"/>
      <c r="L438" s="202"/>
      <c r="M438" s="206"/>
      <c r="N438" s="207"/>
      <c r="O438" s="207"/>
      <c r="P438" s="207"/>
      <c r="Q438" s="207"/>
      <c r="R438" s="207"/>
      <c r="S438" s="207"/>
      <c r="T438" s="20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03" t="s">
        <v>231</v>
      </c>
      <c r="AU438" s="203" t="s">
        <v>89</v>
      </c>
      <c r="AV438" s="13" t="s">
        <v>87</v>
      </c>
      <c r="AW438" s="13" t="s">
        <v>35</v>
      </c>
      <c r="AX438" s="13" t="s">
        <v>80</v>
      </c>
      <c r="AY438" s="203" t="s">
        <v>135</v>
      </c>
    </row>
    <row r="439" s="14" customFormat="1">
      <c r="A439" s="14"/>
      <c r="B439" s="209"/>
      <c r="C439" s="14"/>
      <c r="D439" s="193" t="s">
        <v>231</v>
      </c>
      <c r="E439" s="210" t="s">
        <v>1</v>
      </c>
      <c r="F439" s="211" t="s">
        <v>491</v>
      </c>
      <c r="G439" s="14"/>
      <c r="H439" s="212">
        <v>50</v>
      </c>
      <c r="I439" s="213"/>
      <c r="J439" s="14"/>
      <c r="K439" s="14"/>
      <c r="L439" s="209"/>
      <c r="M439" s="214"/>
      <c r="N439" s="215"/>
      <c r="O439" s="215"/>
      <c r="P439" s="215"/>
      <c r="Q439" s="215"/>
      <c r="R439" s="215"/>
      <c r="S439" s="215"/>
      <c r="T439" s="21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10" t="s">
        <v>231</v>
      </c>
      <c r="AU439" s="210" t="s">
        <v>89</v>
      </c>
      <c r="AV439" s="14" t="s">
        <v>89</v>
      </c>
      <c r="AW439" s="14" t="s">
        <v>35</v>
      </c>
      <c r="AX439" s="14" t="s">
        <v>80</v>
      </c>
      <c r="AY439" s="210" t="s">
        <v>135</v>
      </c>
    </row>
    <row r="440" s="15" customFormat="1">
      <c r="A440" s="15"/>
      <c r="B440" s="217"/>
      <c r="C440" s="15"/>
      <c r="D440" s="193" t="s">
        <v>231</v>
      </c>
      <c r="E440" s="218" t="s">
        <v>1</v>
      </c>
      <c r="F440" s="219" t="s">
        <v>234</v>
      </c>
      <c r="G440" s="15"/>
      <c r="H440" s="220">
        <v>50</v>
      </c>
      <c r="I440" s="221"/>
      <c r="J440" s="15"/>
      <c r="K440" s="15"/>
      <c r="L440" s="217"/>
      <c r="M440" s="222"/>
      <c r="N440" s="223"/>
      <c r="O440" s="223"/>
      <c r="P440" s="223"/>
      <c r="Q440" s="223"/>
      <c r="R440" s="223"/>
      <c r="S440" s="223"/>
      <c r="T440" s="22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18" t="s">
        <v>231</v>
      </c>
      <c r="AU440" s="218" t="s">
        <v>89</v>
      </c>
      <c r="AV440" s="15" t="s">
        <v>134</v>
      </c>
      <c r="AW440" s="15" t="s">
        <v>35</v>
      </c>
      <c r="AX440" s="15" t="s">
        <v>87</v>
      </c>
      <c r="AY440" s="218" t="s">
        <v>135</v>
      </c>
    </row>
    <row r="441" s="2" customFormat="1" ht="24.15" customHeight="1">
      <c r="A441" s="38"/>
      <c r="B441" s="179"/>
      <c r="C441" s="180" t="s">
        <v>655</v>
      </c>
      <c r="D441" s="180" t="s">
        <v>138</v>
      </c>
      <c r="E441" s="181" t="s">
        <v>656</v>
      </c>
      <c r="F441" s="182" t="s">
        <v>657</v>
      </c>
      <c r="G441" s="183" t="s">
        <v>227</v>
      </c>
      <c r="H441" s="184">
        <v>50</v>
      </c>
      <c r="I441" s="185"/>
      <c r="J441" s="186">
        <f>ROUND(I441*H441,2)</f>
        <v>0</v>
      </c>
      <c r="K441" s="182" t="s">
        <v>228</v>
      </c>
      <c r="L441" s="39"/>
      <c r="M441" s="187" t="s">
        <v>1</v>
      </c>
      <c r="N441" s="188" t="s">
        <v>45</v>
      </c>
      <c r="O441" s="77"/>
      <c r="P441" s="189">
        <f>O441*H441</f>
        <v>0</v>
      </c>
      <c r="Q441" s="189">
        <v>0.00075000000000000002</v>
      </c>
      <c r="R441" s="189">
        <f>Q441*H441</f>
        <v>0.037499999999999999</v>
      </c>
      <c r="S441" s="189">
        <v>0</v>
      </c>
      <c r="T441" s="19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91" t="s">
        <v>288</v>
      </c>
      <c r="AT441" s="191" t="s">
        <v>138</v>
      </c>
      <c r="AU441" s="191" t="s">
        <v>89</v>
      </c>
      <c r="AY441" s="19" t="s">
        <v>135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87</v>
      </c>
      <c r="BK441" s="192">
        <f>ROUND(I441*H441,2)</f>
        <v>0</v>
      </c>
      <c r="BL441" s="19" t="s">
        <v>288</v>
      </c>
      <c r="BM441" s="191" t="s">
        <v>658</v>
      </c>
    </row>
    <row r="442" s="2" customFormat="1">
      <c r="A442" s="38"/>
      <c r="B442" s="39"/>
      <c r="C442" s="38"/>
      <c r="D442" s="193" t="s">
        <v>143</v>
      </c>
      <c r="E442" s="38"/>
      <c r="F442" s="194" t="s">
        <v>659</v>
      </c>
      <c r="G442" s="38"/>
      <c r="H442" s="38"/>
      <c r="I442" s="195"/>
      <c r="J442" s="38"/>
      <c r="K442" s="38"/>
      <c r="L442" s="39"/>
      <c r="M442" s="196"/>
      <c r="N442" s="197"/>
      <c r="O442" s="77"/>
      <c r="P442" s="77"/>
      <c r="Q442" s="77"/>
      <c r="R442" s="77"/>
      <c r="S442" s="77"/>
      <c r="T442" s="7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9" t="s">
        <v>143</v>
      </c>
      <c r="AU442" s="19" t="s">
        <v>89</v>
      </c>
    </row>
    <row r="443" s="2" customFormat="1" ht="24.15" customHeight="1">
      <c r="A443" s="38"/>
      <c r="B443" s="179"/>
      <c r="C443" s="180" t="s">
        <v>660</v>
      </c>
      <c r="D443" s="180" t="s">
        <v>138</v>
      </c>
      <c r="E443" s="181" t="s">
        <v>661</v>
      </c>
      <c r="F443" s="182" t="s">
        <v>662</v>
      </c>
      <c r="G443" s="183" t="s">
        <v>342</v>
      </c>
      <c r="H443" s="184">
        <v>50</v>
      </c>
      <c r="I443" s="185"/>
      <c r="J443" s="186">
        <f>ROUND(I443*H443,2)</f>
        <v>0</v>
      </c>
      <c r="K443" s="182" t="s">
        <v>228</v>
      </c>
      <c r="L443" s="39"/>
      <c r="M443" s="187" t="s">
        <v>1</v>
      </c>
      <c r="N443" s="188" t="s">
        <v>45</v>
      </c>
      <c r="O443" s="77"/>
      <c r="P443" s="189">
        <f>O443*H443</f>
        <v>0</v>
      </c>
      <c r="Q443" s="189">
        <v>0.00016000000000000001</v>
      </c>
      <c r="R443" s="189">
        <f>Q443*H443</f>
        <v>0.0080000000000000002</v>
      </c>
      <c r="S443" s="189">
        <v>0</v>
      </c>
      <c r="T443" s="19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1" t="s">
        <v>288</v>
      </c>
      <c r="AT443" s="191" t="s">
        <v>138</v>
      </c>
      <c r="AU443" s="191" t="s">
        <v>89</v>
      </c>
      <c r="AY443" s="19" t="s">
        <v>135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87</v>
      </c>
      <c r="BK443" s="192">
        <f>ROUND(I443*H443,2)</f>
        <v>0</v>
      </c>
      <c r="BL443" s="19" t="s">
        <v>288</v>
      </c>
      <c r="BM443" s="191" t="s">
        <v>663</v>
      </c>
    </row>
    <row r="444" s="2" customFormat="1">
      <c r="A444" s="38"/>
      <c r="B444" s="39"/>
      <c r="C444" s="38"/>
      <c r="D444" s="193" t="s">
        <v>143</v>
      </c>
      <c r="E444" s="38"/>
      <c r="F444" s="194" t="s">
        <v>664</v>
      </c>
      <c r="G444" s="38"/>
      <c r="H444" s="38"/>
      <c r="I444" s="195"/>
      <c r="J444" s="38"/>
      <c r="K444" s="38"/>
      <c r="L444" s="39"/>
      <c r="M444" s="196"/>
      <c r="N444" s="197"/>
      <c r="O444" s="77"/>
      <c r="P444" s="77"/>
      <c r="Q444" s="77"/>
      <c r="R444" s="77"/>
      <c r="S444" s="77"/>
      <c r="T444" s="7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9" t="s">
        <v>143</v>
      </c>
      <c r="AU444" s="19" t="s">
        <v>89</v>
      </c>
    </row>
    <row r="445" s="2" customFormat="1" ht="24.15" customHeight="1">
      <c r="A445" s="38"/>
      <c r="B445" s="179"/>
      <c r="C445" s="180" t="s">
        <v>665</v>
      </c>
      <c r="D445" s="180" t="s">
        <v>138</v>
      </c>
      <c r="E445" s="181" t="s">
        <v>666</v>
      </c>
      <c r="F445" s="182" t="s">
        <v>667</v>
      </c>
      <c r="G445" s="183" t="s">
        <v>227</v>
      </c>
      <c r="H445" s="184">
        <v>315</v>
      </c>
      <c r="I445" s="185"/>
      <c r="J445" s="186">
        <f>ROUND(I445*H445,2)</f>
        <v>0</v>
      </c>
      <c r="K445" s="182" t="s">
        <v>228</v>
      </c>
      <c r="L445" s="39"/>
      <c r="M445" s="187" t="s">
        <v>1</v>
      </c>
      <c r="N445" s="188" t="s">
        <v>45</v>
      </c>
      <c r="O445" s="77"/>
      <c r="P445" s="189">
        <f>O445*H445</f>
        <v>0</v>
      </c>
      <c r="Q445" s="189">
        <v>5.0000000000000002E-05</v>
      </c>
      <c r="R445" s="189">
        <f>Q445*H445</f>
        <v>0.01575</v>
      </c>
      <c r="S445" s="189">
        <v>0</v>
      </c>
      <c r="T445" s="19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1" t="s">
        <v>288</v>
      </c>
      <c r="AT445" s="191" t="s">
        <v>138</v>
      </c>
      <c r="AU445" s="191" t="s">
        <v>89</v>
      </c>
      <c r="AY445" s="19" t="s">
        <v>135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87</v>
      </c>
      <c r="BK445" s="192">
        <f>ROUND(I445*H445,2)</f>
        <v>0</v>
      </c>
      <c r="BL445" s="19" t="s">
        <v>288</v>
      </c>
      <c r="BM445" s="191" t="s">
        <v>668</v>
      </c>
    </row>
    <row r="446" s="2" customFormat="1">
      <c r="A446" s="38"/>
      <c r="B446" s="39"/>
      <c r="C446" s="38"/>
      <c r="D446" s="193" t="s">
        <v>143</v>
      </c>
      <c r="E446" s="38"/>
      <c r="F446" s="194" t="s">
        <v>669</v>
      </c>
      <c r="G446" s="38"/>
      <c r="H446" s="38"/>
      <c r="I446" s="195"/>
      <c r="J446" s="38"/>
      <c r="K446" s="38"/>
      <c r="L446" s="39"/>
      <c r="M446" s="196"/>
      <c r="N446" s="197"/>
      <c r="O446" s="77"/>
      <c r="P446" s="77"/>
      <c r="Q446" s="77"/>
      <c r="R446" s="77"/>
      <c r="S446" s="77"/>
      <c r="T446" s="7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9" t="s">
        <v>143</v>
      </c>
      <c r="AU446" s="19" t="s">
        <v>89</v>
      </c>
    </row>
    <row r="447" s="2" customFormat="1" ht="16.5" customHeight="1">
      <c r="A447" s="38"/>
      <c r="B447" s="179"/>
      <c r="C447" s="227" t="s">
        <v>670</v>
      </c>
      <c r="D447" s="227" t="s">
        <v>334</v>
      </c>
      <c r="E447" s="228" t="s">
        <v>671</v>
      </c>
      <c r="F447" s="229" t="s">
        <v>672</v>
      </c>
      <c r="G447" s="230" t="s">
        <v>227</v>
      </c>
      <c r="H447" s="231">
        <v>378</v>
      </c>
      <c r="I447" s="232"/>
      <c r="J447" s="233">
        <f>ROUND(I447*H447,2)</f>
        <v>0</v>
      </c>
      <c r="K447" s="229" t="s">
        <v>228</v>
      </c>
      <c r="L447" s="234"/>
      <c r="M447" s="235" t="s">
        <v>1</v>
      </c>
      <c r="N447" s="236" t="s">
        <v>45</v>
      </c>
      <c r="O447" s="77"/>
      <c r="P447" s="189">
        <f>O447*H447</f>
        <v>0</v>
      </c>
      <c r="Q447" s="189">
        <v>0.0025000000000000001</v>
      </c>
      <c r="R447" s="189">
        <f>Q447*H447</f>
        <v>0.94500000000000006</v>
      </c>
      <c r="S447" s="189">
        <v>0</v>
      </c>
      <c r="T447" s="19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1" t="s">
        <v>378</v>
      </c>
      <c r="AT447" s="191" t="s">
        <v>334</v>
      </c>
      <c r="AU447" s="191" t="s">
        <v>89</v>
      </c>
      <c r="AY447" s="19" t="s">
        <v>135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87</v>
      </c>
      <c r="BK447" s="192">
        <f>ROUND(I447*H447,2)</f>
        <v>0</v>
      </c>
      <c r="BL447" s="19" t="s">
        <v>288</v>
      </c>
      <c r="BM447" s="191" t="s">
        <v>673</v>
      </c>
    </row>
    <row r="448" s="14" customFormat="1">
      <c r="A448" s="14"/>
      <c r="B448" s="209"/>
      <c r="C448" s="14"/>
      <c r="D448" s="193" t="s">
        <v>231</v>
      </c>
      <c r="E448" s="210" t="s">
        <v>1</v>
      </c>
      <c r="F448" s="211" t="s">
        <v>674</v>
      </c>
      <c r="G448" s="14"/>
      <c r="H448" s="212">
        <v>378</v>
      </c>
      <c r="I448" s="213"/>
      <c r="J448" s="14"/>
      <c r="K448" s="14"/>
      <c r="L448" s="209"/>
      <c r="M448" s="214"/>
      <c r="N448" s="215"/>
      <c r="O448" s="215"/>
      <c r="P448" s="215"/>
      <c r="Q448" s="215"/>
      <c r="R448" s="215"/>
      <c r="S448" s="215"/>
      <c r="T448" s="21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10" t="s">
        <v>231</v>
      </c>
      <c r="AU448" s="210" t="s">
        <v>89</v>
      </c>
      <c r="AV448" s="14" t="s">
        <v>89</v>
      </c>
      <c r="AW448" s="14" t="s">
        <v>35</v>
      </c>
      <c r="AX448" s="14" t="s">
        <v>80</v>
      </c>
      <c r="AY448" s="210" t="s">
        <v>135</v>
      </c>
    </row>
    <row r="449" s="15" customFormat="1">
      <c r="A449" s="15"/>
      <c r="B449" s="217"/>
      <c r="C449" s="15"/>
      <c r="D449" s="193" t="s">
        <v>231</v>
      </c>
      <c r="E449" s="218" t="s">
        <v>1</v>
      </c>
      <c r="F449" s="219" t="s">
        <v>234</v>
      </c>
      <c r="G449" s="15"/>
      <c r="H449" s="220">
        <v>378</v>
      </c>
      <c r="I449" s="221"/>
      <c r="J449" s="15"/>
      <c r="K449" s="15"/>
      <c r="L449" s="217"/>
      <c r="M449" s="222"/>
      <c r="N449" s="223"/>
      <c r="O449" s="223"/>
      <c r="P449" s="223"/>
      <c r="Q449" s="223"/>
      <c r="R449" s="223"/>
      <c r="S449" s="223"/>
      <c r="T449" s="22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18" t="s">
        <v>231</v>
      </c>
      <c r="AU449" s="218" t="s">
        <v>89</v>
      </c>
      <c r="AV449" s="15" t="s">
        <v>134</v>
      </c>
      <c r="AW449" s="15" t="s">
        <v>35</v>
      </c>
      <c r="AX449" s="15" t="s">
        <v>87</v>
      </c>
      <c r="AY449" s="218" t="s">
        <v>135</v>
      </c>
    </row>
    <row r="450" s="2" customFormat="1" ht="24.15" customHeight="1">
      <c r="A450" s="38"/>
      <c r="B450" s="179"/>
      <c r="C450" s="180" t="s">
        <v>675</v>
      </c>
      <c r="D450" s="180" t="s">
        <v>138</v>
      </c>
      <c r="E450" s="181" t="s">
        <v>676</v>
      </c>
      <c r="F450" s="182" t="s">
        <v>677</v>
      </c>
      <c r="G450" s="183" t="s">
        <v>342</v>
      </c>
      <c r="H450" s="184">
        <v>72.780000000000001</v>
      </c>
      <c r="I450" s="185"/>
      <c r="J450" s="186">
        <f>ROUND(I450*H450,2)</f>
        <v>0</v>
      </c>
      <c r="K450" s="182" t="s">
        <v>228</v>
      </c>
      <c r="L450" s="39"/>
      <c r="M450" s="187" t="s">
        <v>1</v>
      </c>
      <c r="N450" s="188" t="s">
        <v>45</v>
      </c>
      <c r="O450" s="77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1" t="s">
        <v>288</v>
      </c>
      <c r="AT450" s="191" t="s">
        <v>138</v>
      </c>
      <c r="AU450" s="191" t="s">
        <v>89</v>
      </c>
      <c r="AY450" s="19" t="s">
        <v>135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87</v>
      </c>
      <c r="BK450" s="192">
        <f>ROUND(I450*H450,2)</f>
        <v>0</v>
      </c>
      <c r="BL450" s="19" t="s">
        <v>288</v>
      </c>
      <c r="BM450" s="191" t="s">
        <v>678</v>
      </c>
    </row>
    <row r="451" s="2" customFormat="1">
      <c r="A451" s="38"/>
      <c r="B451" s="39"/>
      <c r="C451" s="38"/>
      <c r="D451" s="193" t="s">
        <v>143</v>
      </c>
      <c r="E451" s="38"/>
      <c r="F451" s="194" t="s">
        <v>679</v>
      </c>
      <c r="G451" s="38"/>
      <c r="H451" s="38"/>
      <c r="I451" s="195"/>
      <c r="J451" s="38"/>
      <c r="K451" s="38"/>
      <c r="L451" s="39"/>
      <c r="M451" s="196"/>
      <c r="N451" s="197"/>
      <c r="O451" s="77"/>
      <c r="P451" s="77"/>
      <c r="Q451" s="77"/>
      <c r="R451" s="77"/>
      <c r="S451" s="77"/>
      <c r="T451" s="7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9" t="s">
        <v>143</v>
      </c>
      <c r="AU451" s="19" t="s">
        <v>89</v>
      </c>
    </row>
    <row r="452" s="13" customFormat="1">
      <c r="A452" s="13"/>
      <c r="B452" s="202"/>
      <c r="C452" s="13"/>
      <c r="D452" s="193" t="s">
        <v>231</v>
      </c>
      <c r="E452" s="203" t="s">
        <v>1</v>
      </c>
      <c r="F452" s="204" t="s">
        <v>680</v>
      </c>
      <c r="G452" s="13"/>
      <c r="H452" s="203" t="s">
        <v>1</v>
      </c>
      <c r="I452" s="205"/>
      <c r="J452" s="13"/>
      <c r="K452" s="13"/>
      <c r="L452" s="202"/>
      <c r="M452" s="206"/>
      <c r="N452" s="207"/>
      <c r="O452" s="207"/>
      <c r="P452" s="207"/>
      <c r="Q452" s="207"/>
      <c r="R452" s="207"/>
      <c r="S452" s="207"/>
      <c r="T452" s="20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03" t="s">
        <v>231</v>
      </c>
      <c r="AU452" s="203" t="s">
        <v>89</v>
      </c>
      <c r="AV452" s="13" t="s">
        <v>87</v>
      </c>
      <c r="AW452" s="13" t="s">
        <v>35</v>
      </c>
      <c r="AX452" s="13" t="s">
        <v>80</v>
      </c>
      <c r="AY452" s="203" t="s">
        <v>135</v>
      </c>
    </row>
    <row r="453" s="14" customFormat="1">
      <c r="A453" s="14"/>
      <c r="B453" s="209"/>
      <c r="C453" s="14"/>
      <c r="D453" s="193" t="s">
        <v>231</v>
      </c>
      <c r="E453" s="210" t="s">
        <v>1</v>
      </c>
      <c r="F453" s="211" t="s">
        <v>681</v>
      </c>
      <c r="G453" s="14"/>
      <c r="H453" s="212">
        <v>72.780000000000001</v>
      </c>
      <c r="I453" s="213"/>
      <c r="J453" s="14"/>
      <c r="K453" s="14"/>
      <c r="L453" s="209"/>
      <c r="M453" s="214"/>
      <c r="N453" s="215"/>
      <c r="O453" s="215"/>
      <c r="P453" s="215"/>
      <c r="Q453" s="215"/>
      <c r="R453" s="215"/>
      <c r="S453" s="215"/>
      <c r="T453" s="21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10" t="s">
        <v>231</v>
      </c>
      <c r="AU453" s="210" t="s">
        <v>89</v>
      </c>
      <c r="AV453" s="14" t="s">
        <v>89</v>
      </c>
      <c r="AW453" s="14" t="s">
        <v>35</v>
      </c>
      <c r="AX453" s="14" t="s">
        <v>80</v>
      </c>
      <c r="AY453" s="210" t="s">
        <v>135</v>
      </c>
    </row>
    <row r="454" s="15" customFormat="1">
      <c r="A454" s="15"/>
      <c r="B454" s="217"/>
      <c r="C454" s="15"/>
      <c r="D454" s="193" t="s">
        <v>231</v>
      </c>
      <c r="E454" s="218" t="s">
        <v>1</v>
      </c>
      <c r="F454" s="219" t="s">
        <v>234</v>
      </c>
      <c r="G454" s="15"/>
      <c r="H454" s="220">
        <v>72.780000000000001</v>
      </c>
      <c r="I454" s="221"/>
      <c r="J454" s="15"/>
      <c r="K454" s="15"/>
      <c r="L454" s="217"/>
      <c r="M454" s="222"/>
      <c r="N454" s="223"/>
      <c r="O454" s="223"/>
      <c r="P454" s="223"/>
      <c r="Q454" s="223"/>
      <c r="R454" s="223"/>
      <c r="S454" s="223"/>
      <c r="T454" s="22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18" t="s">
        <v>231</v>
      </c>
      <c r="AU454" s="218" t="s">
        <v>89</v>
      </c>
      <c r="AV454" s="15" t="s">
        <v>134</v>
      </c>
      <c r="AW454" s="15" t="s">
        <v>35</v>
      </c>
      <c r="AX454" s="15" t="s">
        <v>87</v>
      </c>
      <c r="AY454" s="218" t="s">
        <v>135</v>
      </c>
    </row>
    <row r="455" s="2" customFormat="1" ht="24.15" customHeight="1">
      <c r="A455" s="38"/>
      <c r="B455" s="179"/>
      <c r="C455" s="227" t="s">
        <v>682</v>
      </c>
      <c r="D455" s="227" t="s">
        <v>334</v>
      </c>
      <c r="E455" s="228" t="s">
        <v>683</v>
      </c>
      <c r="F455" s="229" t="s">
        <v>684</v>
      </c>
      <c r="G455" s="230" t="s">
        <v>223</v>
      </c>
      <c r="H455" s="231">
        <v>40.029000000000003</v>
      </c>
      <c r="I455" s="232"/>
      <c r="J455" s="233">
        <f>ROUND(I455*H455,2)</f>
        <v>0</v>
      </c>
      <c r="K455" s="229" t="s">
        <v>1</v>
      </c>
      <c r="L455" s="234"/>
      <c r="M455" s="235" t="s">
        <v>1</v>
      </c>
      <c r="N455" s="236" t="s">
        <v>45</v>
      </c>
      <c r="O455" s="77"/>
      <c r="P455" s="189">
        <f>O455*H455</f>
        <v>0</v>
      </c>
      <c r="Q455" s="189">
        <v>0.00055999999999999995</v>
      </c>
      <c r="R455" s="189">
        <f>Q455*H455</f>
        <v>0.02241624</v>
      </c>
      <c r="S455" s="189">
        <v>0</v>
      </c>
      <c r="T455" s="19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1" t="s">
        <v>378</v>
      </c>
      <c r="AT455" s="191" t="s">
        <v>334</v>
      </c>
      <c r="AU455" s="191" t="s">
        <v>89</v>
      </c>
      <c r="AY455" s="19" t="s">
        <v>135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87</v>
      </c>
      <c r="BK455" s="192">
        <f>ROUND(I455*H455,2)</f>
        <v>0</v>
      </c>
      <c r="BL455" s="19" t="s">
        <v>288</v>
      </c>
      <c r="BM455" s="191" t="s">
        <v>685</v>
      </c>
    </row>
    <row r="456" s="14" customFormat="1">
      <c r="A456" s="14"/>
      <c r="B456" s="209"/>
      <c r="C456" s="14"/>
      <c r="D456" s="193" t="s">
        <v>231</v>
      </c>
      <c r="E456" s="210" t="s">
        <v>1</v>
      </c>
      <c r="F456" s="211" t="s">
        <v>686</v>
      </c>
      <c r="G456" s="14"/>
      <c r="H456" s="212">
        <v>40.029000000000003</v>
      </c>
      <c r="I456" s="213"/>
      <c r="J456" s="14"/>
      <c r="K456" s="14"/>
      <c r="L456" s="209"/>
      <c r="M456" s="214"/>
      <c r="N456" s="215"/>
      <c r="O456" s="215"/>
      <c r="P456" s="215"/>
      <c r="Q456" s="215"/>
      <c r="R456" s="215"/>
      <c r="S456" s="215"/>
      <c r="T456" s="21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10" t="s">
        <v>231</v>
      </c>
      <c r="AU456" s="210" t="s">
        <v>89</v>
      </c>
      <c r="AV456" s="14" t="s">
        <v>89</v>
      </c>
      <c r="AW456" s="14" t="s">
        <v>35</v>
      </c>
      <c r="AX456" s="14" t="s">
        <v>80</v>
      </c>
      <c r="AY456" s="210" t="s">
        <v>135</v>
      </c>
    </row>
    <row r="457" s="15" customFormat="1">
      <c r="A457" s="15"/>
      <c r="B457" s="217"/>
      <c r="C457" s="15"/>
      <c r="D457" s="193" t="s">
        <v>231</v>
      </c>
      <c r="E457" s="218" t="s">
        <v>1</v>
      </c>
      <c r="F457" s="219" t="s">
        <v>234</v>
      </c>
      <c r="G457" s="15"/>
      <c r="H457" s="220">
        <v>40.029000000000003</v>
      </c>
      <c r="I457" s="221"/>
      <c r="J457" s="15"/>
      <c r="K457" s="15"/>
      <c r="L457" s="217"/>
      <c r="M457" s="222"/>
      <c r="N457" s="223"/>
      <c r="O457" s="223"/>
      <c r="P457" s="223"/>
      <c r="Q457" s="223"/>
      <c r="R457" s="223"/>
      <c r="S457" s="223"/>
      <c r="T457" s="22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18" t="s">
        <v>231</v>
      </c>
      <c r="AU457" s="218" t="s">
        <v>89</v>
      </c>
      <c r="AV457" s="15" t="s">
        <v>134</v>
      </c>
      <c r="AW457" s="15" t="s">
        <v>35</v>
      </c>
      <c r="AX457" s="15" t="s">
        <v>87</v>
      </c>
      <c r="AY457" s="218" t="s">
        <v>135</v>
      </c>
    </row>
    <row r="458" s="2" customFormat="1" ht="24.15" customHeight="1">
      <c r="A458" s="38"/>
      <c r="B458" s="179"/>
      <c r="C458" s="180" t="s">
        <v>687</v>
      </c>
      <c r="D458" s="180" t="s">
        <v>138</v>
      </c>
      <c r="E458" s="181" t="s">
        <v>688</v>
      </c>
      <c r="F458" s="182" t="s">
        <v>689</v>
      </c>
      <c r="G458" s="183" t="s">
        <v>227</v>
      </c>
      <c r="H458" s="184">
        <v>315</v>
      </c>
      <c r="I458" s="185"/>
      <c r="J458" s="186">
        <f>ROUND(I458*H458,2)</f>
        <v>0</v>
      </c>
      <c r="K458" s="182" t="s">
        <v>228</v>
      </c>
      <c r="L458" s="39"/>
      <c r="M458" s="187" t="s">
        <v>1</v>
      </c>
      <c r="N458" s="188" t="s">
        <v>45</v>
      </c>
      <c r="O458" s="77"/>
      <c r="P458" s="189">
        <f>O458*H458</f>
        <v>0</v>
      </c>
      <c r="Q458" s="189">
        <v>0</v>
      </c>
      <c r="R458" s="189">
        <f>Q458*H458</f>
        <v>0</v>
      </c>
      <c r="S458" s="189">
        <v>0</v>
      </c>
      <c r="T458" s="19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1" t="s">
        <v>288</v>
      </c>
      <c r="AT458" s="191" t="s">
        <v>138</v>
      </c>
      <c r="AU458" s="191" t="s">
        <v>89</v>
      </c>
      <c r="AY458" s="19" t="s">
        <v>135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87</v>
      </c>
      <c r="BK458" s="192">
        <f>ROUND(I458*H458,2)</f>
        <v>0</v>
      </c>
      <c r="BL458" s="19" t="s">
        <v>288</v>
      </c>
      <c r="BM458" s="191" t="s">
        <v>690</v>
      </c>
    </row>
    <row r="459" s="2" customFormat="1">
      <c r="A459" s="38"/>
      <c r="B459" s="39"/>
      <c r="C459" s="38"/>
      <c r="D459" s="193" t="s">
        <v>143</v>
      </c>
      <c r="E459" s="38"/>
      <c r="F459" s="194" t="s">
        <v>691</v>
      </c>
      <c r="G459" s="38"/>
      <c r="H459" s="38"/>
      <c r="I459" s="195"/>
      <c r="J459" s="38"/>
      <c r="K459" s="38"/>
      <c r="L459" s="39"/>
      <c r="M459" s="196"/>
      <c r="N459" s="197"/>
      <c r="O459" s="77"/>
      <c r="P459" s="77"/>
      <c r="Q459" s="77"/>
      <c r="R459" s="77"/>
      <c r="S459" s="77"/>
      <c r="T459" s="7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9" t="s">
        <v>143</v>
      </c>
      <c r="AU459" s="19" t="s">
        <v>89</v>
      </c>
    </row>
    <row r="460" s="2" customFormat="1" ht="24.15" customHeight="1">
      <c r="A460" s="38"/>
      <c r="B460" s="179"/>
      <c r="C460" s="180" t="s">
        <v>692</v>
      </c>
      <c r="D460" s="180" t="s">
        <v>138</v>
      </c>
      <c r="E460" s="181" t="s">
        <v>693</v>
      </c>
      <c r="F460" s="182" t="s">
        <v>694</v>
      </c>
      <c r="G460" s="183" t="s">
        <v>227</v>
      </c>
      <c r="H460" s="184">
        <v>315</v>
      </c>
      <c r="I460" s="185"/>
      <c r="J460" s="186">
        <f>ROUND(I460*H460,2)</f>
        <v>0</v>
      </c>
      <c r="K460" s="182" t="s">
        <v>228</v>
      </c>
      <c r="L460" s="39"/>
      <c r="M460" s="187" t="s">
        <v>1</v>
      </c>
      <c r="N460" s="188" t="s">
        <v>45</v>
      </c>
      <c r="O460" s="77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1" t="s">
        <v>288</v>
      </c>
      <c r="AT460" s="191" t="s">
        <v>138</v>
      </c>
      <c r="AU460" s="191" t="s">
        <v>89</v>
      </c>
      <c r="AY460" s="19" t="s">
        <v>135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87</v>
      </c>
      <c r="BK460" s="192">
        <f>ROUND(I460*H460,2)</f>
        <v>0</v>
      </c>
      <c r="BL460" s="19" t="s">
        <v>288</v>
      </c>
      <c r="BM460" s="191" t="s">
        <v>695</v>
      </c>
    </row>
    <row r="461" s="2" customFormat="1">
      <c r="A461" s="38"/>
      <c r="B461" s="39"/>
      <c r="C461" s="38"/>
      <c r="D461" s="193" t="s">
        <v>143</v>
      </c>
      <c r="E461" s="38"/>
      <c r="F461" s="194" t="s">
        <v>696</v>
      </c>
      <c r="G461" s="38"/>
      <c r="H461" s="38"/>
      <c r="I461" s="195"/>
      <c r="J461" s="38"/>
      <c r="K461" s="38"/>
      <c r="L461" s="39"/>
      <c r="M461" s="196"/>
      <c r="N461" s="197"/>
      <c r="O461" s="77"/>
      <c r="P461" s="77"/>
      <c r="Q461" s="77"/>
      <c r="R461" s="77"/>
      <c r="S461" s="77"/>
      <c r="T461" s="7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9" t="s">
        <v>143</v>
      </c>
      <c r="AU461" s="19" t="s">
        <v>89</v>
      </c>
    </row>
    <row r="462" s="2" customFormat="1" ht="24.15" customHeight="1">
      <c r="A462" s="38"/>
      <c r="B462" s="179"/>
      <c r="C462" s="227" t="s">
        <v>697</v>
      </c>
      <c r="D462" s="227" t="s">
        <v>334</v>
      </c>
      <c r="E462" s="228" t="s">
        <v>698</v>
      </c>
      <c r="F462" s="229" t="s">
        <v>699</v>
      </c>
      <c r="G462" s="230" t="s">
        <v>227</v>
      </c>
      <c r="H462" s="231">
        <v>693</v>
      </c>
      <c r="I462" s="232"/>
      <c r="J462" s="233">
        <f>ROUND(I462*H462,2)</f>
        <v>0</v>
      </c>
      <c r="K462" s="229" t="s">
        <v>228</v>
      </c>
      <c r="L462" s="234"/>
      <c r="M462" s="235" t="s">
        <v>1</v>
      </c>
      <c r="N462" s="236" t="s">
        <v>45</v>
      </c>
      <c r="O462" s="77"/>
      <c r="P462" s="189">
        <f>O462*H462</f>
        <v>0</v>
      </c>
      <c r="Q462" s="189">
        <v>0.00029999999999999997</v>
      </c>
      <c r="R462" s="189">
        <f>Q462*H462</f>
        <v>0.20789999999999997</v>
      </c>
      <c r="S462" s="189">
        <v>0</v>
      </c>
      <c r="T462" s="19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1" t="s">
        <v>378</v>
      </c>
      <c r="AT462" s="191" t="s">
        <v>334</v>
      </c>
      <c r="AU462" s="191" t="s">
        <v>89</v>
      </c>
      <c r="AY462" s="19" t="s">
        <v>135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87</v>
      </c>
      <c r="BK462" s="192">
        <f>ROUND(I462*H462,2)</f>
        <v>0</v>
      </c>
      <c r="BL462" s="19" t="s">
        <v>288</v>
      </c>
      <c r="BM462" s="191" t="s">
        <v>700</v>
      </c>
    </row>
    <row r="463" s="2" customFormat="1">
      <c r="A463" s="38"/>
      <c r="B463" s="39"/>
      <c r="C463" s="38"/>
      <c r="D463" s="193" t="s">
        <v>143</v>
      </c>
      <c r="E463" s="38"/>
      <c r="F463" s="194" t="s">
        <v>699</v>
      </c>
      <c r="G463" s="38"/>
      <c r="H463" s="38"/>
      <c r="I463" s="195"/>
      <c r="J463" s="38"/>
      <c r="K463" s="38"/>
      <c r="L463" s="39"/>
      <c r="M463" s="196"/>
      <c r="N463" s="197"/>
      <c r="O463" s="77"/>
      <c r="P463" s="77"/>
      <c r="Q463" s="77"/>
      <c r="R463" s="77"/>
      <c r="S463" s="77"/>
      <c r="T463" s="7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9" t="s">
        <v>143</v>
      </c>
      <c r="AU463" s="19" t="s">
        <v>89</v>
      </c>
    </row>
    <row r="464" s="14" customFormat="1">
      <c r="A464" s="14"/>
      <c r="B464" s="209"/>
      <c r="C464" s="14"/>
      <c r="D464" s="193" t="s">
        <v>231</v>
      </c>
      <c r="E464" s="210" t="s">
        <v>1</v>
      </c>
      <c r="F464" s="211" t="s">
        <v>701</v>
      </c>
      <c r="G464" s="14"/>
      <c r="H464" s="212">
        <v>693</v>
      </c>
      <c r="I464" s="213"/>
      <c r="J464" s="14"/>
      <c r="K464" s="14"/>
      <c r="L464" s="209"/>
      <c r="M464" s="214"/>
      <c r="N464" s="215"/>
      <c r="O464" s="215"/>
      <c r="P464" s="215"/>
      <c r="Q464" s="215"/>
      <c r="R464" s="215"/>
      <c r="S464" s="215"/>
      <c r="T464" s="21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10" t="s">
        <v>231</v>
      </c>
      <c r="AU464" s="210" t="s">
        <v>89</v>
      </c>
      <c r="AV464" s="14" t="s">
        <v>89</v>
      </c>
      <c r="AW464" s="14" t="s">
        <v>35</v>
      </c>
      <c r="AX464" s="14" t="s">
        <v>80</v>
      </c>
      <c r="AY464" s="210" t="s">
        <v>135</v>
      </c>
    </row>
    <row r="465" s="15" customFormat="1">
      <c r="A465" s="15"/>
      <c r="B465" s="217"/>
      <c r="C465" s="15"/>
      <c r="D465" s="193" t="s">
        <v>231</v>
      </c>
      <c r="E465" s="218" t="s">
        <v>1</v>
      </c>
      <c r="F465" s="219" t="s">
        <v>234</v>
      </c>
      <c r="G465" s="15"/>
      <c r="H465" s="220">
        <v>693</v>
      </c>
      <c r="I465" s="221"/>
      <c r="J465" s="15"/>
      <c r="K465" s="15"/>
      <c r="L465" s="217"/>
      <c r="M465" s="222"/>
      <c r="N465" s="223"/>
      <c r="O465" s="223"/>
      <c r="P465" s="223"/>
      <c r="Q465" s="223"/>
      <c r="R465" s="223"/>
      <c r="S465" s="223"/>
      <c r="T465" s="22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18" t="s">
        <v>231</v>
      </c>
      <c r="AU465" s="218" t="s">
        <v>89</v>
      </c>
      <c r="AV465" s="15" t="s">
        <v>134</v>
      </c>
      <c r="AW465" s="15" t="s">
        <v>35</v>
      </c>
      <c r="AX465" s="15" t="s">
        <v>87</v>
      </c>
      <c r="AY465" s="218" t="s">
        <v>135</v>
      </c>
    </row>
    <row r="466" s="2" customFormat="1" ht="33" customHeight="1">
      <c r="A466" s="38"/>
      <c r="B466" s="179"/>
      <c r="C466" s="180" t="s">
        <v>702</v>
      </c>
      <c r="D466" s="180" t="s">
        <v>138</v>
      </c>
      <c r="E466" s="181" t="s">
        <v>703</v>
      </c>
      <c r="F466" s="182" t="s">
        <v>704</v>
      </c>
      <c r="G466" s="183" t="s">
        <v>227</v>
      </c>
      <c r="H466" s="184">
        <v>315</v>
      </c>
      <c r="I466" s="185"/>
      <c r="J466" s="186">
        <f>ROUND(I466*H466,2)</f>
        <v>0</v>
      </c>
      <c r="K466" s="182" t="s">
        <v>228</v>
      </c>
      <c r="L466" s="39"/>
      <c r="M466" s="187" t="s">
        <v>1</v>
      </c>
      <c r="N466" s="188" t="s">
        <v>45</v>
      </c>
      <c r="O466" s="77"/>
      <c r="P466" s="189">
        <f>O466*H466</f>
        <v>0</v>
      </c>
      <c r="Q466" s="189">
        <v>0.00058</v>
      </c>
      <c r="R466" s="189">
        <f>Q466*H466</f>
        <v>0.1827</v>
      </c>
      <c r="S466" s="189">
        <v>0</v>
      </c>
      <c r="T466" s="19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1" t="s">
        <v>288</v>
      </c>
      <c r="AT466" s="191" t="s">
        <v>138</v>
      </c>
      <c r="AU466" s="191" t="s">
        <v>89</v>
      </c>
      <c r="AY466" s="19" t="s">
        <v>135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87</v>
      </c>
      <c r="BK466" s="192">
        <f>ROUND(I466*H466,2)</f>
        <v>0</v>
      </c>
      <c r="BL466" s="19" t="s">
        <v>288</v>
      </c>
      <c r="BM466" s="191" t="s">
        <v>705</v>
      </c>
    </row>
    <row r="467" s="2" customFormat="1">
      <c r="A467" s="38"/>
      <c r="B467" s="39"/>
      <c r="C467" s="38"/>
      <c r="D467" s="193" t="s">
        <v>143</v>
      </c>
      <c r="E467" s="38"/>
      <c r="F467" s="194" t="s">
        <v>706</v>
      </c>
      <c r="G467" s="38"/>
      <c r="H467" s="38"/>
      <c r="I467" s="195"/>
      <c r="J467" s="38"/>
      <c r="K467" s="38"/>
      <c r="L467" s="39"/>
      <c r="M467" s="196"/>
      <c r="N467" s="197"/>
      <c r="O467" s="77"/>
      <c r="P467" s="77"/>
      <c r="Q467" s="77"/>
      <c r="R467" s="77"/>
      <c r="S467" s="77"/>
      <c r="T467" s="7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9" t="s">
        <v>143</v>
      </c>
      <c r="AU467" s="19" t="s">
        <v>89</v>
      </c>
    </row>
    <row r="468" s="2" customFormat="1" ht="24.15" customHeight="1">
      <c r="A468" s="38"/>
      <c r="B468" s="179"/>
      <c r="C468" s="180" t="s">
        <v>707</v>
      </c>
      <c r="D468" s="180" t="s">
        <v>138</v>
      </c>
      <c r="E468" s="181" t="s">
        <v>708</v>
      </c>
      <c r="F468" s="182" t="s">
        <v>709</v>
      </c>
      <c r="G468" s="183" t="s">
        <v>437</v>
      </c>
      <c r="H468" s="184">
        <v>1.619</v>
      </c>
      <c r="I468" s="185"/>
      <c r="J468" s="186">
        <f>ROUND(I468*H468,2)</f>
        <v>0</v>
      </c>
      <c r="K468" s="182" t="s">
        <v>228</v>
      </c>
      <c r="L468" s="39"/>
      <c r="M468" s="187" t="s">
        <v>1</v>
      </c>
      <c r="N468" s="188" t="s">
        <v>45</v>
      </c>
      <c r="O468" s="77"/>
      <c r="P468" s="189">
        <f>O468*H468</f>
        <v>0</v>
      </c>
      <c r="Q468" s="189">
        <v>0</v>
      </c>
      <c r="R468" s="189">
        <f>Q468*H468</f>
        <v>0</v>
      </c>
      <c r="S468" s="189">
        <v>0</v>
      </c>
      <c r="T468" s="19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1" t="s">
        <v>288</v>
      </c>
      <c r="AT468" s="191" t="s">
        <v>138</v>
      </c>
      <c r="AU468" s="191" t="s">
        <v>89</v>
      </c>
      <c r="AY468" s="19" t="s">
        <v>135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87</v>
      </c>
      <c r="BK468" s="192">
        <f>ROUND(I468*H468,2)</f>
        <v>0</v>
      </c>
      <c r="BL468" s="19" t="s">
        <v>288</v>
      </c>
      <c r="BM468" s="191" t="s">
        <v>710</v>
      </c>
    </row>
    <row r="469" s="2" customFormat="1">
      <c r="A469" s="38"/>
      <c r="B469" s="39"/>
      <c r="C469" s="38"/>
      <c r="D469" s="193" t="s">
        <v>143</v>
      </c>
      <c r="E469" s="38"/>
      <c r="F469" s="194" t="s">
        <v>711</v>
      </c>
      <c r="G469" s="38"/>
      <c r="H469" s="38"/>
      <c r="I469" s="195"/>
      <c r="J469" s="38"/>
      <c r="K469" s="38"/>
      <c r="L469" s="39"/>
      <c r="M469" s="196"/>
      <c r="N469" s="197"/>
      <c r="O469" s="77"/>
      <c r="P469" s="77"/>
      <c r="Q469" s="77"/>
      <c r="R469" s="77"/>
      <c r="S469" s="77"/>
      <c r="T469" s="7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9" t="s">
        <v>143</v>
      </c>
      <c r="AU469" s="19" t="s">
        <v>89</v>
      </c>
    </row>
    <row r="470" s="12" customFormat="1" ht="22.8" customHeight="1">
      <c r="A470" s="12"/>
      <c r="B470" s="166"/>
      <c r="C470" s="12"/>
      <c r="D470" s="167" t="s">
        <v>79</v>
      </c>
      <c r="E470" s="177" t="s">
        <v>712</v>
      </c>
      <c r="F470" s="177" t="s">
        <v>713</v>
      </c>
      <c r="G470" s="12"/>
      <c r="H470" s="12"/>
      <c r="I470" s="169"/>
      <c r="J470" s="178">
        <f>BK470</f>
        <v>0</v>
      </c>
      <c r="K470" s="12"/>
      <c r="L470" s="166"/>
      <c r="M470" s="171"/>
      <c r="N470" s="172"/>
      <c r="O470" s="172"/>
      <c r="P470" s="173">
        <f>SUM(P471:P512)</f>
        <v>0</v>
      </c>
      <c r="Q470" s="172"/>
      <c r="R470" s="173">
        <f>SUM(R471:R512)</f>
        <v>0.244865</v>
      </c>
      <c r="S470" s="172"/>
      <c r="T470" s="174">
        <f>SUM(T471:T512)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167" t="s">
        <v>89</v>
      </c>
      <c r="AT470" s="175" t="s">
        <v>79</v>
      </c>
      <c r="AU470" s="175" t="s">
        <v>87</v>
      </c>
      <c r="AY470" s="167" t="s">
        <v>135</v>
      </c>
      <c r="BK470" s="176">
        <f>SUM(BK471:BK512)</f>
        <v>0</v>
      </c>
    </row>
    <row r="471" s="2" customFormat="1" ht="24.15" customHeight="1">
      <c r="A471" s="38"/>
      <c r="B471" s="179"/>
      <c r="C471" s="180" t="s">
        <v>714</v>
      </c>
      <c r="D471" s="225" t="s">
        <v>138</v>
      </c>
      <c r="E471" s="181" t="s">
        <v>715</v>
      </c>
      <c r="F471" s="182" t="s">
        <v>716</v>
      </c>
      <c r="G471" s="183" t="s">
        <v>342</v>
      </c>
      <c r="H471" s="184">
        <v>120</v>
      </c>
      <c r="I471" s="185"/>
      <c r="J471" s="186">
        <f>ROUND(I471*H471,2)</f>
        <v>0</v>
      </c>
      <c r="K471" s="182" t="s">
        <v>228</v>
      </c>
      <c r="L471" s="39"/>
      <c r="M471" s="187" t="s">
        <v>1</v>
      </c>
      <c r="N471" s="188" t="s">
        <v>45</v>
      </c>
      <c r="O471" s="77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91" t="s">
        <v>288</v>
      </c>
      <c r="AT471" s="191" t="s">
        <v>138</v>
      </c>
      <c r="AU471" s="191" t="s">
        <v>89</v>
      </c>
      <c r="AY471" s="19" t="s">
        <v>135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87</v>
      </c>
      <c r="BK471" s="192">
        <f>ROUND(I471*H471,2)</f>
        <v>0</v>
      </c>
      <c r="BL471" s="19" t="s">
        <v>288</v>
      </c>
      <c r="BM471" s="191" t="s">
        <v>717</v>
      </c>
    </row>
    <row r="472" s="2" customFormat="1">
      <c r="A472" s="38"/>
      <c r="B472" s="39"/>
      <c r="C472" s="38"/>
      <c r="D472" s="193" t="s">
        <v>143</v>
      </c>
      <c r="E472" s="38"/>
      <c r="F472" s="194" t="s">
        <v>718</v>
      </c>
      <c r="G472" s="38"/>
      <c r="H472" s="38"/>
      <c r="I472" s="195"/>
      <c r="J472" s="38"/>
      <c r="K472" s="38"/>
      <c r="L472" s="39"/>
      <c r="M472" s="196"/>
      <c r="N472" s="197"/>
      <c r="O472" s="77"/>
      <c r="P472" s="77"/>
      <c r="Q472" s="77"/>
      <c r="R472" s="77"/>
      <c r="S472" s="77"/>
      <c r="T472" s="7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9" t="s">
        <v>143</v>
      </c>
      <c r="AU472" s="19" t="s">
        <v>89</v>
      </c>
    </row>
    <row r="473" s="2" customFormat="1" ht="16.5" customHeight="1">
      <c r="A473" s="38"/>
      <c r="B473" s="179"/>
      <c r="C473" s="227" t="s">
        <v>719</v>
      </c>
      <c r="D473" s="246" t="s">
        <v>334</v>
      </c>
      <c r="E473" s="228" t="s">
        <v>720</v>
      </c>
      <c r="F473" s="229" t="s">
        <v>721</v>
      </c>
      <c r="G473" s="230" t="s">
        <v>722</v>
      </c>
      <c r="H473" s="231">
        <v>127.2</v>
      </c>
      <c r="I473" s="232"/>
      <c r="J473" s="233">
        <f>ROUND(I473*H473,2)</f>
        <v>0</v>
      </c>
      <c r="K473" s="229" t="s">
        <v>228</v>
      </c>
      <c r="L473" s="234"/>
      <c r="M473" s="235" t="s">
        <v>1</v>
      </c>
      <c r="N473" s="236" t="s">
        <v>45</v>
      </c>
      <c r="O473" s="77"/>
      <c r="P473" s="189">
        <f>O473*H473</f>
        <v>0</v>
      </c>
      <c r="Q473" s="189">
        <v>0.001</v>
      </c>
      <c r="R473" s="189">
        <f>Q473*H473</f>
        <v>0.12720000000000001</v>
      </c>
      <c r="S473" s="189">
        <v>0</v>
      </c>
      <c r="T473" s="19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91" t="s">
        <v>378</v>
      </c>
      <c r="AT473" s="191" t="s">
        <v>334</v>
      </c>
      <c r="AU473" s="191" t="s">
        <v>89</v>
      </c>
      <c r="AY473" s="19" t="s">
        <v>135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87</v>
      </c>
      <c r="BK473" s="192">
        <f>ROUND(I473*H473,2)</f>
        <v>0</v>
      </c>
      <c r="BL473" s="19" t="s">
        <v>288</v>
      </c>
      <c r="BM473" s="191" t="s">
        <v>723</v>
      </c>
    </row>
    <row r="474" s="2" customFormat="1">
      <c r="A474" s="38"/>
      <c r="B474" s="39"/>
      <c r="C474" s="38"/>
      <c r="D474" s="193" t="s">
        <v>143</v>
      </c>
      <c r="E474" s="38"/>
      <c r="F474" s="194" t="s">
        <v>721</v>
      </c>
      <c r="G474" s="38"/>
      <c r="H474" s="38"/>
      <c r="I474" s="195"/>
      <c r="J474" s="38"/>
      <c r="K474" s="38"/>
      <c r="L474" s="39"/>
      <c r="M474" s="196"/>
      <c r="N474" s="197"/>
      <c r="O474" s="77"/>
      <c r="P474" s="77"/>
      <c r="Q474" s="77"/>
      <c r="R474" s="77"/>
      <c r="S474" s="77"/>
      <c r="T474" s="7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9" t="s">
        <v>143</v>
      </c>
      <c r="AU474" s="19" t="s">
        <v>89</v>
      </c>
    </row>
    <row r="475" s="14" customFormat="1">
      <c r="A475" s="14"/>
      <c r="B475" s="209"/>
      <c r="C475" s="14"/>
      <c r="D475" s="193" t="s">
        <v>231</v>
      </c>
      <c r="E475" s="14"/>
      <c r="F475" s="211" t="s">
        <v>724</v>
      </c>
      <c r="G475" s="14"/>
      <c r="H475" s="212">
        <v>127.2</v>
      </c>
      <c r="I475" s="213"/>
      <c r="J475" s="14"/>
      <c r="K475" s="14"/>
      <c r="L475" s="209"/>
      <c r="M475" s="214"/>
      <c r="N475" s="215"/>
      <c r="O475" s="215"/>
      <c r="P475" s="215"/>
      <c r="Q475" s="215"/>
      <c r="R475" s="215"/>
      <c r="S475" s="215"/>
      <c r="T475" s="21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10" t="s">
        <v>231</v>
      </c>
      <c r="AU475" s="210" t="s">
        <v>89</v>
      </c>
      <c r="AV475" s="14" t="s">
        <v>89</v>
      </c>
      <c r="AW475" s="14" t="s">
        <v>3</v>
      </c>
      <c r="AX475" s="14" t="s">
        <v>87</v>
      </c>
      <c r="AY475" s="210" t="s">
        <v>135</v>
      </c>
    </row>
    <row r="476" s="2" customFormat="1" ht="24.15" customHeight="1">
      <c r="A476" s="38"/>
      <c r="B476" s="179"/>
      <c r="C476" s="180" t="s">
        <v>725</v>
      </c>
      <c r="D476" s="225" t="s">
        <v>138</v>
      </c>
      <c r="E476" s="181" t="s">
        <v>726</v>
      </c>
      <c r="F476" s="182" t="s">
        <v>727</v>
      </c>
      <c r="G476" s="183" t="s">
        <v>342</v>
      </c>
      <c r="H476" s="184">
        <v>27</v>
      </c>
      <c r="I476" s="185"/>
      <c r="J476" s="186">
        <f>ROUND(I476*H476,2)</f>
        <v>0</v>
      </c>
      <c r="K476" s="182" t="s">
        <v>228</v>
      </c>
      <c r="L476" s="39"/>
      <c r="M476" s="187" t="s">
        <v>1</v>
      </c>
      <c r="N476" s="188" t="s">
        <v>45</v>
      </c>
      <c r="O476" s="77"/>
      <c r="P476" s="189">
        <f>O476*H476</f>
        <v>0</v>
      </c>
      <c r="Q476" s="189">
        <v>0</v>
      </c>
      <c r="R476" s="189">
        <f>Q476*H476</f>
        <v>0</v>
      </c>
      <c r="S476" s="189">
        <v>0</v>
      </c>
      <c r="T476" s="19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1" t="s">
        <v>288</v>
      </c>
      <c r="AT476" s="191" t="s">
        <v>138</v>
      </c>
      <c r="AU476" s="191" t="s">
        <v>89</v>
      </c>
      <c r="AY476" s="19" t="s">
        <v>135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87</v>
      </c>
      <c r="BK476" s="192">
        <f>ROUND(I476*H476,2)</f>
        <v>0</v>
      </c>
      <c r="BL476" s="19" t="s">
        <v>288</v>
      </c>
      <c r="BM476" s="191" t="s">
        <v>728</v>
      </c>
    </row>
    <row r="477" s="2" customFormat="1">
      <c r="A477" s="38"/>
      <c r="B477" s="39"/>
      <c r="C477" s="38"/>
      <c r="D477" s="193" t="s">
        <v>143</v>
      </c>
      <c r="E477" s="38"/>
      <c r="F477" s="194" t="s">
        <v>729</v>
      </c>
      <c r="G477" s="38"/>
      <c r="H477" s="38"/>
      <c r="I477" s="195"/>
      <c r="J477" s="38"/>
      <c r="K477" s="38"/>
      <c r="L477" s="39"/>
      <c r="M477" s="196"/>
      <c r="N477" s="197"/>
      <c r="O477" s="77"/>
      <c r="P477" s="77"/>
      <c r="Q477" s="77"/>
      <c r="R477" s="77"/>
      <c r="S477" s="77"/>
      <c r="T477" s="7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9" t="s">
        <v>143</v>
      </c>
      <c r="AU477" s="19" t="s">
        <v>89</v>
      </c>
    </row>
    <row r="478" s="2" customFormat="1" ht="16.5" customHeight="1">
      <c r="A478" s="38"/>
      <c r="B478" s="179"/>
      <c r="C478" s="227" t="s">
        <v>730</v>
      </c>
      <c r="D478" s="246" t="s">
        <v>334</v>
      </c>
      <c r="E478" s="228" t="s">
        <v>731</v>
      </c>
      <c r="F478" s="229" t="s">
        <v>732</v>
      </c>
      <c r="G478" s="230" t="s">
        <v>722</v>
      </c>
      <c r="H478" s="231">
        <v>43.469999999999999</v>
      </c>
      <c r="I478" s="232"/>
      <c r="J478" s="233">
        <f>ROUND(I478*H478,2)</f>
        <v>0</v>
      </c>
      <c r="K478" s="229" t="s">
        <v>228</v>
      </c>
      <c r="L478" s="234"/>
      <c r="M478" s="235" t="s">
        <v>1</v>
      </c>
      <c r="N478" s="236" t="s">
        <v>45</v>
      </c>
      <c r="O478" s="77"/>
      <c r="P478" s="189">
        <f>O478*H478</f>
        <v>0</v>
      </c>
      <c r="Q478" s="189">
        <v>0.001</v>
      </c>
      <c r="R478" s="189">
        <f>Q478*H478</f>
        <v>0.043470000000000002</v>
      </c>
      <c r="S478" s="189">
        <v>0</v>
      </c>
      <c r="T478" s="19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91" t="s">
        <v>378</v>
      </c>
      <c r="AT478" s="191" t="s">
        <v>334</v>
      </c>
      <c r="AU478" s="191" t="s">
        <v>89</v>
      </c>
      <c r="AY478" s="19" t="s">
        <v>135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87</v>
      </c>
      <c r="BK478" s="192">
        <f>ROUND(I478*H478,2)</f>
        <v>0</v>
      </c>
      <c r="BL478" s="19" t="s">
        <v>288</v>
      </c>
      <c r="BM478" s="191" t="s">
        <v>733</v>
      </c>
    </row>
    <row r="479" s="2" customFormat="1">
      <c r="A479" s="38"/>
      <c r="B479" s="39"/>
      <c r="C479" s="38"/>
      <c r="D479" s="193" t="s">
        <v>143</v>
      </c>
      <c r="E479" s="38"/>
      <c r="F479" s="194" t="s">
        <v>732</v>
      </c>
      <c r="G479" s="38"/>
      <c r="H479" s="38"/>
      <c r="I479" s="195"/>
      <c r="J479" s="38"/>
      <c r="K479" s="38"/>
      <c r="L479" s="39"/>
      <c r="M479" s="196"/>
      <c r="N479" s="197"/>
      <c r="O479" s="77"/>
      <c r="P479" s="77"/>
      <c r="Q479" s="77"/>
      <c r="R479" s="77"/>
      <c r="S479" s="77"/>
      <c r="T479" s="7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9" t="s">
        <v>143</v>
      </c>
      <c r="AU479" s="19" t="s">
        <v>89</v>
      </c>
    </row>
    <row r="480" s="14" customFormat="1">
      <c r="A480" s="14"/>
      <c r="B480" s="209"/>
      <c r="C480" s="14"/>
      <c r="D480" s="193" t="s">
        <v>231</v>
      </c>
      <c r="E480" s="14"/>
      <c r="F480" s="211" t="s">
        <v>734</v>
      </c>
      <c r="G480" s="14"/>
      <c r="H480" s="212">
        <v>43.469999999999999</v>
      </c>
      <c r="I480" s="213"/>
      <c r="J480" s="14"/>
      <c r="K480" s="14"/>
      <c r="L480" s="209"/>
      <c r="M480" s="214"/>
      <c r="N480" s="215"/>
      <c r="O480" s="215"/>
      <c r="P480" s="215"/>
      <c r="Q480" s="215"/>
      <c r="R480" s="215"/>
      <c r="S480" s="215"/>
      <c r="T480" s="21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10" t="s">
        <v>231</v>
      </c>
      <c r="AU480" s="210" t="s">
        <v>89</v>
      </c>
      <c r="AV480" s="14" t="s">
        <v>89</v>
      </c>
      <c r="AW480" s="14" t="s">
        <v>3</v>
      </c>
      <c r="AX480" s="14" t="s">
        <v>87</v>
      </c>
      <c r="AY480" s="210" t="s">
        <v>135</v>
      </c>
    </row>
    <row r="481" s="2" customFormat="1" ht="24.15" customHeight="1">
      <c r="A481" s="38"/>
      <c r="B481" s="179"/>
      <c r="C481" s="180" t="s">
        <v>735</v>
      </c>
      <c r="D481" s="225" t="s">
        <v>138</v>
      </c>
      <c r="E481" s="181" t="s">
        <v>726</v>
      </c>
      <c r="F481" s="182" t="s">
        <v>727</v>
      </c>
      <c r="G481" s="183" t="s">
        <v>342</v>
      </c>
      <c r="H481" s="184">
        <v>45</v>
      </c>
      <c r="I481" s="185"/>
      <c r="J481" s="186">
        <f>ROUND(I481*H481,2)</f>
        <v>0</v>
      </c>
      <c r="K481" s="182" t="s">
        <v>228</v>
      </c>
      <c r="L481" s="39"/>
      <c r="M481" s="187" t="s">
        <v>1</v>
      </c>
      <c r="N481" s="188" t="s">
        <v>45</v>
      </c>
      <c r="O481" s="77"/>
      <c r="P481" s="189">
        <f>O481*H481</f>
        <v>0</v>
      </c>
      <c r="Q481" s="189">
        <v>0</v>
      </c>
      <c r="R481" s="189">
        <f>Q481*H481</f>
        <v>0</v>
      </c>
      <c r="S481" s="189">
        <v>0</v>
      </c>
      <c r="T481" s="19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191" t="s">
        <v>288</v>
      </c>
      <c r="AT481" s="191" t="s">
        <v>138</v>
      </c>
      <c r="AU481" s="191" t="s">
        <v>89</v>
      </c>
      <c r="AY481" s="19" t="s">
        <v>135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87</v>
      </c>
      <c r="BK481" s="192">
        <f>ROUND(I481*H481,2)</f>
        <v>0</v>
      </c>
      <c r="BL481" s="19" t="s">
        <v>288</v>
      </c>
      <c r="BM481" s="191" t="s">
        <v>736</v>
      </c>
    </row>
    <row r="482" s="2" customFormat="1">
      <c r="A482" s="38"/>
      <c r="B482" s="39"/>
      <c r="C482" s="38"/>
      <c r="D482" s="193" t="s">
        <v>143</v>
      </c>
      <c r="E482" s="38"/>
      <c r="F482" s="194" t="s">
        <v>729</v>
      </c>
      <c r="G482" s="38"/>
      <c r="H482" s="38"/>
      <c r="I482" s="195"/>
      <c r="J482" s="38"/>
      <c r="K482" s="38"/>
      <c r="L482" s="39"/>
      <c r="M482" s="196"/>
      <c r="N482" s="197"/>
      <c r="O482" s="77"/>
      <c r="P482" s="77"/>
      <c r="Q482" s="77"/>
      <c r="R482" s="77"/>
      <c r="S482" s="77"/>
      <c r="T482" s="7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9" t="s">
        <v>143</v>
      </c>
      <c r="AU482" s="19" t="s">
        <v>89</v>
      </c>
    </row>
    <row r="483" s="2" customFormat="1" ht="16.5" customHeight="1">
      <c r="A483" s="38"/>
      <c r="B483" s="179"/>
      <c r="C483" s="227" t="s">
        <v>737</v>
      </c>
      <c r="D483" s="246" t="s">
        <v>334</v>
      </c>
      <c r="E483" s="228" t="s">
        <v>738</v>
      </c>
      <c r="F483" s="229" t="s">
        <v>739</v>
      </c>
      <c r="G483" s="230" t="s">
        <v>722</v>
      </c>
      <c r="H483" s="231">
        <v>6.0750000000000002</v>
      </c>
      <c r="I483" s="232"/>
      <c r="J483" s="233">
        <f>ROUND(I483*H483,2)</f>
        <v>0</v>
      </c>
      <c r="K483" s="229" t="s">
        <v>228</v>
      </c>
      <c r="L483" s="234"/>
      <c r="M483" s="235" t="s">
        <v>1</v>
      </c>
      <c r="N483" s="236" t="s">
        <v>45</v>
      </c>
      <c r="O483" s="77"/>
      <c r="P483" s="189">
        <f>O483*H483</f>
        <v>0</v>
      </c>
      <c r="Q483" s="189">
        <v>0.001</v>
      </c>
      <c r="R483" s="189">
        <f>Q483*H483</f>
        <v>0.0060750000000000005</v>
      </c>
      <c r="S483" s="189">
        <v>0</v>
      </c>
      <c r="T483" s="19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1" t="s">
        <v>378</v>
      </c>
      <c r="AT483" s="191" t="s">
        <v>334</v>
      </c>
      <c r="AU483" s="191" t="s">
        <v>89</v>
      </c>
      <c r="AY483" s="19" t="s">
        <v>135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87</v>
      </c>
      <c r="BK483" s="192">
        <f>ROUND(I483*H483,2)</f>
        <v>0</v>
      </c>
      <c r="BL483" s="19" t="s">
        <v>288</v>
      </c>
      <c r="BM483" s="191" t="s">
        <v>740</v>
      </c>
    </row>
    <row r="484" s="2" customFormat="1">
      <c r="A484" s="38"/>
      <c r="B484" s="39"/>
      <c r="C484" s="38"/>
      <c r="D484" s="193" t="s">
        <v>143</v>
      </c>
      <c r="E484" s="38"/>
      <c r="F484" s="194" t="s">
        <v>739</v>
      </c>
      <c r="G484" s="38"/>
      <c r="H484" s="38"/>
      <c r="I484" s="195"/>
      <c r="J484" s="38"/>
      <c r="K484" s="38"/>
      <c r="L484" s="39"/>
      <c r="M484" s="196"/>
      <c r="N484" s="197"/>
      <c r="O484" s="77"/>
      <c r="P484" s="77"/>
      <c r="Q484" s="77"/>
      <c r="R484" s="77"/>
      <c r="S484" s="77"/>
      <c r="T484" s="7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9" t="s">
        <v>143</v>
      </c>
      <c r="AU484" s="19" t="s">
        <v>89</v>
      </c>
    </row>
    <row r="485" s="14" customFormat="1">
      <c r="A485" s="14"/>
      <c r="B485" s="209"/>
      <c r="C485" s="14"/>
      <c r="D485" s="193" t="s">
        <v>231</v>
      </c>
      <c r="E485" s="14"/>
      <c r="F485" s="211" t="s">
        <v>741</v>
      </c>
      <c r="G485" s="14"/>
      <c r="H485" s="212">
        <v>6.0750000000000002</v>
      </c>
      <c r="I485" s="213"/>
      <c r="J485" s="14"/>
      <c r="K485" s="14"/>
      <c r="L485" s="209"/>
      <c r="M485" s="214"/>
      <c r="N485" s="215"/>
      <c r="O485" s="215"/>
      <c r="P485" s="215"/>
      <c r="Q485" s="215"/>
      <c r="R485" s="215"/>
      <c r="S485" s="215"/>
      <c r="T485" s="21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10" t="s">
        <v>231</v>
      </c>
      <c r="AU485" s="210" t="s">
        <v>89</v>
      </c>
      <c r="AV485" s="14" t="s">
        <v>89</v>
      </c>
      <c r="AW485" s="14" t="s">
        <v>3</v>
      </c>
      <c r="AX485" s="14" t="s">
        <v>87</v>
      </c>
      <c r="AY485" s="210" t="s">
        <v>135</v>
      </c>
    </row>
    <row r="486" s="2" customFormat="1" ht="16.5" customHeight="1">
      <c r="A486" s="38"/>
      <c r="B486" s="179"/>
      <c r="C486" s="180" t="s">
        <v>742</v>
      </c>
      <c r="D486" s="225" t="s">
        <v>138</v>
      </c>
      <c r="E486" s="181" t="s">
        <v>743</v>
      </c>
      <c r="F486" s="182" t="s">
        <v>744</v>
      </c>
      <c r="G486" s="183" t="s">
        <v>223</v>
      </c>
      <c r="H486" s="184">
        <v>18</v>
      </c>
      <c r="I486" s="185"/>
      <c r="J486" s="186">
        <f>ROUND(I486*H486,2)</f>
        <v>0</v>
      </c>
      <c r="K486" s="182" t="s">
        <v>228</v>
      </c>
      <c r="L486" s="39"/>
      <c r="M486" s="187" t="s">
        <v>1</v>
      </c>
      <c r="N486" s="188" t="s">
        <v>45</v>
      </c>
      <c r="O486" s="77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1" t="s">
        <v>288</v>
      </c>
      <c r="AT486" s="191" t="s">
        <v>138</v>
      </c>
      <c r="AU486" s="191" t="s">
        <v>89</v>
      </c>
      <c r="AY486" s="19" t="s">
        <v>135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87</v>
      </c>
      <c r="BK486" s="192">
        <f>ROUND(I486*H486,2)</f>
        <v>0</v>
      </c>
      <c r="BL486" s="19" t="s">
        <v>288</v>
      </c>
      <c r="BM486" s="191" t="s">
        <v>745</v>
      </c>
    </row>
    <row r="487" s="2" customFormat="1">
      <c r="A487" s="38"/>
      <c r="B487" s="39"/>
      <c r="C487" s="38"/>
      <c r="D487" s="193" t="s">
        <v>143</v>
      </c>
      <c r="E487" s="38"/>
      <c r="F487" s="194" t="s">
        <v>746</v>
      </c>
      <c r="G487" s="38"/>
      <c r="H487" s="38"/>
      <c r="I487" s="195"/>
      <c r="J487" s="38"/>
      <c r="K487" s="38"/>
      <c r="L487" s="39"/>
      <c r="M487" s="196"/>
      <c r="N487" s="197"/>
      <c r="O487" s="77"/>
      <c r="P487" s="77"/>
      <c r="Q487" s="77"/>
      <c r="R487" s="77"/>
      <c r="S487" s="77"/>
      <c r="T487" s="7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9" t="s">
        <v>143</v>
      </c>
      <c r="AU487" s="19" t="s">
        <v>89</v>
      </c>
    </row>
    <row r="488" s="2" customFormat="1" ht="16.5" customHeight="1">
      <c r="A488" s="38"/>
      <c r="B488" s="179"/>
      <c r="C488" s="227" t="s">
        <v>747</v>
      </c>
      <c r="D488" s="246" t="s">
        <v>334</v>
      </c>
      <c r="E488" s="228" t="s">
        <v>748</v>
      </c>
      <c r="F488" s="229" t="s">
        <v>749</v>
      </c>
      <c r="G488" s="230" t="s">
        <v>223</v>
      </c>
      <c r="H488" s="231">
        <v>9</v>
      </c>
      <c r="I488" s="232"/>
      <c r="J488" s="233">
        <f>ROUND(I488*H488,2)</f>
        <v>0</v>
      </c>
      <c r="K488" s="229" t="s">
        <v>228</v>
      </c>
      <c r="L488" s="234"/>
      <c r="M488" s="235" t="s">
        <v>1</v>
      </c>
      <c r="N488" s="236" t="s">
        <v>45</v>
      </c>
      <c r="O488" s="77"/>
      <c r="P488" s="189">
        <f>O488*H488</f>
        <v>0</v>
      </c>
      <c r="Q488" s="189">
        <v>0.00016000000000000001</v>
      </c>
      <c r="R488" s="189">
        <f>Q488*H488</f>
        <v>0.0014400000000000001</v>
      </c>
      <c r="S488" s="189">
        <v>0</v>
      </c>
      <c r="T488" s="19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1" t="s">
        <v>378</v>
      </c>
      <c r="AT488" s="191" t="s">
        <v>334</v>
      </c>
      <c r="AU488" s="191" t="s">
        <v>89</v>
      </c>
      <c r="AY488" s="19" t="s">
        <v>135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87</v>
      </c>
      <c r="BK488" s="192">
        <f>ROUND(I488*H488,2)</f>
        <v>0</v>
      </c>
      <c r="BL488" s="19" t="s">
        <v>288</v>
      </c>
      <c r="BM488" s="191" t="s">
        <v>750</v>
      </c>
    </row>
    <row r="489" s="2" customFormat="1">
      <c r="A489" s="38"/>
      <c r="B489" s="39"/>
      <c r="C489" s="38"/>
      <c r="D489" s="193" t="s">
        <v>143</v>
      </c>
      <c r="E489" s="38"/>
      <c r="F489" s="194" t="s">
        <v>749</v>
      </c>
      <c r="G489" s="38"/>
      <c r="H489" s="38"/>
      <c r="I489" s="195"/>
      <c r="J489" s="38"/>
      <c r="K489" s="38"/>
      <c r="L489" s="39"/>
      <c r="M489" s="196"/>
      <c r="N489" s="197"/>
      <c r="O489" s="77"/>
      <c r="P489" s="77"/>
      <c r="Q489" s="77"/>
      <c r="R489" s="77"/>
      <c r="S489" s="77"/>
      <c r="T489" s="7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9" t="s">
        <v>143</v>
      </c>
      <c r="AU489" s="19" t="s">
        <v>89</v>
      </c>
    </row>
    <row r="490" s="2" customFormat="1" ht="24.15" customHeight="1">
      <c r="A490" s="38"/>
      <c r="B490" s="179"/>
      <c r="C490" s="227" t="s">
        <v>751</v>
      </c>
      <c r="D490" s="246" t="s">
        <v>334</v>
      </c>
      <c r="E490" s="228" t="s">
        <v>752</v>
      </c>
      <c r="F490" s="229" t="s">
        <v>753</v>
      </c>
      <c r="G490" s="230" t="s">
        <v>223</v>
      </c>
      <c r="H490" s="231">
        <v>9</v>
      </c>
      <c r="I490" s="232"/>
      <c r="J490" s="233">
        <f>ROUND(I490*H490,2)</f>
        <v>0</v>
      </c>
      <c r="K490" s="229" t="s">
        <v>228</v>
      </c>
      <c r="L490" s="234"/>
      <c r="M490" s="235" t="s">
        <v>1</v>
      </c>
      <c r="N490" s="236" t="s">
        <v>45</v>
      </c>
      <c r="O490" s="77"/>
      <c r="P490" s="189">
        <f>O490*H490</f>
        <v>0</v>
      </c>
      <c r="Q490" s="189">
        <v>0.00018000000000000001</v>
      </c>
      <c r="R490" s="189">
        <f>Q490*H490</f>
        <v>0.0016200000000000001</v>
      </c>
      <c r="S490" s="189">
        <v>0</v>
      </c>
      <c r="T490" s="19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1" t="s">
        <v>378</v>
      </c>
      <c r="AT490" s="191" t="s">
        <v>334</v>
      </c>
      <c r="AU490" s="191" t="s">
        <v>89</v>
      </c>
      <c r="AY490" s="19" t="s">
        <v>135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87</v>
      </c>
      <c r="BK490" s="192">
        <f>ROUND(I490*H490,2)</f>
        <v>0</v>
      </c>
      <c r="BL490" s="19" t="s">
        <v>288</v>
      </c>
      <c r="BM490" s="191" t="s">
        <v>754</v>
      </c>
    </row>
    <row r="491" s="2" customFormat="1">
      <c r="A491" s="38"/>
      <c r="B491" s="39"/>
      <c r="C491" s="38"/>
      <c r="D491" s="193" t="s">
        <v>143</v>
      </c>
      <c r="E491" s="38"/>
      <c r="F491" s="194" t="s">
        <v>753</v>
      </c>
      <c r="G491" s="38"/>
      <c r="H491" s="38"/>
      <c r="I491" s="195"/>
      <c r="J491" s="38"/>
      <c r="K491" s="38"/>
      <c r="L491" s="39"/>
      <c r="M491" s="196"/>
      <c r="N491" s="197"/>
      <c r="O491" s="77"/>
      <c r="P491" s="77"/>
      <c r="Q491" s="77"/>
      <c r="R491" s="77"/>
      <c r="S491" s="77"/>
      <c r="T491" s="7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9" t="s">
        <v>143</v>
      </c>
      <c r="AU491" s="19" t="s">
        <v>89</v>
      </c>
    </row>
    <row r="492" s="2" customFormat="1" ht="16.5" customHeight="1">
      <c r="A492" s="38"/>
      <c r="B492" s="179"/>
      <c r="C492" s="180" t="s">
        <v>755</v>
      </c>
      <c r="D492" s="225" t="s">
        <v>138</v>
      </c>
      <c r="E492" s="181" t="s">
        <v>756</v>
      </c>
      <c r="F492" s="182" t="s">
        <v>757</v>
      </c>
      <c r="G492" s="183" t="s">
        <v>223</v>
      </c>
      <c r="H492" s="184">
        <v>28</v>
      </c>
      <c r="I492" s="185"/>
      <c r="J492" s="186">
        <f>ROUND(I492*H492,2)</f>
        <v>0</v>
      </c>
      <c r="K492" s="182" t="s">
        <v>228</v>
      </c>
      <c r="L492" s="39"/>
      <c r="M492" s="187" t="s">
        <v>1</v>
      </c>
      <c r="N492" s="188" t="s">
        <v>45</v>
      </c>
      <c r="O492" s="77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1" t="s">
        <v>288</v>
      </c>
      <c r="AT492" s="191" t="s">
        <v>138</v>
      </c>
      <c r="AU492" s="191" t="s">
        <v>89</v>
      </c>
      <c r="AY492" s="19" t="s">
        <v>135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87</v>
      </c>
      <c r="BK492" s="192">
        <f>ROUND(I492*H492,2)</f>
        <v>0</v>
      </c>
      <c r="BL492" s="19" t="s">
        <v>288</v>
      </c>
      <c r="BM492" s="191" t="s">
        <v>758</v>
      </c>
    </row>
    <row r="493" s="2" customFormat="1">
      <c r="A493" s="38"/>
      <c r="B493" s="39"/>
      <c r="C493" s="38"/>
      <c r="D493" s="193" t="s">
        <v>143</v>
      </c>
      <c r="E493" s="38"/>
      <c r="F493" s="194" t="s">
        <v>759</v>
      </c>
      <c r="G493" s="38"/>
      <c r="H493" s="38"/>
      <c r="I493" s="195"/>
      <c r="J493" s="38"/>
      <c r="K493" s="38"/>
      <c r="L493" s="39"/>
      <c r="M493" s="196"/>
      <c r="N493" s="197"/>
      <c r="O493" s="77"/>
      <c r="P493" s="77"/>
      <c r="Q493" s="77"/>
      <c r="R493" s="77"/>
      <c r="S493" s="77"/>
      <c r="T493" s="7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9" t="s">
        <v>143</v>
      </c>
      <c r="AU493" s="19" t="s">
        <v>89</v>
      </c>
    </row>
    <row r="494" s="2" customFormat="1" ht="24.15" customHeight="1">
      <c r="A494" s="38"/>
      <c r="B494" s="179"/>
      <c r="C494" s="227" t="s">
        <v>760</v>
      </c>
      <c r="D494" s="246" t="s">
        <v>334</v>
      </c>
      <c r="E494" s="228" t="s">
        <v>761</v>
      </c>
      <c r="F494" s="229" t="s">
        <v>762</v>
      </c>
      <c r="G494" s="230" t="s">
        <v>223</v>
      </c>
      <c r="H494" s="231">
        <v>10</v>
      </c>
      <c r="I494" s="232"/>
      <c r="J494" s="233">
        <f>ROUND(I494*H494,2)</f>
        <v>0</v>
      </c>
      <c r="K494" s="229" t="s">
        <v>228</v>
      </c>
      <c r="L494" s="234"/>
      <c r="M494" s="235" t="s">
        <v>1</v>
      </c>
      <c r="N494" s="236" t="s">
        <v>45</v>
      </c>
      <c r="O494" s="77"/>
      <c r="P494" s="189">
        <f>O494*H494</f>
        <v>0</v>
      </c>
      <c r="Q494" s="189">
        <v>0.00025999999999999998</v>
      </c>
      <c r="R494" s="189">
        <f>Q494*H494</f>
        <v>0.0025999999999999999</v>
      </c>
      <c r="S494" s="189">
        <v>0</v>
      </c>
      <c r="T494" s="19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1" t="s">
        <v>378</v>
      </c>
      <c r="AT494" s="191" t="s">
        <v>334</v>
      </c>
      <c r="AU494" s="191" t="s">
        <v>89</v>
      </c>
      <c r="AY494" s="19" t="s">
        <v>135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87</v>
      </c>
      <c r="BK494" s="192">
        <f>ROUND(I494*H494,2)</f>
        <v>0</v>
      </c>
      <c r="BL494" s="19" t="s">
        <v>288</v>
      </c>
      <c r="BM494" s="191" t="s">
        <v>763</v>
      </c>
    </row>
    <row r="495" s="2" customFormat="1">
      <c r="A495" s="38"/>
      <c r="B495" s="39"/>
      <c r="C495" s="38"/>
      <c r="D495" s="193" t="s">
        <v>143</v>
      </c>
      <c r="E495" s="38"/>
      <c r="F495" s="194" t="s">
        <v>762</v>
      </c>
      <c r="G495" s="38"/>
      <c r="H495" s="38"/>
      <c r="I495" s="195"/>
      <c r="J495" s="38"/>
      <c r="K495" s="38"/>
      <c r="L495" s="39"/>
      <c r="M495" s="196"/>
      <c r="N495" s="197"/>
      <c r="O495" s="77"/>
      <c r="P495" s="77"/>
      <c r="Q495" s="77"/>
      <c r="R495" s="77"/>
      <c r="S495" s="77"/>
      <c r="T495" s="7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9" t="s">
        <v>143</v>
      </c>
      <c r="AU495" s="19" t="s">
        <v>89</v>
      </c>
    </row>
    <row r="496" s="2" customFormat="1" ht="24.15" customHeight="1">
      <c r="A496" s="38"/>
      <c r="B496" s="179"/>
      <c r="C496" s="227" t="s">
        <v>764</v>
      </c>
      <c r="D496" s="246" t="s">
        <v>334</v>
      </c>
      <c r="E496" s="228" t="s">
        <v>765</v>
      </c>
      <c r="F496" s="229" t="s">
        <v>766</v>
      </c>
      <c r="G496" s="230" t="s">
        <v>223</v>
      </c>
      <c r="H496" s="231">
        <v>18</v>
      </c>
      <c r="I496" s="232"/>
      <c r="J496" s="233">
        <f>ROUND(I496*H496,2)</f>
        <v>0</v>
      </c>
      <c r="K496" s="229" t="s">
        <v>228</v>
      </c>
      <c r="L496" s="234"/>
      <c r="M496" s="235" t="s">
        <v>1</v>
      </c>
      <c r="N496" s="236" t="s">
        <v>45</v>
      </c>
      <c r="O496" s="77"/>
      <c r="P496" s="189">
        <f>O496*H496</f>
        <v>0</v>
      </c>
      <c r="Q496" s="189">
        <v>0.00069999999999999999</v>
      </c>
      <c r="R496" s="189">
        <f>Q496*H496</f>
        <v>0.0126</v>
      </c>
      <c r="S496" s="189">
        <v>0</v>
      </c>
      <c r="T496" s="19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1" t="s">
        <v>378</v>
      </c>
      <c r="AT496" s="191" t="s">
        <v>334</v>
      </c>
      <c r="AU496" s="191" t="s">
        <v>89</v>
      </c>
      <c r="AY496" s="19" t="s">
        <v>135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87</v>
      </c>
      <c r="BK496" s="192">
        <f>ROUND(I496*H496,2)</f>
        <v>0</v>
      </c>
      <c r="BL496" s="19" t="s">
        <v>288</v>
      </c>
      <c r="BM496" s="191" t="s">
        <v>767</v>
      </c>
    </row>
    <row r="497" s="2" customFormat="1">
      <c r="A497" s="38"/>
      <c r="B497" s="39"/>
      <c r="C497" s="38"/>
      <c r="D497" s="193" t="s">
        <v>143</v>
      </c>
      <c r="E497" s="38"/>
      <c r="F497" s="194" t="s">
        <v>766</v>
      </c>
      <c r="G497" s="38"/>
      <c r="H497" s="38"/>
      <c r="I497" s="195"/>
      <c r="J497" s="38"/>
      <c r="K497" s="38"/>
      <c r="L497" s="39"/>
      <c r="M497" s="196"/>
      <c r="N497" s="197"/>
      <c r="O497" s="77"/>
      <c r="P497" s="77"/>
      <c r="Q497" s="77"/>
      <c r="R497" s="77"/>
      <c r="S497" s="77"/>
      <c r="T497" s="7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9" t="s">
        <v>143</v>
      </c>
      <c r="AU497" s="19" t="s">
        <v>89</v>
      </c>
    </row>
    <row r="498" s="2" customFormat="1" ht="24.15" customHeight="1">
      <c r="A498" s="38"/>
      <c r="B498" s="179"/>
      <c r="C498" s="180" t="s">
        <v>768</v>
      </c>
      <c r="D498" s="225" t="s">
        <v>138</v>
      </c>
      <c r="E498" s="181" t="s">
        <v>769</v>
      </c>
      <c r="F498" s="182" t="s">
        <v>770</v>
      </c>
      <c r="G498" s="183" t="s">
        <v>223</v>
      </c>
      <c r="H498" s="184">
        <v>9</v>
      </c>
      <c r="I498" s="185"/>
      <c r="J498" s="186">
        <f>ROUND(I498*H498,2)</f>
        <v>0</v>
      </c>
      <c r="K498" s="182" t="s">
        <v>228</v>
      </c>
      <c r="L498" s="39"/>
      <c r="M498" s="187" t="s">
        <v>1</v>
      </c>
      <c r="N498" s="188" t="s">
        <v>45</v>
      </c>
      <c r="O498" s="77"/>
      <c r="P498" s="189">
        <f>O498*H498</f>
        <v>0</v>
      </c>
      <c r="Q498" s="189">
        <v>0</v>
      </c>
      <c r="R498" s="189">
        <f>Q498*H498</f>
        <v>0</v>
      </c>
      <c r="S498" s="189">
        <v>0</v>
      </c>
      <c r="T498" s="19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1" t="s">
        <v>288</v>
      </c>
      <c r="AT498" s="191" t="s">
        <v>138</v>
      </c>
      <c r="AU498" s="191" t="s">
        <v>89</v>
      </c>
      <c r="AY498" s="19" t="s">
        <v>135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9" t="s">
        <v>87</v>
      </c>
      <c r="BK498" s="192">
        <f>ROUND(I498*H498,2)</f>
        <v>0</v>
      </c>
      <c r="BL498" s="19" t="s">
        <v>288</v>
      </c>
      <c r="BM498" s="191" t="s">
        <v>771</v>
      </c>
    </row>
    <row r="499" s="2" customFormat="1">
      <c r="A499" s="38"/>
      <c r="B499" s="39"/>
      <c r="C499" s="38"/>
      <c r="D499" s="193" t="s">
        <v>143</v>
      </c>
      <c r="E499" s="38"/>
      <c r="F499" s="194" t="s">
        <v>772</v>
      </c>
      <c r="G499" s="38"/>
      <c r="H499" s="38"/>
      <c r="I499" s="195"/>
      <c r="J499" s="38"/>
      <c r="K499" s="38"/>
      <c r="L499" s="39"/>
      <c r="M499" s="196"/>
      <c r="N499" s="197"/>
      <c r="O499" s="77"/>
      <c r="P499" s="77"/>
      <c r="Q499" s="77"/>
      <c r="R499" s="77"/>
      <c r="S499" s="77"/>
      <c r="T499" s="7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9" t="s">
        <v>143</v>
      </c>
      <c r="AU499" s="19" t="s">
        <v>89</v>
      </c>
    </row>
    <row r="500" s="2" customFormat="1" ht="21.75" customHeight="1">
      <c r="A500" s="38"/>
      <c r="B500" s="179"/>
      <c r="C500" s="227" t="s">
        <v>773</v>
      </c>
      <c r="D500" s="246" t="s">
        <v>334</v>
      </c>
      <c r="E500" s="228" t="s">
        <v>774</v>
      </c>
      <c r="F500" s="229" t="s">
        <v>775</v>
      </c>
      <c r="G500" s="230" t="s">
        <v>223</v>
      </c>
      <c r="H500" s="231">
        <v>9</v>
      </c>
      <c r="I500" s="232"/>
      <c r="J500" s="233">
        <f>ROUND(I500*H500,2)</f>
        <v>0</v>
      </c>
      <c r="K500" s="229" t="s">
        <v>228</v>
      </c>
      <c r="L500" s="234"/>
      <c r="M500" s="235" t="s">
        <v>1</v>
      </c>
      <c r="N500" s="236" t="s">
        <v>45</v>
      </c>
      <c r="O500" s="77"/>
      <c r="P500" s="189">
        <f>O500*H500</f>
        <v>0</v>
      </c>
      <c r="Q500" s="189">
        <v>0.0041999999999999997</v>
      </c>
      <c r="R500" s="189">
        <f>Q500*H500</f>
        <v>0.0378</v>
      </c>
      <c r="S500" s="189">
        <v>0</v>
      </c>
      <c r="T500" s="19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91" t="s">
        <v>378</v>
      </c>
      <c r="AT500" s="191" t="s">
        <v>334</v>
      </c>
      <c r="AU500" s="191" t="s">
        <v>89</v>
      </c>
      <c r="AY500" s="19" t="s">
        <v>135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87</v>
      </c>
      <c r="BK500" s="192">
        <f>ROUND(I500*H500,2)</f>
        <v>0</v>
      </c>
      <c r="BL500" s="19" t="s">
        <v>288</v>
      </c>
      <c r="BM500" s="191" t="s">
        <v>776</v>
      </c>
    </row>
    <row r="501" s="2" customFormat="1">
      <c r="A501" s="38"/>
      <c r="B501" s="39"/>
      <c r="C501" s="38"/>
      <c r="D501" s="193" t="s">
        <v>143</v>
      </c>
      <c r="E501" s="38"/>
      <c r="F501" s="194" t="s">
        <v>775</v>
      </c>
      <c r="G501" s="38"/>
      <c r="H501" s="38"/>
      <c r="I501" s="195"/>
      <c r="J501" s="38"/>
      <c r="K501" s="38"/>
      <c r="L501" s="39"/>
      <c r="M501" s="196"/>
      <c r="N501" s="197"/>
      <c r="O501" s="77"/>
      <c r="P501" s="77"/>
      <c r="Q501" s="77"/>
      <c r="R501" s="77"/>
      <c r="S501" s="77"/>
      <c r="T501" s="7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9" t="s">
        <v>143</v>
      </c>
      <c r="AU501" s="19" t="s">
        <v>89</v>
      </c>
    </row>
    <row r="502" s="2" customFormat="1" ht="16.5" customHeight="1">
      <c r="A502" s="38"/>
      <c r="B502" s="179"/>
      <c r="C502" s="180" t="s">
        <v>777</v>
      </c>
      <c r="D502" s="225" t="s">
        <v>138</v>
      </c>
      <c r="E502" s="181" t="s">
        <v>778</v>
      </c>
      <c r="F502" s="182" t="s">
        <v>779</v>
      </c>
      <c r="G502" s="183" t="s">
        <v>223</v>
      </c>
      <c r="H502" s="184">
        <v>45</v>
      </c>
      <c r="I502" s="185"/>
      <c r="J502" s="186">
        <f>ROUND(I502*H502,2)</f>
        <v>0</v>
      </c>
      <c r="K502" s="182" t="s">
        <v>228</v>
      </c>
      <c r="L502" s="39"/>
      <c r="M502" s="187" t="s">
        <v>1</v>
      </c>
      <c r="N502" s="188" t="s">
        <v>45</v>
      </c>
      <c r="O502" s="77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91" t="s">
        <v>288</v>
      </c>
      <c r="AT502" s="191" t="s">
        <v>138</v>
      </c>
      <c r="AU502" s="191" t="s">
        <v>89</v>
      </c>
      <c r="AY502" s="19" t="s">
        <v>135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87</v>
      </c>
      <c r="BK502" s="192">
        <f>ROUND(I502*H502,2)</f>
        <v>0</v>
      </c>
      <c r="BL502" s="19" t="s">
        <v>288</v>
      </c>
      <c r="BM502" s="191" t="s">
        <v>780</v>
      </c>
    </row>
    <row r="503" s="2" customFormat="1">
      <c r="A503" s="38"/>
      <c r="B503" s="39"/>
      <c r="C503" s="38"/>
      <c r="D503" s="193" t="s">
        <v>143</v>
      </c>
      <c r="E503" s="38"/>
      <c r="F503" s="194" t="s">
        <v>781</v>
      </c>
      <c r="G503" s="38"/>
      <c r="H503" s="38"/>
      <c r="I503" s="195"/>
      <c r="J503" s="38"/>
      <c r="K503" s="38"/>
      <c r="L503" s="39"/>
      <c r="M503" s="196"/>
      <c r="N503" s="197"/>
      <c r="O503" s="77"/>
      <c r="P503" s="77"/>
      <c r="Q503" s="77"/>
      <c r="R503" s="77"/>
      <c r="S503" s="77"/>
      <c r="T503" s="7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9" t="s">
        <v>143</v>
      </c>
      <c r="AU503" s="19" t="s">
        <v>89</v>
      </c>
    </row>
    <row r="504" s="2" customFormat="1" ht="16.5" customHeight="1">
      <c r="A504" s="38"/>
      <c r="B504" s="179"/>
      <c r="C504" s="227" t="s">
        <v>782</v>
      </c>
      <c r="D504" s="246" t="s">
        <v>334</v>
      </c>
      <c r="E504" s="228" t="s">
        <v>783</v>
      </c>
      <c r="F504" s="229" t="s">
        <v>784</v>
      </c>
      <c r="G504" s="230" t="s">
        <v>223</v>
      </c>
      <c r="H504" s="231">
        <v>45</v>
      </c>
      <c r="I504" s="232"/>
      <c r="J504" s="233">
        <f>ROUND(I504*H504,2)</f>
        <v>0</v>
      </c>
      <c r="K504" s="229" t="s">
        <v>228</v>
      </c>
      <c r="L504" s="234"/>
      <c r="M504" s="235" t="s">
        <v>1</v>
      </c>
      <c r="N504" s="236" t="s">
        <v>45</v>
      </c>
      <c r="O504" s="77"/>
      <c r="P504" s="189">
        <f>O504*H504</f>
        <v>0</v>
      </c>
      <c r="Q504" s="189">
        <v>0.00013999999999999999</v>
      </c>
      <c r="R504" s="189">
        <f>Q504*H504</f>
        <v>0.0062999999999999992</v>
      </c>
      <c r="S504" s="189">
        <v>0</v>
      </c>
      <c r="T504" s="19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1" t="s">
        <v>378</v>
      </c>
      <c r="AT504" s="191" t="s">
        <v>334</v>
      </c>
      <c r="AU504" s="191" t="s">
        <v>89</v>
      </c>
      <c r="AY504" s="19" t="s">
        <v>135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87</v>
      </c>
      <c r="BK504" s="192">
        <f>ROUND(I504*H504,2)</f>
        <v>0</v>
      </c>
      <c r="BL504" s="19" t="s">
        <v>288</v>
      </c>
      <c r="BM504" s="191" t="s">
        <v>785</v>
      </c>
    </row>
    <row r="505" s="2" customFormat="1">
      <c r="A505" s="38"/>
      <c r="B505" s="39"/>
      <c r="C505" s="38"/>
      <c r="D505" s="193" t="s">
        <v>143</v>
      </c>
      <c r="E505" s="38"/>
      <c r="F505" s="194" t="s">
        <v>784</v>
      </c>
      <c r="G505" s="38"/>
      <c r="H505" s="38"/>
      <c r="I505" s="195"/>
      <c r="J505" s="38"/>
      <c r="K505" s="38"/>
      <c r="L505" s="39"/>
      <c r="M505" s="196"/>
      <c r="N505" s="197"/>
      <c r="O505" s="77"/>
      <c r="P505" s="77"/>
      <c r="Q505" s="77"/>
      <c r="R505" s="77"/>
      <c r="S505" s="77"/>
      <c r="T505" s="7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9" t="s">
        <v>143</v>
      </c>
      <c r="AU505" s="19" t="s">
        <v>89</v>
      </c>
    </row>
    <row r="506" s="2" customFormat="1" ht="16.5" customHeight="1">
      <c r="A506" s="38"/>
      <c r="B506" s="179"/>
      <c r="C506" s="180" t="s">
        <v>786</v>
      </c>
      <c r="D506" s="225" t="s">
        <v>138</v>
      </c>
      <c r="E506" s="181" t="s">
        <v>778</v>
      </c>
      <c r="F506" s="182" t="s">
        <v>779</v>
      </c>
      <c r="G506" s="183" t="s">
        <v>223</v>
      </c>
      <c r="H506" s="184">
        <v>18</v>
      </c>
      <c r="I506" s="185"/>
      <c r="J506" s="186">
        <f>ROUND(I506*H506,2)</f>
        <v>0</v>
      </c>
      <c r="K506" s="182" t="s">
        <v>228</v>
      </c>
      <c r="L506" s="39"/>
      <c r="M506" s="187" t="s">
        <v>1</v>
      </c>
      <c r="N506" s="188" t="s">
        <v>45</v>
      </c>
      <c r="O506" s="77"/>
      <c r="P506" s="189">
        <f>O506*H506</f>
        <v>0</v>
      </c>
      <c r="Q506" s="189">
        <v>0</v>
      </c>
      <c r="R506" s="189">
        <f>Q506*H506</f>
        <v>0</v>
      </c>
      <c r="S506" s="189">
        <v>0</v>
      </c>
      <c r="T506" s="19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1" t="s">
        <v>288</v>
      </c>
      <c r="AT506" s="191" t="s">
        <v>138</v>
      </c>
      <c r="AU506" s="191" t="s">
        <v>89</v>
      </c>
      <c r="AY506" s="19" t="s">
        <v>135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9" t="s">
        <v>87</v>
      </c>
      <c r="BK506" s="192">
        <f>ROUND(I506*H506,2)</f>
        <v>0</v>
      </c>
      <c r="BL506" s="19" t="s">
        <v>288</v>
      </c>
      <c r="BM506" s="191" t="s">
        <v>787</v>
      </c>
    </row>
    <row r="507" s="2" customFormat="1">
      <c r="A507" s="38"/>
      <c r="B507" s="39"/>
      <c r="C507" s="38"/>
      <c r="D507" s="193" t="s">
        <v>143</v>
      </c>
      <c r="E507" s="38"/>
      <c r="F507" s="194" t="s">
        <v>781</v>
      </c>
      <c r="G507" s="38"/>
      <c r="H507" s="38"/>
      <c r="I507" s="195"/>
      <c r="J507" s="38"/>
      <c r="K507" s="38"/>
      <c r="L507" s="39"/>
      <c r="M507" s="196"/>
      <c r="N507" s="197"/>
      <c r="O507" s="77"/>
      <c r="P507" s="77"/>
      <c r="Q507" s="77"/>
      <c r="R507" s="77"/>
      <c r="S507" s="77"/>
      <c r="T507" s="7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9" t="s">
        <v>143</v>
      </c>
      <c r="AU507" s="19" t="s">
        <v>89</v>
      </c>
    </row>
    <row r="508" s="14" customFormat="1">
      <c r="A508" s="14"/>
      <c r="B508" s="209"/>
      <c r="C508" s="14"/>
      <c r="D508" s="193" t="s">
        <v>231</v>
      </c>
      <c r="E508" s="210" t="s">
        <v>1</v>
      </c>
      <c r="F508" s="211" t="s">
        <v>788</v>
      </c>
      <c r="G508" s="14"/>
      <c r="H508" s="212">
        <v>18</v>
      </c>
      <c r="I508" s="213"/>
      <c r="J508" s="14"/>
      <c r="K508" s="14"/>
      <c r="L508" s="209"/>
      <c r="M508" s="214"/>
      <c r="N508" s="215"/>
      <c r="O508" s="215"/>
      <c r="P508" s="215"/>
      <c r="Q508" s="215"/>
      <c r="R508" s="215"/>
      <c r="S508" s="215"/>
      <c r="T508" s="21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10" t="s">
        <v>231</v>
      </c>
      <c r="AU508" s="210" t="s">
        <v>89</v>
      </c>
      <c r="AV508" s="14" t="s">
        <v>89</v>
      </c>
      <c r="AW508" s="14" t="s">
        <v>35</v>
      </c>
      <c r="AX508" s="14" t="s">
        <v>87</v>
      </c>
      <c r="AY508" s="210" t="s">
        <v>135</v>
      </c>
    </row>
    <row r="509" s="2" customFormat="1" ht="16.5" customHeight="1">
      <c r="A509" s="38"/>
      <c r="B509" s="179"/>
      <c r="C509" s="227" t="s">
        <v>789</v>
      </c>
      <c r="D509" s="246" t="s">
        <v>334</v>
      </c>
      <c r="E509" s="228" t="s">
        <v>790</v>
      </c>
      <c r="F509" s="229" t="s">
        <v>791</v>
      </c>
      <c r="G509" s="230" t="s">
        <v>223</v>
      </c>
      <c r="H509" s="231">
        <v>18</v>
      </c>
      <c r="I509" s="232"/>
      <c r="J509" s="233">
        <f>ROUND(I509*H509,2)</f>
        <v>0</v>
      </c>
      <c r="K509" s="229" t="s">
        <v>228</v>
      </c>
      <c r="L509" s="234"/>
      <c r="M509" s="235" t="s">
        <v>1</v>
      </c>
      <c r="N509" s="236" t="s">
        <v>45</v>
      </c>
      <c r="O509" s="77"/>
      <c r="P509" s="189">
        <f>O509*H509</f>
        <v>0</v>
      </c>
      <c r="Q509" s="189">
        <v>0.00032000000000000003</v>
      </c>
      <c r="R509" s="189">
        <f>Q509*H509</f>
        <v>0.0057600000000000004</v>
      </c>
      <c r="S509" s="189">
        <v>0</v>
      </c>
      <c r="T509" s="19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191" t="s">
        <v>378</v>
      </c>
      <c r="AT509" s="191" t="s">
        <v>334</v>
      </c>
      <c r="AU509" s="191" t="s">
        <v>89</v>
      </c>
      <c r="AY509" s="19" t="s">
        <v>135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87</v>
      </c>
      <c r="BK509" s="192">
        <f>ROUND(I509*H509,2)</f>
        <v>0</v>
      </c>
      <c r="BL509" s="19" t="s">
        <v>288</v>
      </c>
      <c r="BM509" s="191" t="s">
        <v>792</v>
      </c>
    </row>
    <row r="510" s="2" customFormat="1">
      <c r="A510" s="38"/>
      <c r="B510" s="39"/>
      <c r="C510" s="38"/>
      <c r="D510" s="193" t="s">
        <v>143</v>
      </c>
      <c r="E510" s="38"/>
      <c r="F510" s="194" t="s">
        <v>791</v>
      </c>
      <c r="G510" s="38"/>
      <c r="H510" s="38"/>
      <c r="I510" s="195"/>
      <c r="J510" s="38"/>
      <c r="K510" s="38"/>
      <c r="L510" s="39"/>
      <c r="M510" s="196"/>
      <c r="N510" s="197"/>
      <c r="O510" s="77"/>
      <c r="P510" s="77"/>
      <c r="Q510" s="77"/>
      <c r="R510" s="77"/>
      <c r="S510" s="77"/>
      <c r="T510" s="7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9" t="s">
        <v>143</v>
      </c>
      <c r="AU510" s="19" t="s">
        <v>89</v>
      </c>
    </row>
    <row r="511" s="2" customFormat="1" ht="24.15" customHeight="1">
      <c r="A511" s="38"/>
      <c r="B511" s="179"/>
      <c r="C511" s="180" t="s">
        <v>793</v>
      </c>
      <c r="D511" s="225" t="s">
        <v>138</v>
      </c>
      <c r="E511" s="181" t="s">
        <v>794</v>
      </c>
      <c r="F511" s="182" t="s">
        <v>795</v>
      </c>
      <c r="G511" s="183" t="s">
        <v>437</v>
      </c>
      <c r="H511" s="184">
        <v>0.245</v>
      </c>
      <c r="I511" s="185"/>
      <c r="J511" s="186">
        <f>ROUND(I511*H511,2)</f>
        <v>0</v>
      </c>
      <c r="K511" s="182" t="s">
        <v>228</v>
      </c>
      <c r="L511" s="39"/>
      <c r="M511" s="187" t="s">
        <v>1</v>
      </c>
      <c r="N511" s="188" t="s">
        <v>45</v>
      </c>
      <c r="O511" s="77"/>
      <c r="P511" s="189">
        <f>O511*H511</f>
        <v>0</v>
      </c>
      <c r="Q511" s="189">
        <v>0</v>
      </c>
      <c r="R511" s="189">
        <f>Q511*H511</f>
        <v>0</v>
      </c>
      <c r="S511" s="189">
        <v>0</v>
      </c>
      <c r="T511" s="19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1" t="s">
        <v>288</v>
      </c>
      <c r="AT511" s="191" t="s">
        <v>138</v>
      </c>
      <c r="AU511" s="191" t="s">
        <v>89</v>
      </c>
      <c r="AY511" s="19" t="s">
        <v>135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9" t="s">
        <v>87</v>
      </c>
      <c r="BK511" s="192">
        <f>ROUND(I511*H511,2)</f>
        <v>0</v>
      </c>
      <c r="BL511" s="19" t="s">
        <v>288</v>
      </c>
      <c r="BM511" s="191" t="s">
        <v>796</v>
      </c>
    </row>
    <row r="512" s="2" customFormat="1">
      <c r="A512" s="38"/>
      <c r="B512" s="39"/>
      <c r="C512" s="38"/>
      <c r="D512" s="193" t="s">
        <v>143</v>
      </c>
      <c r="E512" s="38"/>
      <c r="F512" s="194" t="s">
        <v>797</v>
      </c>
      <c r="G512" s="38"/>
      <c r="H512" s="38"/>
      <c r="I512" s="195"/>
      <c r="J512" s="38"/>
      <c r="K512" s="38"/>
      <c r="L512" s="39"/>
      <c r="M512" s="196"/>
      <c r="N512" s="197"/>
      <c r="O512" s="77"/>
      <c r="P512" s="77"/>
      <c r="Q512" s="77"/>
      <c r="R512" s="77"/>
      <c r="S512" s="77"/>
      <c r="T512" s="7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9" t="s">
        <v>143</v>
      </c>
      <c r="AU512" s="19" t="s">
        <v>89</v>
      </c>
    </row>
    <row r="513" s="12" customFormat="1" ht="22.8" customHeight="1">
      <c r="A513" s="12"/>
      <c r="B513" s="166"/>
      <c r="C513" s="12"/>
      <c r="D513" s="167" t="s">
        <v>79</v>
      </c>
      <c r="E513" s="177" t="s">
        <v>798</v>
      </c>
      <c r="F513" s="177" t="s">
        <v>799</v>
      </c>
      <c r="G513" s="12"/>
      <c r="H513" s="12"/>
      <c r="I513" s="169"/>
      <c r="J513" s="178">
        <f>BK513</f>
        <v>0</v>
      </c>
      <c r="K513" s="12"/>
      <c r="L513" s="166"/>
      <c r="M513" s="171"/>
      <c r="N513" s="172"/>
      <c r="O513" s="172"/>
      <c r="P513" s="173">
        <f>SUM(P514:P529)</f>
        <v>0</v>
      </c>
      <c r="Q513" s="172"/>
      <c r="R513" s="173">
        <f>SUM(R514:R529)</f>
        <v>0.187802</v>
      </c>
      <c r="S513" s="172"/>
      <c r="T513" s="174">
        <f>SUM(T514:T529)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167" t="s">
        <v>89</v>
      </c>
      <c r="AT513" s="175" t="s">
        <v>79</v>
      </c>
      <c r="AU513" s="175" t="s">
        <v>87</v>
      </c>
      <c r="AY513" s="167" t="s">
        <v>135</v>
      </c>
      <c r="BK513" s="176">
        <f>SUM(BK514:BK529)</f>
        <v>0</v>
      </c>
    </row>
    <row r="514" s="2" customFormat="1" ht="24.15" customHeight="1">
      <c r="A514" s="38"/>
      <c r="B514" s="179"/>
      <c r="C514" s="180" t="s">
        <v>800</v>
      </c>
      <c r="D514" s="180" t="s">
        <v>138</v>
      </c>
      <c r="E514" s="181" t="s">
        <v>801</v>
      </c>
      <c r="F514" s="182" t="s">
        <v>802</v>
      </c>
      <c r="G514" s="183" t="s">
        <v>342</v>
      </c>
      <c r="H514" s="184">
        <v>20</v>
      </c>
      <c r="I514" s="185"/>
      <c r="J514" s="186">
        <f>ROUND(I514*H514,2)</f>
        <v>0</v>
      </c>
      <c r="K514" s="182" t="s">
        <v>228</v>
      </c>
      <c r="L514" s="39"/>
      <c r="M514" s="187" t="s">
        <v>1</v>
      </c>
      <c r="N514" s="188" t="s">
        <v>45</v>
      </c>
      <c r="O514" s="77"/>
      <c r="P514" s="189">
        <f>O514*H514</f>
        <v>0</v>
      </c>
      <c r="Q514" s="189">
        <v>0.0043699999999999998</v>
      </c>
      <c r="R514" s="189">
        <f>Q514*H514</f>
        <v>0.087399999999999992</v>
      </c>
      <c r="S514" s="189">
        <v>0</v>
      </c>
      <c r="T514" s="190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191" t="s">
        <v>288</v>
      </c>
      <c r="AT514" s="191" t="s">
        <v>138</v>
      </c>
      <c r="AU514" s="191" t="s">
        <v>89</v>
      </c>
      <c r="AY514" s="19" t="s">
        <v>135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9" t="s">
        <v>87</v>
      </c>
      <c r="BK514" s="192">
        <f>ROUND(I514*H514,2)</f>
        <v>0</v>
      </c>
      <c r="BL514" s="19" t="s">
        <v>288</v>
      </c>
      <c r="BM514" s="191" t="s">
        <v>803</v>
      </c>
    </row>
    <row r="515" s="2" customFormat="1">
      <c r="A515" s="38"/>
      <c r="B515" s="39"/>
      <c r="C515" s="38"/>
      <c r="D515" s="193" t="s">
        <v>143</v>
      </c>
      <c r="E515" s="38"/>
      <c r="F515" s="194" t="s">
        <v>804</v>
      </c>
      <c r="G515" s="38"/>
      <c r="H515" s="38"/>
      <c r="I515" s="195"/>
      <c r="J515" s="38"/>
      <c r="K515" s="38"/>
      <c r="L515" s="39"/>
      <c r="M515" s="196"/>
      <c r="N515" s="197"/>
      <c r="O515" s="77"/>
      <c r="P515" s="77"/>
      <c r="Q515" s="77"/>
      <c r="R515" s="77"/>
      <c r="S515" s="77"/>
      <c r="T515" s="7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9" t="s">
        <v>143</v>
      </c>
      <c r="AU515" s="19" t="s">
        <v>89</v>
      </c>
    </row>
    <row r="516" s="2" customFormat="1" ht="24.15" customHeight="1">
      <c r="A516" s="38"/>
      <c r="B516" s="179"/>
      <c r="C516" s="180" t="s">
        <v>805</v>
      </c>
      <c r="D516" s="180" t="s">
        <v>138</v>
      </c>
      <c r="E516" s="181" t="s">
        <v>806</v>
      </c>
      <c r="F516" s="182" t="s">
        <v>807</v>
      </c>
      <c r="G516" s="183" t="s">
        <v>342</v>
      </c>
      <c r="H516" s="184">
        <v>45.600000000000001</v>
      </c>
      <c r="I516" s="185"/>
      <c r="J516" s="186">
        <f>ROUND(I516*H516,2)</f>
        <v>0</v>
      </c>
      <c r="K516" s="182" t="s">
        <v>228</v>
      </c>
      <c r="L516" s="39"/>
      <c r="M516" s="187" t="s">
        <v>1</v>
      </c>
      <c r="N516" s="188" t="s">
        <v>45</v>
      </c>
      <c r="O516" s="77"/>
      <c r="P516" s="189">
        <f>O516*H516</f>
        <v>0</v>
      </c>
      <c r="Q516" s="189">
        <v>0.0016199999999999999</v>
      </c>
      <c r="R516" s="189">
        <f>Q516*H516</f>
        <v>0.073871999999999993</v>
      </c>
      <c r="S516" s="189">
        <v>0</v>
      </c>
      <c r="T516" s="19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1" t="s">
        <v>288</v>
      </c>
      <c r="AT516" s="191" t="s">
        <v>138</v>
      </c>
      <c r="AU516" s="191" t="s">
        <v>89</v>
      </c>
      <c r="AY516" s="19" t="s">
        <v>135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9" t="s">
        <v>87</v>
      </c>
      <c r="BK516" s="192">
        <f>ROUND(I516*H516,2)</f>
        <v>0</v>
      </c>
      <c r="BL516" s="19" t="s">
        <v>288</v>
      </c>
      <c r="BM516" s="191" t="s">
        <v>808</v>
      </c>
    </row>
    <row r="517" s="2" customFormat="1">
      <c r="A517" s="38"/>
      <c r="B517" s="39"/>
      <c r="C517" s="38"/>
      <c r="D517" s="193" t="s">
        <v>143</v>
      </c>
      <c r="E517" s="38"/>
      <c r="F517" s="194" t="s">
        <v>809</v>
      </c>
      <c r="G517" s="38"/>
      <c r="H517" s="38"/>
      <c r="I517" s="195"/>
      <c r="J517" s="38"/>
      <c r="K517" s="38"/>
      <c r="L517" s="39"/>
      <c r="M517" s="196"/>
      <c r="N517" s="197"/>
      <c r="O517" s="77"/>
      <c r="P517" s="77"/>
      <c r="Q517" s="77"/>
      <c r="R517" s="77"/>
      <c r="S517" s="77"/>
      <c r="T517" s="7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9" t="s">
        <v>143</v>
      </c>
      <c r="AU517" s="19" t="s">
        <v>89</v>
      </c>
    </row>
    <row r="518" s="14" customFormat="1">
      <c r="A518" s="14"/>
      <c r="B518" s="209"/>
      <c r="C518" s="14"/>
      <c r="D518" s="193" t="s">
        <v>231</v>
      </c>
      <c r="E518" s="210" t="s">
        <v>1</v>
      </c>
      <c r="F518" s="211" t="s">
        <v>810</v>
      </c>
      <c r="G518" s="14"/>
      <c r="H518" s="212">
        <v>45.600000000000001</v>
      </c>
      <c r="I518" s="213"/>
      <c r="J518" s="14"/>
      <c r="K518" s="14"/>
      <c r="L518" s="209"/>
      <c r="M518" s="214"/>
      <c r="N518" s="215"/>
      <c r="O518" s="215"/>
      <c r="P518" s="215"/>
      <c r="Q518" s="215"/>
      <c r="R518" s="215"/>
      <c r="S518" s="215"/>
      <c r="T518" s="21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10" t="s">
        <v>231</v>
      </c>
      <c r="AU518" s="210" t="s">
        <v>89</v>
      </c>
      <c r="AV518" s="14" t="s">
        <v>89</v>
      </c>
      <c r="AW518" s="14" t="s">
        <v>35</v>
      </c>
      <c r="AX518" s="14" t="s">
        <v>80</v>
      </c>
      <c r="AY518" s="210" t="s">
        <v>135</v>
      </c>
    </row>
    <row r="519" s="15" customFormat="1">
      <c r="A519" s="15"/>
      <c r="B519" s="217"/>
      <c r="C519" s="15"/>
      <c r="D519" s="193" t="s">
        <v>231</v>
      </c>
      <c r="E519" s="218" t="s">
        <v>1</v>
      </c>
      <c r="F519" s="219" t="s">
        <v>234</v>
      </c>
      <c r="G519" s="15"/>
      <c r="H519" s="220">
        <v>45.600000000000001</v>
      </c>
      <c r="I519" s="221"/>
      <c r="J519" s="15"/>
      <c r="K519" s="15"/>
      <c r="L519" s="217"/>
      <c r="M519" s="222"/>
      <c r="N519" s="223"/>
      <c r="O519" s="223"/>
      <c r="P519" s="223"/>
      <c r="Q519" s="223"/>
      <c r="R519" s="223"/>
      <c r="S519" s="223"/>
      <c r="T519" s="22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18" t="s">
        <v>231</v>
      </c>
      <c r="AU519" s="218" t="s">
        <v>89</v>
      </c>
      <c r="AV519" s="15" t="s">
        <v>134</v>
      </c>
      <c r="AW519" s="15" t="s">
        <v>35</v>
      </c>
      <c r="AX519" s="15" t="s">
        <v>87</v>
      </c>
      <c r="AY519" s="218" t="s">
        <v>135</v>
      </c>
    </row>
    <row r="520" s="2" customFormat="1" ht="24.15" customHeight="1">
      <c r="A520" s="38"/>
      <c r="B520" s="179"/>
      <c r="C520" s="180" t="s">
        <v>811</v>
      </c>
      <c r="D520" s="180" t="s">
        <v>138</v>
      </c>
      <c r="E520" s="181" t="s">
        <v>812</v>
      </c>
      <c r="F520" s="182" t="s">
        <v>813</v>
      </c>
      <c r="G520" s="183" t="s">
        <v>223</v>
      </c>
      <c r="H520" s="184">
        <v>1</v>
      </c>
      <c r="I520" s="185"/>
      <c r="J520" s="186">
        <f>ROUND(I520*H520,2)</f>
        <v>0</v>
      </c>
      <c r="K520" s="182" t="s">
        <v>228</v>
      </c>
      <c r="L520" s="39"/>
      <c r="M520" s="187" t="s">
        <v>1</v>
      </c>
      <c r="N520" s="188" t="s">
        <v>45</v>
      </c>
      <c r="O520" s="77"/>
      <c r="P520" s="189">
        <f>O520*H520</f>
        <v>0</v>
      </c>
      <c r="Q520" s="189">
        <v>0.00025000000000000001</v>
      </c>
      <c r="R520" s="189">
        <f>Q520*H520</f>
        <v>0.00025000000000000001</v>
      </c>
      <c r="S520" s="189">
        <v>0</v>
      </c>
      <c r="T520" s="19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191" t="s">
        <v>288</v>
      </c>
      <c r="AT520" s="191" t="s">
        <v>138</v>
      </c>
      <c r="AU520" s="191" t="s">
        <v>89</v>
      </c>
      <c r="AY520" s="19" t="s">
        <v>135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87</v>
      </c>
      <c r="BK520" s="192">
        <f>ROUND(I520*H520,2)</f>
        <v>0</v>
      </c>
      <c r="BL520" s="19" t="s">
        <v>288</v>
      </c>
      <c r="BM520" s="191" t="s">
        <v>814</v>
      </c>
    </row>
    <row r="521" s="2" customFormat="1">
      <c r="A521" s="38"/>
      <c r="B521" s="39"/>
      <c r="C521" s="38"/>
      <c r="D521" s="193" t="s">
        <v>143</v>
      </c>
      <c r="E521" s="38"/>
      <c r="F521" s="194" t="s">
        <v>815</v>
      </c>
      <c r="G521" s="38"/>
      <c r="H521" s="38"/>
      <c r="I521" s="195"/>
      <c r="J521" s="38"/>
      <c r="K521" s="38"/>
      <c r="L521" s="39"/>
      <c r="M521" s="196"/>
      <c r="N521" s="197"/>
      <c r="O521" s="77"/>
      <c r="P521" s="77"/>
      <c r="Q521" s="77"/>
      <c r="R521" s="77"/>
      <c r="S521" s="77"/>
      <c r="T521" s="7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9" t="s">
        <v>143</v>
      </c>
      <c r="AU521" s="19" t="s">
        <v>89</v>
      </c>
    </row>
    <row r="522" s="2" customFormat="1" ht="24.15" customHeight="1">
      <c r="A522" s="38"/>
      <c r="B522" s="179"/>
      <c r="C522" s="180" t="s">
        <v>816</v>
      </c>
      <c r="D522" s="180" t="s">
        <v>138</v>
      </c>
      <c r="E522" s="181" t="s">
        <v>817</v>
      </c>
      <c r="F522" s="182" t="s">
        <v>818</v>
      </c>
      <c r="G522" s="183" t="s">
        <v>223</v>
      </c>
      <c r="H522" s="184">
        <v>3</v>
      </c>
      <c r="I522" s="185"/>
      <c r="J522" s="186">
        <f>ROUND(I522*H522,2)</f>
        <v>0</v>
      </c>
      <c r="K522" s="182" t="s">
        <v>228</v>
      </c>
      <c r="L522" s="39"/>
      <c r="M522" s="187" t="s">
        <v>1</v>
      </c>
      <c r="N522" s="188" t="s">
        <v>45</v>
      </c>
      <c r="O522" s="77"/>
      <c r="P522" s="189">
        <f>O522*H522</f>
        <v>0</v>
      </c>
      <c r="Q522" s="189">
        <v>0.00036000000000000002</v>
      </c>
      <c r="R522" s="189">
        <f>Q522*H522</f>
        <v>0.00108</v>
      </c>
      <c r="S522" s="189">
        <v>0</v>
      </c>
      <c r="T522" s="19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1" t="s">
        <v>288</v>
      </c>
      <c r="AT522" s="191" t="s">
        <v>138</v>
      </c>
      <c r="AU522" s="191" t="s">
        <v>89</v>
      </c>
      <c r="AY522" s="19" t="s">
        <v>135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87</v>
      </c>
      <c r="BK522" s="192">
        <f>ROUND(I522*H522,2)</f>
        <v>0</v>
      </c>
      <c r="BL522" s="19" t="s">
        <v>288</v>
      </c>
      <c r="BM522" s="191" t="s">
        <v>819</v>
      </c>
    </row>
    <row r="523" s="2" customFormat="1">
      <c r="A523" s="38"/>
      <c r="B523" s="39"/>
      <c r="C523" s="38"/>
      <c r="D523" s="193" t="s">
        <v>143</v>
      </c>
      <c r="E523" s="38"/>
      <c r="F523" s="194" t="s">
        <v>820</v>
      </c>
      <c r="G523" s="38"/>
      <c r="H523" s="38"/>
      <c r="I523" s="195"/>
      <c r="J523" s="38"/>
      <c r="K523" s="38"/>
      <c r="L523" s="39"/>
      <c r="M523" s="196"/>
      <c r="N523" s="197"/>
      <c r="O523" s="77"/>
      <c r="P523" s="77"/>
      <c r="Q523" s="77"/>
      <c r="R523" s="77"/>
      <c r="S523" s="77"/>
      <c r="T523" s="7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9" t="s">
        <v>143</v>
      </c>
      <c r="AU523" s="19" t="s">
        <v>89</v>
      </c>
    </row>
    <row r="524" s="2" customFormat="1" ht="24.15" customHeight="1">
      <c r="A524" s="38"/>
      <c r="B524" s="179"/>
      <c r="C524" s="180" t="s">
        <v>821</v>
      </c>
      <c r="D524" s="180" t="s">
        <v>138</v>
      </c>
      <c r="E524" s="181" t="s">
        <v>822</v>
      </c>
      <c r="F524" s="182" t="s">
        <v>823</v>
      </c>
      <c r="G524" s="183" t="s">
        <v>342</v>
      </c>
      <c r="H524" s="184">
        <v>12</v>
      </c>
      <c r="I524" s="185"/>
      <c r="J524" s="186">
        <f>ROUND(I524*H524,2)</f>
        <v>0</v>
      </c>
      <c r="K524" s="182" t="s">
        <v>228</v>
      </c>
      <c r="L524" s="39"/>
      <c r="M524" s="187" t="s">
        <v>1</v>
      </c>
      <c r="N524" s="188" t="s">
        <v>45</v>
      </c>
      <c r="O524" s="77"/>
      <c r="P524" s="189">
        <f>O524*H524</f>
        <v>0</v>
      </c>
      <c r="Q524" s="189">
        <v>0.0020999999999999999</v>
      </c>
      <c r="R524" s="189">
        <f>Q524*H524</f>
        <v>0.0252</v>
      </c>
      <c r="S524" s="189">
        <v>0</v>
      </c>
      <c r="T524" s="19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191" t="s">
        <v>288</v>
      </c>
      <c r="AT524" s="191" t="s">
        <v>138</v>
      </c>
      <c r="AU524" s="191" t="s">
        <v>89</v>
      </c>
      <c r="AY524" s="19" t="s">
        <v>135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87</v>
      </c>
      <c r="BK524" s="192">
        <f>ROUND(I524*H524,2)</f>
        <v>0</v>
      </c>
      <c r="BL524" s="19" t="s">
        <v>288</v>
      </c>
      <c r="BM524" s="191" t="s">
        <v>824</v>
      </c>
    </row>
    <row r="525" s="2" customFormat="1">
      <c r="A525" s="38"/>
      <c r="B525" s="39"/>
      <c r="C525" s="38"/>
      <c r="D525" s="193" t="s">
        <v>143</v>
      </c>
      <c r="E525" s="38"/>
      <c r="F525" s="194" t="s">
        <v>825</v>
      </c>
      <c r="G525" s="38"/>
      <c r="H525" s="38"/>
      <c r="I525" s="195"/>
      <c r="J525" s="38"/>
      <c r="K525" s="38"/>
      <c r="L525" s="39"/>
      <c r="M525" s="196"/>
      <c r="N525" s="197"/>
      <c r="O525" s="77"/>
      <c r="P525" s="77"/>
      <c r="Q525" s="77"/>
      <c r="R525" s="77"/>
      <c r="S525" s="77"/>
      <c r="T525" s="7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9" t="s">
        <v>143</v>
      </c>
      <c r="AU525" s="19" t="s">
        <v>89</v>
      </c>
    </row>
    <row r="526" s="14" customFormat="1">
      <c r="A526" s="14"/>
      <c r="B526" s="209"/>
      <c r="C526" s="14"/>
      <c r="D526" s="193" t="s">
        <v>231</v>
      </c>
      <c r="E526" s="210" t="s">
        <v>1</v>
      </c>
      <c r="F526" s="211" t="s">
        <v>826</v>
      </c>
      <c r="G526" s="14"/>
      <c r="H526" s="212">
        <v>12</v>
      </c>
      <c r="I526" s="213"/>
      <c r="J526" s="14"/>
      <c r="K526" s="14"/>
      <c r="L526" s="209"/>
      <c r="M526" s="214"/>
      <c r="N526" s="215"/>
      <c r="O526" s="215"/>
      <c r="P526" s="215"/>
      <c r="Q526" s="215"/>
      <c r="R526" s="215"/>
      <c r="S526" s="215"/>
      <c r="T526" s="21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10" t="s">
        <v>231</v>
      </c>
      <c r="AU526" s="210" t="s">
        <v>89</v>
      </c>
      <c r="AV526" s="14" t="s">
        <v>89</v>
      </c>
      <c r="AW526" s="14" t="s">
        <v>35</v>
      </c>
      <c r="AX526" s="14" t="s">
        <v>80</v>
      </c>
      <c r="AY526" s="210" t="s">
        <v>135</v>
      </c>
    </row>
    <row r="527" s="15" customFormat="1">
      <c r="A527" s="15"/>
      <c r="B527" s="217"/>
      <c r="C527" s="15"/>
      <c r="D527" s="193" t="s">
        <v>231</v>
      </c>
      <c r="E527" s="218" t="s">
        <v>1</v>
      </c>
      <c r="F527" s="219" t="s">
        <v>234</v>
      </c>
      <c r="G527" s="15"/>
      <c r="H527" s="220">
        <v>12</v>
      </c>
      <c r="I527" s="221"/>
      <c r="J527" s="15"/>
      <c r="K527" s="15"/>
      <c r="L527" s="217"/>
      <c r="M527" s="222"/>
      <c r="N527" s="223"/>
      <c r="O527" s="223"/>
      <c r="P527" s="223"/>
      <c r="Q527" s="223"/>
      <c r="R527" s="223"/>
      <c r="S527" s="223"/>
      <c r="T527" s="224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18" t="s">
        <v>231</v>
      </c>
      <c r="AU527" s="218" t="s">
        <v>89</v>
      </c>
      <c r="AV527" s="15" t="s">
        <v>134</v>
      </c>
      <c r="AW527" s="15" t="s">
        <v>35</v>
      </c>
      <c r="AX527" s="15" t="s">
        <v>87</v>
      </c>
      <c r="AY527" s="218" t="s">
        <v>135</v>
      </c>
    </row>
    <row r="528" s="2" customFormat="1" ht="24.15" customHeight="1">
      <c r="A528" s="38"/>
      <c r="B528" s="179"/>
      <c r="C528" s="180" t="s">
        <v>827</v>
      </c>
      <c r="D528" s="180" t="s">
        <v>138</v>
      </c>
      <c r="E528" s="181" t="s">
        <v>828</v>
      </c>
      <c r="F528" s="182" t="s">
        <v>829</v>
      </c>
      <c r="G528" s="183" t="s">
        <v>437</v>
      </c>
      <c r="H528" s="184">
        <v>0.188</v>
      </c>
      <c r="I528" s="185"/>
      <c r="J528" s="186">
        <f>ROUND(I528*H528,2)</f>
        <v>0</v>
      </c>
      <c r="K528" s="182" t="s">
        <v>228</v>
      </c>
      <c r="L528" s="39"/>
      <c r="M528" s="187" t="s">
        <v>1</v>
      </c>
      <c r="N528" s="188" t="s">
        <v>45</v>
      </c>
      <c r="O528" s="77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91" t="s">
        <v>288</v>
      </c>
      <c r="AT528" s="191" t="s">
        <v>138</v>
      </c>
      <c r="AU528" s="191" t="s">
        <v>89</v>
      </c>
      <c r="AY528" s="19" t="s">
        <v>135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9" t="s">
        <v>87</v>
      </c>
      <c r="BK528" s="192">
        <f>ROUND(I528*H528,2)</f>
        <v>0</v>
      </c>
      <c r="BL528" s="19" t="s">
        <v>288</v>
      </c>
      <c r="BM528" s="191" t="s">
        <v>830</v>
      </c>
    </row>
    <row r="529" s="2" customFormat="1">
      <c r="A529" s="38"/>
      <c r="B529" s="39"/>
      <c r="C529" s="38"/>
      <c r="D529" s="193" t="s">
        <v>143</v>
      </c>
      <c r="E529" s="38"/>
      <c r="F529" s="194" t="s">
        <v>831</v>
      </c>
      <c r="G529" s="38"/>
      <c r="H529" s="38"/>
      <c r="I529" s="195"/>
      <c r="J529" s="38"/>
      <c r="K529" s="38"/>
      <c r="L529" s="39"/>
      <c r="M529" s="196"/>
      <c r="N529" s="197"/>
      <c r="O529" s="77"/>
      <c r="P529" s="77"/>
      <c r="Q529" s="77"/>
      <c r="R529" s="77"/>
      <c r="S529" s="77"/>
      <c r="T529" s="7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9" t="s">
        <v>143</v>
      </c>
      <c r="AU529" s="19" t="s">
        <v>89</v>
      </c>
    </row>
    <row r="530" s="12" customFormat="1" ht="22.8" customHeight="1">
      <c r="A530" s="12"/>
      <c r="B530" s="166"/>
      <c r="C530" s="12"/>
      <c r="D530" s="167" t="s">
        <v>79</v>
      </c>
      <c r="E530" s="177" t="s">
        <v>832</v>
      </c>
      <c r="F530" s="177" t="s">
        <v>833</v>
      </c>
      <c r="G530" s="12"/>
      <c r="H530" s="12"/>
      <c r="I530" s="169"/>
      <c r="J530" s="178">
        <f>BK530</f>
        <v>0</v>
      </c>
      <c r="K530" s="12"/>
      <c r="L530" s="166"/>
      <c r="M530" s="171"/>
      <c r="N530" s="172"/>
      <c r="O530" s="172"/>
      <c r="P530" s="173">
        <f>SUM(P531:P558)</f>
        <v>0</v>
      </c>
      <c r="Q530" s="172"/>
      <c r="R530" s="173">
        <f>SUM(R531:R558)</f>
        <v>12.592688300000003</v>
      </c>
      <c r="S530" s="172"/>
      <c r="T530" s="174">
        <f>SUM(T531:T558)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167" t="s">
        <v>89</v>
      </c>
      <c r="AT530" s="175" t="s">
        <v>79</v>
      </c>
      <c r="AU530" s="175" t="s">
        <v>87</v>
      </c>
      <c r="AY530" s="167" t="s">
        <v>135</v>
      </c>
      <c r="BK530" s="176">
        <f>SUM(BK531:BK558)</f>
        <v>0</v>
      </c>
    </row>
    <row r="531" s="2" customFormat="1" ht="37.8" customHeight="1">
      <c r="A531" s="38"/>
      <c r="B531" s="179"/>
      <c r="C531" s="180" t="s">
        <v>834</v>
      </c>
      <c r="D531" s="180" t="s">
        <v>138</v>
      </c>
      <c r="E531" s="181" t="s">
        <v>835</v>
      </c>
      <c r="F531" s="182" t="s">
        <v>836</v>
      </c>
      <c r="G531" s="183" t="s">
        <v>722</v>
      </c>
      <c r="H531" s="184">
        <v>16126</v>
      </c>
      <c r="I531" s="185"/>
      <c r="J531" s="186">
        <f>ROUND(I531*H531,2)</f>
        <v>0</v>
      </c>
      <c r="K531" s="182" t="s">
        <v>1</v>
      </c>
      <c r="L531" s="39"/>
      <c r="M531" s="187" t="s">
        <v>1</v>
      </c>
      <c r="N531" s="188" t="s">
        <v>45</v>
      </c>
      <c r="O531" s="77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91" t="s">
        <v>288</v>
      </c>
      <c r="AT531" s="191" t="s">
        <v>138</v>
      </c>
      <c r="AU531" s="191" t="s">
        <v>89</v>
      </c>
      <c r="AY531" s="19" t="s">
        <v>135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87</v>
      </c>
      <c r="BK531" s="192">
        <f>ROUND(I531*H531,2)</f>
        <v>0</v>
      </c>
      <c r="BL531" s="19" t="s">
        <v>288</v>
      </c>
      <c r="BM531" s="191" t="s">
        <v>837</v>
      </c>
    </row>
    <row r="532" s="2" customFormat="1" ht="37.8" customHeight="1">
      <c r="A532" s="38"/>
      <c r="B532" s="179"/>
      <c r="C532" s="180" t="s">
        <v>838</v>
      </c>
      <c r="D532" s="180" t="s">
        <v>138</v>
      </c>
      <c r="E532" s="181" t="s">
        <v>839</v>
      </c>
      <c r="F532" s="182" t="s">
        <v>840</v>
      </c>
      <c r="G532" s="183" t="s">
        <v>722</v>
      </c>
      <c r="H532" s="184">
        <v>1670</v>
      </c>
      <c r="I532" s="185"/>
      <c r="J532" s="186">
        <f>ROUND(I532*H532,2)</f>
        <v>0</v>
      </c>
      <c r="K532" s="182" t="s">
        <v>1</v>
      </c>
      <c r="L532" s="39"/>
      <c r="M532" s="187" t="s">
        <v>1</v>
      </c>
      <c r="N532" s="188" t="s">
        <v>45</v>
      </c>
      <c r="O532" s="77"/>
      <c r="P532" s="189">
        <f>O532*H532</f>
        <v>0</v>
      </c>
      <c r="Q532" s="189">
        <v>0</v>
      </c>
      <c r="R532" s="189">
        <f>Q532*H532</f>
        <v>0</v>
      </c>
      <c r="S532" s="189">
        <v>0</v>
      </c>
      <c r="T532" s="19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91" t="s">
        <v>288</v>
      </c>
      <c r="AT532" s="191" t="s">
        <v>138</v>
      </c>
      <c r="AU532" s="191" t="s">
        <v>89</v>
      </c>
      <c r="AY532" s="19" t="s">
        <v>135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87</v>
      </c>
      <c r="BK532" s="192">
        <f>ROUND(I532*H532,2)</f>
        <v>0</v>
      </c>
      <c r="BL532" s="19" t="s">
        <v>288</v>
      </c>
      <c r="BM532" s="191" t="s">
        <v>841</v>
      </c>
    </row>
    <row r="533" s="2" customFormat="1" ht="37.8" customHeight="1">
      <c r="A533" s="38"/>
      <c r="B533" s="179"/>
      <c r="C533" s="180" t="s">
        <v>842</v>
      </c>
      <c r="D533" s="180" t="s">
        <v>138</v>
      </c>
      <c r="E533" s="181" t="s">
        <v>843</v>
      </c>
      <c r="F533" s="182" t="s">
        <v>844</v>
      </c>
      <c r="G533" s="183" t="s">
        <v>722</v>
      </c>
      <c r="H533" s="184">
        <v>2785</v>
      </c>
      <c r="I533" s="185"/>
      <c r="J533" s="186">
        <f>ROUND(I533*H533,2)</f>
        <v>0</v>
      </c>
      <c r="K533" s="182" t="s">
        <v>1</v>
      </c>
      <c r="L533" s="39"/>
      <c r="M533" s="187" t="s">
        <v>1</v>
      </c>
      <c r="N533" s="188" t="s">
        <v>45</v>
      </c>
      <c r="O533" s="77"/>
      <c r="P533" s="189">
        <f>O533*H533</f>
        <v>0</v>
      </c>
      <c r="Q533" s="189">
        <v>0</v>
      </c>
      <c r="R533" s="189">
        <f>Q533*H533</f>
        <v>0</v>
      </c>
      <c r="S533" s="189">
        <v>0</v>
      </c>
      <c r="T533" s="19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91" t="s">
        <v>288</v>
      </c>
      <c r="AT533" s="191" t="s">
        <v>138</v>
      </c>
      <c r="AU533" s="191" t="s">
        <v>89</v>
      </c>
      <c r="AY533" s="19" t="s">
        <v>135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87</v>
      </c>
      <c r="BK533" s="192">
        <f>ROUND(I533*H533,2)</f>
        <v>0</v>
      </c>
      <c r="BL533" s="19" t="s">
        <v>288</v>
      </c>
      <c r="BM533" s="191" t="s">
        <v>845</v>
      </c>
    </row>
    <row r="534" s="2" customFormat="1" ht="24.15" customHeight="1">
      <c r="A534" s="38"/>
      <c r="B534" s="179"/>
      <c r="C534" s="180" t="s">
        <v>846</v>
      </c>
      <c r="D534" s="180" t="s">
        <v>138</v>
      </c>
      <c r="E534" s="181" t="s">
        <v>847</v>
      </c>
      <c r="F534" s="182" t="s">
        <v>848</v>
      </c>
      <c r="G534" s="183" t="s">
        <v>227</v>
      </c>
      <c r="H534" s="184">
        <v>103</v>
      </c>
      <c r="I534" s="185"/>
      <c r="J534" s="186">
        <f>ROUND(I534*H534,2)</f>
        <v>0</v>
      </c>
      <c r="K534" s="182" t="s">
        <v>1</v>
      </c>
      <c r="L534" s="39"/>
      <c r="M534" s="187" t="s">
        <v>1</v>
      </c>
      <c r="N534" s="188" t="s">
        <v>45</v>
      </c>
      <c r="O534" s="77"/>
      <c r="P534" s="189">
        <f>O534*H534</f>
        <v>0</v>
      </c>
      <c r="Q534" s="189">
        <v>0.01</v>
      </c>
      <c r="R534" s="189">
        <f>Q534*H534</f>
        <v>1.03</v>
      </c>
      <c r="S534" s="189">
        <v>0</v>
      </c>
      <c r="T534" s="19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191" t="s">
        <v>288</v>
      </c>
      <c r="AT534" s="191" t="s">
        <v>138</v>
      </c>
      <c r="AU534" s="191" t="s">
        <v>89</v>
      </c>
      <c r="AY534" s="19" t="s">
        <v>135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9" t="s">
        <v>87</v>
      </c>
      <c r="BK534" s="192">
        <f>ROUND(I534*H534,2)</f>
        <v>0</v>
      </c>
      <c r="BL534" s="19" t="s">
        <v>288</v>
      </c>
      <c r="BM534" s="191" t="s">
        <v>849</v>
      </c>
    </row>
    <row r="535" s="13" customFormat="1">
      <c r="A535" s="13"/>
      <c r="B535" s="202"/>
      <c r="C535" s="13"/>
      <c r="D535" s="193" t="s">
        <v>231</v>
      </c>
      <c r="E535" s="203" t="s">
        <v>1</v>
      </c>
      <c r="F535" s="204" t="s">
        <v>850</v>
      </c>
      <c r="G535" s="13"/>
      <c r="H535" s="203" t="s">
        <v>1</v>
      </c>
      <c r="I535" s="205"/>
      <c r="J535" s="13"/>
      <c r="K535" s="13"/>
      <c r="L535" s="202"/>
      <c r="M535" s="206"/>
      <c r="N535" s="207"/>
      <c r="O535" s="207"/>
      <c r="P535" s="207"/>
      <c r="Q535" s="207"/>
      <c r="R535" s="207"/>
      <c r="S535" s="207"/>
      <c r="T535" s="20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03" t="s">
        <v>231</v>
      </c>
      <c r="AU535" s="203" t="s">
        <v>89</v>
      </c>
      <c r="AV535" s="13" t="s">
        <v>87</v>
      </c>
      <c r="AW535" s="13" t="s">
        <v>35</v>
      </c>
      <c r="AX535" s="13" t="s">
        <v>80</v>
      </c>
      <c r="AY535" s="203" t="s">
        <v>135</v>
      </c>
    </row>
    <row r="536" s="13" customFormat="1">
      <c r="A536" s="13"/>
      <c r="B536" s="202"/>
      <c r="C536" s="13"/>
      <c r="D536" s="193" t="s">
        <v>231</v>
      </c>
      <c r="E536" s="203" t="s">
        <v>1</v>
      </c>
      <c r="F536" s="204" t="s">
        <v>851</v>
      </c>
      <c r="G536" s="13"/>
      <c r="H536" s="203" t="s">
        <v>1</v>
      </c>
      <c r="I536" s="205"/>
      <c r="J536" s="13"/>
      <c r="K536" s="13"/>
      <c r="L536" s="202"/>
      <c r="M536" s="206"/>
      <c r="N536" s="207"/>
      <c r="O536" s="207"/>
      <c r="P536" s="207"/>
      <c r="Q536" s="207"/>
      <c r="R536" s="207"/>
      <c r="S536" s="207"/>
      <c r="T536" s="20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03" t="s">
        <v>231</v>
      </c>
      <c r="AU536" s="203" t="s">
        <v>89</v>
      </c>
      <c r="AV536" s="13" t="s">
        <v>87</v>
      </c>
      <c r="AW536" s="13" t="s">
        <v>35</v>
      </c>
      <c r="AX536" s="13" t="s">
        <v>80</v>
      </c>
      <c r="AY536" s="203" t="s">
        <v>135</v>
      </c>
    </row>
    <row r="537" s="14" customFormat="1">
      <c r="A537" s="14"/>
      <c r="B537" s="209"/>
      <c r="C537" s="14"/>
      <c r="D537" s="193" t="s">
        <v>231</v>
      </c>
      <c r="E537" s="210" t="s">
        <v>1</v>
      </c>
      <c r="F537" s="211" t="s">
        <v>852</v>
      </c>
      <c r="G537" s="14"/>
      <c r="H537" s="212">
        <v>103</v>
      </c>
      <c r="I537" s="213"/>
      <c r="J537" s="14"/>
      <c r="K537" s="14"/>
      <c r="L537" s="209"/>
      <c r="M537" s="214"/>
      <c r="N537" s="215"/>
      <c r="O537" s="215"/>
      <c r="P537" s="215"/>
      <c r="Q537" s="215"/>
      <c r="R537" s="215"/>
      <c r="S537" s="215"/>
      <c r="T537" s="21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10" t="s">
        <v>231</v>
      </c>
      <c r="AU537" s="210" t="s">
        <v>89</v>
      </c>
      <c r="AV537" s="14" t="s">
        <v>89</v>
      </c>
      <c r="AW537" s="14" t="s">
        <v>35</v>
      </c>
      <c r="AX537" s="14" t="s">
        <v>80</v>
      </c>
      <c r="AY537" s="210" t="s">
        <v>135</v>
      </c>
    </row>
    <row r="538" s="15" customFormat="1">
      <c r="A538" s="15"/>
      <c r="B538" s="217"/>
      <c r="C538" s="15"/>
      <c r="D538" s="193" t="s">
        <v>231</v>
      </c>
      <c r="E538" s="218" t="s">
        <v>1</v>
      </c>
      <c r="F538" s="219" t="s">
        <v>234</v>
      </c>
      <c r="G538" s="15"/>
      <c r="H538" s="220">
        <v>103</v>
      </c>
      <c r="I538" s="221"/>
      <c r="J538" s="15"/>
      <c r="K538" s="15"/>
      <c r="L538" s="217"/>
      <c r="M538" s="222"/>
      <c r="N538" s="223"/>
      <c r="O538" s="223"/>
      <c r="P538" s="223"/>
      <c r="Q538" s="223"/>
      <c r="R538" s="223"/>
      <c r="S538" s="223"/>
      <c r="T538" s="22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18" t="s">
        <v>231</v>
      </c>
      <c r="AU538" s="218" t="s">
        <v>89</v>
      </c>
      <c r="AV538" s="15" t="s">
        <v>134</v>
      </c>
      <c r="AW538" s="15" t="s">
        <v>35</v>
      </c>
      <c r="AX538" s="15" t="s">
        <v>87</v>
      </c>
      <c r="AY538" s="218" t="s">
        <v>135</v>
      </c>
    </row>
    <row r="539" s="2" customFormat="1" ht="24.15" customHeight="1">
      <c r="A539" s="38"/>
      <c r="B539" s="179"/>
      <c r="C539" s="180" t="s">
        <v>853</v>
      </c>
      <c r="D539" s="180" t="s">
        <v>138</v>
      </c>
      <c r="E539" s="181" t="s">
        <v>854</v>
      </c>
      <c r="F539" s="182" t="s">
        <v>855</v>
      </c>
      <c r="G539" s="183" t="s">
        <v>227</v>
      </c>
      <c r="H539" s="184">
        <v>131.70599999999999</v>
      </c>
      <c r="I539" s="185"/>
      <c r="J539" s="186">
        <f>ROUND(I539*H539,2)</f>
        <v>0</v>
      </c>
      <c r="K539" s="182" t="s">
        <v>228</v>
      </c>
      <c r="L539" s="39"/>
      <c r="M539" s="187" t="s">
        <v>1</v>
      </c>
      <c r="N539" s="188" t="s">
        <v>45</v>
      </c>
      <c r="O539" s="77"/>
      <c r="P539" s="189">
        <f>O539*H539</f>
        <v>0</v>
      </c>
      <c r="Q539" s="189">
        <v>0.00012999999999999999</v>
      </c>
      <c r="R539" s="189">
        <f>Q539*H539</f>
        <v>0.017121779999999996</v>
      </c>
      <c r="S539" s="189">
        <v>0</v>
      </c>
      <c r="T539" s="19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91" t="s">
        <v>288</v>
      </c>
      <c r="AT539" s="191" t="s">
        <v>138</v>
      </c>
      <c r="AU539" s="191" t="s">
        <v>89</v>
      </c>
      <c r="AY539" s="19" t="s">
        <v>135</v>
      </c>
      <c r="BE539" s="192">
        <f>IF(N539="základní",J539,0)</f>
        <v>0</v>
      </c>
      <c r="BF539" s="192">
        <f>IF(N539="snížená",J539,0)</f>
        <v>0</v>
      </c>
      <c r="BG539" s="192">
        <f>IF(N539="zákl. přenesená",J539,0)</f>
        <v>0</v>
      </c>
      <c r="BH539" s="192">
        <f>IF(N539="sníž. přenesená",J539,0)</f>
        <v>0</v>
      </c>
      <c r="BI539" s="192">
        <f>IF(N539="nulová",J539,0)</f>
        <v>0</v>
      </c>
      <c r="BJ539" s="19" t="s">
        <v>87</v>
      </c>
      <c r="BK539" s="192">
        <f>ROUND(I539*H539,2)</f>
        <v>0</v>
      </c>
      <c r="BL539" s="19" t="s">
        <v>288</v>
      </c>
      <c r="BM539" s="191" t="s">
        <v>856</v>
      </c>
    </row>
    <row r="540" s="2" customFormat="1">
      <c r="A540" s="38"/>
      <c r="B540" s="39"/>
      <c r="C540" s="38"/>
      <c r="D540" s="193" t="s">
        <v>143</v>
      </c>
      <c r="E540" s="38"/>
      <c r="F540" s="194" t="s">
        <v>855</v>
      </c>
      <c r="G540" s="38"/>
      <c r="H540" s="38"/>
      <c r="I540" s="195"/>
      <c r="J540" s="38"/>
      <c r="K540" s="38"/>
      <c r="L540" s="39"/>
      <c r="M540" s="196"/>
      <c r="N540" s="197"/>
      <c r="O540" s="77"/>
      <c r="P540" s="77"/>
      <c r="Q540" s="77"/>
      <c r="R540" s="77"/>
      <c r="S540" s="77"/>
      <c r="T540" s="7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9" t="s">
        <v>143</v>
      </c>
      <c r="AU540" s="19" t="s">
        <v>89</v>
      </c>
    </row>
    <row r="541" s="13" customFormat="1">
      <c r="A541" s="13"/>
      <c r="B541" s="202"/>
      <c r="C541" s="13"/>
      <c r="D541" s="193" t="s">
        <v>231</v>
      </c>
      <c r="E541" s="203" t="s">
        <v>1</v>
      </c>
      <c r="F541" s="204" t="s">
        <v>857</v>
      </c>
      <c r="G541" s="13"/>
      <c r="H541" s="203" t="s">
        <v>1</v>
      </c>
      <c r="I541" s="205"/>
      <c r="J541" s="13"/>
      <c r="K541" s="13"/>
      <c r="L541" s="202"/>
      <c r="M541" s="206"/>
      <c r="N541" s="207"/>
      <c r="O541" s="207"/>
      <c r="P541" s="207"/>
      <c r="Q541" s="207"/>
      <c r="R541" s="207"/>
      <c r="S541" s="207"/>
      <c r="T541" s="20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03" t="s">
        <v>231</v>
      </c>
      <c r="AU541" s="203" t="s">
        <v>89</v>
      </c>
      <c r="AV541" s="13" t="s">
        <v>87</v>
      </c>
      <c r="AW541" s="13" t="s">
        <v>35</v>
      </c>
      <c r="AX541" s="13" t="s">
        <v>80</v>
      </c>
      <c r="AY541" s="203" t="s">
        <v>135</v>
      </c>
    </row>
    <row r="542" s="14" customFormat="1">
      <c r="A542" s="14"/>
      <c r="B542" s="209"/>
      <c r="C542" s="14"/>
      <c r="D542" s="193" t="s">
        <v>231</v>
      </c>
      <c r="E542" s="210" t="s">
        <v>1</v>
      </c>
      <c r="F542" s="211" t="s">
        <v>858</v>
      </c>
      <c r="G542" s="14"/>
      <c r="H542" s="212">
        <v>21.420000000000002</v>
      </c>
      <c r="I542" s="213"/>
      <c r="J542" s="14"/>
      <c r="K542" s="14"/>
      <c r="L542" s="209"/>
      <c r="M542" s="214"/>
      <c r="N542" s="215"/>
      <c r="O542" s="215"/>
      <c r="P542" s="215"/>
      <c r="Q542" s="215"/>
      <c r="R542" s="215"/>
      <c r="S542" s="215"/>
      <c r="T542" s="21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10" t="s">
        <v>231</v>
      </c>
      <c r="AU542" s="210" t="s">
        <v>89</v>
      </c>
      <c r="AV542" s="14" t="s">
        <v>89</v>
      </c>
      <c r="AW542" s="14" t="s">
        <v>35</v>
      </c>
      <c r="AX542" s="14" t="s">
        <v>80</v>
      </c>
      <c r="AY542" s="210" t="s">
        <v>135</v>
      </c>
    </row>
    <row r="543" s="14" customFormat="1">
      <c r="A543" s="14"/>
      <c r="B543" s="209"/>
      <c r="C543" s="14"/>
      <c r="D543" s="193" t="s">
        <v>231</v>
      </c>
      <c r="E543" s="210" t="s">
        <v>1</v>
      </c>
      <c r="F543" s="211" t="s">
        <v>859</v>
      </c>
      <c r="G543" s="14"/>
      <c r="H543" s="212">
        <v>75.786000000000001</v>
      </c>
      <c r="I543" s="213"/>
      <c r="J543" s="14"/>
      <c r="K543" s="14"/>
      <c r="L543" s="209"/>
      <c r="M543" s="214"/>
      <c r="N543" s="215"/>
      <c r="O543" s="215"/>
      <c r="P543" s="215"/>
      <c r="Q543" s="215"/>
      <c r="R543" s="215"/>
      <c r="S543" s="215"/>
      <c r="T543" s="21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10" t="s">
        <v>231</v>
      </c>
      <c r="AU543" s="210" t="s">
        <v>89</v>
      </c>
      <c r="AV543" s="14" t="s">
        <v>89</v>
      </c>
      <c r="AW543" s="14" t="s">
        <v>35</v>
      </c>
      <c r="AX543" s="14" t="s">
        <v>80</v>
      </c>
      <c r="AY543" s="210" t="s">
        <v>135</v>
      </c>
    </row>
    <row r="544" s="14" customFormat="1">
      <c r="A544" s="14"/>
      <c r="B544" s="209"/>
      <c r="C544" s="14"/>
      <c r="D544" s="193" t="s">
        <v>231</v>
      </c>
      <c r="E544" s="210" t="s">
        <v>1</v>
      </c>
      <c r="F544" s="211" t="s">
        <v>860</v>
      </c>
      <c r="G544" s="14"/>
      <c r="H544" s="212">
        <v>34.5</v>
      </c>
      <c r="I544" s="213"/>
      <c r="J544" s="14"/>
      <c r="K544" s="14"/>
      <c r="L544" s="209"/>
      <c r="M544" s="214"/>
      <c r="N544" s="215"/>
      <c r="O544" s="215"/>
      <c r="P544" s="215"/>
      <c r="Q544" s="215"/>
      <c r="R544" s="215"/>
      <c r="S544" s="215"/>
      <c r="T544" s="21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10" t="s">
        <v>231</v>
      </c>
      <c r="AU544" s="210" t="s">
        <v>89</v>
      </c>
      <c r="AV544" s="14" t="s">
        <v>89</v>
      </c>
      <c r="AW544" s="14" t="s">
        <v>35</v>
      </c>
      <c r="AX544" s="14" t="s">
        <v>80</v>
      </c>
      <c r="AY544" s="210" t="s">
        <v>135</v>
      </c>
    </row>
    <row r="545" s="15" customFormat="1">
      <c r="A545" s="15"/>
      <c r="B545" s="217"/>
      <c r="C545" s="15"/>
      <c r="D545" s="193" t="s">
        <v>231</v>
      </c>
      <c r="E545" s="218" t="s">
        <v>1</v>
      </c>
      <c r="F545" s="219" t="s">
        <v>234</v>
      </c>
      <c r="G545" s="15"/>
      <c r="H545" s="220">
        <v>131.70599999999999</v>
      </c>
      <c r="I545" s="221"/>
      <c r="J545" s="15"/>
      <c r="K545" s="15"/>
      <c r="L545" s="217"/>
      <c r="M545" s="222"/>
      <c r="N545" s="223"/>
      <c r="O545" s="223"/>
      <c r="P545" s="223"/>
      <c r="Q545" s="223"/>
      <c r="R545" s="223"/>
      <c r="S545" s="223"/>
      <c r="T545" s="22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18" t="s">
        <v>231</v>
      </c>
      <c r="AU545" s="218" t="s">
        <v>89</v>
      </c>
      <c r="AV545" s="15" t="s">
        <v>134</v>
      </c>
      <c r="AW545" s="15" t="s">
        <v>35</v>
      </c>
      <c r="AX545" s="15" t="s">
        <v>87</v>
      </c>
      <c r="AY545" s="218" t="s">
        <v>135</v>
      </c>
    </row>
    <row r="546" s="2" customFormat="1" ht="16.5" customHeight="1">
      <c r="A546" s="38"/>
      <c r="B546" s="179"/>
      <c r="C546" s="227" t="s">
        <v>861</v>
      </c>
      <c r="D546" s="227" t="s">
        <v>334</v>
      </c>
      <c r="E546" s="228" t="s">
        <v>862</v>
      </c>
      <c r="F546" s="229" t="s">
        <v>863</v>
      </c>
      <c r="G546" s="230" t="s">
        <v>227</v>
      </c>
      <c r="H546" s="231">
        <v>151.46199999999999</v>
      </c>
      <c r="I546" s="232"/>
      <c r="J546" s="233">
        <f>ROUND(I546*H546,2)</f>
        <v>0</v>
      </c>
      <c r="K546" s="229" t="s">
        <v>1</v>
      </c>
      <c r="L546" s="234"/>
      <c r="M546" s="235" t="s">
        <v>1</v>
      </c>
      <c r="N546" s="236" t="s">
        <v>45</v>
      </c>
      <c r="O546" s="77"/>
      <c r="P546" s="189">
        <f>O546*H546</f>
        <v>0</v>
      </c>
      <c r="Q546" s="189">
        <v>0.0067999999999999996</v>
      </c>
      <c r="R546" s="189">
        <f>Q546*H546</f>
        <v>1.0299415999999999</v>
      </c>
      <c r="S546" s="189">
        <v>0</v>
      </c>
      <c r="T546" s="19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1" t="s">
        <v>378</v>
      </c>
      <c r="AT546" s="191" t="s">
        <v>334</v>
      </c>
      <c r="AU546" s="191" t="s">
        <v>89</v>
      </c>
      <c r="AY546" s="19" t="s">
        <v>135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9" t="s">
        <v>87</v>
      </c>
      <c r="BK546" s="192">
        <f>ROUND(I546*H546,2)</f>
        <v>0</v>
      </c>
      <c r="BL546" s="19" t="s">
        <v>288</v>
      </c>
      <c r="BM546" s="191" t="s">
        <v>864</v>
      </c>
    </row>
    <row r="547" s="14" customFormat="1">
      <c r="A547" s="14"/>
      <c r="B547" s="209"/>
      <c r="C547" s="14"/>
      <c r="D547" s="193" t="s">
        <v>231</v>
      </c>
      <c r="E547" s="210" t="s">
        <v>1</v>
      </c>
      <c r="F547" s="211" t="s">
        <v>865</v>
      </c>
      <c r="G547" s="14"/>
      <c r="H547" s="212">
        <v>151.46199999999999</v>
      </c>
      <c r="I547" s="213"/>
      <c r="J547" s="14"/>
      <c r="K547" s="14"/>
      <c r="L547" s="209"/>
      <c r="M547" s="214"/>
      <c r="N547" s="215"/>
      <c r="O547" s="215"/>
      <c r="P547" s="215"/>
      <c r="Q547" s="215"/>
      <c r="R547" s="215"/>
      <c r="S547" s="215"/>
      <c r="T547" s="21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10" t="s">
        <v>231</v>
      </c>
      <c r="AU547" s="210" t="s">
        <v>89</v>
      </c>
      <c r="AV547" s="14" t="s">
        <v>89</v>
      </c>
      <c r="AW547" s="14" t="s">
        <v>35</v>
      </c>
      <c r="AX547" s="14" t="s">
        <v>80</v>
      </c>
      <c r="AY547" s="210" t="s">
        <v>135</v>
      </c>
    </row>
    <row r="548" s="15" customFormat="1">
      <c r="A548" s="15"/>
      <c r="B548" s="217"/>
      <c r="C548" s="15"/>
      <c r="D548" s="193" t="s">
        <v>231</v>
      </c>
      <c r="E548" s="218" t="s">
        <v>1</v>
      </c>
      <c r="F548" s="219" t="s">
        <v>234</v>
      </c>
      <c r="G548" s="15"/>
      <c r="H548" s="220">
        <v>151.46199999999999</v>
      </c>
      <c r="I548" s="221"/>
      <c r="J548" s="15"/>
      <c r="K548" s="15"/>
      <c r="L548" s="217"/>
      <c r="M548" s="222"/>
      <c r="N548" s="223"/>
      <c r="O548" s="223"/>
      <c r="P548" s="223"/>
      <c r="Q548" s="223"/>
      <c r="R548" s="223"/>
      <c r="S548" s="223"/>
      <c r="T548" s="22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18" t="s">
        <v>231</v>
      </c>
      <c r="AU548" s="218" t="s">
        <v>89</v>
      </c>
      <c r="AV548" s="15" t="s">
        <v>134</v>
      </c>
      <c r="AW548" s="15" t="s">
        <v>35</v>
      </c>
      <c r="AX548" s="15" t="s">
        <v>87</v>
      </c>
      <c r="AY548" s="218" t="s">
        <v>135</v>
      </c>
    </row>
    <row r="549" s="2" customFormat="1" ht="24.15" customHeight="1">
      <c r="A549" s="38"/>
      <c r="B549" s="179"/>
      <c r="C549" s="180" t="s">
        <v>866</v>
      </c>
      <c r="D549" s="180" t="s">
        <v>138</v>
      </c>
      <c r="E549" s="181" t="s">
        <v>867</v>
      </c>
      <c r="F549" s="182" t="s">
        <v>868</v>
      </c>
      <c r="G549" s="183" t="s">
        <v>227</v>
      </c>
      <c r="H549" s="184">
        <v>530.28899999999999</v>
      </c>
      <c r="I549" s="185"/>
      <c r="J549" s="186">
        <f>ROUND(I549*H549,2)</f>
        <v>0</v>
      </c>
      <c r="K549" s="182" t="s">
        <v>228</v>
      </c>
      <c r="L549" s="39"/>
      <c r="M549" s="187" t="s">
        <v>1</v>
      </c>
      <c r="N549" s="188" t="s">
        <v>45</v>
      </c>
      <c r="O549" s="77"/>
      <c r="P549" s="189">
        <f>O549*H549</f>
        <v>0</v>
      </c>
      <c r="Q549" s="189">
        <v>0.00027999999999999998</v>
      </c>
      <c r="R549" s="189">
        <f>Q549*H549</f>
        <v>0.14848091999999999</v>
      </c>
      <c r="S549" s="189">
        <v>0</v>
      </c>
      <c r="T549" s="190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1" t="s">
        <v>288</v>
      </c>
      <c r="AT549" s="191" t="s">
        <v>138</v>
      </c>
      <c r="AU549" s="191" t="s">
        <v>89</v>
      </c>
      <c r="AY549" s="19" t="s">
        <v>135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9" t="s">
        <v>87</v>
      </c>
      <c r="BK549" s="192">
        <f>ROUND(I549*H549,2)</f>
        <v>0</v>
      </c>
      <c r="BL549" s="19" t="s">
        <v>288</v>
      </c>
      <c r="BM549" s="191" t="s">
        <v>869</v>
      </c>
    </row>
    <row r="550" s="2" customFormat="1">
      <c r="A550" s="38"/>
      <c r="B550" s="39"/>
      <c r="C550" s="38"/>
      <c r="D550" s="193" t="s">
        <v>143</v>
      </c>
      <c r="E550" s="38"/>
      <c r="F550" s="194" t="s">
        <v>870</v>
      </c>
      <c r="G550" s="38"/>
      <c r="H550" s="38"/>
      <c r="I550" s="195"/>
      <c r="J550" s="38"/>
      <c r="K550" s="38"/>
      <c r="L550" s="39"/>
      <c r="M550" s="196"/>
      <c r="N550" s="197"/>
      <c r="O550" s="77"/>
      <c r="P550" s="77"/>
      <c r="Q550" s="77"/>
      <c r="R550" s="77"/>
      <c r="S550" s="77"/>
      <c r="T550" s="7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9" t="s">
        <v>143</v>
      </c>
      <c r="AU550" s="19" t="s">
        <v>89</v>
      </c>
    </row>
    <row r="551" s="14" customFormat="1">
      <c r="A551" s="14"/>
      <c r="B551" s="209"/>
      <c r="C551" s="14"/>
      <c r="D551" s="193" t="s">
        <v>231</v>
      </c>
      <c r="E551" s="210" t="s">
        <v>1</v>
      </c>
      <c r="F551" s="211" t="s">
        <v>871</v>
      </c>
      <c r="G551" s="14"/>
      <c r="H551" s="212">
        <v>330.99000000000001</v>
      </c>
      <c r="I551" s="213"/>
      <c r="J551" s="14"/>
      <c r="K551" s="14"/>
      <c r="L551" s="209"/>
      <c r="M551" s="214"/>
      <c r="N551" s="215"/>
      <c r="O551" s="215"/>
      <c r="P551" s="215"/>
      <c r="Q551" s="215"/>
      <c r="R551" s="215"/>
      <c r="S551" s="215"/>
      <c r="T551" s="21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10" t="s">
        <v>231</v>
      </c>
      <c r="AU551" s="210" t="s">
        <v>89</v>
      </c>
      <c r="AV551" s="14" t="s">
        <v>89</v>
      </c>
      <c r="AW551" s="14" t="s">
        <v>35</v>
      </c>
      <c r="AX551" s="14" t="s">
        <v>80</v>
      </c>
      <c r="AY551" s="210" t="s">
        <v>135</v>
      </c>
    </row>
    <row r="552" s="14" customFormat="1">
      <c r="A552" s="14"/>
      <c r="B552" s="209"/>
      <c r="C552" s="14"/>
      <c r="D552" s="193" t="s">
        <v>231</v>
      </c>
      <c r="E552" s="210" t="s">
        <v>1</v>
      </c>
      <c r="F552" s="211" t="s">
        <v>872</v>
      </c>
      <c r="G552" s="14"/>
      <c r="H552" s="212">
        <v>199.29900000000001</v>
      </c>
      <c r="I552" s="213"/>
      <c r="J552" s="14"/>
      <c r="K552" s="14"/>
      <c r="L552" s="209"/>
      <c r="M552" s="214"/>
      <c r="N552" s="215"/>
      <c r="O552" s="215"/>
      <c r="P552" s="215"/>
      <c r="Q552" s="215"/>
      <c r="R552" s="215"/>
      <c r="S552" s="215"/>
      <c r="T552" s="21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10" t="s">
        <v>231</v>
      </c>
      <c r="AU552" s="210" t="s">
        <v>89</v>
      </c>
      <c r="AV552" s="14" t="s">
        <v>89</v>
      </c>
      <c r="AW552" s="14" t="s">
        <v>35</v>
      </c>
      <c r="AX552" s="14" t="s">
        <v>80</v>
      </c>
      <c r="AY552" s="210" t="s">
        <v>135</v>
      </c>
    </row>
    <row r="553" s="15" customFormat="1">
      <c r="A553" s="15"/>
      <c r="B553" s="217"/>
      <c r="C553" s="15"/>
      <c r="D553" s="193" t="s">
        <v>231</v>
      </c>
      <c r="E553" s="218" t="s">
        <v>1</v>
      </c>
      <c r="F553" s="219" t="s">
        <v>234</v>
      </c>
      <c r="G553" s="15"/>
      <c r="H553" s="220">
        <v>530.28899999999999</v>
      </c>
      <c r="I553" s="221"/>
      <c r="J553" s="15"/>
      <c r="K553" s="15"/>
      <c r="L553" s="217"/>
      <c r="M553" s="222"/>
      <c r="N553" s="223"/>
      <c r="O553" s="223"/>
      <c r="P553" s="223"/>
      <c r="Q553" s="223"/>
      <c r="R553" s="223"/>
      <c r="S553" s="223"/>
      <c r="T553" s="22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18" t="s">
        <v>231</v>
      </c>
      <c r="AU553" s="218" t="s">
        <v>89</v>
      </c>
      <c r="AV553" s="15" t="s">
        <v>134</v>
      </c>
      <c r="AW553" s="15" t="s">
        <v>35</v>
      </c>
      <c r="AX553" s="15" t="s">
        <v>87</v>
      </c>
      <c r="AY553" s="218" t="s">
        <v>135</v>
      </c>
    </row>
    <row r="554" s="2" customFormat="1" ht="16.5" customHeight="1">
      <c r="A554" s="38"/>
      <c r="B554" s="179"/>
      <c r="C554" s="227" t="s">
        <v>873</v>
      </c>
      <c r="D554" s="227" t="s">
        <v>334</v>
      </c>
      <c r="E554" s="228" t="s">
        <v>874</v>
      </c>
      <c r="F554" s="229" t="s">
        <v>875</v>
      </c>
      <c r="G554" s="230" t="s">
        <v>227</v>
      </c>
      <c r="H554" s="231">
        <v>609.83199999999999</v>
      </c>
      <c r="I554" s="232"/>
      <c r="J554" s="233">
        <f>ROUND(I554*H554,2)</f>
        <v>0</v>
      </c>
      <c r="K554" s="229" t="s">
        <v>1</v>
      </c>
      <c r="L554" s="234"/>
      <c r="M554" s="235" t="s">
        <v>1</v>
      </c>
      <c r="N554" s="236" t="s">
        <v>45</v>
      </c>
      <c r="O554" s="77"/>
      <c r="P554" s="189">
        <f>O554*H554</f>
        <v>0</v>
      </c>
      <c r="Q554" s="189">
        <v>0.017000000000000001</v>
      </c>
      <c r="R554" s="189">
        <f>Q554*H554</f>
        <v>10.367144000000002</v>
      </c>
      <c r="S554" s="189">
        <v>0</v>
      </c>
      <c r="T554" s="19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91" t="s">
        <v>378</v>
      </c>
      <c r="AT554" s="191" t="s">
        <v>334</v>
      </c>
      <c r="AU554" s="191" t="s">
        <v>89</v>
      </c>
      <c r="AY554" s="19" t="s">
        <v>135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9" t="s">
        <v>87</v>
      </c>
      <c r="BK554" s="192">
        <f>ROUND(I554*H554,2)</f>
        <v>0</v>
      </c>
      <c r="BL554" s="19" t="s">
        <v>288</v>
      </c>
      <c r="BM554" s="191" t="s">
        <v>876</v>
      </c>
    </row>
    <row r="555" s="14" customFormat="1">
      <c r="A555" s="14"/>
      <c r="B555" s="209"/>
      <c r="C555" s="14"/>
      <c r="D555" s="193" t="s">
        <v>231</v>
      </c>
      <c r="E555" s="210" t="s">
        <v>1</v>
      </c>
      <c r="F555" s="211" t="s">
        <v>877</v>
      </c>
      <c r="G555" s="14"/>
      <c r="H555" s="212">
        <v>609.83199999999999</v>
      </c>
      <c r="I555" s="213"/>
      <c r="J555" s="14"/>
      <c r="K555" s="14"/>
      <c r="L555" s="209"/>
      <c r="M555" s="214"/>
      <c r="N555" s="215"/>
      <c r="O555" s="215"/>
      <c r="P555" s="215"/>
      <c r="Q555" s="215"/>
      <c r="R555" s="215"/>
      <c r="S555" s="215"/>
      <c r="T555" s="21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10" t="s">
        <v>231</v>
      </c>
      <c r="AU555" s="210" t="s">
        <v>89</v>
      </c>
      <c r="AV555" s="14" t="s">
        <v>89</v>
      </c>
      <c r="AW555" s="14" t="s">
        <v>35</v>
      </c>
      <c r="AX555" s="14" t="s">
        <v>80</v>
      </c>
      <c r="AY555" s="210" t="s">
        <v>135</v>
      </c>
    </row>
    <row r="556" s="15" customFormat="1">
      <c r="A556" s="15"/>
      <c r="B556" s="217"/>
      <c r="C556" s="15"/>
      <c r="D556" s="193" t="s">
        <v>231</v>
      </c>
      <c r="E556" s="218" t="s">
        <v>1</v>
      </c>
      <c r="F556" s="219" t="s">
        <v>234</v>
      </c>
      <c r="G556" s="15"/>
      <c r="H556" s="220">
        <v>609.83199999999999</v>
      </c>
      <c r="I556" s="221"/>
      <c r="J556" s="15"/>
      <c r="K556" s="15"/>
      <c r="L556" s="217"/>
      <c r="M556" s="222"/>
      <c r="N556" s="223"/>
      <c r="O556" s="223"/>
      <c r="P556" s="223"/>
      <c r="Q556" s="223"/>
      <c r="R556" s="223"/>
      <c r="S556" s="223"/>
      <c r="T556" s="22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18" t="s">
        <v>231</v>
      </c>
      <c r="AU556" s="218" t="s">
        <v>89</v>
      </c>
      <c r="AV556" s="15" t="s">
        <v>134</v>
      </c>
      <c r="AW556" s="15" t="s">
        <v>35</v>
      </c>
      <c r="AX556" s="15" t="s">
        <v>87</v>
      </c>
      <c r="AY556" s="218" t="s">
        <v>135</v>
      </c>
    </row>
    <row r="557" s="2" customFormat="1" ht="24.15" customHeight="1">
      <c r="A557" s="38"/>
      <c r="B557" s="179"/>
      <c r="C557" s="180" t="s">
        <v>878</v>
      </c>
      <c r="D557" s="180" t="s">
        <v>138</v>
      </c>
      <c r="E557" s="181" t="s">
        <v>879</v>
      </c>
      <c r="F557" s="182" t="s">
        <v>880</v>
      </c>
      <c r="G557" s="183" t="s">
        <v>437</v>
      </c>
      <c r="H557" s="184">
        <v>12.593</v>
      </c>
      <c r="I557" s="185"/>
      <c r="J557" s="186">
        <f>ROUND(I557*H557,2)</f>
        <v>0</v>
      </c>
      <c r="K557" s="182" t="s">
        <v>228</v>
      </c>
      <c r="L557" s="39"/>
      <c r="M557" s="187" t="s">
        <v>1</v>
      </c>
      <c r="N557" s="188" t="s">
        <v>45</v>
      </c>
      <c r="O557" s="77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191" t="s">
        <v>288</v>
      </c>
      <c r="AT557" s="191" t="s">
        <v>138</v>
      </c>
      <c r="AU557" s="191" t="s">
        <v>89</v>
      </c>
      <c r="AY557" s="19" t="s">
        <v>135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9" t="s">
        <v>87</v>
      </c>
      <c r="BK557" s="192">
        <f>ROUND(I557*H557,2)</f>
        <v>0</v>
      </c>
      <c r="BL557" s="19" t="s">
        <v>288</v>
      </c>
      <c r="BM557" s="191" t="s">
        <v>881</v>
      </c>
    </row>
    <row r="558" s="2" customFormat="1">
      <c r="A558" s="38"/>
      <c r="B558" s="39"/>
      <c r="C558" s="38"/>
      <c r="D558" s="193" t="s">
        <v>143</v>
      </c>
      <c r="E558" s="38"/>
      <c r="F558" s="194" t="s">
        <v>882</v>
      </c>
      <c r="G558" s="38"/>
      <c r="H558" s="38"/>
      <c r="I558" s="195"/>
      <c r="J558" s="38"/>
      <c r="K558" s="38"/>
      <c r="L558" s="39"/>
      <c r="M558" s="196"/>
      <c r="N558" s="197"/>
      <c r="O558" s="77"/>
      <c r="P558" s="77"/>
      <c r="Q558" s="77"/>
      <c r="R558" s="77"/>
      <c r="S558" s="77"/>
      <c r="T558" s="7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9" t="s">
        <v>143</v>
      </c>
      <c r="AU558" s="19" t="s">
        <v>89</v>
      </c>
    </row>
    <row r="559" s="12" customFormat="1" ht="22.8" customHeight="1">
      <c r="A559" s="12"/>
      <c r="B559" s="166"/>
      <c r="C559" s="12"/>
      <c r="D559" s="167" t="s">
        <v>79</v>
      </c>
      <c r="E559" s="177" t="s">
        <v>883</v>
      </c>
      <c r="F559" s="177" t="s">
        <v>884</v>
      </c>
      <c r="G559" s="12"/>
      <c r="H559" s="12"/>
      <c r="I559" s="169"/>
      <c r="J559" s="178">
        <f>BK559</f>
        <v>0</v>
      </c>
      <c r="K559" s="12"/>
      <c r="L559" s="166"/>
      <c r="M559" s="171"/>
      <c r="N559" s="172"/>
      <c r="O559" s="172"/>
      <c r="P559" s="173">
        <f>SUM(P560:P584)</f>
        <v>0</v>
      </c>
      <c r="Q559" s="172"/>
      <c r="R559" s="173">
        <f>SUM(R560:R584)</f>
        <v>0.053278399999999997</v>
      </c>
      <c r="S559" s="172"/>
      <c r="T559" s="174">
        <f>SUM(T560:T584)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167" t="s">
        <v>89</v>
      </c>
      <c r="AT559" s="175" t="s">
        <v>79</v>
      </c>
      <c r="AU559" s="175" t="s">
        <v>87</v>
      </c>
      <c r="AY559" s="167" t="s">
        <v>135</v>
      </c>
      <c r="BK559" s="176">
        <f>SUM(BK560:BK584)</f>
        <v>0</v>
      </c>
    </row>
    <row r="560" s="2" customFormat="1" ht="24.15" customHeight="1">
      <c r="A560" s="38"/>
      <c r="B560" s="179"/>
      <c r="C560" s="180" t="s">
        <v>885</v>
      </c>
      <c r="D560" s="180" t="s">
        <v>138</v>
      </c>
      <c r="E560" s="181" t="s">
        <v>886</v>
      </c>
      <c r="F560" s="182" t="s">
        <v>887</v>
      </c>
      <c r="G560" s="183" t="s">
        <v>227</v>
      </c>
      <c r="H560" s="184">
        <v>19.440000000000001</v>
      </c>
      <c r="I560" s="185"/>
      <c r="J560" s="186">
        <f>ROUND(I560*H560,2)</f>
        <v>0</v>
      </c>
      <c r="K560" s="182" t="s">
        <v>228</v>
      </c>
      <c r="L560" s="39"/>
      <c r="M560" s="187" t="s">
        <v>1</v>
      </c>
      <c r="N560" s="188" t="s">
        <v>45</v>
      </c>
      <c r="O560" s="77"/>
      <c r="P560" s="189">
        <f>O560*H560</f>
        <v>0</v>
      </c>
      <c r="Q560" s="189">
        <v>0.00021000000000000001</v>
      </c>
      <c r="R560" s="189">
        <f>Q560*H560</f>
        <v>0.0040824000000000008</v>
      </c>
      <c r="S560" s="189">
        <v>0</v>
      </c>
      <c r="T560" s="19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91" t="s">
        <v>288</v>
      </c>
      <c r="AT560" s="191" t="s">
        <v>138</v>
      </c>
      <c r="AU560" s="191" t="s">
        <v>89</v>
      </c>
      <c r="AY560" s="19" t="s">
        <v>135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87</v>
      </c>
      <c r="BK560" s="192">
        <f>ROUND(I560*H560,2)</f>
        <v>0</v>
      </c>
      <c r="BL560" s="19" t="s">
        <v>288</v>
      </c>
      <c r="BM560" s="191" t="s">
        <v>888</v>
      </c>
    </row>
    <row r="561" s="2" customFormat="1">
      <c r="A561" s="38"/>
      <c r="B561" s="39"/>
      <c r="C561" s="38"/>
      <c r="D561" s="193" t="s">
        <v>143</v>
      </c>
      <c r="E561" s="38"/>
      <c r="F561" s="194" t="s">
        <v>887</v>
      </c>
      <c r="G561" s="38"/>
      <c r="H561" s="38"/>
      <c r="I561" s="195"/>
      <c r="J561" s="38"/>
      <c r="K561" s="38"/>
      <c r="L561" s="39"/>
      <c r="M561" s="196"/>
      <c r="N561" s="197"/>
      <c r="O561" s="77"/>
      <c r="P561" s="77"/>
      <c r="Q561" s="77"/>
      <c r="R561" s="77"/>
      <c r="S561" s="77"/>
      <c r="T561" s="7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9" t="s">
        <v>143</v>
      </c>
      <c r="AU561" s="19" t="s">
        <v>89</v>
      </c>
    </row>
    <row r="562" s="13" customFormat="1">
      <c r="A562" s="13"/>
      <c r="B562" s="202"/>
      <c r="C562" s="13"/>
      <c r="D562" s="193" t="s">
        <v>231</v>
      </c>
      <c r="E562" s="203" t="s">
        <v>1</v>
      </c>
      <c r="F562" s="204" t="s">
        <v>889</v>
      </c>
      <c r="G562" s="13"/>
      <c r="H562" s="203" t="s">
        <v>1</v>
      </c>
      <c r="I562" s="205"/>
      <c r="J562" s="13"/>
      <c r="K562" s="13"/>
      <c r="L562" s="202"/>
      <c r="M562" s="206"/>
      <c r="N562" s="207"/>
      <c r="O562" s="207"/>
      <c r="P562" s="207"/>
      <c r="Q562" s="207"/>
      <c r="R562" s="207"/>
      <c r="S562" s="207"/>
      <c r="T562" s="20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03" t="s">
        <v>231</v>
      </c>
      <c r="AU562" s="203" t="s">
        <v>89</v>
      </c>
      <c r="AV562" s="13" t="s">
        <v>87</v>
      </c>
      <c r="AW562" s="13" t="s">
        <v>35</v>
      </c>
      <c r="AX562" s="13" t="s">
        <v>80</v>
      </c>
      <c r="AY562" s="203" t="s">
        <v>135</v>
      </c>
    </row>
    <row r="563" s="14" customFormat="1">
      <c r="A563" s="14"/>
      <c r="B563" s="209"/>
      <c r="C563" s="14"/>
      <c r="D563" s="193" t="s">
        <v>231</v>
      </c>
      <c r="E563" s="210" t="s">
        <v>1</v>
      </c>
      <c r="F563" s="211" t="s">
        <v>890</v>
      </c>
      <c r="G563" s="14"/>
      <c r="H563" s="212">
        <v>19.440000000000001</v>
      </c>
      <c r="I563" s="213"/>
      <c r="J563" s="14"/>
      <c r="K563" s="14"/>
      <c r="L563" s="209"/>
      <c r="M563" s="214"/>
      <c r="N563" s="215"/>
      <c r="O563" s="215"/>
      <c r="P563" s="215"/>
      <c r="Q563" s="215"/>
      <c r="R563" s="215"/>
      <c r="S563" s="215"/>
      <c r="T563" s="21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10" t="s">
        <v>231</v>
      </c>
      <c r="AU563" s="210" t="s">
        <v>89</v>
      </c>
      <c r="AV563" s="14" t="s">
        <v>89</v>
      </c>
      <c r="AW563" s="14" t="s">
        <v>35</v>
      </c>
      <c r="AX563" s="14" t="s">
        <v>80</v>
      </c>
      <c r="AY563" s="210" t="s">
        <v>135</v>
      </c>
    </row>
    <row r="564" s="15" customFormat="1">
      <c r="A564" s="15"/>
      <c r="B564" s="217"/>
      <c r="C564" s="15"/>
      <c r="D564" s="193" t="s">
        <v>231</v>
      </c>
      <c r="E564" s="218" t="s">
        <v>1</v>
      </c>
      <c r="F564" s="219" t="s">
        <v>234</v>
      </c>
      <c r="G564" s="15"/>
      <c r="H564" s="220">
        <v>19.440000000000001</v>
      </c>
      <c r="I564" s="221"/>
      <c r="J564" s="15"/>
      <c r="K564" s="15"/>
      <c r="L564" s="217"/>
      <c r="M564" s="222"/>
      <c r="N564" s="223"/>
      <c r="O564" s="223"/>
      <c r="P564" s="223"/>
      <c r="Q564" s="223"/>
      <c r="R564" s="223"/>
      <c r="S564" s="223"/>
      <c r="T564" s="22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18" t="s">
        <v>231</v>
      </c>
      <c r="AU564" s="218" t="s">
        <v>89</v>
      </c>
      <c r="AV564" s="15" t="s">
        <v>134</v>
      </c>
      <c r="AW564" s="15" t="s">
        <v>35</v>
      </c>
      <c r="AX564" s="15" t="s">
        <v>87</v>
      </c>
      <c r="AY564" s="218" t="s">
        <v>135</v>
      </c>
    </row>
    <row r="565" s="2" customFormat="1" ht="24.15" customHeight="1">
      <c r="A565" s="38"/>
      <c r="B565" s="179"/>
      <c r="C565" s="180" t="s">
        <v>891</v>
      </c>
      <c r="D565" s="180" t="s">
        <v>138</v>
      </c>
      <c r="E565" s="181" t="s">
        <v>892</v>
      </c>
      <c r="F565" s="182" t="s">
        <v>893</v>
      </c>
      <c r="G565" s="183" t="s">
        <v>342</v>
      </c>
      <c r="H565" s="184">
        <v>117.59999999999999</v>
      </c>
      <c r="I565" s="185"/>
      <c r="J565" s="186">
        <f>ROUND(I565*H565,2)</f>
        <v>0</v>
      </c>
      <c r="K565" s="182" t="s">
        <v>228</v>
      </c>
      <c r="L565" s="39"/>
      <c r="M565" s="187" t="s">
        <v>1</v>
      </c>
      <c r="N565" s="188" t="s">
        <v>45</v>
      </c>
      <c r="O565" s="77"/>
      <c r="P565" s="189">
        <f>O565*H565</f>
        <v>0</v>
      </c>
      <c r="Q565" s="189">
        <v>0.00021000000000000001</v>
      </c>
      <c r="R565" s="189">
        <f>Q565*H565</f>
        <v>0.024695999999999999</v>
      </c>
      <c r="S565" s="189">
        <v>0</v>
      </c>
      <c r="T565" s="19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91" t="s">
        <v>288</v>
      </c>
      <c r="AT565" s="191" t="s">
        <v>138</v>
      </c>
      <c r="AU565" s="191" t="s">
        <v>89</v>
      </c>
      <c r="AY565" s="19" t="s">
        <v>135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87</v>
      </c>
      <c r="BK565" s="192">
        <f>ROUND(I565*H565,2)</f>
        <v>0</v>
      </c>
      <c r="BL565" s="19" t="s">
        <v>288</v>
      </c>
      <c r="BM565" s="191" t="s">
        <v>894</v>
      </c>
    </row>
    <row r="566" s="2" customFormat="1">
      <c r="A566" s="38"/>
      <c r="B566" s="39"/>
      <c r="C566" s="38"/>
      <c r="D566" s="193" t="s">
        <v>143</v>
      </c>
      <c r="E566" s="38"/>
      <c r="F566" s="194" t="s">
        <v>895</v>
      </c>
      <c r="G566" s="38"/>
      <c r="H566" s="38"/>
      <c r="I566" s="195"/>
      <c r="J566" s="38"/>
      <c r="K566" s="38"/>
      <c r="L566" s="39"/>
      <c r="M566" s="196"/>
      <c r="N566" s="197"/>
      <c r="O566" s="77"/>
      <c r="P566" s="77"/>
      <c r="Q566" s="77"/>
      <c r="R566" s="77"/>
      <c r="S566" s="77"/>
      <c r="T566" s="7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9" t="s">
        <v>143</v>
      </c>
      <c r="AU566" s="19" t="s">
        <v>89</v>
      </c>
    </row>
    <row r="567" s="13" customFormat="1">
      <c r="A567" s="13"/>
      <c r="B567" s="202"/>
      <c r="C567" s="13"/>
      <c r="D567" s="193" t="s">
        <v>231</v>
      </c>
      <c r="E567" s="203" t="s">
        <v>1</v>
      </c>
      <c r="F567" s="204" t="s">
        <v>896</v>
      </c>
      <c r="G567" s="13"/>
      <c r="H567" s="203" t="s">
        <v>1</v>
      </c>
      <c r="I567" s="205"/>
      <c r="J567" s="13"/>
      <c r="K567" s="13"/>
      <c r="L567" s="202"/>
      <c r="M567" s="206"/>
      <c r="N567" s="207"/>
      <c r="O567" s="207"/>
      <c r="P567" s="207"/>
      <c r="Q567" s="207"/>
      <c r="R567" s="207"/>
      <c r="S567" s="207"/>
      <c r="T567" s="20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03" t="s">
        <v>231</v>
      </c>
      <c r="AU567" s="203" t="s">
        <v>89</v>
      </c>
      <c r="AV567" s="13" t="s">
        <v>87</v>
      </c>
      <c r="AW567" s="13" t="s">
        <v>35</v>
      </c>
      <c r="AX567" s="13" t="s">
        <v>80</v>
      </c>
      <c r="AY567" s="203" t="s">
        <v>135</v>
      </c>
    </row>
    <row r="568" s="14" customFormat="1">
      <c r="A568" s="14"/>
      <c r="B568" s="209"/>
      <c r="C568" s="14"/>
      <c r="D568" s="193" t="s">
        <v>231</v>
      </c>
      <c r="E568" s="210" t="s">
        <v>1</v>
      </c>
      <c r="F568" s="211" t="s">
        <v>897</v>
      </c>
      <c r="G568" s="14"/>
      <c r="H568" s="212">
        <v>30.600000000000001</v>
      </c>
      <c r="I568" s="213"/>
      <c r="J568" s="14"/>
      <c r="K568" s="14"/>
      <c r="L568" s="209"/>
      <c r="M568" s="214"/>
      <c r="N568" s="215"/>
      <c r="O568" s="215"/>
      <c r="P568" s="215"/>
      <c r="Q568" s="215"/>
      <c r="R568" s="215"/>
      <c r="S568" s="215"/>
      <c r="T568" s="21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10" t="s">
        <v>231</v>
      </c>
      <c r="AU568" s="210" t="s">
        <v>89</v>
      </c>
      <c r="AV568" s="14" t="s">
        <v>89</v>
      </c>
      <c r="AW568" s="14" t="s">
        <v>35</v>
      </c>
      <c r="AX568" s="14" t="s">
        <v>80</v>
      </c>
      <c r="AY568" s="210" t="s">
        <v>135</v>
      </c>
    </row>
    <row r="569" s="14" customFormat="1">
      <c r="A569" s="14"/>
      <c r="B569" s="209"/>
      <c r="C569" s="14"/>
      <c r="D569" s="193" t="s">
        <v>231</v>
      </c>
      <c r="E569" s="210" t="s">
        <v>1</v>
      </c>
      <c r="F569" s="211" t="s">
        <v>898</v>
      </c>
      <c r="G569" s="14"/>
      <c r="H569" s="212">
        <v>49.200000000000003</v>
      </c>
      <c r="I569" s="213"/>
      <c r="J569" s="14"/>
      <c r="K569" s="14"/>
      <c r="L569" s="209"/>
      <c r="M569" s="214"/>
      <c r="N569" s="215"/>
      <c r="O569" s="215"/>
      <c r="P569" s="215"/>
      <c r="Q569" s="215"/>
      <c r="R569" s="215"/>
      <c r="S569" s="215"/>
      <c r="T569" s="21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10" t="s">
        <v>231</v>
      </c>
      <c r="AU569" s="210" t="s">
        <v>89</v>
      </c>
      <c r="AV569" s="14" t="s">
        <v>89</v>
      </c>
      <c r="AW569" s="14" t="s">
        <v>35</v>
      </c>
      <c r="AX569" s="14" t="s">
        <v>80</v>
      </c>
      <c r="AY569" s="210" t="s">
        <v>135</v>
      </c>
    </row>
    <row r="570" s="14" customFormat="1">
      <c r="A570" s="14"/>
      <c r="B570" s="209"/>
      <c r="C570" s="14"/>
      <c r="D570" s="193" t="s">
        <v>231</v>
      </c>
      <c r="E570" s="210" t="s">
        <v>1</v>
      </c>
      <c r="F570" s="211" t="s">
        <v>899</v>
      </c>
      <c r="G570" s="14"/>
      <c r="H570" s="212">
        <v>37.799999999999997</v>
      </c>
      <c r="I570" s="213"/>
      <c r="J570" s="14"/>
      <c r="K570" s="14"/>
      <c r="L570" s="209"/>
      <c r="M570" s="214"/>
      <c r="N570" s="215"/>
      <c r="O570" s="215"/>
      <c r="P570" s="215"/>
      <c r="Q570" s="215"/>
      <c r="R570" s="215"/>
      <c r="S570" s="215"/>
      <c r="T570" s="21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10" t="s">
        <v>231</v>
      </c>
      <c r="AU570" s="210" t="s">
        <v>89</v>
      </c>
      <c r="AV570" s="14" t="s">
        <v>89</v>
      </c>
      <c r="AW570" s="14" t="s">
        <v>35</v>
      </c>
      <c r="AX570" s="14" t="s">
        <v>80</v>
      </c>
      <c r="AY570" s="210" t="s">
        <v>135</v>
      </c>
    </row>
    <row r="571" s="15" customFormat="1">
      <c r="A571" s="15"/>
      <c r="B571" s="217"/>
      <c r="C571" s="15"/>
      <c r="D571" s="193" t="s">
        <v>231</v>
      </c>
      <c r="E571" s="218" t="s">
        <v>1</v>
      </c>
      <c r="F571" s="219" t="s">
        <v>234</v>
      </c>
      <c r="G571" s="15"/>
      <c r="H571" s="220">
        <v>117.59999999999999</v>
      </c>
      <c r="I571" s="221"/>
      <c r="J571" s="15"/>
      <c r="K571" s="15"/>
      <c r="L571" s="217"/>
      <c r="M571" s="222"/>
      <c r="N571" s="223"/>
      <c r="O571" s="223"/>
      <c r="P571" s="223"/>
      <c r="Q571" s="223"/>
      <c r="R571" s="223"/>
      <c r="S571" s="223"/>
      <c r="T571" s="224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18" t="s">
        <v>231</v>
      </c>
      <c r="AU571" s="218" t="s">
        <v>89</v>
      </c>
      <c r="AV571" s="15" t="s">
        <v>134</v>
      </c>
      <c r="AW571" s="15" t="s">
        <v>35</v>
      </c>
      <c r="AX571" s="15" t="s">
        <v>87</v>
      </c>
      <c r="AY571" s="218" t="s">
        <v>135</v>
      </c>
    </row>
    <row r="572" s="2" customFormat="1" ht="16.5" customHeight="1">
      <c r="A572" s="38"/>
      <c r="B572" s="179"/>
      <c r="C572" s="180" t="s">
        <v>900</v>
      </c>
      <c r="D572" s="180" t="s">
        <v>138</v>
      </c>
      <c r="E572" s="181" t="s">
        <v>901</v>
      </c>
      <c r="F572" s="182" t="s">
        <v>902</v>
      </c>
      <c r="G572" s="183" t="s">
        <v>227</v>
      </c>
      <c r="H572" s="184">
        <v>50</v>
      </c>
      <c r="I572" s="185"/>
      <c r="J572" s="186">
        <f>ROUND(I572*H572,2)</f>
        <v>0</v>
      </c>
      <c r="K572" s="182" t="s">
        <v>228</v>
      </c>
      <c r="L572" s="39"/>
      <c r="M572" s="187" t="s">
        <v>1</v>
      </c>
      <c r="N572" s="188" t="s">
        <v>45</v>
      </c>
      <c r="O572" s="77"/>
      <c r="P572" s="189">
        <f>O572*H572</f>
        <v>0</v>
      </c>
      <c r="Q572" s="189">
        <v>6.9999999999999994E-05</v>
      </c>
      <c r="R572" s="189">
        <f>Q572*H572</f>
        <v>0.0034999999999999996</v>
      </c>
      <c r="S572" s="189">
        <v>0</v>
      </c>
      <c r="T572" s="19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1" t="s">
        <v>288</v>
      </c>
      <c r="AT572" s="191" t="s">
        <v>138</v>
      </c>
      <c r="AU572" s="191" t="s">
        <v>89</v>
      </c>
      <c r="AY572" s="19" t="s">
        <v>135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87</v>
      </c>
      <c r="BK572" s="192">
        <f>ROUND(I572*H572,2)</f>
        <v>0</v>
      </c>
      <c r="BL572" s="19" t="s">
        <v>288</v>
      </c>
      <c r="BM572" s="191" t="s">
        <v>903</v>
      </c>
    </row>
    <row r="573" s="2" customFormat="1">
      <c r="A573" s="38"/>
      <c r="B573" s="39"/>
      <c r="C573" s="38"/>
      <c r="D573" s="193" t="s">
        <v>143</v>
      </c>
      <c r="E573" s="38"/>
      <c r="F573" s="194" t="s">
        <v>904</v>
      </c>
      <c r="G573" s="38"/>
      <c r="H573" s="38"/>
      <c r="I573" s="195"/>
      <c r="J573" s="38"/>
      <c r="K573" s="38"/>
      <c r="L573" s="39"/>
      <c r="M573" s="196"/>
      <c r="N573" s="197"/>
      <c r="O573" s="77"/>
      <c r="P573" s="77"/>
      <c r="Q573" s="77"/>
      <c r="R573" s="77"/>
      <c r="S573" s="77"/>
      <c r="T573" s="7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9" t="s">
        <v>143</v>
      </c>
      <c r="AU573" s="19" t="s">
        <v>89</v>
      </c>
    </row>
    <row r="574" s="2" customFormat="1" ht="24.15" customHeight="1">
      <c r="A574" s="38"/>
      <c r="B574" s="179"/>
      <c r="C574" s="180" t="s">
        <v>905</v>
      </c>
      <c r="D574" s="180" t="s">
        <v>138</v>
      </c>
      <c r="E574" s="181" t="s">
        <v>906</v>
      </c>
      <c r="F574" s="182" t="s">
        <v>907</v>
      </c>
      <c r="G574" s="183" t="s">
        <v>227</v>
      </c>
      <c r="H574" s="184">
        <v>50</v>
      </c>
      <c r="I574" s="185"/>
      <c r="J574" s="186">
        <f>ROUND(I574*H574,2)</f>
        <v>0</v>
      </c>
      <c r="K574" s="182" t="s">
        <v>228</v>
      </c>
      <c r="L574" s="39"/>
      <c r="M574" s="187" t="s">
        <v>1</v>
      </c>
      <c r="N574" s="188" t="s">
        <v>45</v>
      </c>
      <c r="O574" s="77"/>
      <c r="P574" s="189">
        <f>O574*H574</f>
        <v>0</v>
      </c>
      <c r="Q574" s="189">
        <v>2.0000000000000002E-05</v>
      </c>
      <c r="R574" s="189">
        <f>Q574*H574</f>
        <v>0.001</v>
      </c>
      <c r="S574" s="189">
        <v>0</v>
      </c>
      <c r="T574" s="19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91" t="s">
        <v>288</v>
      </c>
      <c r="AT574" s="191" t="s">
        <v>138</v>
      </c>
      <c r="AU574" s="191" t="s">
        <v>89</v>
      </c>
      <c r="AY574" s="19" t="s">
        <v>135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9" t="s">
        <v>87</v>
      </c>
      <c r="BK574" s="192">
        <f>ROUND(I574*H574,2)</f>
        <v>0</v>
      </c>
      <c r="BL574" s="19" t="s">
        <v>288</v>
      </c>
      <c r="BM574" s="191" t="s">
        <v>908</v>
      </c>
    </row>
    <row r="575" s="2" customFormat="1">
      <c r="A575" s="38"/>
      <c r="B575" s="39"/>
      <c r="C575" s="38"/>
      <c r="D575" s="193" t="s">
        <v>143</v>
      </c>
      <c r="E575" s="38"/>
      <c r="F575" s="194" t="s">
        <v>909</v>
      </c>
      <c r="G575" s="38"/>
      <c r="H575" s="38"/>
      <c r="I575" s="195"/>
      <c r="J575" s="38"/>
      <c r="K575" s="38"/>
      <c r="L575" s="39"/>
      <c r="M575" s="196"/>
      <c r="N575" s="197"/>
      <c r="O575" s="77"/>
      <c r="P575" s="77"/>
      <c r="Q575" s="77"/>
      <c r="R575" s="77"/>
      <c r="S575" s="77"/>
      <c r="T575" s="7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9" t="s">
        <v>143</v>
      </c>
      <c r="AU575" s="19" t="s">
        <v>89</v>
      </c>
    </row>
    <row r="576" s="13" customFormat="1">
      <c r="A576" s="13"/>
      <c r="B576" s="202"/>
      <c r="C576" s="13"/>
      <c r="D576" s="193" t="s">
        <v>231</v>
      </c>
      <c r="E576" s="203" t="s">
        <v>1</v>
      </c>
      <c r="F576" s="204" t="s">
        <v>910</v>
      </c>
      <c r="G576" s="13"/>
      <c r="H576" s="203" t="s">
        <v>1</v>
      </c>
      <c r="I576" s="205"/>
      <c r="J576" s="13"/>
      <c r="K576" s="13"/>
      <c r="L576" s="202"/>
      <c r="M576" s="206"/>
      <c r="N576" s="207"/>
      <c r="O576" s="207"/>
      <c r="P576" s="207"/>
      <c r="Q576" s="207"/>
      <c r="R576" s="207"/>
      <c r="S576" s="207"/>
      <c r="T576" s="20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03" t="s">
        <v>231</v>
      </c>
      <c r="AU576" s="203" t="s">
        <v>89</v>
      </c>
      <c r="AV576" s="13" t="s">
        <v>87</v>
      </c>
      <c r="AW576" s="13" t="s">
        <v>35</v>
      </c>
      <c r="AX576" s="13" t="s">
        <v>80</v>
      </c>
      <c r="AY576" s="203" t="s">
        <v>135</v>
      </c>
    </row>
    <row r="577" s="14" customFormat="1">
      <c r="A577" s="14"/>
      <c r="B577" s="209"/>
      <c r="C577" s="14"/>
      <c r="D577" s="193" t="s">
        <v>231</v>
      </c>
      <c r="E577" s="210" t="s">
        <v>1</v>
      </c>
      <c r="F577" s="211" t="s">
        <v>491</v>
      </c>
      <c r="G577" s="14"/>
      <c r="H577" s="212">
        <v>50</v>
      </c>
      <c r="I577" s="213"/>
      <c r="J577" s="14"/>
      <c r="K577" s="14"/>
      <c r="L577" s="209"/>
      <c r="M577" s="214"/>
      <c r="N577" s="215"/>
      <c r="O577" s="215"/>
      <c r="P577" s="215"/>
      <c r="Q577" s="215"/>
      <c r="R577" s="215"/>
      <c r="S577" s="215"/>
      <c r="T577" s="21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10" t="s">
        <v>231</v>
      </c>
      <c r="AU577" s="210" t="s">
        <v>89</v>
      </c>
      <c r="AV577" s="14" t="s">
        <v>89</v>
      </c>
      <c r="AW577" s="14" t="s">
        <v>35</v>
      </c>
      <c r="AX577" s="14" t="s">
        <v>80</v>
      </c>
      <c r="AY577" s="210" t="s">
        <v>135</v>
      </c>
    </row>
    <row r="578" s="15" customFormat="1">
      <c r="A578" s="15"/>
      <c r="B578" s="217"/>
      <c r="C578" s="15"/>
      <c r="D578" s="193" t="s">
        <v>231</v>
      </c>
      <c r="E578" s="218" t="s">
        <v>1</v>
      </c>
      <c r="F578" s="219" t="s">
        <v>234</v>
      </c>
      <c r="G578" s="15"/>
      <c r="H578" s="220">
        <v>50</v>
      </c>
      <c r="I578" s="221"/>
      <c r="J578" s="15"/>
      <c r="K578" s="15"/>
      <c r="L578" s="217"/>
      <c r="M578" s="222"/>
      <c r="N578" s="223"/>
      <c r="O578" s="223"/>
      <c r="P578" s="223"/>
      <c r="Q578" s="223"/>
      <c r="R578" s="223"/>
      <c r="S578" s="223"/>
      <c r="T578" s="22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18" t="s">
        <v>231</v>
      </c>
      <c r="AU578" s="218" t="s">
        <v>89</v>
      </c>
      <c r="AV578" s="15" t="s">
        <v>134</v>
      </c>
      <c r="AW578" s="15" t="s">
        <v>35</v>
      </c>
      <c r="AX578" s="15" t="s">
        <v>87</v>
      </c>
      <c r="AY578" s="218" t="s">
        <v>135</v>
      </c>
    </row>
    <row r="579" s="2" customFormat="1" ht="24.15" customHeight="1">
      <c r="A579" s="38"/>
      <c r="B579" s="179"/>
      <c r="C579" s="180" t="s">
        <v>911</v>
      </c>
      <c r="D579" s="180" t="s">
        <v>138</v>
      </c>
      <c r="E579" s="181" t="s">
        <v>912</v>
      </c>
      <c r="F579" s="182" t="s">
        <v>913</v>
      </c>
      <c r="G579" s="183" t="s">
        <v>227</v>
      </c>
      <c r="H579" s="184">
        <v>100</v>
      </c>
      <c r="I579" s="185"/>
      <c r="J579" s="186">
        <f>ROUND(I579*H579,2)</f>
        <v>0</v>
      </c>
      <c r="K579" s="182" t="s">
        <v>228</v>
      </c>
      <c r="L579" s="39"/>
      <c r="M579" s="187" t="s">
        <v>1</v>
      </c>
      <c r="N579" s="188" t="s">
        <v>45</v>
      </c>
      <c r="O579" s="77"/>
      <c r="P579" s="189">
        <f>O579*H579</f>
        <v>0</v>
      </c>
      <c r="Q579" s="189">
        <v>0.00013999999999999999</v>
      </c>
      <c r="R579" s="189">
        <f>Q579*H579</f>
        <v>0.013999999999999999</v>
      </c>
      <c r="S579" s="189">
        <v>0</v>
      </c>
      <c r="T579" s="19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1" t="s">
        <v>288</v>
      </c>
      <c r="AT579" s="191" t="s">
        <v>138</v>
      </c>
      <c r="AU579" s="191" t="s">
        <v>89</v>
      </c>
      <c r="AY579" s="19" t="s">
        <v>135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9" t="s">
        <v>87</v>
      </c>
      <c r="BK579" s="192">
        <f>ROUND(I579*H579,2)</f>
        <v>0</v>
      </c>
      <c r="BL579" s="19" t="s">
        <v>288</v>
      </c>
      <c r="BM579" s="191" t="s">
        <v>914</v>
      </c>
    </row>
    <row r="580" s="2" customFormat="1">
      <c r="A580" s="38"/>
      <c r="B580" s="39"/>
      <c r="C580" s="38"/>
      <c r="D580" s="193" t="s">
        <v>143</v>
      </c>
      <c r="E580" s="38"/>
      <c r="F580" s="194" t="s">
        <v>915</v>
      </c>
      <c r="G580" s="38"/>
      <c r="H580" s="38"/>
      <c r="I580" s="195"/>
      <c r="J580" s="38"/>
      <c r="K580" s="38"/>
      <c r="L580" s="39"/>
      <c r="M580" s="196"/>
      <c r="N580" s="197"/>
      <c r="O580" s="77"/>
      <c r="P580" s="77"/>
      <c r="Q580" s="77"/>
      <c r="R580" s="77"/>
      <c r="S580" s="77"/>
      <c r="T580" s="7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9" t="s">
        <v>143</v>
      </c>
      <c r="AU580" s="19" t="s">
        <v>89</v>
      </c>
    </row>
    <row r="581" s="14" customFormat="1">
      <c r="A581" s="14"/>
      <c r="B581" s="209"/>
      <c r="C581" s="14"/>
      <c r="D581" s="193" t="s">
        <v>231</v>
      </c>
      <c r="E581" s="210" t="s">
        <v>1</v>
      </c>
      <c r="F581" s="211" t="s">
        <v>916</v>
      </c>
      <c r="G581" s="14"/>
      <c r="H581" s="212">
        <v>100</v>
      </c>
      <c r="I581" s="213"/>
      <c r="J581" s="14"/>
      <c r="K581" s="14"/>
      <c r="L581" s="209"/>
      <c r="M581" s="214"/>
      <c r="N581" s="215"/>
      <c r="O581" s="215"/>
      <c r="P581" s="215"/>
      <c r="Q581" s="215"/>
      <c r="R581" s="215"/>
      <c r="S581" s="215"/>
      <c r="T581" s="21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10" t="s">
        <v>231</v>
      </c>
      <c r="AU581" s="210" t="s">
        <v>89</v>
      </c>
      <c r="AV581" s="14" t="s">
        <v>89</v>
      </c>
      <c r="AW581" s="14" t="s">
        <v>35</v>
      </c>
      <c r="AX581" s="14" t="s">
        <v>80</v>
      </c>
      <c r="AY581" s="210" t="s">
        <v>135</v>
      </c>
    </row>
    <row r="582" s="15" customFormat="1">
      <c r="A582" s="15"/>
      <c r="B582" s="217"/>
      <c r="C582" s="15"/>
      <c r="D582" s="193" t="s">
        <v>231</v>
      </c>
      <c r="E582" s="218" t="s">
        <v>1</v>
      </c>
      <c r="F582" s="219" t="s">
        <v>234</v>
      </c>
      <c r="G582" s="15"/>
      <c r="H582" s="220">
        <v>100</v>
      </c>
      <c r="I582" s="221"/>
      <c r="J582" s="15"/>
      <c r="K582" s="15"/>
      <c r="L582" s="217"/>
      <c r="M582" s="222"/>
      <c r="N582" s="223"/>
      <c r="O582" s="223"/>
      <c r="P582" s="223"/>
      <c r="Q582" s="223"/>
      <c r="R582" s="223"/>
      <c r="S582" s="223"/>
      <c r="T582" s="22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18" t="s">
        <v>231</v>
      </c>
      <c r="AU582" s="218" t="s">
        <v>89</v>
      </c>
      <c r="AV582" s="15" t="s">
        <v>134</v>
      </c>
      <c r="AW582" s="15" t="s">
        <v>35</v>
      </c>
      <c r="AX582" s="15" t="s">
        <v>87</v>
      </c>
      <c r="AY582" s="218" t="s">
        <v>135</v>
      </c>
    </row>
    <row r="583" s="2" customFormat="1" ht="24.15" customHeight="1">
      <c r="A583" s="38"/>
      <c r="B583" s="179"/>
      <c r="C583" s="180" t="s">
        <v>917</v>
      </c>
      <c r="D583" s="180" t="s">
        <v>138</v>
      </c>
      <c r="E583" s="181" t="s">
        <v>918</v>
      </c>
      <c r="F583" s="182" t="s">
        <v>919</v>
      </c>
      <c r="G583" s="183" t="s">
        <v>227</v>
      </c>
      <c r="H583" s="184">
        <v>50</v>
      </c>
      <c r="I583" s="185"/>
      <c r="J583" s="186">
        <f>ROUND(I583*H583,2)</f>
        <v>0</v>
      </c>
      <c r="K583" s="182" t="s">
        <v>228</v>
      </c>
      <c r="L583" s="39"/>
      <c r="M583" s="187" t="s">
        <v>1</v>
      </c>
      <c r="N583" s="188" t="s">
        <v>45</v>
      </c>
      <c r="O583" s="77"/>
      <c r="P583" s="189">
        <f>O583*H583</f>
        <v>0</v>
      </c>
      <c r="Q583" s="189">
        <v>0.00012</v>
      </c>
      <c r="R583" s="189">
        <f>Q583*H583</f>
        <v>0.0060000000000000001</v>
      </c>
      <c r="S583" s="189">
        <v>0</v>
      </c>
      <c r="T583" s="190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191" t="s">
        <v>288</v>
      </c>
      <c r="AT583" s="191" t="s">
        <v>138</v>
      </c>
      <c r="AU583" s="191" t="s">
        <v>89</v>
      </c>
      <c r="AY583" s="19" t="s">
        <v>135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9" t="s">
        <v>87</v>
      </c>
      <c r="BK583" s="192">
        <f>ROUND(I583*H583,2)</f>
        <v>0</v>
      </c>
      <c r="BL583" s="19" t="s">
        <v>288</v>
      </c>
      <c r="BM583" s="191" t="s">
        <v>920</v>
      </c>
    </row>
    <row r="584" s="2" customFormat="1">
      <c r="A584" s="38"/>
      <c r="B584" s="39"/>
      <c r="C584" s="38"/>
      <c r="D584" s="193" t="s">
        <v>143</v>
      </c>
      <c r="E584" s="38"/>
      <c r="F584" s="194" t="s">
        <v>921</v>
      </c>
      <c r="G584" s="38"/>
      <c r="H584" s="38"/>
      <c r="I584" s="195"/>
      <c r="J584" s="38"/>
      <c r="K584" s="38"/>
      <c r="L584" s="39"/>
      <c r="M584" s="198"/>
      <c r="N584" s="199"/>
      <c r="O584" s="200"/>
      <c r="P584" s="200"/>
      <c r="Q584" s="200"/>
      <c r="R584" s="200"/>
      <c r="S584" s="200"/>
      <c r="T584" s="201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9" t="s">
        <v>143</v>
      </c>
      <c r="AU584" s="19" t="s">
        <v>89</v>
      </c>
    </row>
    <row r="585" s="2" customFormat="1" ht="6.96" customHeight="1">
      <c r="A585" s="38"/>
      <c r="B585" s="60"/>
      <c r="C585" s="61"/>
      <c r="D585" s="61"/>
      <c r="E585" s="61"/>
      <c r="F585" s="61"/>
      <c r="G585" s="61"/>
      <c r="H585" s="61"/>
      <c r="I585" s="61"/>
      <c r="J585" s="61"/>
      <c r="K585" s="61"/>
      <c r="L585" s="39"/>
      <c r="M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</row>
  </sheetData>
  <autoFilter ref="C136:K5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107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Skladová hala posypového materiálu v areálu KSÚSV v Pelhřimově</v>
      </c>
      <c r="F7" s="32"/>
      <c r="G7" s="32"/>
      <c r="H7" s="32"/>
      <c r="L7" s="22"/>
    </row>
    <row r="8" s="1" customFormat="1" ht="12" customHeight="1">
      <c r="B8" s="22"/>
      <c r="D8" s="32" t="s">
        <v>108</v>
      </c>
      <c r="L8" s="22"/>
    </row>
    <row r="9" s="2" customFormat="1" ht="16.5" customHeight="1">
      <c r="A9" s="38"/>
      <c r="B9" s="39"/>
      <c r="C9" s="38"/>
      <c r="D9" s="38"/>
      <c r="E9" s="129" t="s">
        <v>922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922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106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2. 10. 2023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0"/>
      <c r="B29" s="131"/>
      <c r="C29" s="130"/>
      <c r="D29" s="130"/>
      <c r="E29" s="36" t="s">
        <v>923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ROUND((SUM(BE127:BE341)),  2)</f>
        <v>0</v>
      </c>
      <c r="G35" s="38"/>
      <c r="H35" s="38"/>
      <c r="I35" s="136">
        <v>0.20999999999999999</v>
      </c>
      <c r="J35" s="135">
        <f>ROUND(((SUM(BE127:BE341))*I35),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ROUND((SUM(BF127:BF341)),  2)</f>
        <v>0</v>
      </c>
      <c r="G36" s="38"/>
      <c r="H36" s="38"/>
      <c r="I36" s="136">
        <v>0.14999999999999999</v>
      </c>
      <c r="J36" s="135">
        <f>ROUND(((SUM(BF127:BF341))*I36),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ROUND((SUM(BG127:BG341)),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ROUND((SUM(BH127:BH341)),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ROUND((SUM(BI127:BI341)),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Skladová hala posypového materiálu v areálu KSÚSV v Pelhřimově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108</v>
      </c>
      <c r="L86" s="22"/>
    </row>
    <row r="87" s="2" customFormat="1" ht="16.5" customHeight="1">
      <c r="A87" s="38"/>
      <c r="B87" s="39"/>
      <c r="C87" s="38"/>
      <c r="D87" s="38"/>
      <c r="E87" s="129" t="s">
        <v>922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IO-01 - Terénní úpravy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areál KSUS - p.p.č. 2413/6</v>
      </c>
      <c r="G91" s="38"/>
      <c r="H91" s="38"/>
      <c r="I91" s="32" t="s">
        <v>22</v>
      </c>
      <c r="J91" s="69" t="str">
        <f>IF(J14="","",J14)</f>
        <v>2. 10. 2023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KSUS Vysočiny, p.o.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201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202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205</v>
      </c>
      <c r="E101" s="154"/>
      <c r="F101" s="154"/>
      <c r="G101" s="154"/>
      <c r="H101" s="154"/>
      <c r="I101" s="154"/>
      <c r="J101" s="155">
        <f>J175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206</v>
      </c>
      <c r="E102" s="154"/>
      <c r="F102" s="154"/>
      <c r="G102" s="154"/>
      <c r="H102" s="154"/>
      <c r="I102" s="154"/>
      <c r="J102" s="155">
        <f>J182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209</v>
      </c>
      <c r="E103" s="154"/>
      <c r="F103" s="154"/>
      <c r="G103" s="154"/>
      <c r="H103" s="154"/>
      <c r="I103" s="154"/>
      <c r="J103" s="155">
        <f>J292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210</v>
      </c>
      <c r="E104" s="154"/>
      <c r="F104" s="154"/>
      <c r="G104" s="154"/>
      <c r="H104" s="154"/>
      <c r="I104" s="154"/>
      <c r="J104" s="155">
        <f>J328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211</v>
      </c>
      <c r="E105" s="154"/>
      <c r="F105" s="154"/>
      <c r="G105" s="154"/>
      <c r="H105" s="154"/>
      <c r="I105" s="154"/>
      <c r="J105" s="155">
        <f>J339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9" t="str">
        <f>E7</f>
        <v>Skladová hala posypového materiálu v areálu KSÚSV v Pelhřimově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108</v>
      </c>
      <c r="L116" s="22"/>
    </row>
    <row r="117" s="2" customFormat="1" ht="16.5" customHeight="1">
      <c r="A117" s="38"/>
      <c r="B117" s="39"/>
      <c r="C117" s="38"/>
      <c r="D117" s="38"/>
      <c r="E117" s="129" t="s">
        <v>922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110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IO-01 - Terénní úpravy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Pelhřimov, areál KSUS - p.p.č. 2413/6</v>
      </c>
      <c r="G121" s="38"/>
      <c r="H121" s="38"/>
      <c r="I121" s="32" t="s">
        <v>22</v>
      </c>
      <c r="J121" s="69" t="str">
        <f>IF(J14="","",J14)</f>
        <v>2. 10. 2023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E17</f>
        <v>KSUS Vysočiny, p.o.</v>
      </c>
      <c r="G123" s="38"/>
      <c r="H123" s="38"/>
      <c r="I123" s="32" t="s">
        <v>31</v>
      </c>
      <c r="J123" s="36" t="str">
        <f>E23</f>
        <v>PROJEKT CENTRUM NOVA s.r.o.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38"/>
      <c r="E124" s="38"/>
      <c r="F124" s="27" t="str">
        <f>IF(E20="","",E20)</f>
        <v>Vyplň údaj</v>
      </c>
      <c r="G124" s="38"/>
      <c r="H124" s="38"/>
      <c r="I124" s="32" t="s">
        <v>36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120</v>
      </c>
      <c r="D126" s="159" t="s">
        <v>65</v>
      </c>
      <c r="E126" s="159" t="s">
        <v>61</v>
      </c>
      <c r="F126" s="159" t="s">
        <v>62</v>
      </c>
      <c r="G126" s="159" t="s">
        <v>121</v>
      </c>
      <c r="H126" s="159" t="s">
        <v>122</v>
      </c>
      <c r="I126" s="159" t="s">
        <v>123</v>
      </c>
      <c r="J126" s="159" t="s">
        <v>114</v>
      </c>
      <c r="K126" s="160" t="s">
        <v>124</v>
      </c>
      <c r="L126" s="161"/>
      <c r="M126" s="86" t="s">
        <v>1</v>
      </c>
      <c r="N126" s="87" t="s">
        <v>44</v>
      </c>
      <c r="O126" s="87" t="s">
        <v>125</v>
      </c>
      <c r="P126" s="87" t="s">
        <v>126</v>
      </c>
      <c r="Q126" s="87" t="s">
        <v>127</v>
      </c>
      <c r="R126" s="87" t="s">
        <v>128</v>
      </c>
      <c r="S126" s="87" t="s">
        <v>129</v>
      </c>
      <c r="T126" s="88" t="s">
        <v>130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131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1038.6993601999998</v>
      </c>
      <c r="S127" s="90"/>
      <c r="T127" s="164">
        <f>T128</f>
        <v>17.920000000000002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79</v>
      </c>
      <c r="AU127" s="19" t="s">
        <v>116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79</v>
      </c>
      <c r="E128" s="168" t="s">
        <v>218</v>
      </c>
      <c r="F128" s="168" t="s">
        <v>219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P129+P175+P182+P292+P328+P339</f>
        <v>0</v>
      </c>
      <c r="Q128" s="172"/>
      <c r="R128" s="173">
        <f>R129+R175+R182+R292+R328+R339</f>
        <v>1038.6993601999998</v>
      </c>
      <c r="S128" s="172"/>
      <c r="T128" s="174">
        <f>T129+T175+T182+T292+T328+T339</f>
        <v>17.920000000000002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87</v>
      </c>
      <c r="AT128" s="175" t="s">
        <v>79</v>
      </c>
      <c r="AU128" s="175" t="s">
        <v>80</v>
      </c>
      <c r="AY128" s="167" t="s">
        <v>135</v>
      </c>
      <c r="BK128" s="176">
        <f>BK129+BK175+BK182+BK292+BK328+BK339</f>
        <v>0</v>
      </c>
    </row>
    <row r="129" s="12" customFormat="1" ht="22.8" customHeight="1">
      <c r="A129" s="12"/>
      <c r="B129" s="166"/>
      <c r="C129" s="12"/>
      <c r="D129" s="167" t="s">
        <v>79</v>
      </c>
      <c r="E129" s="177" t="s">
        <v>87</v>
      </c>
      <c r="F129" s="177" t="s">
        <v>220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SUM(P130:P174)</f>
        <v>0</v>
      </c>
      <c r="Q129" s="172"/>
      <c r="R129" s="173">
        <f>SUM(R130:R174)</f>
        <v>0</v>
      </c>
      <c r="S129" s="172"/>
      <c r="T129" s="174">
        <f>SUM(T130:T174)</f>
        <v>17.920000000000002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87</v>
      </c>
      <c r="AT129" s="175" t="s">
        <v>79</v>
      </c>
      <c r="AU129" s="175" t="s">
        <v>87</v>
      </c>
      <c r="AY129" s="167" t="s">
        <v>135</v>
      </c>
      <c r="BK129" s="176">
        <f>SUM(BK130:BK174)</f>
        <v>0</v>
      </c>
    </row>
    <row r="130" s="2" customFormat="1" ht="24.15" customHeight="1">
      <c r="A130" s="38"/>
      <c r="B130" s="179"/>
      <c r="C130" s="180" t="s">
        <v>87</v>
      </c>
      <c r="D130" s="180" t="s">
        <v>138</v>
      </c>
      <c r="E130" s="181" t="s">
        <v>924</v>
      </c>
      <c r="F130" s="182" t="s">
        <v>925</v>
      </c>
      <c r="G130" s="183" t="s">
        <v>227</v>
      </c>
      <c r="H130" s="184">
        <v>20</v>
      </c>
      <c r="I130" s="185"/>
      <c r="J130" s="186">
        <f>ROUND(I130*H130,2)</f>
        <v>0</v>
      </c>
      <c r="K130" s="182" t="s">
        <v>228</v>
      </c>
      <c r="L130" s="39"/>
      <c r="M130" s="187" t="s">
        <v>1</v>
      </c>
      <c r="N130" s="188" t="s">
        <v>45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0.57999999999999996</v>
      </c>
      <c r="T130" s="190">
        <f>S130*H130</f>
        <v>11.6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134</v>
      </c>
      <c r="AT130" s="191" t="s">
        <v>138</v>
      </c>
      <c r="AU130" s="191" t="s">
        <v>89</v>
      </c>
      <c r="AY130" s="19" t="s">
        <v>135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87</v>
      </c>
      <c r="BK130" s="192">
        <f>ROUND(I130*H130,2)</f>
        <v>0</v>
      </c>
      <c r="BL130" s="19" t="s">
        <v>134</v>
      </c>
      <c r="BM130" s="191" t="s">
        <v>926</v>
      </c>
    </row>
    <row r="131" s="2" customFormat="1">
      <c r="A131" s="38"/>
      <c r="B131" s="39"/>
      <c r="C131" s="38"/>
      <c r="D131" s="193" t="s">
        <v>143</v>
      </c>
      <c r="E131" s="38"/>
      <c r="F131" s="194" t="s">
        <v>927</v>
      </c>
      <c r="G131" s="38"/>
      <c r="H131" s="38"/>
      <c r="I131" s="195"/>
      <c r="J131" s="38"/>
      <c r="K131" s="38"/>
      <c r="L131" s="39"/>
      <c r="M131" s="196"/>
      <c r="N131" s="197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143</v>
      </c>
      <c r="AU131" s="19" t="s">
        <v>89</v>
      </c>
    </row>
    <row r="132" s="2" customFormat="1" ht="21.75" customHeight="1">
      <c r="A132" s="38"/>
      <c r="B132" s="179"/>
      <c r="C132" s="180" t="s">
        <v>89</v>
      </c>
      <c r="D132" s="180" t="s">
        <v>138</v>
      </c>
      <c r="E132" s="181" t="s">
        <v>928</v>
      </c>
      <c r="F132" s="182" t="s">
        <v>929</v>
      </c>
      <c r="G132" s="183" t="s">
        <v>227</v>
      </c>
      <c r="H132" s="184">
        <v>20</v>
      </c>
      <c r="I132" s="185"/>
      <c r="J132" s="186">
        <f>ROUND(I132*H132,2)</f>
        <v>0</v>
      </c>
      <c r="K132" s="182" t="s">
        <v>228</v>
      </c>
      <c r="L132" s="39"/>
      <c r="M132" s="187" t="s">
        <v>1</v>
      </c>
      <c r="N132" s="188" t="s">
        <v>45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0.316</v>
      </c>
      <c r="T132" s="190">
        <f>S132*H132</f>
        <v>6.3200000000000003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134</v>
      </c>
      <c r="AT132" s="191" t="s">
        <v>138</v>
      </c>
      <c r="AU132" s="191" t="s">
        <v>89</v>
      </c>
      <c r="AY132" s="19" t="s">
        <v>135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87</v>
      </c>
      <c r="BK132" s="192">
        <f>ROUND(I132*H132,2)</f>
        <v>0</v>
      </c>
      <c r="BL132" s="19" t="s">
        <v>134</v>
      </c>
      <c r="BM132" s="191" t="s">
        <v>930</v>
      </c>
    </row>
    <row r="133" s="2" customFormat="1">
      <c r="A133" s="38"/>
      <c r="B133" s="39"/>
      <c r="C133" s="38"/>
      <c r="D133" s="193" t="s">
        <v>143</v>
      </c>
      <c r="E133" s="38"/>
      <c r="F133" s="194" t="s">
        <v>931</v>
      </c>
      <c r="G133" s="38"/>
      <c r="H133" s="38"/>
      <c r="I133" s="195"/>
      <c r="J133" s="38"/>
      <c r="K133" s="38"/>
      <c r="L133" s="39"/>
      <c r="M133" s="196"/>
      <c r="N133" s="197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143</v>
      </c>
      <c r="AU133" s="19" t="s">
        <v>89</v>
      </c>
    </row>
    <row r="134" s="13" customFormat="1">
      <c r="A134" s="13"/>
      <c r="B134" s="202"/>
      <c r="C134" s="13"/>
      <c r="D134" s="193" t="s">
        <v>231</v>
      </c>
      <c r="E134" s="203" t="s">
        <v>1</v>
      </c>
      <c r="F134" s="204" t="s">
        <v>594</v>
      </c>
      <c r="G134" s="13"/>
      <c r="H134" s="203" t="s">
        <v>1</v>
      </c>
      <c r="I134" s="205"/>
      <c r="J134" s="13"/>
      <c r="K134" s="13"/>
      <c r="L134" s="202"/>
      <c r="M134" s="206"/>
      <c r="N134" s="207"/>
      <c r="O134" s="207"/>
      <c r="P134" s="207"/>
      <c r="Q134" s="207"/>
      <c r="R134" s="207"/>
      <c r="S134" s="207"/>
      <c r="T134" s="20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3" t="s">
        <v>231</v>
      </c>
      <c r="AU134" s="203" t="s">
        <v>89</v>
      </c>
      <c r="AV134" s="13" t="s">
        <v>87</v>
      </c>
      <c r="AW134" s="13" t="s">
        <v>35</v>
      </c>
      <c r="AX134" s="13" t="s">
        <v>80</v>
      </c>
      <c r="AY134" s="203" t="s">
        <v>135</v>
      </c>
    </row>
    <row r="135" s="14" customFormat="1">
      <c r="A135" s="14"/>
      <c r="B135" s="209"/>
      <c r="C135" s="14"/>
      <c r="D135" s="193" t="s">
        <v>231</v>
      </c>
      <c r="E135" s="210" t="s">
        <v>1</v>
      </c>
      <c r="F135" s="211" t="s">
        <v>932</v>
      </c>
      <c r="G135" s="14"/>
      <c r="H135" s="212">
        <v>20</v>
      </c>
      <c r="I135" s="213"/>
      <c r="J135" s="14"/>
      <c r="K135" s="14"/>
      <c r="L135" s="209"/>
      <c r="M135" s="214"/>
      <c r="N135" s="215"/>
      <c r="O135" s="215"/>
      <c r="P135" s="215"/>
      <c r="Q135" s="215"/>
      <c r="R135" s="215"/>
      <c r="S135" s="215"/>
      <c r="T135" s="21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10" t="s">
        <v>231</v>
      </c>
      <c r="AU135" s="210" t="s">
        <v>89</v>
      </c>
      <c r="AV135" s="14" t="s">
        <v>89</v>
      </c>
      <c r="AW135" s="14" t="s">
        <v>35</v>
      </c>
      <c r="AX135" s="14" t="s">
        <v>80</v>
      </c>
      <c r="AY135" s="210" t="s">
        <v>135</v>
      </c>
    </row>
    <row r="136" s="15" customFormat="1">
      <c r="A136" s="15"/>
      <c r="B136" s="217"/>
      <c r="C136" s="15"/>
      <c r="D136" s="193" t="s">
        <v>231</v>
      </c>
      <c r="E136" s="218" t="s">
        <v>1</v>
      </c>
      <c r="F136" s="219" t="s">
        <v>234</v>
      </c>
      <c r="G136" s="15"/>
      <c r="H136" s="220">
        <v>20</v>
      </c>
      <c r="I136" s="221"/>
      <c r="J136" s="15"/>
      <c r="K136" s="15"/>
      <c r="L136" s="217"/>
      <c r="M136" s="222"/>
      <c r="N136" s="223"/>
      <c r="O136" s="223"/>
      <c r="P136" s="223"/>
      <c r="Q136" s="223"/>
      <c r="R136" s="223"/>
      <c r="S136" s="223"/>
      <c r="T136" s="22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8" t="s">
        <v>231</v>
      </c>
      <c r="AU136" s="218" t="s">
        <v>89</v>
      </c>
      <c r="AV136" s="15" t="s">
        <v>134</v>
      </c>
      <c r="AW136" s="15" t="s">
        <v>35</v>
      </c>
      <c r="AX136" s="15" t="s">
        <v>87</v>
      </c>
      <c r="AY136" s="218" t="s">
        <v>135</v>
      </c>
    </row>
    <row r="137" s="2" customFormat="1" ht="33" customHeight="1">
      <c r="A137" s="38"/>
      <c r="B137" s="179"/>
      <c r="C137" s="180" t="s">
        <v>149</v>
      </c>
      <c r="D137" s="180" t="s">
        <v>138</v>
      </c>
      <c r="E137" s="181" t="s">
        <v>933</v>
      </c>
      <c r="F137" s="182" t="s">
        <v>934</v>
      </c>
      <c r="G137" s="183" t="s">
        <v>243</v>
      </c>
      <c r="H137" s="184">
        <v>2.4500000000000002</v>
      </c>
      <c r="I137" s="185"/>
      <c r="J137" s="186">
        <f>ROUND(I137*H137,2)</f>
        <v>0</v>
      </c>
      <c r="K137" s="182" t="s">
        <v>228</v>
      </c>
      <c r="L137" s="39"/>
      <c r="M137" s="187" t="s">
        <v>1</v>
      </c>
      <c r="N137" s="188" t="s">
        <v>45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134</v>
      </c>
      <c r="AT137" s="191" t="s">
        <v>138</v>
      </c>
      <c r="AU137" s="191" t="s">
        <v>89</v>
      </c>
      <c r="AY137" s="19" t="s">
        <v>135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87</v>
      </c>
      <c r="BK137" s="192">
        <f>ROUND(I137*H137,2)</f>
        <v>0</v>
      </c>
      <c r="BL137" s="19" t="s">
        <v>134</v>
      </c>
      <c r="BM137" s="191" t="s">
        <v>935</v>
      </c>
    </row>
    <row r="138" s="2" customFormat="1">
      <c r="A138" s="38"/>
      <c r="B138" s="39"/>
      <c r="C138" s="38"/>
      <c r="D138" s="193" t="s">
        <v>143</v>
      </c>
      <c r="E138" s="38"/>
      <c r="F138" s="194" t="s">
        <v>936</v>
      </c>
      <c r="G138" s="38"/>
      <c r="H138" s="38"/>
      <c r="I138" s="195"/>
      <c r="J138" s="38"/>
      <c r="K138" s="38"/>
      <c r="L138" s="39"/>
      <c r="M138" s="196"/>
      <c r="N138" s="197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143</v>
      </c>
      <c r="AU138" s="19" t="s">
        <v>89</v>
      </c>
    </row>
    <row r="139" s="13" customFormat="1">
      <c r="A139" s="13"/>
      <c r="B139" s="202"/>
      <c r="C139" s="13"/>
      <c r="D139" s="193" t="s">
        <v>231</v>
      </c>
      <c r="E139" s="203" t="s">
        <v>1</v>
      </c>
      <c r="F139" s="204" t="s">
        <v>937</v>
      </c>
      <c r="G139" s="13"/>
      <c r="H139" s="203" t="s">
        <v>1</v>
      </c>
      <c r="I139" s="205"/>
      <c r="J139" s="13"/>
      <c r="K139" s="13"/>
      <c r="L139" s="202"/>
      <c r="M139" s="206"/>
      <c r="N139" s="207"/>
      <c r="O139" s="207"/>
      <c r="P139" s="207"/>
      <c r="Q139" s="207"/>
      <c r="R139" s="207"/>
      <c r="S139" s="207"/>
      <c r="T139" s="20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3" t="s">
        <v>231</v>
      </c>
      <c r="AU139" s="203" t="s">
        <v>89</v>
      </c>
      <c r="AV139" s="13" t="s">
        <v>87</v>
      </c>
      <c r="AW139" s="13" t="s">
        <v>35</v>
      </c>
      <c r="AX139" s="13" t="s">
        <v>80</v>
      </c>
      <c r="AY139" s="203" t="s">
        <v>135</v>
      </c>
    </row>
    <row r="140" s="14" customFormat="1">
      <c r="A140" s="14"/>
      <c r="B140" s="209"/>
      <c r="C140" s="14"/>
      <c r="D140" s="193" t="s">
        <v>231</v>
      </c>
      <c r="E140" s="210" t="s">
        <v>1</v>
      </c>
      <c r="F140" s="211" t="s">
        <v>938</v>
      </c>
      <c r="G140" s="14"/>
      <c r="H140" s="212">
        <v>2.4500000000000002</v>
      </c>
      <c r="I140" s="213"/>
      <c r="J140" s="14"/>
      <c r="K140" s="14"/>
      <c r="L140" s="209"/>
      <c r="M140" s="214"/>
      <c r="N140" s="215"/>
      <c r="O140" s="215"/>
      <c r="P140" s="215"/>
      <c r="Q140" s="215"/>
      <c r="R140" s="215"/>
      <c r="S140" s="215"/>
      <c r="T140" s="21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0" t="s">
        <v>231</v>
      </c>
      <c r="AU140" s="210" t="s">
        <v>89</v>
      </c>
      <c r="AV140" s="14" t="s">
        <v>89</v>
      </c>
      <c r="AW140" s="14" t="s">
        <v>35</v>
      </c>
      <c r="AX140" s="14" t="s">
        <v>80</v>
      </c>
      <c r="AY140" s="210" t="s">
        <v>135</v>
      </c>
    </row>
    <row r="141" s="15" customFormat="1">
      <c r="A141" s="15"/>
      <c r="B141" s="217"/>
      <c r="C141" s="15"/>
      <c r="D141" s="193" t="s">
        <v>231</v>
      </c>
      <c r="E141" s="218" t="s">
        <v>1</v>
      </c>
      <c r="F141" s="219" t="s">
        <v>234</v>
      </c>
      <c r="G141" s="15"/>
      <c r="H141" s="220">
        <v>2.4500000000000002</v>
      </c>
      <c r="I141" s="221"/>
      <c r="J141" s="15"/>
      <c r="K141" s="15"/>
      <c r="L141" s="217"/>
      <c r="M141" s="222"/>
      <c r="N141" s="223"/>
      <c r="O141" s="223"/>
      <c r="P141" s="223"/>
      <c r="Q141" s="223"/>
      <c r="R141" s="223"/>
      <c r="S141" s="223"/>
      <c r="T141" s="22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8" t="s">
        <v>231</v>
      </c>
      <c r="AU141" s="218" t="s">
        <v>89</v>
      </c>
      <c r="AV141" s="15" t="s">
        <v>134</v>
      </c>
      <c r="AW141" s="15" t="s">
        <v>35</v>
      </c>
      <c r="AX141" s="15" t="s">
        <v>87</v>
      </c>
      <c r="AY141" s="218" t="s">
        <v>135</v>
      </c>
    </row>
    <row r="142" s="2" customFormat="1" ht="33" customHeight="1">
      <c r="A142" s="38"/>
      <c r="B142" s="179"/>
      <c r="C142" s="180" t="s">
        <v>134</v>
      </c>
      <c r="D142" s="180" t="s">
        <v>138</v>
      </c>
      <c r="E142" s="181" t="s">
        <v>939</v>
      </c>
      <c r="F142" s="182" t="s">
        <v>940</v>
      </c>
      <c r="G142" s="183" t="s">
        <v>243</v>
      </c>
      <c r="H142" s="184">
        <v>22</v>
      </c>
      <c r="I142" s="185"/>
      <c r="J142" s="186">
        <f>ROUND(I142*H142,2)</f>
        <v>0</v>
      </c>
      <c r="K142" s="182" t="s">
        <v>228</v>
      </c>
      <c r="L142" s="39"/>
      <c r="M142" s="187" t="s">
        <v>1</v>
      </c>
      <c r="N142" s="188" t="s">
        <v>45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134</v>
      </c>
      <c r="AT142" s="191" t="s">
        <v>138</v>
      </c>
      <c r="AU142" s="191" t="s">
        <v>89</v>
      </c>
      <c r="AY142" s="19" t="s">
        <v>135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87</v>
      </c>
      <c r="BK142" s="192">
        <f>ROUND(I142*H142,2)</f>
        <v>0</v>
      </c>
      <c r="BL142" s="19" t="s">
        <v>134</v>
      </c>
      <c r="BM142" s="191" t="s">
        <v>941</v>
      </c>
    </row>
    <row r="143" s="2" customFormat="1">
      <c r="A143" s="38"/>
      <c r="B143" s="39"/>
      <c r="C143" s="38"/>
      <c r="D143" s="193" t="s">
        <v>143</v>
      </c>
      <c r="E143" s="38"/>
      <c r="F143" s="194" t="s">
        <v>942</v>
      </c>
      <c r="G143" s="38"/>
      <c r="H143" s="38"/>
      <c r="I143" s="195"/>
      <c r="J143" s="38"/>
      <c r="K143" s="38"/>
      <c r="L143" s="39"/>
      <c r="M143" s="196"/>
      <c r="N143" s="197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143</v>
      </c>
      <c r="AU143" s="19" t="s">
        <v>89</v>
      </c>
    </row>
    <row r="144" s="13" customFormat="1">
      <c r="A144" s="13"/>
      <c r="B144" s="202"/>
      <c r="C144" s="13"/>
      <c r="D144" s="193" t="s">
        <v>231</v>
      </c>
      <c r="E144" s="203" t="s">
        <v>1</v>
      </c>
      <c r="F144" s="204" t="s">
        <v>594</v>
      </c>
      <c r="G144" s="13"/>
      <c r="H144" s="203" t="s">
        <v>1</v>
      </c>
      <c r="I144" s="205"/>
      <c r="J144" s="13"/>
      <c r="K144" s="13"/>
      <c r="L144" s="202"/>
      <c r="M144" s="206"/>
      <c r="N144" s="207"/>
      <c r="O144" s="207"/>
      <c r="P144" s="207"/>
      <c r="Q144" s="207"/>
      <c r="R144" s="207"/>
      <c r="S144" s="207"/>
      <c r="T144" s="20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3" t="s">
        <v>231</v>
      </c>
      <c r="AU144" s="203" t="s">
        <v>89</v>
      </c>
      <c r="AV144" s="13" t="s">
        <v>87</v>
      </c>
      <c r="AW144" s="13" t="s">
        <v>35</v>
      </c>
      <c r="AX144" s="13" t="s">
        <v>80</v>
      </c>
      <c r="AY144" s="203" t="s">
        <v>135</v>
      </c>
    </row>
    <row r="145" s="14" customFormat="1">
      <c r="A145" s="14"/>
      <c r="B145" s="209"/>
      <c r="C145" s="14"/>
      <c r="D145" s="193" t="s">
        <v>231</v>
      </c>
      <c r="E145" s="210" t="s">
        <v>1</v>
      </c>
      <c r="F145" s="211" t="s">
        <v>943</v>
      </c>
      <c r="G145" s="14"/>
      <c r="H145" s="212">
        <v>22</v>
      </c>
      <c r="I145" s="213"/>
      <c r="J145" s="14"/>
      <c r="K145" s="14"/>
      <c r="L145" s="209"/>
      <c r="M145" s="214"/>
      <c r="N145" s="215"/>
      <c r="O145" s="215"/>
      <c r="P145" s="215"/>
      <c r="Q145" s="215"/>
      <c r="R145" s="215"/>
      <c r="S145" s="215"/>
      <c r="T145" s="21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0" t="s">
        <v>231</v>
      </c>
      <c r="AU145" s="210" t="s">
        <v>89</v>
      </c>
      <c r="AV145" s="14" t="s">
        <v>89</v>
      </c>
      <c r="AW145" s="14" t="s">
        <v>35</v>
      </c>
      <c r="AX145" s="14" t="s">
        <v>80</v>
      </c>
      <c r="AY145" s="210" t="s">
        <v>135</v>
      </c>
    </row>
    <row r="146" s="15" customFormat="1">
      <c r="A146" s="15"/>
      <c r="B146" s="217"/>
      <c r="C146" s="15"/>
      <c r="D146" s="193" t="s">
        <v>231</v>
      </c>
      <c r="E146" s="218" t="s">
        <v>1</v>
      </c>
      <c r="F146" s="219" t="s">
        <v>234</v>
      </c>
      <c r="G146" s="15"/>
      <c r="H146" s="220">
        <v>22</v>
      </c>
      <c r="I146" s="221"/>
      <c r="J146" s="15"/>
      <c r="K146" s="15"/>
      <c r="L146" s="217"/>
      <c r="M146" s="222"/>
      <c r="N146" s="223"/>
      <c r="O146" s="223"/>
      <c r="P146" s="223"/>
      <c r="Q146" s="223"/>
      <c r="R146" s="223"/>
      <c r="S146" s="223"/>
      <c r="T146" s="22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8" t="s">
        <v>231</v>
      </c>
      <c r="AU146" s="218" t="s">
        <v>89</v>
      </c>
      <c r="AV146" s="15" t="s">
        <v>134</v>
      </c>
      <c r="AW146" s="15" t="s">
        <v>35</v>
      </c>
      <c r="AX146" s="15" t="s">
        <v>87</v>
      </c>
      <c r="AY146" s="218" t="s">
        <v>135</v>
      </c>
    </row>
    <row r="147" s="2" customFormat="1" ht="37.8" customHeight="1">
      <c r="A147" s="38"/>
      <c r="B147" s="179"/>
      <c r="C147" s="180" t="s">
        <v>506</v>
      </c>
      <c r="D147" s="225" t="s">
        <v>138</v>
      </c>
      <c r="E147" s="181" t="s">
        <v>278</v>
      </c>
      <c r="F147" s="182" t="s">
        <v>279</v>
      </c>
      <c r="G147" s="183" t="s">
        <v>243</v>
      </c>
      <c r="H147" s="184">
        <v>2.4500000000000002</v>
      </c>
      <c r="I147" s="185"/>
      <c r="J147" s="186">
        <f>ROUND(I147*H147,2)</f>
        <v>0</v>
      </c>
      <c r="K147" s="182" t="s">
        <v>228</v>
      </c>
      <c r="L147" s="39"/>
      <c r="M147" s="187" t="s">
        <v>1</v>
      </c>
      <c r="N147" s="188" t="s">
        <v>45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134</v>
      </c>
      <c r="AT147" s="191" t="s">
        <v>138</v>
      </c>
      <c r="AU147" s="191" t="s">
        <v>89</v>
      </c>
      <c r="AY147" s="19" t="s">
        <v>135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87</v>
      </c>
      <c r="BK147" s="192">
        <f>ROUND(I147*H147,2)</f>
        <v>0</v>
      </c>
      <c r="BL147" s="19" t="s">
        <v>134</v>
      </c>
      <c r="BM147" s="191" t="s">
        <v>944</v>
      </c>
    </row>
    <row r="148" s="2" customFormat="1">
      <c r="A148" s="38"/>
      <c r="B148" s="39"/>
      <c r="C148" s="38"/>
      <c r="D148" s="193" t="s">
        <v>143</v>
      </c>
      <c r="E148" s="38"/>
      <c r="F148" s="194" t="s">
        <v>281</v>
      </c>
      <c r="G148" s="38"/>
      <c r="H148" s="38"/>
      <c r="I148" s="195"/>
      <c r="J148" s="38"/>
      <c r="K148" s="38"/>
      <c r="L148" s="39"/>
      <c r="M148" s="196"/>
      <c r="N148" s="197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143</v>
      </c>
      <c r="AU148" s="19" t="s">
        <v>89</v>
      </c>
    </row>
    <row r="149" s="14" customFormat="1">
      <c r="A149" s="14"/>
      <c r="B149" s="209"/>
      <c r="C149" s="14"/>
      <c r="D149" s="193" t="s">
        <v>231</v>
      </c>
      <c r="E149" s="210" t="s">
        <v>1</v>
      </c>
      <c r="F149" s="211" t="s">
        <v>945</v>
      </c>
      <c r="G149" s="14"/>
      <c r="H149" s="212">
        <v>2.4500000000000002</v>
      </c>
      <c r="I149" s="213"/>
      <c r="J149" s="14"/>
      <c r="K149" s="14"/>
      <c r="L149" s="209"/>
      <c r="M149" s="214"/>
      <c r="N149" s="215"/>
      <c r="O149" s="215"/>
      <c r="P149" s="215"/>
      <c r="Q149" s="215"/>
      <c r="R149" s="215"/>
      <c r="S149" s="215"/>
      <c r="T149" s="21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0" t="s">
        <v>231</v>
      </c>
      <c r="AU149" s="210" t="s">
        <v>89</v>
      </c>
      <c r="AV149" s="14" t="s">
        <v>89</v>
      </c>
      <c r="AW149" s="14" t="s">
        <v>35</v>
      </c>
      <c r="AX149" s="14" t="s">
        <v>80</v>
      </c>
      <c r="AY149" s="210" t="s">
        <v>135</v>
      </c>
    </row>
    <row r="150" s="14" customFormat="1">
      <c r="A150" s="14"/>
      <c r="B150" s="209"/>
      <c r="C150" s="14"/>
      <c r="D150" s="193" t="s">
        <v>231</v>
      </c>
      <c r="E150" s="210" t="s">
        <v>1</v>
      </c>
      <c r="F150" s="211" t="s">
        <v>299</v>
      </c>
      <c r="G150" s="14"/>
      <c r="H150" s="212">
        <v>22</v>
      </c>
      <c r="I150" s="213"/>
      <c r="J150" s="14"/>
      <c r="K150" s="14"/>
      <c r="L150" s="209"/>
      <c r="M150" s="214"/>
      <c r="N150" s="215"/>
      <c r="O150" s="215"/>
      <c r="P150" s="215"/>
      <c r="Q150" s="215"/>
      <c r="R150" s="215"/>
      <c r="S150" s="215"/>
      <c r="T150" s="21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0" t="s">
        <v>231</v>
      </c>
      <c r="AU150" s="210" t="s">
        <v>89</v>
      </c>
      <c r="AV150" s="14" t="s">
        <v>89</v>
      </c>
      <c r="AW150" s="14" t="s">
        <v>35</v>
      </c>
      <c r="AX150" s="14" t="s">
        <v>80</v>
      </c>
      <c r="AY150" s="210" t="s">
        <v>135</v>
      </c>
    </row>
    <row r="151" s="14" customFormat="1">
      <c r="A151" s="14"/>
      <c r="B151" s="209"/>
      <c r="C151" s="14"/>
      <c r="D151" s="193" t="s">
        <v>231</v>
      </c>
      <c r="E151" s="210" t="s">
        <v>1</v>
      </c>
      <c r="F151" s="211" t="s">
        <v>946</v>
      </c>
      <c r="G151" s="14"/>
      <c r="H151" s="212">
        <v>-22</v>
      </c>
      <c r="I151" s="213"/>
      <c r="J151" s="14"/>
      <c r="K151" s="14"/>
      <c r="L151" s="209"/>
      <c r="M151" s="214"/>
      <c r="N151" s="215"/>
      <c r="O151" s="215"/>
      <c r="P151" s="215"/>
      <c r="Q151" s="215"/>
      <c r="R151" s="215"/>
      <c r="S151" s="215"/>
      <c r="T151" s="21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0" t="s">
        <v>231</v>
      </c>
      <c r="AU151" s="210" t="s">
        <v>89</v>
      </c>
      <c r="AV151" s="14" t="s">
        <v>89</v>
      </c>
      <c r="AW151" s="14" t="s">
        <v>35</v>
      </c>
      <c r="AX151" s="14" t="s">
        <v>80</v>
      </c>
      <c r="AY151" s="210" t="s">
        <v>135</v>
      </c>
    </row>
    <row r="152" s="15" customFormat="1">
      <c r="A152" s="15"/>
      <c r="B152" s="217"/>
      <c r="C152" s="15"/>
      <c r="D152" s="193" t="s">
        <v>231</v>
      </c>
      <c r="E152" s="218" t="s">
        <v>1</v>
      </c>
      <c r="F152" s="219" t="s">
        <v>234</v>
      </c>
      <c r="G152" s="15"/>
      <c r="H152" s="220">
        <v>2.4499999999999993</v>
      </c>
      <c r="I152" s="221"/>
      <c r="J152" s="15"/>
      <c r="K152" s="15"/>
      <c r="L152" s="217"/>
      <c r="M152" s="222"/>
      <c r="N152" s="223"/>
      <c r="O152" s="223"/>
      <c r="P152" s="223"/>
      <c r="Q152" s="223"/>
      <c r="R152" s="223"/>
      <c r="S152" s="223"/>
      <c r="T152" s="22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8" t="s">
        <v>231</v>
      </c>
      <c r="AU152" s="218" t="s">
        <v>89</v>
      </c>
      <c r="AV152" s="15" t="s">
        <v>134</v>
      </c>
      <c r="AW152" s="15" t="s">
        <v>35</v>
      </c>
      <c r="AX152" s="15" t="s">
        <v>87</v>
      </c>
      <c r="AY152" s="218" t="s">
        <v>135</v>
      </c>
    </row>
    <row r="153" s="2" customFormat="1" ht="24.15" customHeight="1">
      <c r="A153" s="38"/>
      <c r="B153" s="179"/>
      <c r="C153" s="180" t="s">
        <v>173</v>
      </c>
      <c r="D153" s="180" t="s">
        <v>138</v>
      </c>
      <c r="E153" s="181" t="s">
        <v>947</v>
      </c>
      <c r="F153" s="182" t="s">
        <v>948</v>
      </c>
      <c r="G153" s="183" t="s">
        <v>243</v>
      </c>
      <c r="H153" s="184">
        <v>22</v>
      </c>
      <c r="I153" s="185"/>
      <c r="J153" s="186">
        <f>ROUND(I153*H153,2)</f>
        <v>0</v>
      </c>
      <c r="K153" s="182" t="s">
        <v>228</v>
      </c>
      <c r="L153" s="39"/>
      <c r="M153" s="187" t="s">
        <v>1</v>
      </c>
      <c r="N153" s="188" t="s">
        <v>45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134</v>
      </c>
      <c r="AT153" s="191" t="s">
        <v>138</v>
      </c>
      <c r="AU153" s="191" t="s">
        <v>89</v>
      </c>
      <c r="AY153" s="19" t="s">
        <v>135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87</v>
      </c>
      <c r="BK153" s="192">
        <f>ROUND(I153*H153,2)</f>
        <v>0</v>
      </c>
      <c r="BL153" s="19" t="s">
        <v>134</v>
      </c>
      <c r="BM153" s="191" t="s">
        <v>949</v>
      </c>
    </row>
    <row r="154" s="2" customFormat="1">
      <c r="A154" s="38"/>
      <c r="B154" s="39"/>
      <c r="C154" s="38"/>
      <c r="D154" s="193" t="s">
        <v>143</v>
      </c>
      <c r="E154" s="38"/>
      <c r="F154" s="194" t="s">
        <v>950</v>
      </c>
      <c r="G154" s="38"/>
      <c r="H154" s="38"/>
      <c r="I154" s="195"/>
      <c r="J154" s="38"/>
      <c r="K154" s="38"/>
      <c r="L154" s="39"/>
      <c r="M154" s="196"/>
      <c r="N154" s="197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143</v>
      </c>
      <c r="AU154" s="19" t="s">
        <v>89</v>
      </c>
    </row>
    <row r="155" s="2" customFormat="1" ht="24.15" customHeight="1">
      <c r="A155" s="38"/>
      <c r="B155" s="179"/>
      <c r="C155" s="180" t="s">
        <v>178</v>
      </c>
      <c r="D155" s="180" t="s">
        <v>138</v>
      </c>
      <c r="E155" s="181" t="s">
        <v>951</v>
      </c>
      <c r="F155" s="182" t="s">
        <v>952</v>
      </c>
      <c r="G155" s="183" t="s">
        <v>243</v>
      </c>
      <c r="H155" s="184">
        <v>12</v>
      </c>
      <c r="I155" s="185"/>
      <c r="J155" s="186">
        <f>ROUND(I155*H155,2)</f>
        <v>0</v>
      </c>
      <c r="K155" s="182" t="s">
        <v>228</v>
      </c>
      <c r="L155" s="39"/>
      <c r="M155" s="187" t="s">
        <v>1</v>
      </c>
      <c r="N155" s="188" t="s">
        <v>45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134</v>
      </c>
      <c r="AT155" s="191" t="s">
        <v>138</v>
      </c>
      <c r="AU155" s="191" t="s">
        <v>89</v>
      </c>
      <c r="AY155" s="19" t="s">
        <v>135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87</v>
      </c>
      <c r="BK155" s="192">
        <f>ROUND(I155*H155,2)</f>
        <v>0</v>
      </c>
      <c r="BL155" s="19" t="s">
        <v>134</v>
      </c>
      <c r="BM155" s="191" t="s">
        <v>953</v>
      </c>
    </row>
    <row r="156" s="2" customFormat="1">
      <c r="A156" s="38"/>
      <c r="B156" s="39"/>
      <c r="C156" s="38"/>
      <c r="D156" s="193" t="s">
        <v>143</v>
      </c>
      <c r="E156" s="38"/>
      <c r="F156" s="194" t="s">
        <v>954</v>
      </c>
      <c r="G156" s="38"/>
      <c r="H156" s="38"/>
      <c r="I156" s="195"/>
      <c r="J156" s="38"/>
      <c r="K156" s="38"/>
      <c r="L156" s="39"/>
      <c r="M156" s="196"/>
      <c r="N156" s="197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143</v>
      </c>
      <c r="AU156" s="19" t="s">
        <v>89</v>
      </c>
    </row>
    <row r="157" s="13" customFormat="1">
      <c r="A157" s="13"/>
      <c r="B157" s="202"/>
      <c r="C157" s="13"/>
      <c r="D157" s="193" t="s">
        <v>231</v>
      </c>
      <c r="E157" s="203" t="s">
        <v>1</v>
      </c>
      <c r="F157" s="204" t="s">
        <v>594</v>
      </c>
      <c r="G157" s="13"/>
      <c r="H157" s="203" t="s">
        <v>1</v>
      </c>
      <c r="I157" s="205"/>
      <c r="J157" s="13"/>
      <c r="K157" s="13"/>
      <c r="L157" s="202"/>
      <c r="M157" s="206"/>
      <c r="N157" s="207"/>
      <c r="O157" s="207"/>
      <c r="P157" s="207"/>
      <c r="Q157" s="207"/>
      <c r="R157" s="207"/>
      <c r="S157" s="207"/>
      <c r="T157" s="20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3" t="s">
        <v>231</v>
      </c>
      <c r="AU157" s="203" t="s">
        <v>89</v>
      </c>
      <c r="AV157" s="13" t="s">
        <v>87</v>
      </c>
      <c r="AW157" s="13" t="s">
        <v>35</v>
      </c>
      <c r="AX157" s="13" t="s">
        <v>80</v>
      </c>
      <c r="AY157" s="203" t="s">
        <v>135</v>
      </c>
    </row>
    <row r="158" s="14" customFormat="1">
      <c r="A158" s="14"/>
      <c r="B158" s="209"/>
      <c r="C158" s="14"/>
      <c r="D158" s="193" t="s">
        <v>231</v>
      </c>
      <c r="E158" s="210" t="s">
        <v>1</v>
      </c>
      <c r="F158" s="211" t="s">
        <v>955</v>
      </c>
      <c r="G158" s="14"/>
      <c r="H158" s="212">
        <v>12</v>
      </c>
      <c r="I158" s="213"/>
      <c r="J158" s="14"/>
      <c r="K158" s="14"/>
      <c r="L158" s="209"/>
      <c r="M158" s="214"/>
      <c r="N158" s="215"/>
      <c r="O158" s="215"/>
      <c r="P158" s="215"/>
      <c r="Q158" s="215"/>
      <c r="R158" s="215"/>
      <c r="S158" s="215"/>
      <c r="T158" s="21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0" t="s">
        <v>231</v>
      </c>
      <c r="AU158" s="210" t="s">
        <v>89</v>
      </c>
      <c r="AV158" s="14" t="s">
        <v>89</v>
      </c>
      <c r="AW158" s="14" t="s">
        <v>35</v>
      </c>
      <c r="AX158" s="14" t="s">
        <v>80</v>
      </c>
      <c r="AY158" s="210" t="s">
        <v>135</v>
      </c>
    </row>
    <row r="159" s="15" customFormat="1">
      <c r="A159" s="15"/>
      <c r="B159" s="217"/>
      <c r="C159" s="15"/>
      <c r="D159" s="193" t="s">
        <v>231</v>
      </c>
      <c r="E159" s="218" t="s">
        <v>1</v>
      </c>
      <c r="F159" s="219" t="s">
        <v>234</v>
      </c>
      <c r="G159" s="15"/>
      <c r="H159" s="220">
        <v>12</v>
      </c>
      <c r="I159" s="221"/>
      <c r="J159" s="15"/>
      <c r="K159" s="15"/>
      <c r="L159" s="217"/>
      <c r="M159" s="222"/>
      <c r="N159" s="223"/>
      <c r="O159" s="223"/>
      <c r="P159" s="223"/>
      <c r="Q159" s="223"/>
      <c r="R159" s="223"/>
      <c r="S159" s="223"/>
      <c r="T159" s="22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8" t="s">
        <v>231</v>
      </c>
      <c r="AU159" s="218" t="s">
        <v>89</v>
      </c>
      <c r="AV159" s="15" t="s">
        <v>134</v>
      </c>
      <c r="AW159" s="15" t="s">
        <v>35</v>
      </c>
      <c r="AX159" s="15" t="s">
        <v>87</v>
      </c>
      <c r="AY159" s="218" t="s">
        <v>135</v>
      </c>
    </row>
    <row r="160" s="2" customFormat="1" ht="24.15" customHeight="1">
      <c r="A160" s="38"/>
      <c r="B160" s="179"/>
      <c r="C160" s="180" t="s">
        <v>183</v>
      </c>
      <c r="D160" s="180" t="s">
        <v>138</v>
      </c>
      <c r="E160" s="181" t="s">
        <v>300</v>
      </c>
      <c r="F160" s="182" t="s">
        <v>301</v>
      </c>
      <c r="G160" s="183" t="s">
        <v>227</v>
      </c>
      <c r="H160" s="184">
        <v>539.35000000000002</v>
      </c>
      <c r="I160" s="185"/>
      <c r="J160" s="186">
        <f>ROUND(I160*H160,2)</f>
        <v>0</v>
      </c>
      <c r="K160" s="182" t="s">
        <v>228</v>
      </c>
      <c r="L160" s="39"/>
      <c r="M160" s="187" t="s">
        <v>1</v>
      </c>
      <c r="N160" s="188" t="s">
        <v>45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134</v>
      </c>
      <c r="AT160" s="191" t="s">
        <v>138</v>
      </c>
      <c r="AU160" s="191" t="s">
        <v>89</v>
      </c>
      <c r="AY160" s="19" t="s">
        <v>135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87</v>
      </c>
      <c r="BK160" s="192">
        <f>ROUND(I160*H160,2)</f>
        <v>0</v>
      </c>
      <c r="BL160" s="19" t="s">
        <v>134</v>
      </c>
      <c r="BM160" s="191" t="s">
        <v>956</v>
      </c>
    </row>
    <row r="161" s="2" customFormat="1">
      <c r="A161" s="38"/>
      <c r="B161" s="39"/>
      <c r="C161" s="38"/>
      <c r="D161" s="193" t="s">
        <v>143</v>
      </c>
      <c r="E161" s="38"/>
      <c r="F161" s="194" t="s">
        <v>303</v>
      </c>
      <c r="G161" s="38"/>
      <c r="H161" s="38"/>
      <c r="I161" s="195"/>
      <c r="J161" s="38"/>
      <c r="K161" s="38"/>
      <c r="L161" s="39"/>
      <c r="M161" s="196"/>
      <c r="N161" s="197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143</v>
      </c>
      <c r="AU161" s="19" t="s">
        <v>89</v>
      </c>
    </row>
    <row r="162" s="13" customFormat="1">
      <c r="A162" s="13"/>
      <c r="B162" s="202"/>
      <c r="C162" s="13"/>
      <c r="D162" s="193" t="s">
        <v>231</v>
      </c>
      <c r="E162" s="203" t="s">
        <v>1</v>
      </c>
      <c r="F162" s="204" t="s">
        <v>957</v>
      </c>
      <c r="G162" s="13"/>
      <c r="H162" s="203" t="s">
        <v>1</v>
      </c>
      <c r="I162" s="205"/>
      <c r="J162" s="13"/>
      <c r="K162" s="13"/>
      <c r="L162" s="202"/>
      <c r="M162" s="206"/>
      <c r="N162" s="207"/>
      <c r="O162" s="207"/>
      <c r="P162" s="207"/>
      <c r="Q162" s="207"/>
      <c r="R162" s="207"/>
      <c r="S162" s="207"/>
      <c r="T162" s="20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3" t="s">
        <v>231</v>
      </c>
      <c r="AU162" s="203" t="s">
        <v>89</v>
      </c>
      <c r="AV162" s="13" t="s">
        <v>87</v>
      </c>
      <c r="AW162" s="13" t="s">
        <v>35</v>
      </c>
      <c r="AX162" s="13" t="s">
        <v>80</v>
      </c>
      <c r="AY162" s="203" t="s">
        <v>135</v>
      </c>
    </row>
    <row r="163" s="14" customFormat="1">
      <c r="A163" s="14"/>
      <c r="B163" s="209"/>
      <c r="C163" s="14"/>
      <c r="D163" s="193" t="s">
        <v>231</v>
      </c>
      <c r="E163" s="210" t="s">
        <v>1</v>
      </c>
      <c r="F163" s="211" t="s">
        <v>426</v>
      </c>
      <c r="G163" s="14"/>
      <c r="H163" s="212">
        <v>40</v>
      </c>
      <c r="I163" s="213"/>
      <c r="J163" s="14"/>
      <c r="K163" s="14"/>
      <c r="L163" s="209"/>
      <c r="M163" s="214"/>
      <c r="N163" s="215"/>
      <c r="O163" s="215"/>
      <c r="P163" s="215"/>
      <c r="Q163" s="215"/>
      <c r="R163" s="215"/>
      <c r="S163" s="215"/>
      <c r="T163" s="21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0" t="s">
        <v>231</v>
      </c>
      <c r="AU163" s="210" t="s">
        <v>89</v>
      </c>
      <c r="AV163" s="14" t="s">
        <v>89</v>
      </c>
      <c r="AW163" s="14" t="s">
        <v>35</v>
      </c>
      <c r="AX163" s="14" t="s">
        <v>80</v>
      </c>
      <c r="AY163" s="210" t="s">
        <v>135</v>
      </c>
    </row>
    <row r="164" s="13" customFormat="1">
      <c r="A164" s="13"/>
      <c r="B164" s="202"/>
      <c r="C164" s="13"/>
      <c r="D164" s="193" t="s">
        <v>231</v>
      </c>
      <c r="E164" s="203" t="s">
        <v>1</v>
      </c>
      <c r="F164" s="204" t="s">
        <v>958</v>
      </c>
      <c r="G164" s="13"/>
      <c r="H164" s="203" t="s">
        <v>1</v>
      </c>
      <c r="I164" s="205"/>
      <c r="J164" s="13"/>
      <c r="K164" s="13"/>
      <c r="L164" s="202"/>
      <c r="M164" s="206"/>
      <c r="N164" s="207"/>
      <c r="O164" s="207"/>
      <c r="P164" s="207"/>
      <c r="Q164" s="207"/>
      <c r="R164" s="207"/>
      <c r="S164" s="207"/>
      <c r="T164" s="20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3" t="s">
        <v>231</v>
      </c>
      <c r="AU164" s="203" t="s">
        <v>89</v>
      </c>
      <c r="AV164" s="13" t="s">
        <v>87</v>
      </c>
      <c r="AW164" s="13" t="s">
        <v>35</v>
      </c>
      <c r="AX164" s="13" t="s">
        <v>80</v>
      </c>
      <c r="AY164" s="203" t="s">
        <v>135</v>
      </c>
    </row>
    <row r="165" s="14" customFormat="1">
      <c r="A165" s="14"/>
      <c r="B165" s="209"/>
      <c r="C165" s="14"/>
      <c r="D165" s="193" t="s">
        <v>231</v>
      </c>
      <c r="E165" s="210" t="s">
        <v>1</v>
      </c>
      <c r="F165" s="211" t="s">
        <v>959</v>
      </c>
      <c r="G165" s="14"/>
      <c r="H165" s="212">
        <v>410</v>
      </c>
      <c r="I165" s="213"/>
      <c r="J165" s="14"/>
      <c r="K165" s="14"/>
      <c r="L165" s="209"/>
      <c r="M165" s="214"/>
      <c r="N165" s="215"/>
      <c r="O165" s="215"/>
      <c r="P165" s="215"/>
      <c r="Q165" s="215"/>
      <c r="R165" s="215"/>
      <c r="S165" s="215"/>
      <c r="T165" s="21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0" t="s">
        <v>231</v>
      </c>
      <c r="AU165" s="210" t="s">
        <v>89</v>
      </c>
      <c r="AV165" s="14" t="s">
        <v>89</v>
      </c>
      <c r="AW165" s="14" t="s">
        <v>35</v>
      </c>
      <c r="AX165" s="14" t="s">
        <v>80</v>
      </c>
      <c r="AY165" s="210" t="s">
        <v>135</v>
      </c>
    </row>
    <row r="166" s="13" customFormat="1">
      <c r="A166" s="13"/>
      <c r="B166" s="202"/>
      <c r="C166" s="13"/>
      <c r="D166" s="193" t="s">
        <v>231</v>
      </c>
      <c r="E166" s="203" t="s">
        <v>1</v>
      </c>
      <c r="F166" s="204" t="s">
        <v>960</v>
      </c>
      <c r="G166" s="13"/>
      <c r="H166" s="203" t="s">
        <v>1</v>
      </c>
      <c r="I166" s="205"/>
      <c r="J166" s="13"/>
      <c r="K166" s="13"/>
      <c r="L166" s="202"/>
      <c r="M166" s="206"/>
      <c r="N166" s="207"/>
      <c r="O166" s="207"/>
      <c r="P166" s="207"/>
      <c r="Q166" s="207"/>
      <c r="R166" s="207"/>
      <c r="S166" s="207"/>
      <c r="T166" s="20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3" t="s">
        <v>231</v>
      </c>
      <c r="AU166" s="203" t="s">
        <v>89</v>
      </c>
      <c r="AV166" s="13" t="s">
        <v>87</v>
      </c>
      <c r="AW166" s="13" t="s">
        <v>35</v>
      </c>
      <c r="AX166" s="13" t="s">
        <v>80</v>
      </c>
      <c r="AY166" s="203" t="s">
        <v>135</v>
      </c>
    </row>
    <row r="167" s="14" customFormat="1">
      <c r="A167" s="14"/>
      <c r="B167" s="209"/>
      <c r="C167" s="14"/>
      <c r="D167" s="193" t="s">
        <v>231</v>
      </c>
      <c r="E167" s="210" t="s">
        <v>1</v>
      </c>
      <c r="F167" s="211" t="s">
        <v>961</v>
      </c>
      <c r="G167" s="14"/>
      <c r="H167" s="212">
        <v>73.599999999999994</v>
      </c>
      <c r="I167" s="213"/>
      <c r="J167" s="14"/>
      <c r="K167" s="14"/>
      <c r="L167" s="209"/>
      <c r="M167" s="214"/>
      <c r="N167" s="215"/>
      <c r="O167" s="215"/>
      <c r="P167" s="215"/>
      <c r="Q167" s="215"/>
      <c r="R167" s="215"/>
      <c r="S167" s="215"/>
      <c r="T167" s="21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0" t="s">
        <v>231</v>
      </c>
      <c r="AU167" s="210" t="s">
        <v>89</v>
      </c>
      <c r="AV167" s="14" t="s">
        <v>89</v>
      </c>
      <c r="AW167" s="14" t="s">
        <v>35</v>
      </c>
      <c r="AX167" s="14" t="s">
        <v>80</v>
      </c>
      <c r="AY167" s="210" t="s">
        <v>135</v>
      </c>
    </row>
    <row r="168" s="13" customFormat="1">
      <c r="A168" s="13"/>
      <c r="B168" s="202"/>
      <c r="C168" s="13"/>
      <c r="D168" s="193" t="s">
        <v>231</v>
      </c>
      <c r="E168" s="203" t="s">
        <v>1</v>
      </c>
      <c r="F168" s="204" t="s">
        <v>79</v>
      </c>
      <c r="G168" s="13"/>
      <c r="H168" s="203" t="s">
        <v>1</v>
      </c>
      <c r="I168" s="205"/>
      <c r="J168" s="13"/>
      <c r="K168" s="13"/>
      <c r="L168" s="202"/>
      <c r="M168" s="206"/>
      <c r="N168" s="207"/>
      <c r="O168" s="207"/>
      <c r="P168" s="207"/>
      <c r="Q168" s="207"/>
      <c r="R168" s="207"/>
      <c r="S168" s="207"/>
      <c r="T168" s="20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3" t="s">
        <v>231</v>
      </c>
      <c r="AU168" s="203" t="s">
        <v>89</v>
      </c>
      <c r="AV168" s="13" t="s">
        <v>87</v>
      </c>
      <c r="AW168" s="13" t="s">
        <v>35</v>
      </c>
      <c r="AX168" s="13" t="s">
        <v>80</v>
      </c>
      <c r="AY168" s="203" t="s">
        <v>135</v>
      </c>
    </row>
    <row r="169" s="14" customFormat="1">
      <c r="A169" s="14"/>
      <c r="B169" s="209"/>
      <c r="C169" s="14"/>
      <c r="D169" s="193" t="s">
        <v>231</v>
      </c>
      <c r="E169" s="210" t="s">
        <v>1</v>
      </c>
      <c r="F169" s="211" t="s">
        <v>193</v>
      </c>
      <c r="G169" s="14"/>
      <c r="H169" s="212">
        <v>12</v>
      </c>
      <c r="I169" s="213"/>
      <c r="J169" s="14"/>
      <c r="K169" s="14"/>
      <c r="L169" s="209"/>
      <c r="M169" s="214"/>
      <c r="N169" s="215"/>
      <c r="O169" s="215"/>
      <c r="P169" s="215"/>
      <c r="Q169" s="215"/>
      <c r="R169" s="215"/>
      <c r="S169" s="215"/>
      <c r="T169" s="21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0" t="s">
        <v>231</v>
      </c>
      <c r="AU169" s="210" t="s">
        <v>89</v>
      </c>
      <c r="AV169" s="14" t="s">
        <v>89</v>
      </c>
      <c r="AW169" s="14" t="s">
        <v>35</v>
      </c>
      <c r="AX169" s="14" t="s">
        <v>80</v>
      </c>
      <c r="AY169" s="210" t="s">
        <v>135</v>
      </c>
    </row>
    <row r="170" s="13" customFormat="1">
      <c r="A170" s="13"/>
      <c r="B170" s="202"/>
      <c r="C170" s="13"/>
      <c r="D170" s="193" t="s">
        <v>231</v>
      </c>
      <c r="E170" s="203" t="s">
        <v>1</v>
      </c>
      <c r="F170" s="204" t="s">
        <v>962</v>
      </c>
      <c r="G170" s="13"/>
      <c r="H170" s="203" t="s">
        <v>1</v>
      </c>
      <c r="I170" s="205"/>
      <c r="J170" s="13"/>
      <c r="K170" s="13"/>
      <c r="L170" s="202"/>
      <c r="M170" s="206"/>
      <c r="N170" s="207"/>
      <c r="O170" s="207"/>
      <c r="P170" s="207"/>
      <c r="Q170" s="207"/>
      <c r="R170" s="207"/>
      <c r="S170" s="207"/>
      <c r="T170" s="20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3" t="s">
        <v>231</v>
      </c>
      <c r="AU170" s="203" t="s">
        <v>89</v>
      </c>
      <c r="AV170" s="13" t="s">
        <v>87</v>
      </c>
      <c r="AW170" s="13" t="s">
        <v>35</v>
      </c>
      <c r="AX170" s="13" t="s">
        <v>80</v>
      </c>
      <c r="AY170" s="203" t="s">
        <v>135</v>
      </c>
    </row>
    <row r="171" s="14" customFormat="1">
      <c r="A171" s="14"/>
      <c r="B171" s="209"/>
      <c r="C171" s="14"/>
      <c r="D171" s="193" t="s">
        <v>231</v>
      </c>
      <c r="E171" s="210" t="s">
        <v>1</v>
      </c>
      <c r="F171" s="211" t="s">
        <v>963</v>
      </c>
      <c r="G171" s="14"/>
      <c r="H171" s="212">
        <v>3.75</v>
      </c>
      <c r="I171" s="213"/>
      <c r="J171" s="14"/>
      <c r="K171" s="14"/>
      <c r="L171" s="209"/>
      <c r="M171" s="214"/>
      <c r="N171" s="215"/>
      <c r="O171" s="215"/>
      <c r="P171" s="215"/>
      <c r="Q171" s="215"/>
      <c r="R171" s="215"/>
      <c r="S171" s="215"/>
      <c r="T171" s="21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0" t="s">
        <v>231</v>
      </c>
      <c r="AU171" s="210" t="s">
        <v>89</v>
      </c>
      <c r="AV171" s="14" t="s">
        <v>89</v>
      </c>
      <c r="AW171" s="14" t="s">
        <v>35</v>
      </c>
      <c r="AX171" s="14" t="s">
        <v>80</v>
      </c>
      <c r="AY171" s="210" t="s">
        <v>135</v>
      </c>
    </row>
    <row r="172" s="15" customFormat="1">
      <c r="A172" s="15"/>
      <c r="B172" s="217"/>
      <c r="C172" s="15"/>
      <c r="D172" s="193" t="s">
        <v>231</v>
      </c>
      <c r="E172" s="218" t="s">
        <v>1</v>
      </c>
      <c r="F172" s="219" t="s">
        <v>234</v>
      </c>
      <c r="G172" s="15"/>
      <c r="H172" s="220">
        <v>539.35000000000002</v>
      </c>
      <c r="I172" s="221"/>
      <c r="J172" s="15"/>
      <c r="K172" s="15"/>
      <c r="L172" s="217"/>
      <c r="M172" s="222"/>
      <c r="N172" s="223"/>
      <c r="O172" s="223"/>
      <c r="P172" s="223"/>
      <c r="Q172" s="223"/>
      <c r="R172" s="223"/>
      <c r="S172" s="223"/>
      <c r="T172" s="22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8" t="s">
        <v>231</v>
      </c>
      <c r="AU172" s="218" t="s">
        <v>89</v>
      </c>
      <c r="AV172" s="15" t="s">
        <v>134</v>
      </c>
      <c r="AW172" s="15" t="s">
        <v>35</v>
      </c>
      <c r="AX172" s="15" t="s">
        <v>87</v>
      </c>
      <c r="AY172" s="218" t="s">
        <v>135</v>
      </c>
    </row>
    <row r="173" s="2" customFormat="1" ht="16.5" customHeight="1">
      <c r="A173" s="38"/>
      <c r="B173" s="179"/>
      <c r="C173" s="180" t="s">
        <v>188</v>
      </c>
      <c r="D173" s="180" t="s">
        <v>138</v>
      </c>
      <c r="E173" s="181" t="s">
        <v>309</v>
      </c>
      <c r="F173" s="182" t="s">
        <v>310</v>
      </c>
      <c r="G173" s="183" t="s">
        <v>311</v>
      </c>
      <c r="H173" s="184">
        <v>3</v>
      </c>
      <c r="I173" s="185"/>
      <c r="J173" s="186">
        <f>ROUND(I173*H173,2)</f>
        <v>0</v>
      </c>
      <c r="K173" s="182" t="s">
        <v>228</v>
      </c>
      <c r="L173" s="39"/>
      <c r="M173" s="187" t="s">
        <v>1</v>
      </c>
      <c r="N173" s="188" t="s">
        <v>45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312</v>
      </c>
      <c r="AT173" s="191" t="s">
        <v>138</v>
      </c>
      <c r="AU173" s="191" t="s">
        <v>89</v>
      </c>
      <c r="AY173" s="19" t="s">
        <v>135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87</v>
      </c>
      <c r="BK173" s="192">
        <f>ROUND(I173*H173,2)</f>
        <v>0</v>
      </c>
      <c r="BL173" s="19" t="s">
        <v>312</v>
      </c>
      <c r="BM173" s="191" t="s">
        <v>964</v>
      </c>
    </row>
    <row r="174" s="2" customFormat="1">
      <c r="A174" s="38"/>
      <c r="B174" s="39"/>
      <c r="C174" s="38"/>
      <c r="D174" s="193" t="s">
        <v>143</v>
      </c>
      <c r="E174" s="38"/>
      <c r="F174" s="194" t="s">
        <v>310</v>
      </c>
      <c r="G174" s="38"/>
      <c r="H174" s="38"/>
      <c r="I174" s="195"/>
      <c r="J174" s="38"/>
      <c r="K174" s="38"/>
      <c r="L174" s="39"/>
      <c r="M174" s="196"/>
      <c r="N174" s="197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143</v>
      </c>
      <c r="AU174" s="19" t="s">
        <v>89</v>
      </c>
    </row>
    <row r="175" s="12" customFormat="1" ht="22.8" customHeight="1">
      <c r="A175" s="12"/>
      <c r="B175" s="166"/>
      <c r="C175" s="12"/>
      <c r="D175" s="167" t="s">
        <v>79</v>
      </c>
      <c r="E175" s="177" t="s">
        <v>134</v>
      </c>
      <c r="F175" s="177" t="s">
        <v>451</v>
      </c>
      <c r="G175" s="12"/>
      <c r="H175" s="12"/>
      <c r="I175" s="169"/>
      <c r="J175" s="178">
        <f>BK175</f>
        <v>0</v>
      </c>
      <c r="K175" s="12"/>
      <c r="L175" s="166"/>
      <c r="M175" s="171"/>
      <c r="N175" s="172"/>
      <c r="O175" s="172"/>
      <c r="P175" s="173">
        <f>SUM(P176:P181)</f>
        <v>0</v>
      </c>
      <c r="Q175" s="172"/>
      <c r="R175" s="173">
        <f>SUM(R176:R181)</f>
        <v>6.2500199999999992</v>
      </c>
      <c r="S175" s="172"/>
      <c r="T175" s="174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7" t="s">
        <v>87</v>
      </c>
      <c r="AT175" s="175" t="s">
        <v>79</v>
      </c>
      <c r="AU175" s="175" t="s">
        <v>87</v>
      </c>
      <c r="AY175" s="167" t="s">
        <v>135</v>
      </c>
      <c r="BK175" s="176">
        <f>SUM(BK176:BK181)</f>
        <v>0</v>
      </c>
    </row>
    <row r="176" s="2" customFormat="1" ht="33" customHeight="1">
      <c r="A176" s="38"/>
      <c r="B176" s="179"/>
      <c r="C176" s="180" t="s">
        <v>193</v>
      </c>
      <c r="D176" s="180" t="s">
        <v>138</v>
      </c>
      <c r="E176" s="181" t="s">
        <v>965</v>
      </c>
      <c r="F176" s="182" t="s">
        <v>966</v>
      </c>
      <c r="G176" s="183" t="s">
        <v>227</v>
      </c>
      <c r="H176" s="184">
        <v>7</v>
      </c>
      <c r="I176" s="185"/>
      <c r="J176" s="186">
        <f>ROUND(I176*H176,2)</f>
        <v>0</v>
      </c>
      <c r="K176" s="182" t="s">
        <v>228</v>
      </c>
      <c r="L176" s="39"/>
      <c r="M176" s="187" t="s">
        <v>1</v>
      </c>
      <c r="N176" s="188" t="s">
        <v>45</v>
      </c>
      <c r="O176" s="77"/>
      <c r="P176" s="189">
        <f>O176*H176</f>
        <v>0</v>
      </c>
      <c r="Q176" s="189">
        <v>0.24290000000000001</v>
      </c>
      <c r="R176" s="189">
        <f>Q176*H176</f>
        <v>1.7002999999999999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134</v>
      </c>
      <c r="AT176" s="191" t="s">
        <v>138</v>
      </c>
      <c r="AU176" s="191" t="s">
        <v>89</v>
      </c>
      <c r="AY176" s="19" t="s">
        <v>135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87</v>
      </c>
      <c r="BK176" s="192">
        <f>ROUND(I176*H176,2)</f>
        <v>0</v>
      </c>
      <c r="BL176" s="19" t="s">
        <v>134</v>
      </c>
      <c r="BM176" s="191" t="s">
        <v>967</v>
      </c>
    </row>
    <row r="177" s="2" customFormat="1">
      <c r="A177" s="38"/>
      <c r="B177" s="39"/>
      <c r="C177" s="38"/>
      <c r="D177" s="193" t="s">
        <v>143</v>
      </c>
      <c r="E177" s="38"/>
      <c r="F177" s="194" t="s">
        <v>968</v>
      </c>
      <c r="G177" s="38"/>
      <c r="H177" s="38"/>
      <c r="I177" s="195"/>
      <c r="J177" s="38"/>
      <c r="K177" s="38"/>
      <c r="L177" s="39"/>
      <c r="M177" s="196"/>
      <c r="N177" s="197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143</v>
      </c>
      <c r="AU177" s="19" t="s">
        <v>89</v>
      </c>
    </row>
    <row r="178" s="2" customFormat="1" ht="21.75" customHeight="1">
      <c r="A178" s="38"/>
      <c r="B178" s="179"/>
      <c r="C178" s="180" t="s">
        <v>969</v>
      </c>
      <c r="D178" s="180" t="s">
        <v>138</v>
      </c>
      <c r="E178" s="181" t="s">
        <v>970</v>
      </c>
      <c r="F178" s="182" t="s">
        <v>971</v>
      </c>
      <c r="G178" s="183" t="s">
        <v>227</v>
      </c>
      <c r="H178" s="184">
        <v>7</v>
      </c>
      <c r="I178" s="185"/>
      <c r="J178" s="186">
        <f>ROUND(I178*H178,2)</f>
        <v>0</v>
      </c>
      <c r="K178" s="182" t="s">
        <v>228</v>
      </c>
      <c r="L178" s="39"/>
      <c r="M178" s="187" t="s">
        <v>1</v>
      </c>
      <c r="N178" s="188" t="s">
        <v>45</v>
      </c>
      <c r="O178" s="77"/>
      <c r="P178" s="189">
        <f>O178*H178</f>
        <v>0</v>
      </c>
      <c r="Q178" s="189">
        <v>0.21251999999999999</v>
      </c>
      <c r="R178" s="189">
        <f>Q178*H178</f>
        <v>1.4876399999999999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134</v>
      </c>
      <c r="AT178" s="191" t="s">
        <v>138</v>
      </c>
      <c r="AU178" s="191" t="s">
        <v>89</v>
      </c>
      <c r="AY178" s="19" t="s">
        <v>135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87</v>
      </c>
      <c r="BK178" s="192">
        <f>ROUND(I178*H178,2)</f>
        <v>0</v>
      </c>
      <c r="BL178" s="19" t="s">
        <v>134</v>
      </c>
      <c r="BM178" s="191" t="s">
        <v>972</v>
      </c>
    </row>
    <row r="179" s="2" customFormat="1">
      <c r="A179" s="38"/>
      <c r="B179" s="39"/>
      <c r="C179" s="38"/>
      <c r="D179" s="193" t="s">
        <v>143</v>
      </c>
      <c r="E179" s="38"/>
      <c r="F179" s="194" t="s">
        <v>973</v>
      </c>
      <c r="G179" s="38"/>
      <c r="H179" s="38"/>
      <c r="I179" s="195"/>
      <c r="J179" s="38"/>
      <c r="K179" s="38"/>
      <c r="L179" s="39"/>
      <c r="M179" s="196"/>
      <c r="N179" s="197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143</v>
      </c>
      <c r="AU179" s="19" t="s">
        <v>89</v>
      </c>
    </row>
    <row r="180" s="2" customFormat="1" ht="24.15" customHeight="1">
      <c r="A180" s="38"/>
      <c r="B180" s="179"/>
      <c r="C180" s="180" t="s">
        <v>974</v>
      </c>
      <c r="D180" s="180" t="s">
        <v>138</v>
      </c>
      <c r="E180" s="181" t="s">
        <v>975</v>
      </c>
      <c r="F180" s="182" t="s">
        <v>976</v>
      </c>
      <c r="G180" s="183" t="s">
        <v>227</v>
      </c>
      <c r="H180" s="184">
        <v>7</v>
      </c>
      <c r="I180" s="185"/>
      <c r="J180" s="186">
        <f>ROUND(I180*H180,2)</f>
        <v>0</v>
      </c>
      <c r="K180" s="182" t="s">
        <v>228</v>
      </c>
      <c r="L180" s="39"/>
      <c r="M180" s="187" t="s">
        <v>1</v>
      </c>
      <c r="N180" s="188" t="s">
        <v>45</v>
      </c>
      <c r="O180" s="77"/>
      <c r="P180" s="189">
        <f>O180*H180</f>
        <v>0</v>
      </c>
      <c r="Q180" s="189">
        <v>0.43744</v>
      </c>
      <c r="R180" s="189">
        <f>Q180*H180</f>
        <v>3.0620799999999999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134</v>
      </c>
      <c r="AT180" s="191" t="s">
        <v>138</v>
      </c>
      <c r="AU180" s="191" t="s">
        <v>89</v>
      </c>
      <c r="AY180" s="19" t="s">
        <v>135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87</v>
      </c>
      <c r="BK180" s="192">
        <f>ROUND(I180*H180,2)</f>
        <v>0</v>
      </c>
      <c r="BL180" s="19" t="s">
        <v>134</v>
      </c>
      <c r="BM180" s="191" t="s">
        <v>977</v>
      </c>
    </row>
    <row r="181" s="2" customFormat="1">
      <c r="A181" s="38"/>
      <c r="B181" s="39"/>
      <c r="C181" s="38"/>
      <c r="D181" s="193" t="s">
        <v>143</v>
      </c>
      <c r="E181" s="38"/>
      <c r="F181" s="194" t="s">
        <v>978</v>
      </c>
      <c r="G181" s="38"/>
      <c r="H181" s="38"/>
      <c r="I181" s="195"/>
      <c r="J181" s="38"/>
      <c r="K181" s="38"/>
      <c r="L181" s="39"/>
      <c r="M181" s="196"/>
      <c r="N181" s="197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143</v>
      </c>
      <c r="AU181" s="19" t="s">
        <v>89</v>
      </c>
    </row>
    <row r="182" s="12" customFormat="1" ht="22.8" customHeight="1">
      <c r="A182" s="12"/>
      <c r="B182" s="166"/>
      <c r="C182" s="12"/>
      <c r="D182" s="167" t="s">
        <v>79</v>
      </c>
      <c r="E182" s="177" t="s">
        <v>158</v>
      </c>
      <c r="F182" s="177" t="s">
        <v>477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SUM(P183:P291)</f>
        <v>0</v>
      </c>
      <c r="Q182" s="172"/>
      <c r="R182" s="173">
        <f>SUM(R183:R291)</f>
        <v>977.94693699999993</v>
      </c>
      <c r="S182" s="172"/>
      <c r="T182" s="174">
        <f>SUM(T183:T291)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87</v>
      </c>
      <c r="AT182" s="175" t="s">
        <v>79</v>
      </c>
      <c r="AU182" s="175" t="s">
        <v>87</v>
      </c>
      <c r="AY182" s="167" t="s">
        <v>135</v>
      </c>
      <c r="BK182" s="176">
        <f>SUM(BK183:BK291)</f>
        <v>0</v>
      </c>
    </row>
    <row r="183" s="2" customFormat="1" ht="24.15" customHeight="1">
      <c r="A183" s="38"/>
      <c r="B183" s="179"/>
      <c r="C183" s="180" t="s">
        <v>8</v>
      </c>
      <c r="D183" s="180" t="s">
        <v>138</v>
      </c>
      <c r="E183" s="181" t="s">
        <v>979</v>
      </c>
      <c r="F183" s="182" t="s">
        <v>980</v>
      </c>
      <c r="G183" s="183" t="s">
        <v>227</v>
      </c>
      <c r="H183" s="184">
        <v>52</v>
      </c>
      <c r="I183" s="185"/>
      <c r="J183" s="186">
        <f>ROUND(I183*H183,2)</f>
        <v>0</v>
      </c>
      <c r="K183" s="182" t="s">
        <v>228</v>
      </c>
      <c r="L183" s="39"/>
      <c r="M183" s="187" t="s">
        <v>1</v>
      </c>
      <c r="N183" s="188" t="s">
        <v>45</v>
      </c>
      <c r="O183" s="77"/>
      <c r="P183" s="189">
        <f>O183*H183</f>
        <v>0</v>
      </c>
      <c r="Q183" s="189">
        <v>0.29899999999999999</v>
      </c>
      <c r="R183" s="189">
        <f>Q183*H183</f>
        <v>15.548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134</v>
      </c>
      <c r="AT183" s="191" t="s">
        <v>138</v>
      </c>
      <c r="AU183" s="191" t="s">
        <v>89</v>
      </c>
      <c r="AY183" s="19" t="s">
        <v>135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87</v>
      </c>
      <c r="BK183" s="192">
        <f>ROUND(I183*H183,2)</f>
        <v>0</v>
      </c>
      <c r="BL183" s="19" t="s">
        <v>134</v>
      </c>
      <c r="BM183" s="191" t="s">
        <v>981</v>
      </c>
    </row>
    <row r="184" s="2" customFormat="1">
      <c r="A184" s="38"/>
      <c r="B184" s="39"/>
      <c r="C184" s="38"/>
      <c r="D184" s="193" t="s">
        <v>143</v>
      </c>
      <c r="E184" s="38"/>
      <c r="F184" s="194" t="s">
        <v>982</v>
      </c>
      <c r="G184" s="38"/>
      <c r="H184" s="38"/>
      <c r="I184" s="195"/>
      <c r="J184" s="38"/>
      <c r="K184" s="38"/>
      <c r="L184" s="39"/>
      <c r="M184" s="196"/>
      <c r="N184" s="197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143</v>
      </c>
      <c r="AU184" s="19" t="s">
        <v>89</v>
      </c>
    </row>
    <row r="185" s="13" customFormat="1">
      <c r="A185" s="13"/>
      <c r="B185" s="202"/>
      <c r="C185" s="13"/>
      <c r="D185" s="193" t="s">
        <v>231</v>
      </c>
      <c r="E185" s="203" t="s">
        <v>1</v>
      </c>
      <c r="F185" s="204" t="s">
        <v>957</v>
      </c>
      <c r="G185" s="13"/>
      <c r="H185" s="203" t="s">
        <v>1</v>
      </c>
      <c r="I185" s="205"/>
      <c r="J185" s="13"/>
      <c r="K185" s="13"/>
      <c r="L185" s="202"/>
      <c r="M185" s="206"/>
      <c r="N185" s="207"/>
      <c r="O185" s="207"/>
      <c r="P185" s="207"/>
      <c r="Q185" s="207"/>
      <c r="R185" s="207"/>
      <c r="S185" s="207"/>
      <c r="T185" s="20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3" t="s">
        <v>231</v>
      </c>
      <c r="AU185" s="203" t="s">
        <v>89</v>
      </c>
      <c r="AV185" s="13" t="s">
        <v>87</v>
      </c>
      <c r="AW185" s="13" t="s">
        <v>35</v>
      </c>
      <c r="AX185" s="13" t="s">
        <v>80</v>
      </c>
      <c r="AY185" s="203" t="s">
        <v>135</v>
      </c>
    </row>
    <row r="186" s="14" customFormat="1">
      <c r="A186" s="14"/>
      <c r="B186" s="209"/>
      <c r="C186" s="14"/>
      <c r="D186" s="193" t="s">
        <v>231</v>
      </c>
      <c r="E186" s="210" t="s">
        <v>1</v>
      </c>
      <c r="F186" s="211" t="s">
        <v>426</v>
      </c>
      <c r="G186" s="14"/>
      <c r="H186" s="212">
        <v>40</v>
      </c>
      <c r="I186" s="213"/>
      <c r="J186" s="14"/>
      <c r="K186" s="14"/>
      <c r="L186" s="209"/>
      <c r="M186" s="214"/>
      <c r="N186" s="215"/>
      <c r="O186" s="215"/>
      <c r="P186" s="215"/>
      <c r="Q186" s="215"/>
      <c r="R186" s="215"/>
      <c r="S186" s="215"/>
      <c r="T186" s="21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0" t="s">
        <v>231</v>
      </c>
      <c r="AU186" s="210" t="s">
        <v>89</v>
      </c>
      <c r="AV186" s="14" t="s">
        <v>89</v>
      </c>
      <c r="AW186" s="14" t="s">
        <v>35</v>
      </c>
      <c r="AX186" s="14" t="s">
        <v>80</v>
      </c>
      <c r="AY186" s="210" t="s">
        <v>135</v>
      </c>
    </row>
    <row r="187" s="13" customFormat="1">
      <c r="A187" s="13"/>
      <c r="B187" s="202"/>
      <c r="C187" s="13"/>
      <c r="D187" s="193" t="s">
        <v>231</v>
      </c>
      <c r="E187" s="203" t="s">
        <v>1</v>
      </c>
      <c r="F187" s="204" t="s">
        <v>79</v>
      </c>
      <c r="G187" s="13"/>
      <c r="H187" s="203" t="s">
        <v>1</v>
      </c>
      <c r="I187" s="205"/>
      <c r="J187" s="13"/>
      <c r="K187" s="13"/>
      <c r="L187" s="202"/>
      <c r="M187" s="206"/>
      <c r="N187" s="207"/>
      <c r="O187" s="207"/>
      <c r="P187" s="207"/>
      <c r="Q187" s="207"/>
      <c r="R187" s="207"/>
      <c r="S187" s="207"/>
      <c r="T187" s="20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3" t="s">
        <v>231</v>
      </c>
      <c r="AU187" s="203" t="s">
        <v>89</v>
      </c>
      <c r="AV187" s="13" t="s">
        <v>87</v>
      </c>
      <c r="AW187" s="13" t="s">
        <v>35</v>
      </c>
      <c r="AX187" s="13" t="s">
        <v>80</v>
      </c>
      <c r="AY187" s="203" t="s">
        <v>135</v>
      </c>
    </row>
    <row r="188" s="14" customFormat="1">
      <c r="A188" s="14"/>
      <c r="B188" s="209"/>
      <c r="C188" s="14"/>
      <c r="D188" s="193" t="s">
        <v>231</v>
      </c>
      <c r="E188" s="210" t="s">
        <v>1</v>
      </c>
      <c r="F188" s="211" t="s">
        <v>193</v>
      </c>
      <c r="G188" s="14"/>
      <c r="H188" s="212">
        <v>12</v>
      </c>
      <c r="I188" s="213"/>
      <c r="J188" s="14"/>
      <c r="K188" s="14"/>
      <c r="L188" s="209"/>
      <c r="M188" s="214"/>
      <c r="N188" s="215"/>
      <c r="O188" s="215"/>
      <c r="P188" s="215"/>
      <c r="Q188" s="215"/>
      <c r="R188" s="215"/>
      <c r="S188" s="215"/>
      <c r="T188" s="21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0" t="s">
        <v>231</v>
      </c>
      <c r="AU188" s="210" t="s">
        <v>89</v>
      </c>
      <c r="AV188" s="14" t="s">
        <v>89</v>
      </c>
      <c r="AW188" s="14" t="s">
        <v>35</v>
      </c>
      <c r="AX188" s="14" t="s">
        <v>80</v>
      </c>
      <c r="AY188" s="210" t="s">
        <v>135</v>
      </c>
    </row>
    <row r="189" s="15" customFormat="1">
      <c r="A189" s="15"/>
      <c r="B189" s="217"/>
      <c r="C189" s="15"/>
      <c r="D189" s="193" t="s">
        <v>231</v>
      </c>
      <c r="E189" s="218" t="s">
        <v>1</v>
      </c>
      <c r="F189" s="219" t="s">
        <v>234</v>
      </c>
      <c r="G189" s="15"/>
      <c r="H189" s="220">
        <v>52</v>
      </c>
      <c r="I189" s="221"/>
      <c r="J189" s="15"/>
      <c r="K189" s="15"/>
      <c r="L189" s="217"/>
      <c r="M189" s="222"/>
      <c r="N189" s="223"/>
      <c r="O189" s="223"/>
      <c r="P189" s="223"/>
      <c r="Q189" s="223"/>
      <c r="R189" s="223"/>
      <c r="S189" s="223"/>
      <c r="T189" s="22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8" t="s">
        <v>231</v>
      </c>
      <c r="AU189" s="218" t="s">
        <v>89</v>
      </c>
      <c r="AV189" s="15" t="s">
        <v>134</v>
      </c>
      <c r="AW189" s="15" t="s">
        <v>35</v>
      </c>
      <c r="AX189" s="15" t="s">
        <v>87</v>
      </c>
      <c r="AY189" s="218" t="s">
        <v>135</v>
      </c>
    </row>
    <row r="190" s="2" customFormat="1" ht="16.5" customHeight="1">
      <c r="A190" s="38"/>
      <c r="B190" s="179"/>
      <c r="C190" s="180" t="s">
        <v>288</v>
      </c>
      <c r="D190" s="180" t="s">
        <v>138</v>
      </c>
      <c r="E190" s="181" t="s">
        <v>983</v>
      </c>
      <c r="F190" s="182" t="s">
        <v>984</v>
      </c>
      <c r="G190" s="183" t="s">
        <v>227</v>
      </c>
      <c r="H190" s="184">
        <v>200</v>
      </c>
      <c r="I190" s="185"/>
      <c r="J190" s="186">
        <f>ROUND(I190*H190,2)</f>
        <v>0</v>
      </c>
      <c r="K190" s="182" t="s">
        <v>228</v>
      </c>
      <c r="L190" s="39"/>
      <c r="M190" s="187" t="s">
        <v>1</v>
      </c>
      <c r="N190" s="188" t="s">
        <v>45</v>
      </c>
      <c r="O190" s="77"/>
      <c r="P190" s="189">
        <f>O190*H190</f>
        <v>0</v>
      </c>
      <c r="Q190" s="189">
        <v>0.36834</v>
      </c>
      <c r="R190" s="189">
        <f>Q190*H190</f>
        <v>73.668000000000006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134</v>
      </c>
      <c r="AT190" s="191" t="s">
        <v>138</v>
      </c>
      <c r="AU190" s="191" t="s">
        <v>89</v>
      </c>
      <c r="AY190" s="19" t="s">
        <v>135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87</v>
      </c>
      <c r="BK190" s="192">
        <f>ROUND(I190*H190,2)</f>
        <v>0</v>
      </c>
      <c r="BL190" s="19" t="s">
        <v>134</v>
      </c>
      <c r="BM190" s="191" t="s">
        <v>985</v>
      </c>
    </row>
    <row r="191" s="2" customFormat="1">
      <c r="A191" s="38"/>
      <c r="B191" s="39"/>
      <c r="C191" s="38"/>
      <c r="D191" s="193" t="s">
        <v>143</v>
      </c>
      <c r="E191" s="38"/>
      <c r="F191" s="194" t="s">
        <v>986</v>
      </c>
      <c r="G191" s="38"/>
      <c r="H191" s="38"/>
      <c r="I191" s="195"/>
      <c r="J191" s="38"/>
      <c r="K191" s="38"/>
      <c r="L191" s="39"/>
      <c r="M191" s="196"/>
      <c r="N191" s="197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143</v>
      </c>
      <c r="AU191" s="19" t="s">
        <v>89</v>
      </c>
    </row>
    <row r="192" s="13" customFormat="1">
      <c r="A192" s="13"/>
      <c r="B192" s="202"/>
      <c r="C192" s="13"/>
      <c r="D192" s="193" t="s">
        <v>231</v>
      </c>
      <c r="E192" s="203" t="s">
        <v>1</v>
      </c>
      <c r="F192" s="204" t="s">
        <v>987</v>
      </c>
      <c r="G192" s="13"/>
      <c r="H192" s="203" t="s">
        <v>1</v>
      </c>
      <c r="I192" s="205"/>
      <c r="J192" s="13"/>
      <c r="K192" s="13"/>
      <c r="L192" s="202"/>
      <c r="M192" s="206"/>
      <c r="N192" s="207"/>
      <c r="O192" s="207"/>
      <c r="P192" s="207"/>
      <c r="Q192" s="207"/>
      <c r="R192" s="207"/>
      <c r="S192" s="207"/>
      <c r="T192" s="20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3" t="s">
        <v>231</v>
      </c>
      <c r="AU192" s="203" t="s">
        <v>89</v>
      </c>
      <c r="AV192" s="13" t="s">
        <v>87</v>
      </c>
      <c r="AW192" s="13" t="s">
        <v>35</v>
      </c>
      <c r="AX192" s="13" t="s">
        <v>80</v>
      </c>
      <c r="AY192" s="203" t="s">
        <v>135</v>
      </c>
    </row>
    <row r="193" s="14" customFormat="1">
      <c r="A193" s="14"/>
      <c r="B193" s="209"/>
      <c r="C193" s="14"/>
      <c r="D193" s="193" t="s">
        <v>231</v>
      </c>
      <c r="E193" s="210" t="s">
        <v>1</v>
      </c>
      <c r="F193" s="211" t="s">
        <v>307</v>
      </c>
      <c r="G193" s="14"/>
      <c r="H193" s="212">
        <v>200</v>
      </c>
      <c r="I193" s="213"/>
      <c r="J193" s="14"/>
      <c r="K193" s="14"/>
      <c r="L193" s="209"/>
      <c r="M193" s="214"/>
      <c r="N193" s="215"/>
      <c r="O193" s="215"/>
      <c r="P193" s="215"/>
      <c r="Q193" s="215"/>
      <c r="R193" s="215"/>
      <c r="S193" s="215"/>
      <c r="T193" s="21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0" t="s">
        <v>231</v>
      </c>
      <c r="AU193" s="210" t="s">
        <v>89</v>
      </c>
      <c r="AV193" s="14" t="s">
        <v>89</v>
      </c>
      <c r="AW193" s="14" t="s">
        <v>35</v>
      </c>
      <c r="AX193" s="14" t="s">
        <v>80</v>
      </c>
      <c r="AY193" s="210" t="s">
        <v>135</v>
      </c>
    </row>
    <row r="194" s="15" customFormat="1">
      <c r="A194" s="15"/>
      <c r="B194" s="217"/>
      <c r="C194" s="15"/>
      <c r="D194" s="193" t="s">
        <v>231</v>
      </c>
      <c r="E194" s="218" t="s">
        <v>1</v>
      </c>
      <c r="F194" s="219" t="s">
        <v>234</v>
      </c>
      <c r="G194" s="15"/>
      <c r="H194" s="220">
        <v>200</v>
      </c>
      <c r="I194" s="221"/>
      <c r="J194" s="15"/>
      <c r="K194" s="15"/>
      <c r="L194" s="217"/>
      <c r="M194" s="222"/>
      <c r="N194" s="223"/>
      <c r="O194" s="223"/>
      <c r="P194" s="223"/>
      <c r="Q194" s="223"/>
      <c r="R194" s="223"/>
      <c r="S194" s="223"/>
      <c r="T194" s="22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8" t="s">
        <v>231</v>
      </c>
      <c r="AU194" s="218" t="s">
        <v>89</v>
      </c>
      <c r="AV194" s="15" t="s">
        <v>134</v>
      </c>
      <c r="AW194" s="15" t="s">
        <v>35</v>
      </c>
      <c r="AX194" s="15" t="s">
        <v>87</v>
      </c>
      <c r="AY194" s="218" t="s">
        <v>135</v>
      </c>
    </row>
    <row r="195" s="2" customFormat="1" ht="16.5" customHeight="1">
      <c r="A195" s="38"/>
      <c r="B195" s="179"/>
      <c r="C195" s="180" t="s">
        <v>294</v>
      </c>
      <c r="D195" s="180" t="s">
        <v>138</v>
      </c>
      <c r="E195" s="181" t="s">
        <v>988</v>
      </c>
      <c r="F195" s="182" t="s">
        <v>989</v>
      </c>
      <c r="G195" s="183" t="s">
        <v>227</v>
      </c>
      <c r="H195" s="184">
        <v>52</v>
      </c>
      <c r="I195" s="185"/>
      <c r="J195" s="186">
        <f>ROUND(I195*H195,2)</f>
        <v>0</v>
      </c>
      <c r="K195" s="182" t="s">
        <v>228</v>
      </c>
      <c r="L195" s="39"/>
      <c r="M195" s="187" t="s">
        <v>1</v>
      </c>
      <c r="N195" s="188" t="s">
        <v>45</v>
      </c>
      <c r="O195" s="77"/>
      <c r="P195" s="189">
        <f>O195*H195</f>
        <v>0</v>
      </c>
      <c r="Q195" s="189">
        <v>0.069000000000000006</v>
      </c>
      <c r="R195" s="189">
        <f>Q195*H195</f>
        <v>3.5880000000000001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134</v>
      </c>
      <c r="AT195" s="191" t="s">
        <v>138</v>
      </c>
      <c r="AU195" s="191" t="s">
        <v>89</v>
      </c>
      <c r="AY195" s="19" t="s">
        <v>135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87</v>
      </c>
      <c r="BK195" s="192">
        <f>ROUND(I195*H195,2)</f>
        <v>0</v>
      </c>
      <c r="BL195" s="19" t="s">
        <v>134</v>
      </c>
      <c r="BM195" s="191" t="s">
        <v>990</v>
      </c>
    </row>
    <row r="196" s="2" customFormat="1">
      <c r="A196" s="38"/>
      <c r="B196" s="39"/>
      <c r="C196" s="38"/>
      <c r="D196" s="193" t="s">
        <v>143</v>
      </c>
      <c r="E196" s="38"/>
      <c r="F196" s="194" t="s">
        <v>991</v>
      </c>
      <c r="G196" s="38"/>
      <c r="H196" s="38"/>
      <c r="I196" s="195"/>
      <c r="J196" s="38"/>
      <c r="K196" s="38"/>
      <c r="L196" s="39"/>
      <c r="M196" s="196"/>
      <c r="N196" s="197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143</v>
      </c>
      <c r="AU196" s="19" t="s">
        <v>89</v>
      </c>
    </row>
    <row r="197" s="13" customFormat="1">
      <c r="A197" s="13"/>
      <c r="B197" s="202"/>
      <c r="C197" s="13"/>
      <c r="D197" s="193" t="s">
        <v>231</v>
      </c>
      <c r="E197" s="203" t="s">
        <v>1</v>
      </c>
      <c r="F197" s="204" t="s">
        <v>957</v>
      </c>
      <c r="G197" s="13"/>
      <c r="H197" s="203" t="s">
        <v>1</v>
      </c>
      <c r="I197" s="205"/>
      <c r="J197" s="13"/>
      <c r="K197" s="13"/>
      <c r="L197" s="202"/>
      <c r="M197" s="206"/>
      <c r="N197" s="207"/>
      <c r="O197" s="207"/>
      <c r="P197" s="207"/>
      <c r="Q197" s="207"/>
      <c r="R197" s="207"/>
      <c r="S197" s="207"/>
      <c r="T197" s="20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3" t="s">
        <v>231</v>
      </c>
      <c r="AU197" s="203" t="s">
        <v>89</v>
      </c>
      <c r="AV197" s="13" t="s">
        <v>87</v>
      </c>
      <c r="AW197" s="13" t="s">
        <v>35</v>
      </c>
      <c r="AX197" s="13" t="s">
        <v>80</v>
      </c>
      <c r="AY197" s="203" t="s">
        <v>135</v>
      </c>
    </row>
    <row r="198" s="14" customFormat="1">
      <c r="A198" s="14"/>
      <c r="B198" s="209"/>
      <c r="C198" s="14"/>
      <c r="D198" s="193" t="s">
        <v>231</v>
      </c>
      <c r="E198" s="210" t="s">
        <v>1</v>
      </c>
      <c r="F198" s="211" t="s">
        <v>426</v>
      </c>
      <c r="G198" s="14"/>
      <c r="H198" s="212">
        <v>40</v>
      </c>
      <c r="I198" s="213"/>
      <c r="J198" s="14"/>
      <c r="K198" s="14"/>
      <c r="L198" s="209"/>
      <c r="M198" s="214"/>
      <c r="N198" s="215"/>
      <c r="O198" s="215"/>
      <c r="P198" s="215"/>
      <c r="Q198" s="215"/>
      <c r="R198" s="215"/>
      <c r="S198" s="215"/>
      <c r="T198" s="21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0" t="s">
        <v>231</v>
      </c>
      <c r="AU198" s="210" t="s">
        <v>89</v>
      </c>
      <c r="AV198" s="14" t="s">
        <v>89</v>
      </c>
      <c r="AW198" s="14" t="s">
        <v>35</v>
      </c>
      <c r="AX198" s="14" t="s">
        <v>80</v>
      </c>
      <c r="AY198" s="210" t="s">
        <v>135</v>
      </c>
    </row>
    <row r="199" s="13" customFormat="1">
      <c r="A199" s="13"/>
      <c r="B199" s="202"/>
      <c r="C199" s="13"/>
      <c r="D199" s="193" t="s">
        <v>231</v>
      </c>
      <c r="E199" s="203" t="s">
        <v>1</v>
      </c>
      <c r="F199" s="204" t="s">
        <v>79</v>
      </c>
      <c r="G199" s="13"/>
      <c r="H199" s="203" t="s">
        <v>1</v>
      </c>
      <c r="I199" s="205"/>
      <c r="J199" s="13"/>
      <c r="K199" s="13"/>
      <c r="L199" s="202"/>
      <c r="M199" s="206"/>
      <c r="N199" s="207"/>
      <c r="O199" s="207"/>
      <c r="P199" s="207"/>
      <c r="Q199" s="207"/>
      <c r="R199" s="207"/>
      <c r="S199" s="207"/>
      <c r="T199" s="20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3" t="s">
        <v>231</v>
      </c>
      <c r="AU199" s="203" t="s">
        <v>89</v>
      </c>
      <c r="AV199" s="13" t="s">
        <v>87</v>
      </c>
      <c r="AW199" s="13" t="s">
        <v>35</v>
      </c>
      <c r="AX199" s="13" t="s">
        <v>80</v>
      </c>
      <c r="AY199" s="203" t="s">
        <v>135</v>
      </c>
    </row>
    <row r="200" s="14" customFormat="1">
      <c r="A200" s="14"/>
      <c r="B200" s="209"/>
      <c r="C200" s="14"/>
      <c r="D200" s="193" t="s">
        <v>231</v>
      </c>
      <c r="E200" s="210" t="s">
        <v>1</v>
      </c>
      <c r="F200" s="211" t="s">
        <v>193</v>
      </c>
      <c r="G200" s="14"/>
      <c r="H200" s="212">
        <v>12</v>
      </c>
      <c r="I200" s="213"/>
      <c r="J200" s="14"/>
      <c r="K200" s="14"/>
      <c r="L200" s="209"/>
      <c r="M200" s="214"/>
      <c r="N200" s="215"/>
      <c r="O200" s="215"/>
      <c r="P200" s="215"/>
      <c r="Q200" s="215"/>
      <c r="R200" s="215"/>
      <c r="S200" s="215"/>
      <c r="T200" s="2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0" t="s">
        <v>231</v>
      </c>
      <c r="AU200" s="210" t="s">
        <v>89</v>
      </c>
      <c r="AV200" s="14" t="s">
        <v>89</v>
      </c>
      <c r="AW200" s="14" t="s">
        <v>35</v>
      </c>
      <c r="AX200" s="14" t="s">
        <v>80</v>
      </c>
      <c r="AY200" s="210" t="s">
        <v>135</v>
      </c>
    </row>
    <row r="201" s="15" customFormat="1">
      <c r="A201" s="15"/>
      <c r="B201" s="217"/>
      <c r="C201" s="15"/>
      <c r="D201" s="193" t="s">
        <v>231</v>
      </c>
      <c r="E201" s="218" t="s">
        <v>1</v>
      </c>
      <c r="F201" s="219" t="s">
        <v>234</v>
      </c>
      <c r="G201" s="15"/>
      <c r="H201" s="220">
        <v>52</v>
      </c>
      <c r="I201" s="221"/>
      <c r="J201" s="15"/>
      <c r="K201" s="15"/>
      <c r="L201" s="217"/>
      <c r="M201" s="222"/>
      <c r="N201" s="223"/>
      <c r="O201" s="223"/>
      <c r="P201" s="223"/>
      <c r="Q201" s="223"/>
      <c r="R201" s="223"/>
      <c r="S201" s="223"/>
      <c r="T201" s="22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8" t="s">
        <v>231</v>
      </c>
      <c r="AU201" s="218" t="s">
        <v>89</v>
      </c>
      <c r="AV201" s="15" t="s">
        <v>134</v>
      </c>
      <c r="AW201" s="15" t="s">
        <v>35</v>
      </c>
      <c r="AX201" s="15" t="s">
        <v>87</v>
      </c>
      <c r="AY201" s="218" t="s">
        <v>135</v>
      </c>
    </row>
    <row r="202" s="2" customFormat="1" ht="16.5" customHeight="1">
      <c r="A202" s="38"/>
      <c r="B202" s="179"/>
      <c r="C202" s="180" t="s">
        <v>992</v>
      </c>
      <c r="D202" s="180" t="s">
        <v>138</v>
      </c>
      <c r="E202" s="181" t="s">
        <v>993</v>
      </c>
      <c r="F202" s="182" t="s">
        <v>994</v>
      </c>
      <c r="G202" s="183" t="s">
        <v>227</v>
      </c>
      <c r="H202" s="184">
        <v>7.5</v>
      </c>
      <c r="I202" s="185"/>
      <c r="J202" s="186">
        <f>ROUND(I202*H202,2)</f>
        <v>0</v>
      </c>
      <c r="K202" s="182" t="s">
        <v>228</v>
      </c>
      <c r="L202" s="39"/>
      <c r="M202" s="187" t="s">
        <v>1</v>
      </c>
      <c r="N202" s="188" t="s">
        <v>45</v>
      </c>
      <c r="O202" s="77"/>
      <c r="P202" s="189">
        <f>O202*H202</f>
        <v>0</v>
      </c>
      <c r="Q202" s="189">
        <v>0.091999999999999998</v>
      </c>
      <c r="R202" s="189">
        <f>Q202*H202</f>
        <v>0.68999999999999995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134</v>
      </c>
      <c r="AT202" s="191" t="s">
        <v>138</v>
      </c>
      <c r="AU202" s="191" t="s">
        <v>89</v>
      </c>
      <c r="AY202" s="19" t="s">
        <v>135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87</v>
      </c>
      <c r="BK202" s="192">
        <f>ROUND(I202*H202,2)</f>
        <v>0</v>
      </c>
      <c r="BL202" s="19" t="s">
        <v>134</v>
      </c>
      <c r="BM202" s="191" t="s">
        <v>995</v>
      </c>
    </row>
    <row r="203" s="2" customFormat="1">
      <c r="A203" s="38"/>
      <c r="B203" s="39"/>
      <c r="C203" s="38"/>
      <c r="D203" s="193" t="s">
        <v>143</v>
      </c>
      <c r="E203" s="38"/>
      <c r="F203" s="194" t="s">
        <v>996</v>
      </c>
      <c r="G203" s="38"/>
      <c r="H203" s="38"/>
      <c r="I203" s="195"/>
      <c r="J203" s="38"/>
      <c r="K203" s="38"/>
      <c r="L203" s="39"/>
      <c r="M203" s="196"/>
      <c r="N203" s="197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143</v>
      </c>
      <c r="AU203" s="19" t="s">
        <v>89</v>
      </c>
    </row>
    <row r="204" s="13" customFormat="1">
      <c r="A204" s="13"/>
      <c r="B204" s="202"/>
      <c r="C204" s="13"/>
      <c r="D204" s="193" t="s">
        <v>231</v>
      </c>
      <c r="E204" s="203" t="s">
        <v>1</v>
      </c>
      <c r="F204" s="204" t="s">
        <v>962</v>
      </c>
      <c r="G204" s="13"/>
      <c r="H204" s="203" t="s">
        <v>1</v>
      </c>
      <c r="I204" s="205"/>
      <c r="J204" s="13"/>
      <c r="K204" s="13"/>
      <c r="L204" s="202"/>
      <c r="M204" s="206"/>
      <c r="N204" s="207"/>
      <c r="O204" s="207"/>
      <c r="P204" s="207"/>
      <c r="Q204" s="207"/>
      <c r="R204" s="207"/>
      <c r="S204" s="207"/>
      <c r="T204" s="20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231</v>
      </c>
      <c r="AU204" s="203" t="s">
        <v>89</v>
      </c>
      <c r="AV204" s="13" t="s">
        <v>87</v>
      </c>
      <c r="AW204" s="13" t="s">
        <v>35</v>
      </c>
      <c r="AX204" s="13" t="s">
        <v>80</v>
      </c>
      <c r="AY204" s="203" t="s">
        <v>135</v>
      </c>
    </row>
    <row r="205" s="14" customFormat="1">
      <c r="A205" s="14"/>
      <c r="B205" s="209"/>
      <c r="C205" s="14"/>
      <c r="D205" s="193" t="s">
        <v>231</v>
      </c>
      <c r="E205" s="210" t="s">
        <v>1</v>
      </c>
      <c r="F205" s="211" t="s">
        <v>963</v>
      </c>
      <c r="G205" s="14"/>
      <c r="H205" s="212">
        <v>3.75</v>
      </c>
      <c r="I205" s="213"/>
      <c r="J205" s="14"/>
      <c r="K205" s="14"/>
      <c r="L205" s="209"/>
      <c r="M205" s="214"/>
      <c r="N205" s="215"/>
      <c r="O205" s="215"/>
      <c r="P205" s="215"/>
      <c r="Q205" s="215"/>
      <c r="R205" s="215"/>
      <c r="S205" s="215"/>
      <c r="T205" s="21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0" t="s">
        <v>231</v>
      </c>
      <c r="AU205" s="210" t="s">
        <v>89</v>
      </c>
      <c r="AV205" s="14" t="s">
        <v>89</v>
      </c>
      <c r="AW205" s="14" t="s">
        <v>35</v>
      </c>
      <c r="AX205" s="14" t="s">
        <v>80</v>
      </c>
      <c r="AY205" s="210" t="s">
        <v>135</v>
      </c>
    </row>
    <row r="206" s="13" customFormat="1">
      <c r="A206" s="13"/>
      <c r="B206" s="202"/>
      <c r="C206" s="13"/>
      <c r="D206" s="193" t="s">
        <v>231</v>
      </c>
      <c r="E206" s="203" t="s">
        <v>1</v>
      </c>
      <c r="F206" s="204" t="s">
        <v>997</v>
      </c>
      <c r="G206" s="13"/>
      <c r="H206" s="203" t="s">
        <v>1</v>
      </c>
      <c r="I206" s="205"/>
      <c r="J206" s="13"/>
      <c r="K206" s="13"/>
      <c r="L206" s="202"/>
      <c r="M206" s="206"/>
      <c r="N206" s="207"/>
      <c r="O206" s="207"/>
      <c r="P206" s="207"/>
      <c r="Q206" s="207"/>
      <c r="R206" s="207"/>
      <c r="S206" s="207"/>
      <c r="T206" s="20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3" t="s">
        <v>231</v>
      </c>
      <c r="AU206" s="203" t="s">
        <v>89</v>
      </c>
      <c r="AV206" s="13" t="s">
        <v>87</v>
      </c>
      <c r="AW206" s="13" t="s">
        <v>35</v>
      </c>
      <c r="AX206" s="13" t="s">
        <v>80</v>
      </c>
      <c r="AY206" s="203" t="s">
        <v>135</v>
      </c>
    </row>
    <row r="207" s="14" customFormat="1">
      <c r="A207" s="14"/>
      <c r="B207" s="209"/>
      <c r="C207" s="14"/>
      <c r="D207" s="193" t="s">
        <v>231</v>
      </c>
      <c r="E207" s="210" t="s">
        <v>1</v>
      </c>
      <c r="F207" s="211" t="s">
        <v>963</v>
      </c>
      <c r="G207" s="14"/>
      <c r="H207" s="212">
        <v>3.75</v>
      </c>
      <c r="I207" s="213"/>
      <c r="J207" s="14"/>
      <c r="K207" s="14"/>
      <c r="L207" s="209"/>
      <c r="M207" s="214"/>
      <c r="N207" s="215"/>
      <c r="O207" s="215"/>
      <c r="P207" s="215"/>
      <c r="Q207" s="215"/>
      <c r="R207" s="215"/>
      <c r="S207" s="215"/>
      <c r="T207" s="21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0" t="s">
        <v>231</v>
      </c>
      <c r="AU207" s="210" t="s">
        <v>89</v>
      </c>
      <c r="AV207" s="14" t="s">
        <v>89</v>
      </c>
      <c r="AW207" s="14" t="s">
        <v>35</v>
      </c>
      <c r="AX207" s="14" t="s">
        <v>80</v>
      </c>
      <c r="AY207" s="210" t="s">
        <v>135</v>
      </c>
    </row>
    <row r="208" s="15" customFormat="1">
      <c r="A208" s="15"/>
      <c r="B208" s="217"/>
      <c r="C208" s="15"/>
      <c r="D208" s="193" t="s">
        <v>231</v>
      </c>
      <c r="E208" s="218" t="s">
        <v>1</v>
      </c>
      <c r="F208" s="219" t="s">
        <v>234</v>
      </c>
      <c r="G208" s="15"/>
      <c r="H208" s="220">
        <v>7.5</v>
      </c>
      <c r="I208" s="221"/>
      <c r="J208" s="15"/>
      <c r="K208" s="15"/>
      <c r="L208" s="217"/>
      <c r="M208" s="222"/>
      <c r="N208" s="223"/>
      <c r="O208" s="223"/>
      <c r="P208" s="223"/>
      <c r="Q208" s="223"/>
      <c r="R208" s="223"/>
      <c r="S208" s="223"/>
      <c r="T208" s="22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8" t="s">
        <v>231</v>
      </c>
      <c r="AU208" s="218" t="s">
        <v>89</v>
      </c>
      <c r="AV208" s="15" t="s">
        <v>134</v>
      </c>
      <c r="AW208" s="15" t="s">
        <v>35</v>
      </c>
      <c r="AX208" s="15" t="s">
        <v>87</v>
      </c>
      <c r="AY208" s="218" t="s">
        <v>135</v>
      </c>
    </row>
    <row r="209" s="2" customFormat="1" ht="16.5" customHeight="1">
      <c r="A209" s="38"/>
      <c r="B209" s="179"/>
      <c r="C209" s="180" t="s">
        <v>998</v>
      </c>
      <c r="D209" s="180" t="s">
        <v>138</v>
      </c>
      <c r="E209" s="181" t="s">
        <v>479</v>
      </c>
      <c r="F209" s="182" t="s">
        <v>480</v>
      </c>
      <c r="G209" s="183" t="s">
        <v>227</v>
      </c>
      <c r="H209" s="184">
        <v>425</v>
      </c>
      <c r="I209" s="185"/>
      <c r="J209" s="186">
        <f>ROUND(I209*H209,2)</f>
        <v>0</v>
      </c>
      <c r="K209" s="182" t="s">
        <v>228</v>
      </c>
      <c r="L209" s="39"/>
      <c r="M209" s="187" t="s">
        <v>1</v>
      </c>
      <c r="N209" s="188" t="s">
        <v>45</v>
      </c>
      <c r="O209" s="77"/>
      <c r="P209" s="189">
        <f>O209*H209</f>
        <v>0</v>
      </c>
      <c r="Q209" s="189">
        <v>0.34499999999999997</v>
      </c>
      <c r="R209" s="189">
        <f>Q209*H209</f>
        <v>146.625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134</v>
      </c>
      <c r="AT209" s="191" t="s">
        <v>138</v>
      </c>
      <c r="AU209" s="191" t="s">
        <v>89</v>
      </c>
      <c r="AY209" s="19" t="s">
        <v>135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87</v>
      </c>
      <c r="BK209" s="192">
        <f>ROUND(I209*H209,2)</f>
        <v>0</v>
      </c>
      <c r="BL209" s="19" t="s">
        <v>134</v>
      </c>
      <c r="BM209" s="191" t="s">
        <v>999</v>
      </c>
    </row>
    <row r="210" s="2" customFormat="1">
      <c r="A210" s="38"/>
      <c r="B210" s="39"/>
      <c r="C210" s="38"/>
      <c r="D210" s="193" t="s">
        <v>143</v>
      </c>
      <c r="E210" s="38"/>
      <c r="F210" s="194" t="s">
        <v>482</v>
      </c>
      <c r="G210" s="38"/>
      <c r="H210" s="38"/>
      <c r="I210" s="195"/>
      <c r="J210" s="38"/>
      <c r="K210" s="38"/>
      <c r="L210" s="39"/>
      <c r="M210" s="196"/>
      <c r="N210" s="197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143</v>
      </c>
      <c r="AU210" s="19" t="s">
        <v>89</v>
      </c>
    </row>
    <row r="211" s="13" customFormat="1">
      <c r="A211" s="13"/>
      <c r="B211" s="202"/>
      <c r="C211" s="13"/>
      <c r="D211" s="193" t="s">
        <v>231</v>
      </c>
      <c r="E211" s="203" t="s">
        <v>1</v>
      </c>
      <c r="F211" s="204" t="s">
        <v>958</v>
      </c>
      <c r="G211" s="13"/>
      <c r="H211" s="203" t="s">
        <v>1</v>
      </c>
      <c r="I211" s="205"/>
      <c r="J211" s="13"/>
      <c r="K211" s="13"/>
      <c r="L211" s="202"/>
      <c r="M211" s="206"/>
      <c r="N211" s="207"/>
      <c r="O211" s="207"/>
      <c r="P211" s="207"/>
      <c r="Q211" s="207"/>
      <c r="R211" s="207"/>
      <c r="S211" s="207"/>
      <c r="T211" s="20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3" t="s">
        <v>231</v>
      </c>
      <c r="AU211" s="203" t="s">
        <v>89</v>
      </c>
      <c r="AV211" s="13" t="s">
        <v>87</v>
      </c>
      <c r="AW211" s="13" t="s">
        <v>35</v>
      </c>
      <c r="AX211" s="13" t="s">
        <v>80</v>
      </c>
      <c r="AY211" s="203" t="s">
        <v>135</v>
      </c>
    </row>
    <row r="212" s="14" customFormat="1">
      <c r="A212" s="14"/>
      <c r="B212" s="209"/>
      <c r="C212" s="14"/>
      <c r="D212" s="193" t="s">
        <v>231</v>
      </c>
      <c r="E212" s="210" t="s">
        <v>1</v>
      </c>
      <c r="F212" s="211" t="s">
        <v>959</v>
      </c>
      <c r="G212" s="14"/>
      <c r="H212" s="212">
        <v>410</v>
      </c>
      <c r="I212" s="213"/>
      <c r="J212" s="14"/>
      <c r="K212" s="14"/>
      <c r="L212" s="209"/>
      <c r="M212" s="214"/>
      <c r="N212" s="215"/>
      <c r="O212" s="215"/>
      <c r="P212" s="215"/>
      <c r="Q212" s="215"/>
      <c r="R212" s="215"/>
      <c r="S212" s="215"/>
      <c r="T212" s="21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0" t="s">
        <v>231</v>
      </c>
      <c r="AU212" s="210" t="s">
        <v>89</v>
      </c>
      <c r="AV212" s="14" t="s">
        <v>89</v>
      </c>
      <c r="AW212" s="14" t="s">
        <v>35</v>
      </c>
      <c r="AX212" s="14" t="s">
        <v>80</v>
      </c>
      <c r="AY212" s="210" t="s">
        <v>135</v>
      </c>
    </row>
    <row r="213" s="13" customFormat="1">
      <c r="A213" s="13"/>
      <c r="B213" s="202"/>
      <c r="C213" s="13"/>
      <c r="D213" s="193" t="s">
        <v>231</v>
      </c>
      <c r="E213" s="203" t="s">
        <v>1</v>
      </c>
      <c r="F213" s="204" t="s">
        <v>962</v>
      </c>
      <c r="G213" s="13"/>
      <c r="H213" s="203" t="s">
        <v>1</v>
      </c>
      <c r="I213" s="205"/>
      <c r="J213" s="13"/>
      <c r="K213" s="13"/>
      <c r="L213" s="202"/>
      <c r="M213" s="206"/>
      <c r="N213" s="207"/>
      <c r="O213" s="207"/>
      <c r="P213" s="207"/>
      <c r="Q213" s="207"/>
      <c r="R213" s="207"/>
      <c r="S213" s="207"/>
      <c r="T213" s="20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3" t="s">
        <v>231</v>
      </c>
      <c r="AU213" s="203" t="s">
        <v>89</v>
      </c>
      <c r="AV213" s="13" t="s">
        <v>87</v>
      </c>
      <c r="AW213" s="13" t="s">
        <v>35</v>
      </c>
      <c r="AX213" s="13" t="s">
        <v>80</v>
      </c>
      <c r="AY213" s="203" t="s">
        <v>135</v>
      </c>
    </row>
    <row r="214" s="14" customFormat="1">
      <c r="A214" s="14"/>
      <c r="B214" s="209"/>
      <c r="C214" s="14"/>
      <c r="D214" s="193" t="s">
        <v>231</v>
      </c>
      <c r="E214" s="210" t="s">
        <v>1</v>
      </c>
      <c r="F214" s="211" t="s">
        <v>963</v>
      </c>
      <c r="G214" s="14"/>
      <c r="H214" s="212">
        <v>3.75</v>
      </c>
      <c r="I214" s="213"/>
      <c r="J214" s="14"/>
      <c r="K214" s="14"/>
      <c r="L214" s="209"/>
      <c r="M214" s="214"/>
      <c r="N214" s="215"/>
      <c r="O214" s="215"/>
      <c r="P214" s="215"/>
      <c r="Q214" s="215"/>
      <c r="R214" s="215"/>
      <c r="S214" s="215"/>
      <c r="T214" s="21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0" t="s">
        <v>231</v>
      </c>
      <c r="AU214" s="210" t="s">
        <v>89</v>
      </c>
      <c r="AV214" s="14" t="s">
        <v>89</v>
      </c>
      <c r="AW214" s="14" t="s">
        <v>35</v>
      </c>
      <c r="AX214" s="14" t="s">
        <v>80</v>
      </c>
      <c r="AY214" s="210" t="s">
        <v>135</v>
      </c>
    </row>
    <row r="215" s="14" customFormat="1">
      <c r="A215" s="14"/>
      <c r="B215" s="209"/>
      <c r="C215" s="14"/>
      <c r="D215" s="193" t="s">
        <v>231</v>
      </c>
      <c r="E215" s="210" t="s">
        <v>1</v>
      </c>
      <c r="F215" s="211" t="s">
        <v>963</v>
      </c>
      <c r="G215" s="14"/>
      <c r="H215" s="212">
        <v>3.75</v>
      </c>
      <c r="I215" s="213"/>
      <c r="J215" s="14"/>
      <c r="K215" s="14"/>
      <c r="L215" s="209"/>
      <c r="M215" s="214"/>
      <c r="N215" s="215"/>
      <c r="O215" s="215"/>
      <c r="P215" s="215"/>
      <c r="Q215" s="215"/>
      <c r="R215" s="215"/>
      <c r="S215" s="215"/>
      <c r="T215" s="21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0" t="s">
        <v>231</v>
      </c>
      <c r="AU215" s="210" t="s">
        <v>89</v>
      </c>
      <c r="AV215" s="14" t="s">
        <v>89</v>
      </c>
      <c r="AW215" s="14" t="s">
        <v>35</v>
      </c>
      <c r="AX215" s="14" t="s">
        <v>80</v>
      </c>
      <c r="AY215" s="210" t="s">
        <v>135</v>
      </c>
    </row>
    <row r="216" s="13" customFormat="1">
      <c r="A216" s="13"/>
      <c r="B216" s="202"/>
      <c r="C216" s="13"/>
      <c r="D216" s="193" t="s">
        <v>231</v>
      </c>
      <c r="E216" s="203" t="s">
        <v>1</v>
      </c>
      <c r="F216" s="204" t="s">
        <v>997</v>
      </c>
      <c r="G216" s="13"/>
      <c r="H216" s="203" t="s">
        <v>1</v>
      </c>
      <c r="I216" s="205"/>
      <c r="J216" s="13"/>
      <c r="K216" s="13"/>
      <c r="L216" s="202"/>
      <c r="M216" s="206"/>
      <c r="N216" s="207"/>
      <c r="O216" s="207"/>
      <c r="P216" s="207"/>
      <c r="Q216" s="207"/>
      <c r="R216" s="207"/>
      <c r="S216" s="207"/>
      <c r="T216" s="20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3" t="s">
        <v>231</v>
      </c>
      <c r="AU216" s="203" t="s">
        <v>89</v>
      </c>
      <c r="AV216" s="13" t="s">
        <v>87</v>
      </c>
      <c r="AW216" s="13" t="s">
        <v>35</v>
      </c>
      <c r="AX216" s="13" t="s">
        <v>80</v>
      </c>
      <c r="AY216" s="203" t="s">
        <v>135</v>
      </c>
    </row>
    <row r="217" s="14" customFormat="1">
      <c r="A217" s="14"/>
      <c r="B217" s="209"/>
      <c r="C217" s="14"/>
      <c r="D217" s="193" t="s">
        <v>231</v>
      </c>
      <c r="E217" s="210" t="s">
        <v>1</v>
      </c>
      <c r="F217" s="211" t="s">
        <v>963</v>
      </c>
      <c r="G217" s="14"/>
      <c r="H217" s="212">
        <v>3.75</v>
      </c>
      <c r="I217" s="213"/>
      <c r="J217" s="14"/>
      <c r="K217" s="14"/>
      <c r="L217" s="209"/>
      <c r="M217" s="214"/>
      <c r="N217" s="215"/>
      <c r="O217" s="215"/>
      <c r="P217" s="215"/>
      <c r="Q217" s="215"/>
      <c r="R217" s="215"/>
      <c r="S217" s="215"/>
      <c r="T217" s="21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0" t="s">
        <v>231</v>
      </c>
      <c r="AU217" s="210" t="s">
        <v>89</v>
      </c>
      <c r="AV217" s="14" t="s">
        <v>89</v>
      </c>
      <c r="AW217" s="14" t="s">
        <v>35</v>
      </c>
      <c r="AX217" s="14" t="s">
        <v>80</v>
      </c>
      <c r="AY217" s="210" t="s">
        <v>135</v>
      </c>
    </row>
    <row r="218" s="14" customFormat="1">
      <c r="A218" s="14"/>
      <c r="B218" s="209"/>
      <c r="C218" s="14"/>
      <c r="D218" s="193" t="s">
        <v>231</v>
      </c>
      <c r="E218" s="210" t="s">
        <v>1</v>
      </c>
      <c r="F218" s="211" t="s">
        <v>963</v>
      </c>
      <c r="G218" s="14"/>
      <c r="H218" s="212">
        <v>3.75</v>
      </c>
      <c r="I218" s="213"/>
      <c r="J218" s="14"/>
      <c r="K218" s="14"/>
      <c r="L218" s="209"/>
      <c r="M218" s="214"/>
      <c r="N218" s="215"/>
      <c r="O218" s="215"/>
      <c r="P218" s="215"/>
      <c r="Q218" s="215"/>
      <c r="R218" s="215"/>
      <c r="S218" s="215"/>
      <c r="T218" s="21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0" t="s">
        <v>231</v>
      </c>
      <c r="AU218" s="210" t="s">
        <v>89</v>
      </c>
      <c r="AV218" s="14" t="s">
        <v>89</v>
      </c>
      <c r="AW218" s="14" t="s">
        <v>35</v>
      </c>
      <c r="AX218" s="14" t="s">
        <v>80</v>
      </c>
      <c r="AY218" s="210" t="s">
        <v>135</v>
      </c>
    </row>
    <row r="219" s="15" customFormat="1">
      <c r="A219" s="15"/>
      <c r="B219" s="217"/>
      <c r="C219" s="15"/>
      <c r="D219" s="193" t="s">
        <v>231</v>
      </c>
      <c r="E219" s="218" t="s">
        <v>1</v>
      </c>
      <c r="F219" s="219" t="s">
        <v>234</v>
      </c>
      <c r="G219" s="15"/>
      <c r="H219" s="220">
        <v>425</v>
      </c>
      <c r="I219" s="221"/>
      <c r="J219" s="15"/>
      <c r="K219" s="15"/>
      <c r="L219" s="217"/>
      <c r="M219" s="222"/>
      <c r="N219" s="223"/>
      <c r="O219" s="223"/>
      <c r="P219" s="223"/>
      <c r="Q219" s="223"/>
      <c r="R219" s="223"/>
      <c r="S219" s="223"/>
      <c r="T219" s="22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8" t="s">
        <v>231</v>
      </c>
      <c r="AU219" s="218" t="s">
        <v>89</v>
      </c>
      <c r="AV219" s="15" t="s">
        <v>134</v>
      </c>
      <c r="AW219" s="15" t="s">
        <v>35</v>
      </c>
      <c r="AX219" s="15" t="s">
        <v>87</v>
      </c>
      <c r="AY219" s="218" t="s">
        <v>135</v>
      </c>
    </row>
    <row r="220" s="2" customFormat="1" ht="16.5" customHeight="1">
      <c r="A220" s="38"/>
      <c r="B220" s="179"/>
      <c r="C220" s="180" t="s">
        <v>932</v>
      </c>
      <c r="D220" s="180" t="s">
        <v>138</v>
      </c>
      <c r="E220" s="181" t="s">
        <v>484</v>
      </c>
      <c r="F220" s="182" t="s">
        <v>485</v>
      </c>
      <c r="G220" s="183" t="s">
        <v>227</v>
      </c>
      <c r="H220" s="184">
        <v>820</v>
      </c>
      <c r="I220" s="185"/>
      <c r="J220" s="186">
        <f>ROUND(I220*H220,2)</f>
        <v>0</v>
      </c>
      <c r="K220" s="182" t="s">
        <v>228</v>
      </c>
      <c r="L220" s="39"/>
      <c r="M220" s="187" t="s">
        <v>1</v>
      </c>
      <c r="N220" s="188" t="s">
        <v>45</v>
      </c>
      <c r="O220" s="77"/>
      <c r="P220" s="189">
        <f>O220*H220</f>
        <v>0</v>
      </c>
      <c r="Q220" s="189">
        <v>0.46000000000000002</v>
      </c>
      <c r="R220" s="189">
        <f>Q220*H220</f>
        <v>377.19999999999999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134</v>
      </c>
      <c r="AT220" s="191" t="s">
        <v>138</v>
      </c>
      <c r="AU220" s="191" t="s">
        <v>89</v>
      </c>
      <c r="AY220" s="19" t="s">
        <v>135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87</v>
      </c>
      <c r="BK220" s="192">
        <f>ROUND(I220*H220,2)</f>
        <v>0</v>
      </c>
      <c r="BL220" s="19" t="s">
        <v>134</v>
      </c>
      <c r="BM220" s="191" t="s">
        <v>1000</v>
      </c>
    </row>
    <row r="221" s="2" customFormat="1">
      <c r="A221" s="38"/>
      <c r="B221" s="39"/>
      <c r="C221" s="38"/>
      <c r="D221" s="193" t="s">
        <v>143</v>
      </c>
      <c r="E221" s="38"/>
      <c r="F221" s="194" t="s">
        <v>487</v>
      </c>
      <c r="G221" s="38"/>
      <c r="H221" s="38"/>
      <c r="I221" s="195"/>
      <c r="J221" s="38"/>
      <c r="K221" s="38"/>
      <c r="L221" s="39"/>
      <c r="M221" s="196"/>
      <c r="N221" s="197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143</v>
      </c>
      <c r="AU221" s="19" t="s">
        <v>89</v>
      </c>
    </row>
    <row r="222" s="13" customFormat="1">
      <c r="A222" s="13"/>
      <c r="B222" s="202"/>
      <c r="C222" s="13"/>
      <c r="D222" s="193" t="s">
        <v>231</v>
      </c>
      <c r="E222" s="203" t="s">
        <v>1</v>
      </c>
      <c r="F222" s="204" t="s">
        <v>958</v>
      </c>
      <c r="G222" s="13"/>
      <c r="H222" s="203" t="s">
        <v>1</v>
      </c>
      <c r="I222" s="205"/>
      <c r="J222" s="13"/>
      <c r="K222" s="13"/>
      <c r="L222" s="202"/>
      <c r="M222" s="206"/>
      <c r="N222" s="207"/>
      <c r="O222" s="207"/>
      <c r="P222" s="207"/>
      <c r="Q222" s="207"/>
      <c r="R222" s="207"/>
      <c r="S222" s="207"/>
      <c r="T222" s="20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3" t="s">
        <v>231</v>
      </c>
      <c r="AU222" s="203" t="s">
        <v>89</v>
      </c>
      <c r="AV222" s="13" t="s">
        <v>87</v>
      </c>
      <c r="AW222" s="13" t="s">
        <v>35</v>
      </c>
      <c r="AX222" s="13" t="s">
        <v>80</v>
      </c>
      <c r="AY222" s="203" t="s">
        <v>135</v>
      </c>
    </row>
    <row r="223" s="14" customFormat="1">
      <c r="A223" s="14"/>
      <c r="B223" s="209"/>
      <c r="C223" s="14"/>
      <c r="D223" s="193" t="s">
        <v>231</v>
      </c>
      <c r="E223" s="210" t="s">
        <v>1</v>
      </c>
      <c r="F223" s="211" t="s">
        <v>959</v>
      </c>
      <c r="G223" s="14"/>
      <c r="H223" s="212">
        <v>410</v>
      </c>
      <c r="I223" s="213"/>
      <c r="J223" s="14"/>
      <c r="K223" s="14"/>
      <c r="L223" s="209"/>
      <c r="M223" s="214"/>
      <c r="N223" s="215"/>
      <c r="O223" s="215"/>
      <c r="P223" s="215"/>
      <c r="Q223" s="215"/>
      <c r="R223" s="215"/>
      <c r="S223" s="215"/>
      <c r="T223" s="21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0" t="s">
        <v>231</v>
      </c>
      <c r="AU223" s="210" t="s">
        <v>89</v>
      </c>
      <c r="AV223" s="14" t="s">
        <v>89</v>
      </c>
      <c r="AW223" s="14" t="s">
        <v>35</v>
      </c>
      <c r="AX223" s="14" t="s">
        <v>80</v>
      </c>
      <c r="AY223" s="210" t="s">
        <v>135</v>
      </c>
    </row>
    <row r="224" s="13" customFormat="1">
      <c r="A224" s="13"/>
      <c r="B224" s="202"/>
      <c r="C224" s="13"/>
      <c r="D224" s="193" t="s">
        <v>231</v>
      </c>
      <c r="E224" s="203" t="s">
        <v>1</v>
      </c>
      <c r="F224" s="204" t="s">
        <v>958</v>
      </c>
      <c r="G224" s="13"/>
      <c r="H224" s="203" t="s">
        <v>1</v>
      </c>
      <c r="I224" s="205"/>
      <c r="J224" s="13"/>
      <c r="K224" s="13"/>
      <c r="L224" s="202"/>
      <c r="M224" s="206"/>
      <c r="N224" s="207"/>
      <c r="O224" s="207"/>
      <c r="P224" s="207"/>
      <c r="Q224" s="207"/>
      <c r="R224" s="207"/>
      <c r="S224" s="207"/>
      <c r="T224" s="20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3" t="s">
        <v>231</v>
      </c>
      <c r="AU224" s="203" t="s">
        <v>89</v>
      </c>
      <c r="AV224" s="13" t="s">
        <v>87</v>
      </c>
      <c r="AW224" s="13" t="s">
        <v>35</v>
      </c>
      <c r="AX224" s="13" t="s">
        <v>80</v>
      </c>
      <c r="AY224" s="203" t="s">
        <v>135</v>
      </c>
    </row>
    <row r="225" s="14" customFormat="1">
      <c r="A225" s="14"/>
      <c r="B225" s="209"/>
      <c r="C225" s="14"/>
      <c r="D225" s="193" t="s">
        <v>231</v>
      </c>
      <c r="E225" s="210" t="s">
        <v>1</v>
      </c>
      <c r="F225" s="211" t="s">
        <v>959</v>
      </c>
      <c r="G225" s="14"/>
      <c r="H225" s="212">
        <v>410</v>
      </c>
      <c r="I225" s="213"/>
      <c r="J225" s="14"/>
      <c r="K225" s="14"/>
      <c r="L225" s="209"/>
      <c r="M225" s="214"/>
      <c r="N225" s="215"/>
      <c r="O225" s="215"/>
      <c r="P225" s="215"/>
      <c r="Q225" s="215"/>
      <c r="R225" s="215"/>
      <c r="S225" s="215"/>
      <c r="T225" s="21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0" t="s">
        <v>231</v>
      </c>
      <c r="AU225" s="210" t="s">
        <v>89</v>
      </c>
      <c r="AV225" s="14" t="s">
        <v>89</v>
      </c>
      <c r="AW225" s="14" t="s">
        <v>35</v>
      </c>
      <c r="AX225" s="14" t="s">
        <v>80</v>
      </c>
      <c r="AY225" s="210" t="s">
        <v>135</v>
      </c>
    </row>
    <row r="226" s="15" customFormat="1">
      <c r="A226" s="15"/>
      <c r="B226" s="217"/>
      <c r="C226" s="15"/>
      <c r="D226" s="193" t="s">
        <v>231</v>
      </c>
      <c r="E226" s="218" t="s">
        <v>1</v>
      </c>
      <c r="F226" s="219" t="s">
        <v>234</v>
      </c>
      <c r="G226" s="15"/>
      <c r="H226" s="220">
        <v>820</v>
      </c>
      <c r="I226" s="221"/>
      <c r="J226" s="15"/>
      <c r="K226" s="15"/>
      <c r="L226" s="217"/>
      <c r="M226" s="222"/>
      <c r="N226" s="223"/>
      <c r="O226" s="223"/>
      <c r="P226" s="223"/>
      <c r="Q226" s="223"/>
      <c r="R226" s="223"/>
      <c r="S226" s="223"/>
      <c r="T226" s="22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8" t="s">
        <v>231</v>
      </c>
      <c r="AU226" s="218" t="s">
        <v>89</v>
      </c>
      <c r="AV226" s="15" t="s">
        <v>134</v>
      </c>
      <c r="AW226" s="15" t="s">
        <v>35</v>
      </c>
      <c r="AX226" s="15" t="s">
        <v>87</v>
      </c>
      <c r="AY226" s="218" t="s">
        <v>135</v>
      </c>
    </row>
    <row r="227" s="2" customFormat="1" ht="24.15" customHeight="1">
      <c r="A227" s="38"/>
      <c r="B227" s="179"/>
      <c r="C227" s="180" t="s">
        <v>7</v>
      </c>
      <c r="D227" s="180" t="s">
        <v>138</v>
      </c>
      <c r="E227" s="181" t="s">
        <v>492</v>
      </c>
      <c r="F227" s="182" t="s">
        <v>493</v>
      </c>
      <c r="G227" s="183" t="s">
        <v>227</v>
      </c>
      <c r="H227" s="184">
        <v>410</v>
      </c>
      <c r="I227" s="185"/>
      <c r="J227" s="186">
        <f>ROUND(I227*H227,2)</f>
        <v>0</v>
      </c>
      <c r="K227" s="182" t="s">
        <v>228</v>
      </c>
      <c r="L227" s="39"/>
      <c r="M227" s="187" t="s">
        <v>1</v>
      </c>
      <c r="N227" s="188" t="s">
        <v>45</v>
      </c>
      <c r="O227" s="77"/>
      <c r="P227" s="189">
        <f>O227*H227</f>
        <v>0</v>
      </c>
      <c r="Q227" s="189">
        <v>0.49586999999999998</v>
      </c>
      <c r="R227" s="189">
        <f>Q227*H227</f>
        <v>203.30669999999998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134</v>
      </c>
      <c r="AT227" s="191" t="s">
        <v>138</v>
      </c>
      <c r="AU227" s="191" t="s">
        <v>89</v>
      </c>
      <c r="AY227" s="19" t="s">
        <v>135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87</v>
      </c>
      <c r="BK227" s="192">
        <f>ROUND(I227*H227,2)</f>
        <v>0</v>
      </c>
      <c r="BL227" s="19" t="s">
        <v>134</v>
      </c>
      <c r="BM227" s="191" t="s">
        <v>1001</v>
      </c>
    </row>
    <row r="228" s="2" customFormat="1">
      <c r="A228" s="38"/>
      <c r="B228" s="39"/>
      <c r="C228" s="38"/>
      <c r="D228" s="193" t="s">
        <v>143</v>
      </c>
      <c r="E228" s="38"/>
      <c r="F228" s="194" t="s">
        <v>495</v>
      </c>
      <c r="G228" s="38"/>
      <c r="H228" s="38"/>
      <c r="I228" s="195"/>
      <c r="J228" s="38"/>
      <c r="K228" s="38"/>
      <c r="L228" s="39"/>
      <c r="M228" s="196"/>
      <c r="N228" s="197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143</v>
      </c>
      <c r="AU228" s="19" t="s">
        <v>89</v>
      </c>
    </row>
    <row r="229" s="13" customFormat="1">
      <c r="A229" s="13"/>
      <c r="B229" s="202"/>
      <c r="C229" s="13"/>
      <c r="D229" s="193" t="s">
        <v>231</v>
      </c>
      <c r="E229" s="203" t="s">
        <v>1</v>
      </c>
      <c r="F229" s="204" t="s">
        <v>958</v>
      </c>
      <c r="G229" s="13"/>
      <c r="H229" s="203" t="s">
        <v>1</v>
      </c>
      <c r="I229" s="205"/>
      <c r="J229" s="13"/>
      <c r="K229" s="13"/>
      <c r="L229" s="202"/>
      <c r="M229" s="206"/>
      <c r="N229" s="207"/>
      <c r="O229" s="207"/>
      <c r="P229" s="207"/>
      <c r="Q229" s="207"/>
      <c r="R229" s="207"/>
      <c r="S229" s="207"/>
      <c r="T229" s="20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3" t="s">
        <v>231</v>
      </c>
      <c r="AU229" s="203" t="s">
        <v>89</v>
      </c>
      <c r="AV229" s="13" t="s">
        <v>87</v>
      </c>
      <c r="AW229" s="13" t="s">
        <v>35</v>
      </c>
      <c r="AX229" s="13" t="s">
        <v>80</v>
      </c>
      <c r="AY229" s="203" t="s">
        <v>135</v>
      </c>
    </row>
    <row r="230" s="14" customFormat="1">
      <c r="A230" s="14"/>
      <c r="B230" s="209"/>
      <c r="C230" s="14"/>
      <c r="D230" s="193" t="s">
        <v>231</v>
      </c>
      <c r="E230" s="210" t="s">
        <v>1</v>
      </c>
      <c r="F230" s="211" t="s">
        <v>959</v>
      </c>
      <c r="G230" s="14"/>
      <c r="H230" s="212">
        <v>410</v>
      </c>
      <c r="I230" s="213"/>
      <c r="J230" s="14"/>
      <c r="K230" s="14"/>
      <c r="L230" s="209"/>
      <c r="M230" s="214"/>
      <c r="N230" s="215"/>
      <c r="O230" s="215"/>
      <c r="P230" s="215"/>
      <c r="Q230" s="215"/>
      <c r="R230" s="215"/>
      <c r="S230" s="215"/>
      <c r="T230" s="21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0" t="s">
        <v>231</v>
      </c>
      <c r="AU230" s="210" t="s">
        <v>89</v>
      </c>
      <c r="AV230" s="14" t="s">
        <v>89</v>
      </c>
      <c r="AW230" s="14" t="s">
        <v>35</v>
      </c>
      <c r="AX230" s="14" t="s">
        <v>80</v>
      </c>
      <c r="AY230" s="210" t="s">
        <v>135</v>
      </c>
    </row>
    <row r="231" s="15" customFormat="1">
      <c r="A231" s="15"/>
      <c r="B231" s="217"/>
      <c r="C231" s="15"/>
      <c r="D231" s="193" t="s">
        <v>231</v>
      </c>
      <c r="E231" s="218" t="s">
        <v>1</v>
      </c>
      <c r="F231" s="219" t="s">
        <v>234</v>
      </c>
      <c r="G231" s="15"/>
      <c r="H231" s="220">
        <v>410</v>
      </c>
      <c r="I231" s="221"/>
      <c r="J231" s="15"/>
      <c r="K231" s="15"/>
      <c r="L231" s="217"/>
      <c r="M231" s="222"/>
      <c r="N231" s="223"/>
      <c r="O231" s="223"/>
      <c r="P231" s="223"/>
      <c r="Q231" s="223"/>
      <c r="R231" s="223"/>
      <c r="S231" s="223"/>
      <c r="T231" s="22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8" t="s">
        <v>231</v>
      </c>
      <c r="AU231" s="218" t="s">
        <v>89</v>
      </c>
      <c r="AV231" s="15" t="s">
        <v>134</v>
      </c>
      <c r="AW231" s="15" t="s">
        <v>35</v>
      </c>
      <c r="AX231" s="15" t="s">
        <v>87</v>
      </c>
      <c r="AY231" s="218" t="s">
        <v>135</v>
      </c>
    </row>
    <row r="232" s="2" customFormat="1" ht="33" customHeight="1">
      <c r="A232" s="38"/>
      <c r="B232" s="179"/>
      <c r="C232" s="180" t="s">
        <v>299</v>
      </c>
      <c r="D232" s="180" t="s">
        <v>138</v>
      </c>
      <c r="E232" s="181" t="s">
        <v>497</v>
      </c>
      <c r="F232" s="182" t="s">
        <v>498</v>
      </c>
      <c r="G232" s="183" t="s">
        <v>227</v>
      </c>
      <c r="H232" s="184">
        <v>410</v>
      </c>
      <c r="I232" s="185"/>
      <c r="J232" s="186">
        <f>ROUND(I232*H232,2)</f>
        <v>0</v>
      </c>
      <c r="K232" s="182" t="s">
        <v>228</v>
      </c>
      <c r="L232" s="39"/>
      <c r="M232" s="187" t="s">
        <v>1</v>
      </c>
      <c r="N232" s="188" t="s">
        <v>45</v>
      </c>
      <c r="O232" s="77"/>
      <c r="P232" s="189">
        <f>O232*H232</f>
        <v>0</v>
      </c>
      <c r="Q232" s="189">
        <v>0.18462999999999999</v>
      </c>
      <c r="R232" s="189">
        <f>Q232*H232</f>
        <v>75.698299999999989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134</v>
      </c>
      <c r="AT232" s="191" t="s">
        <v>138</v>
      </c>
      <c r="AU232" s="191" t="s">
        <v>89</v>
      </c>
      <c r="AY232" s="19" t="s">
        <v>135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87</v>
      </c>
      <c r="BK232" s="192">
        <f>ROUND(I232*H232,2)</f>
        <v>0</v>
      </c>
      <c r="BL232" s="19" t="s">
        <v>134</v>
      </c>
      <c r="BM232" s="191" t="s">
        <v>1002</v>
      </c>
    </row>
    <row r="233" s="2" customFormat="1">
      <c r="A233" s="38"/>
      <c r="B233" s="39"/>
      <c r="C233" s="38"/>
      <c r="D233" s="193" t="s">
        <v>143</v>
      </c>
      <c r="E233" s="38"/>
      <c r="F233" s="194" t="s">
        <v>500</v>
      </c>
      <c r="G233" s="38"/>
      <c r="H233" s="38"/>
      <c r="I233" s="195"/>
      <c r="J233" s="38"/>
      <c r="K233" s="38"/>
      <c r="L233" s="39"/>
      <c r="M233" s="196"/>
      <c r="N233" s="197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143</v>
      </c>
      <c r="AU233" s="19" t="s">
        <v>89</v>
      </c>
    </row>
    <row r="234" s="13" customFormat="1">
      <c r="A234" s="13"/>
      <c r="B234" s="202"/>
      <c r="C234" s="13"/>
      <c r="D234" s="193" t="s">
        <v>231</v>
      </c>
      <c r="E234" s="203" t="s">
        <v>1</v>
      </c>
      <c r="F234" s="204" t="s">
        <v>958</v>
      </c>
      <c r="G234" s="13"/>
      <c r="H234" s="203" t="s">
        <v>1</v>
      </c>
      <c r="I234" s="205"/>
      <c r="J234" s="13"/>
      <c r="K234" s="13"/>
      <c r="L234" s="202"/>
      <c r="M234" s="206"/>
      <c r="N234" s="207"/>
      <c r="O234" s="207"/>
      <c r="P234" s="207"/>
      <c r="Q234" s="207"/>
      <c r="R234" s="207"/>
      <c r="S234" s="207"/>
      <c r="T234" s="20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3" t="s">
        <v>231</v>
      </c>
      <c r="AU234" s="203" t="s">
        <v>89</v>
      </c>
      <c r="AV234" s="13" t="s">
        <v>87</v>
      </c>
      <c r="AW234" s="13" t="s">
        <v>35</v>
      </c>
      <c r="AX234" s="13" t="s">
        <v>80</v>
      </c>
      <c r="AY234" s="203" t="s">
        <v>135</v>
      </c>
    </row>
    <row r="235" s="14" customFormat="1">
      <c r="A235" s="14"/>
      <c r="B235" s="209"/>
      <c r="C235" s="14"/>
      <c r="D235" s="193" t="s">
        <v>231</v>
      </c>
      <c r="E235" s="210" t="s">
        <v>1</v>
      </c>
      <c r="F235" s="211" t="s">
        <v>959</v>
      </c>
      <c r="G235" s="14"/>
      <c r="H235" s="212">
        <v>410</v>
      </c>
      <c r="I235" s="213"/>
      <c r="J235" s="14"/>
      <c r="K235" s="14"/>
      <c r="L235" s="209"/>
      <c r="M235" s="214"/>
      <c r="N235" s="215"/>
      <c r="O235" s="215"/>
      <c r="P235" s="215"/>
      <c r="Q235" s="215"/>
      <c r="R235" s="215"/>
      <c r="S235" s="215"/>
      <c r="T235" s="21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0" t="s">
        <v>231</v>
      </c>
      <c r="AU235" s="210" t="s">
        <v>89</v>
      </c>
      <c r="AV235" s="14" t="s">
        <v>89</v>
      </c>
      <c r="AW235" s="14" t="s">
        <v>35</v>
      </c>
      <c r="AX235" s="14" t="s">
        <v>80</v>
      </c>
      <c r="AY235" s="210" t="s">
        <v>135</v>
      </c>
    </row>
    <row r="236" s="15" customFormat="1">
      <c r="A236" s="15"/>
      <c r="B236" s="217"/>
      <c r="C236" s="15"/>
      <c r="D236" s="193" t="s">
        <v>231</v>
      </c>
      <c r="E236" s="218" t="s">
        <v>1</v>
      </c>
      <c r="F236" s="219" t="s">
        <v>234</v>
      </c>
      <c r="G236" s="15"/>
      <c r="H236" s="220">
        <v>410</v>
      </c>
      <c r="I236" s="221"/>
      <c r="J236" s="15"/>
      <c r="K236" s="15"/>
      <c r="L236" s="217"/>
      <c r="M236" s="222"/>
      <c r="N236" s="223"/>
      <c r="O236" s="223"/>
      <c r="P236" s="223"/>
      <c r="Q236" s="223"/>
      <c r="R236" s="223"/>
      <c r="S236" s="223"/>
      <c r="T236" s="22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18" t="s">
        <v>231</v>
      </c>
      <c r="AU236" s="218" t="s">
        <v>89</v>
      </c>
      <c r="AV236" s="15" t="s">
        <v>134</v>
      </c>
      <c r="AW236" s="15" t="s">
        <v>35</v>
      </c>
      <c r="AX236" s="15" t="s">
        <v>87</v>
      </c>
      <c r="AY236" s="218" t="s">
        <v>135</v>
      </c>
    </row>
    <row r="237" s="2" customFormat="1" ht="24.15" customHeight="1">
      <c r="A237" s="38"/>
      <c r="B237" s="179"/>
      <c r="C237" s="180" t="s">
        <v>308</v>
      </c>
      <c r="D237" s="180" t="s">
        <v>138</v>
      </c>
      <c r="E237" s="181" t="s">
        <v>1003</v>
      </c>
      <c r="F237" s="182" t="s">
        <v>1004</v>
      </c>
      <c r="G237" s="183" t="s">
        <v>227</v>
      </c>
      <c r="H237" s="184">
        <v>20</v>
      </c>
      <c r="I237" s="185"/>
      <c r="J237" s="186">
        <f>ROUND(I237*H237,2)</f>
        <v>0</v>
      </c>
      <c r="K237" s="182" t="s">
        <v>228</v>
      </c>
      <c r="L237" s="39"/>
      <c r="M237" s="187" t="s">
        <v>1</v>
      </c>
      <c r="N237" s="188" t="s">
        <v>45</v>
      </c>
      <c r="O237" s="77"/>
      <c r="P237" s="189">
        <f>O237*H237</f>
        <v>0</v>
      </c>
      <c r="Q237" s="189">
        <v>0.46000000000000002</v>
      </c>
      <c r="R237" s="189">
        <f>Q237*H237</f>
        <v>9.2000000000000011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134</v>
      </c>
      <c r="AT237" s="191" t="s">
        <v>138</v>
      </c>
      <c r="AU237" s="191" t="s">
        <v>89</v>
      </c>
      <c r="AY237" s="19" t="s">
        <v>135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87</v>
      </c>
      <c r="BK237" s="192">
        <f>ROUND(I237*H237,2)</f>
        <v>0</v>
      </c>
      <c r="BL237" s="19" t="s">
        <v>134</v>
      </c>
      <c r="BM237" s="191" t="s">
        <v>1005</v>
      </c>
    </row>
    <row r="238" s="2" customFormat="1">
      <c r="A238" s="38"/>
      <c r="B238" s="39"/>
      <c r="C238" s="38"/>
      <c r="D238" s="193" t="s">
        <v>143</v>
      </c>
      <c r="E238" s="38"/>
      <c r="F238" s="194" t="s">
        <v>1006</v>
      </c>
      <c r="G238" s="38"/>
      <c r="H238" s="38"/>
      <c r="I238" s="195"/>
      <c r="J238" s="38"/>
      <c r="K238" s="38"/>
      <c r="L238" s="39"/>
      <c r="M238" s="196"/>
      <c r="N238" s="197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143</v>
      </c>
      <c r="AU238" s="19" t="s">
        <v>89</v>
      </c>
    </row>
    <row r="239" s="13" customFormat="1">
      <c r="A239" s="13"/>
      <c r="B239" s="202"/>
      <c r="C239" s="13"/>
      <c r="D239" s="193" t="s">
        <v>231</v>
      </c>
      <c r="E239" s="203" t="s">
        <v>1</v>
      </c>
      <c r="F239" s="204" t="s">
        <v>594</v>
      </c>
      <c r="G239" s="13"/>
      <c r="H239" s="203" t="s">
        <v>1</v>
      </c>
      <c r="I239" s="205"/>
      <c r="J239" s="13"/>
      <c r="K239" s="13"/>
      <c r="L239" s="202"/>
      <c r="M239" s="206"/>
      <c r="N239" s="207"/>
      <c r="O239" s="207"/>
      <c r="P239" s="207"/>
      <c r="Q239" s="207"/>
      <c r="R239" s="207"/>
      <c r="S239" s="207"/>
      <c r="T239" s="20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3" t="s">
        <v>231</v>
      </c>
      <c r="AU239" s="203" t="s">
        <v>89</v>
      </c>
      <c r="AV239" s="13" t="s">
        <v>87</v>
      </c>
      <c r="AW239" s="13" t="s">
        <v>35</v>
      </c>
      <c r="AX239" s="13" t="s">
        <v>80</v>
      </c>
      <c r="AY239" s="203" t="s">
        <v>135</v>
      </c>
    </row>
    <row r="240" s="14" customFormat="1">
      <c r="A240" s="14"/>
      <c r="B240" s="209"/>
      <c r="C240" s="14"/>
      <c r="D240" s="193" t="s">
        <v>231</v>
      </c>
      <c r="E240" s="210" t="s">
        <v>1</v>
      </c>
      <c r="F240" s="211" t="s">
        <v>932</v>
      </c>
      <c r="G240" s="14"/>
      <c r="H240" s="212">
        <v>20</v>
      </c>
      <c r="I240" s="213"/>
      <c r="J240" s="14"/>
      <c r="K240" s="14"/>
      <c r="L240" s="209"/>
      <c r="M240" s="214"/>
      <c r="N240" s="215"/>
      <c r="O240" s="215"/>
      <c r="P240" s="215"/>
      <c r="Q240" s="215"/>
      <c r="R240" s="215"/>
      <c r="S240" s="215"/>
      <c r="T240" s="21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0" t="s">
        <v>231</v>
      </c>
      <c r="AU240" s="210" t="s">
        <v>89</v>
      </c>
      <c r="AV240" s="14" t="s">
        <v>89</v>
      </c>
      <c r="AW240" s="14" t="s">
        <v>35</v>
      </c>
      <c r="AX240" s="14" t="s">
        <v>80</v>
      </c>
      <c r="AY240" s="210" t="s">
        <v>135</v>
      </c>
    </row>
    <row r="241" s="15" customFormat="1">
      <c r="A241" s="15"/>
      <c r="B241" s="217"/>
      <c r="C241" s="15"/>
      <c r="D241" s="193" t="s">
        <v>231</v>
      </c>
      <c r="E241" s="218" t="s">
        <v>1</v>
      </c>
      <c r="F241" s="219" t="s">
        <v>234</v>
      </c>
      <c r="G241" s="15"/>
      <c r="H241" s="220">
        <v>20</v>
      </c>
      <c r="I241" s="221"/>
      <c r="J241" s="15"/>
      <c r="K241" s="15"/>
      <c r="L241" s="217"/>
      <c r="M241" s="222"/>
      <c r="N241" s="223"/>
      <c r="O241" s="223"/>
      <c r="P241" s="223"/>
      <c r="Q241" s="223"/>
      <c r="R241" s="223"/>
      <c r="S241" s="223"/>
      <c r="T241" s="22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18" t="s">
        <v>231</v>
      </c>
      <c r="AU241" s="218" t="s">
        <v>89</v>
      </c>
      <c r="AV241" s="15" t="s">
        <v>134</v>
      </c>
      <c r="AW241" s="15" t="s">
        <v>35</v>
      </c>
      <c r="AX241" s="15" t="s">
        <v>87</v>
      </c>
      <c r="AY241" s="218" t="s">
        <v>135</v>
      </c>
    </row>
    <row r="242" s="2" customFormat="1" ht="33" customHeight="1">
      <c r="A242" s="38"/>
      <c r="B242" s="179"/>
      <c r="C242" s="180" t="s">
        <v>314</v>
      </c>
      <c r="D242" s="180" t="s">
        <v>138</v>
      </c>
      <c r="E242" s="181" t="s">
        <v>1007</v>
      </c>
      <c r="F242" s="182" t="s">
        <v>1008</v>
      </c>
      <c r="G242" s="183" t="s">
        <v>227</v>
      </c>
      <c r="H242" s="184">
        <v>20</v>
      </c>
      <c r="I242" s="185"/>
      <c r="J242" s="186">
        <f>ROUND(I242*H242,2)</f>
        <v>0</v>
      </c>
      <c r="K242" s="182" t="s">
        <v>228</v>
      </c>
      <c r="L242" s="39"/>
      <c r="M242" s="187" t="s">
        <v>1</v>
      </c>
      <c r="N242" s="188" t="s">
        <v>45</v>
      </c>
      <c r="O242" s="77"/>
      <c r="P242" s="189">
        <f>O242*H242</f>
        <v>0</v>
      </c>
      <c r="Q242" s="189">
        <v>0.38</v>
      </c>
      <c r="R242" s="189">
        <f>Q242*H242</f>
        <v>7.5999999999999996</v>
      </c>
      <c r="S242" s="189">
        <v>0</v>
      </c>
      <c r="T242" s="19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1" t="s">
        <v>134</v>
      </c>
      <c r="AT242" s="191" t="s">
        <v>138</v>
      </c>
      <c r="AU242" s="191" t="s">
        <v>89</v>
      </c>
      <c r="AY242" s="19" t="s">
        <v>135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87</v>
      </c>
      <c r="BK242" s="192">
        <f>ROUND(I242*H242,2)</f>
        <v>0</v>
      </c>
      <c r="BL242" s="19" t="s">
        <v>134</v>
      </c>
      <c r="BM242" s="191" t="s">
        <v>1009</v>
      </c>
    </row>
    <row r="243" s="2" customFormat="1">
      <c r="A243" s="38"/>
      <c r="B243" s="39"/>
      <c r="C243" s="38"/>
      <c r="D243" s="193" t="s">
        <v>143</v>
      </c>
      <c r="E243" s="38"/>
      <c r="F243" s="194" t="s">
        <v>1010</v>
      </c>
      <c r="G243" s="38"/>
      <c r="H243" s="38"/>
      <c r="I243" s="195"/>
      <c r="J243" s="38"/>
      <c r="K243" s="38"/>
      <c r="L243" s="39"/>
      <c r="M243" s="196"/>
      <c r="N243" s="197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143</v>
      </c>
      <c r="AU243" s="19" t="s">
        <v>89</v>
      </c>
    </row>
    <row r="244" s="2" customFormat="1" ht="37.8" customHeight="1">
      <c r="A244" s="38"/>
      <c r="B244" s="179"/>
      <c r="C244" s="180" t="s">
        <v>321</v>
      </c>
      <c r="D244" s="180" t="s">
        <v>138</v>
      </c>
      <c r="E244" s="181" t="s">
        <v>1011</v>
      </c>
      <c r="F244" s="182" t="s">
        <v>1012</v>
      </c>
      <c r="G244" s="183" t="s">
        <v>227</v>
      </c>
      <c r="H244" s="184">
        <v>20</v>
      </c>
      <c r="I244" s="185"/>
      <c r="J244" s="186">
        <f>ROUND(I244*H244,2)</f>
        <v>0</v>
      </c>
      <c r="K244" s="182" t="s">
        <v>228</v>
      </c>
      <c r="L244" s="39"/>
      <c r="M244" s="187" t="s">
        <v>1</v>
      </c>
      <c r="N244" s="188" t="s">
        <v>45</v>
      </c>
      <c r="O244" s="77"/>
      <c r="P244" s="189">
        <f>O244*H244</f>
        <v>0</v>
      </c>
      <c r="Q244" s="189">
        <v>0.26375999999999999</v>
      </c>
      <c r="R244" s="189">
        <f>Q244*H244</f>
        <v>5.2751999999999999</v>
      </c>
      <c r="S244" s="189">
        <v>0</v>
      </c>
      <c r="T244" s="19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1" t="s">
        <v>134</v>
      </c>
      <c r="AT244" s="191" t="s">
        <v>138</v>
      </c>
      <c r="AU244" s="191" t="s">
        <v>89</v>
      </c>
      <c r="AY244" s="19" t="s">
        <v>135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87</v>
      </c>
      <c r="BK244" s="192">
        <f>ROUND(I244*H244,2)</f>
        <v>0</v>
      </c>
      <c r="BL244" s="19" t="s">
        <v>134</v>
      </c>
      <c r="BM244" s="191" t="s">
        <v>1013</v>
      </c>
    </row>
    <row r="245" s="2" customFormat="1">
      <c r="A245" s="38"/>
      <c r="B245" s="39"/>
      <c r="C245" s="38"/>
      <c r="D245" s="193" t="s">
        <v>143</v>
      </c>
      <c r="E245" s="38"/>
      <c r="F245" s="194" t="s">
        <v>1014</v>
      </c>
      <c r="G245" s="38"/>
      <c r="H245" s="38"/>
      <c r="I245" s="195"/>
      <c r="J245" s="38"/>
      <c r="K245" s="38"/>
      <c r="L245" s="39"/>
      <c r="M245" s="196"/>
      <c r="N245" s="197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143</v>
      </c>
      <c r="AU245" s="19" t="s">
        <v>89</v>
      </c>
    </row>
    <row r="246" s="2" customFormat="1" ht="33" customHeight="1">
      <c r="A246" s="38"/>
      <c r="B246" s="179"/>
      <c r="C246" s="180" t="s">
        <v>327</v>
      </c>
      <c r="D246" s="180" t="s">
        <v>138</v>
      </c>
      <c r="E246" s="181" t="s">
        <v>1015</v>
      </c>
      <c r="F246" s="182" t="s">
        <v>1016</v>
      </c>
      <c r="G246" s="183" t="s">
        <v>227</v>
      </c>
      <c r="H246" s="184">
        <v>20</v>
      </c>
      <c r="I246" s="185"/>
      <c r="J246" s="186">
        <f>ROUND(I246*H246,2)</f>
        <v>0</v>
      </c>
      <c r="K246" s="182" t="s">
        <v>228</v>
      </c>
      <c r="L246" s="39"/>
      <c r="M246" s="187" t="s">
        <v>1</v>
      </c>
      <c r="N246" s="188" t="s">
        <v>45</v>
      </c>
      <c r="O246" s="77"/>
      <c r="P246" s="189">
        <f>O246*H246</f>
        <v>0</v>
      </c>
      <c r="Q246" s="189">
        <v>0.20745</v>
      </c>
      <c r="R246" s="189">
        <f>Q246*H246</f>
        <v>4.149</v>
      </c>
      <c r="S246" s="189">
        <v>0</v>
      </c>
      <c r="T246" s="19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1" t="s">
        <v>134</v>
      </c>
      <c r="AT246" s="191" t="s">
        <v>138</v>
      </c>
      <c r="AU246" s="191" t="s">
        <v>89</v>
      </c>
      <c r="AY246" s="19" t="s">
        <v>135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87</v>
      </c>
      <c r="BK246" s="192">
        <f>ROUND(I246*H246,2)</f>
        <v>0</v>
      </c>
      <c r="BL246" s="19" t="s">
        <v>134</v>
      </c>
      <c r="BM246" s="191" t="s">
        <v>1017</v>
      </c>
    </row>
    <row r="247" s="2" customFormat="1">
      <c r="A247" s="38"/>
      <c r="B247" s="39"/>
      <c r="C247" s="38"/>
      <c r="D247" s="193" t="s">
        <v>143</v>
      </c>
      <c r="E247" s="38"/>
      <c r="F247" s="194" t="s">
        <v>1018</v>
      </c>
      <c r="G247" s="38"/>
      <c r="H247" s="38"/>
      <c r="I247" s="195"/>
      <c r="J247" s="38"/>
      <c r="K247" s="38"/>
      <c r="L247" s="39"/>
      <c r="M247" s="196"/>
      <c r="N247" s="197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143</v>
      </c>
      <c r="AU247" s="19" t="s">
        <v>89</v>
      </c>
    </row>
    <row r="248" s="2" customFormat="1" ht="24.15" customHeight="1">
      <c r="A248" s="38"/>
      <c r="B248" s="179"/>
      <c r="C248" s="180" t="s">
        <v>333</v>
      </c>
      <c r="D248" s="180" t="s">
        <v>138</v>
      </c>
      <c r="E248" s="181" t="s">
        <v>502</v>
      </c>
      <c r="F248" s="182" t="s">
        <v>503</v>
      </c>
      <c r="G248" s="183" t="s">
        <v>227</v>
      </c>
      <c r="H248" s="184">
        <v>410</v>
      </c>
      <c r="I248" s="185"/>
      <c r="J248" s="186">
        <f>ROUND(I248*H248,2)</f>
        <v>0</v>
      </c>
      <c r="K248" s="182" t="s">
        <v>228</v>
      </c>
      <c r="L248" s="39"/>
      <c r="M248" s="187" t="s">
        <v>1</v>
      </c>
      <c r="N248" s="188" t="s">
        <v>45</v>
      </c>
      <c r="O248" s="77"/>
      <c r="P248" s="189">
        <f>O248*H248</f>
        <v>0</v>
      </c>
      <c r="Q248" s="189">
        <v>0.0060099999999999997</v>
      </c>
      <c r="R248" s="189">
        <f>Q248*H248</f>
        <v>2.4640999999999997</v>
      </c>
      <c r="S248" s="189">
        <v>0</v>
      </c>
      <c r="T248" s="19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1" t="s">
        <v>134</v>
      </c>
      <c r="AT248" s="191" t="s">
        <v>138</v>
      </c>
      <c r="AU248" s="191" t="s">
        <v>89</v>
      </c>
      <c r="AY248" s="19" t="s">
        <v>135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87</v>
      </c>
      <c r="BK248" s="192">
        <f>ROUND(I248*H248,2)</f>
        <v>0</v>
      </c>
      <c r="BL248" s="19" t="s">
        <v>134</v>
      </c>
      <c r="BM248" s="191" t="s">
        <v>1019</v>
      </c>
    </row>
    <row r="249" s="2" customFormat="1">
      <c r="A249" s="38"/>
      <c r="B249" s="39"/>
      <c r="C249" s="38"/>
      <c r="D249" s="193" t="s">
        <v>143</v>
      </c>
      <c r="E249" s="38"/>
      <c r="F249" s="194" t="s">
        <v>505</v>
      </c>
      <c r="G249" s="38"/>
      <c r="H249" s="38"/>
      <c r="I249" s="195"/>
      <c r="J249" s="38"/>
      <c r="K249" s="38"/>
      <c r="L249" s="39"/>
      <c r="M249" s="196"/>
      <c r="N249" s="197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143</v>
      </c>
      <c r="AU249" s="19" t="s">
        <v>89</v>
      </c>
    </row>
    <row r="250" s="13" customFormat="1">
      <c r="A250" s="13"/>
      <c r="B250" s="202"/>
      <c r="C250" s="13"/>
      <c r="D250" s="193" t="s">
        <v>231</v>
      </c>
      <c r="E250" s="203" t="s">
        <v>1</v>
      </c>
      <c r="F250" s="204" t="s">
        <v>958</v>
      </c>
      <c r="G250" s="13"/>
      <c r="H250" s="203" t="s">
        <v>1</v>
      </c>
      <c r="I250" s="205"/>
      <c r="J250" s="13"/>
      <c r="K250" s="13"/>
      <c r="L250" s="202"/>
      <c r="M250" s="206"/>
      <c r="N250" s="207"/>
      <c r="O250" s="207"/>
      <c r="P250" s="207"/>
      <c r="Q250" s="207"/>
      <c r="R250" s="207"/>
      <c r="S250" s="207"/>
      <c r="T250" s="20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3" t="s">
        <v>231</v>
      </c>
      <c r="AU250" s="203" t="s">
        <v>89</v>
      </c>
      <c r="AV250" s="13" t="s">
        <v>87</v>
      </c>
      <c r="AW250" s="13" t="s">
        <v>35</v>
      </c>
      <c r="AX250" s="13" t="s">
        <v>80</v>
      </c>
      <c r="AY250" s="203" t="s">
        <v>135</v>
      </c>
    </row>
    <row r="251" s="14" customFormat="1">
      <c r="A251" s="14"/>
      <c r="B251" s="209"/>
      <c r="C251" s="14"/>
      <c r="D251" s="193" t="s">
        <v>231</v>
      </c>
      <c r="E251" s="210" t="s">
        <v>1</v>
      </c>
      <c r="F251" s="211" t="s">
        <v>959</v>
      </c>
      <c r="G251" s="14"/>
      <c r="H251" s="212">
        <v>410</v>
      </c>
      <c r="I251" s="213"/>
      <c r="J251" s="14"/>
      <c r="K251" s="14"/>
      <c r="L251" s="209"/>
      <c r="M251" s="214"/>
      <c r="N251" s="215"/>
      <c r="O251" s="215"/>
      <c r="P251" s="215"/>
      <c r="Q251" s="215"/>
      <c r="R251" s="215"/>
      <c r="S251" s="215"/>
      <c r="T251" s="21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10" t="s">
        <v>231</v>
      </c>
      <c r="AU251" s="210" t="s">
        <v>89</v>
      </c>
      <c r="AV251" s="14" t="s">
        <v>89</v>
      </c>
      <c r="AW251" s="14" t="s">
        <v>35</v>
      </c>
      <c r="AX251" s="14" t="s">
        <v>80</v>
      </c>
      <c r="AY251" s="210" t="s">
        <v>135</v>
      </c>
    </row>
    <row r="252" s="15" customFormat="1">
      <c r="A252" s="15"/>
      <c r="B252" s="217"/>
      <c r="C252" s="15"/>
      <c r="D252" s="193" t="s">
        <v>231</v>
      </c>
      <c r="E252" s="218" t="s">
        <v>1</v>
      </c>
      <c r="F252" s="219" t="s">
        <v>234</v>
      </c>
      <c r="G252" s="15"/>
      <c r="H252" s="220">
        <v>410</v>
      </c>
      <c r="I252" s="221"/>
      <c r="J252" s="15"/>
      <c r="K252" s="15"/>
      <c r="L252" s="217"/>
      <c r="M252" s="222"/>
      <c r="N252" s="223"/>
      <c r="O252" s="223"/>
      <c r="P252" s="223"/>
      <c r="Q252" s="223"/>
      <c r="R252" s="223"/>
      <c r="S252" s="223"/>
      <c r="T252" s="22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18" t="s">
        <v>231</v>
      </c>
      <c r="AU252" s="218" t="s">
        <v>89</v>
      </c>
      <c r="AV252" s="15" t="s">
        <v>134</v>
      </c>
      <c r="AW252" s="15" t="s">
        <v>35</v>
      </c>
      <c r="AX252" s="15" t="s">
        <v>87</v>
      </c>
      <c r="AY252" s="218" t="s">
        <v>135</v>
      </c>
    </row>
    <row r="253" s="2" customFormat="1" ht="21.75" customHeight="1">
      <c r="A253" s="38"/>
      <c r="B253" s="179"/>
      <c r="C253" s="180" t="s">
        <v>339</v>
      </c>
      <c r="D253" s="180" t="s">
        <v>138</v>
      </c>
      <c r="E253" s="181" t="s">
        <v>507</v>
      </c>
      <c r="F253" s="182" t="s">
        <v>508</v>
      </c>
      <c r="G253" s="183" t="s">
        <v>227</v>
      </c>
      <c r="H253" s="184">
        <v>410</v>
      </c>
      <c r="I253" s="185"/>
      <c r="J253" s="186">
        <f>ROUND(I253*H253,2)</f>
        <v>0</v>
      </c>
      <c r="K253" s="182" t="s">
        <v>228</v>
      </c>
      <c r="L253" s="39"/>
      <c r="M253" s="187" t="s">
        <v>1</v>
      </c>
      <c r="N253" s="188" t="s">
        <v>45</v>
      </c>
      <c r="O253" s="77"/>
      <c r="P253" s="189">
        <f>O253*H253</f>
        <v>0</v>
      </c>
      <c r="Q253" s="189">
        <v>0.00021000000000000001</v>
      </c>
      <c r="R253" s="189">
        <f>Q253*H253</f>
        <v>0.08610000000000001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134</v>
      </c>
      <c r="AT253" s="191" t="s">
        <v>138</v>
      </c>
      <c r="AU253" s="191" t="s">
        <v>89</v>
      </c>
      <c r="AY253" s="19" t="s">
        <v>135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87</v>
      </c>
      <c r="BK253" s="192">
        <f>ROUND(I253*H253,2)</f>
        <v>0</v>
      </c>
      <c r="BL253" s="19" t="s">
        <v>134</v>
      </c>
      <c r="BM253" s="191" t="s">
        <v>1020</v>
      </c>
    </row>
    <row r="254" s="2" customFormat="1">
      <c r="A254" s="38"/>
      <c r="B254" s="39"/>
      <c r="C254" s="38"/>
      <c r="D254" s="193" t="s">
        <v>143</v>
      </c>
      <c r="E254" s="38"/>
      <c r="F254" s="194" t="s">
        <v>510</v>
      </c>
      <c r="G254" s="38"/>
      <c r="H254" s="38"/>
      <c r="I254" s="195"/>
      <c r="J254" s="38"/>
      <c r="K254" s="38"/>
      <c r="L254" s="39"/>
      <c r="M254" s="196"/>
      <c r="N254" s="197"/>
      <c r="O254" s="77"/>
      <c r="P254" s="77"/>
      <c r="Q254" s="77"/>
      <c r="R254" s="77"/>
      <c r="S254" s="77"/>
      <c r="T254" s="7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143</v>
      </c>
      <c r="AU254" s="19" t="s">
        <v>89</v>
      </c>
    </row>
    <row r="255" s="13" customFormat="1">
      <c r="A255" s="13"/>
      <c r="B255" s="202"/>
      <c r="C255" s="13"/>
      <c r="D255" s="193" t="s">
        <v>231</v>
      </c>
      <c r="E255" s="203" t="s">
        <v>1</v>
      </c>
      <c r="F255" s="204" t="s">
        <v>958</v>
      </c>
      <c r="G255" s="13"/>
      <c r="H255" s="203" t="s">
        <v>1</v>
      </c>
      <c r="I255" s="205"/>
      <c r="J255" s="13"/>
      <c r="K255" s="13"/>
      <c r="L255" s="202"/>
      <c r="M255" s="206"/>
      <c r="N255" s="207"/>
      <c r="O255" s="207"/>
      <c r="P255" s="207"/>
      <c r="Q255" s="207"/>
      <c r="R255" s="207"/>
      <c r="S255" s="207"/>
      <c r="T255" s="20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3" t="s">
        <v>231</v>
      </c>
      <c r="AU255" s="203" t="s">
        <v>89</v>
      </c>
      <c r="AV255" s="13" t="s">
        <v>87</v>
      </c>
      <c r="AW255" s="13" t="s">
        <v>35</v>
      </c>
      <c r="AX255" s="13" t="s">
        <v>80</v>
      </c>
      <c r="AY255" s="203" t="s">
        <v>135</v>
      </c>
    </row>
    <row r="256" s="14" customFormat="1">
      <c r="A256" s="14"/>
      <c r="B256" s="209"/>
      <c r="C256" s="14"/>
      <c r="D256" s="193" t="s">
        <v>231</v>
      </c>
      <c r="E256" s="210" t="s">
        <v>1</v>
      </c>
      <c r="F256" s="211" t="s">
        <v>959</v>
      </c>
      <c r="G256" s="14"/>
      <c r="H256" s="212">
        <v>410</v>
      </c>
      <c r="I256" s="213"/>
      <c r="J256" s="14"/>
      <c r="K256" s="14"/>
      <c r="L256" s="209"/>
      <c r="M256" s="214"/>
      <c r="N256" s="215"/>
      <c r="O256" s="215"/>
      <c r="P256" s="215"/>
      <c r="Q256" s="215"/>
      <c r="R256" s="215"/>
      <c r="S256" s="215"/>
      <c r="T256" s="21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10" t="s">
        <v>231</v>
      </c>
      <c r="AU256" s="210" t="s">
        <v>89</v>
      </c>
      <c r="AV256" s="14" t="s">
        <v>89</v>
      </c>
      <c r="AW256" s="14" t="s">
        <v>35</v>
      </c>
      <c r="AX256" s="14" t="s">
        <v>80</v>
      </c>
      <c r="AY256" s="210" t="s">
        <v>135</v>
      </c>
    </row>
    <row r="257" s="15" customFormat="1">
      <c r="A257" s="15"/>
      <c r="B257" s="217"/>
      <c r="C257" s="15"/>
      <c r="D257" s="193" t="s">
        <v>231</v>
      </c>
      <c r="E257" s="218" t="s">
        <v>1</v>
      </c>
      <c r="F257" s="219" t="s">
        <v>234</v>
      </c>
      <c r="G257" s="15"/>
      <c r="H257" s="220">
        <v>410</v>
      </c>
      <c r="I257" s="221"/>
      <c r="J257" s="15"/>
      <c r="K257" s="15"/>
      <c r="L257" s="217"/>
      <c r="M257" s="222"/>
      <c r="N257" s="223"/>
      <c r="O257" s="223"/>
      <c r="P257" s="223"/>
      <c r="Q257" s="223"/>
      <c r="R257" s="223"/>
      <c r="S257" s="223"/>
      <c r="T257" s="22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18" t="s">
        <v>231</v>
      </c>
      <c r="AU257" s="218" t="s">
        <v>89</v>
      </c>
      <c r="AV257" s="15" t="s">
        <v>134</v>
      </c>
      <c r="AW257" s="15" t="s">
        <v>35</v>
      </c>
      <c r="AX257" s="15" t="s">
        <v>87</v>
      </c>
      <c r="AY257" s="218" t="s">
        <v>135</v>
      </c>
    </row>
    <row r="258" s="2" customFormat="1" ht="24.15" customHeight="1">
      <c r="A258" s="38"/>
      <c r="B258" s="179"/>
      <c r="C258" s="180" t="s">
        <v>347</v>
      </c>
      <c r="D258" s="180" t="s">
        <v>138</v>
      </c>
      <c r="E258" s="181" t="s">
        <v>512</v>
      </c>
      <c r="F258" s="182" t="s">
        <v>513</v>
      </c>
      <c r="G258" s="183" t="s">
        <v>227</v>
      </c>
      <c r="H258" s="184">
        <v>410</v>
      </c>
      <c r="I258" s="185"/>
      <c r="J258" s="186">
        <f>ROUND(I258*H258,2)</f>
        <v>0</v>
      </c>
      <c r="K258" s="182" t="s">
        <v>228</v>
      </c>
      <c r="L258" s="39"/>
      <c r="M258" s="187" t="s">
        <v>1</v>
      </c>
      <c r="N258" s="188" t="s">
        <v>45</v>
      </c>
      <c r="O258" s="77"/>
      <c r="P258" s="189">
        <f>O258*H258</f>
        <v>0</v>
      </c>
      <c r="Q258" s="189">
        <v>0.00051000000000000004</v>
      </c>
      <c r="R258" s="189">
        <f>Q258*H258</f>
        <v>0.20910000000000001</v>
      </c>
      <c r="S258" s="189">
        <v>0</v>
      </c>
      <c r="T258" s="19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1" t="s">
        <v>134</v>
      </c>
      <c r="AT258" s="191" t="s">
        <v>138</v>
      </c>
      <c r="AU258" s="191" t="s">
        <v>89</v>
      </c>
      <c r="AY258" s="19" t="s">
        <v>135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87</v>
      </c>
      <c r="BK258" s="192">
        <f>ROUND(I258*H258,2)</f>
        <v>0</v>
      </c>
      <c r="BL258" s="19" t="s">
        <v>134</v>
      </c>
      <c r="BM258" s="191" t="s">
        <v>1021</v>
      </c>
    </row>
    <row r="259" s="2" customFormat="1">
      <c r="A259" s="38"/>
      <c r="B259" s="39"/>
      <c r="C259" s="38"/>
      <c r="D259" s="193" t="s">
        <v>143</v>
      </c>
      <c r="E259" s="38"/>
      <c r="F259" s="194" t="s">
        <v>515</v>
      </c>
      <c r="G259" s="38"/>
      <c r="H259" s="38"/>
      <c r="I259" s="195"/>
      <c r="J259" s="38"/>
      <c r="K259" s="38"/>
      <c r="L259" s="39"/>
      <c r="M259" s="196"/>
      <c r="N259" s="197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143</v>
      </c>
      <c r="AU259" s="19" t="s">
        <v>89</v>
      </c>
    </row>
    <row r="260" s="13" customFormat="1">
      <c r="A260" s="13"/>
      <c r="B260" s="202"/>
      <c r="C260" s="13"/>
      <c r="D260" s="193" t="s">
        <v>231</v>
      </c>
      <c r="E260" s="203" t="s">
        <v>1</v>
      </c>
      <c r="F260" s="204" t="s">
        <v>958</v>
      </c>
      <c r="G260" s="13"/>
      <c r="H260" s="203" t="s">
        <v>1</v>
      </c>
      <c r="I260" s="205"/>
      <c r="J260" s="13"/>
      <c r="K260" s="13"/>
      <c r="L260" s="202"/>
      <c r="M260" s="206"/>
      <c r="N260" s="207"/>
      <c r="O260" s="207"/>
      <c r="P260" s="207"/>
      <c r="Q260" s="207"/>
      <c r="R260" s="207"/>
      <c r="S260" s="207"/>
      <c r="T260" s="20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3" t="s">
        <v>231</v>
      </c>
      <c r="AU260" s="203" t="s">
        <v>89</v>
      </c>
      <c r="AV260" s="13" t="s">
        <v>87</v>
      </c>
      <c r="AW260" s="13" t="s">
        <v>35</v>
      </c>
      <c r="AX260" s="13" t="s">
        <v>80</v>
      </c>
      <c r="AY260" s="203" t="s">
        <v>135</v>
      </c>
    </row>
    <row r="261" s="14" customFormat="1">
      <c r="A261" s="14"/>
      <c r="B261" s="209"/>
      <c r="C261" s="14"/>
      <c r="D261" s="193" t="s">
        <v>231</v>
      </c>
      <c r="E261" s="210" t="s">
        <v>1</v>
      </c>
      <c r="F261" s="211" t="s">
        <v>959</v>
      </c>
      <c r="G261" s="14"/>
      <c r="H261" s="212">
        <v>410</v>
      </c>
      <c r="I261" s="213"/>
      <c r="J261" s="14"/>
      <c r="K261" s="14"/>
      <c r="L261" s="209"/>
      <c r="M261" s="214"/>
      <c r="N261" s="215"/>
      <c r="O261" s="215"/>
      <c r="P261" s="215"/>
      <c r="Q261" s="215"/>
      <c r="R261" s="215"/>
      <c r="S261" s="215"/>
      <c r="T261" s="21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0" t="s">
        <v>231</v>
      </c>
      <c r="AU261" s="210" t="s">
        <v>89</v>
      </c>
      <c r="AV261" s="14" t="s">
        <v>89</v>
      </c>
      <c r="AW261" s="14" t="s">
        <v>35</v>
      </c>
      <c r="AX261" s="14" t="s">
        <v>80</v>
      </c>
      <c r="AY261" s="210" t="s">
        <v>135</v>
      </c>
    </row>
    <row r="262" s="15" customFormat="1">
      <c r="A262" s="15"/>
      <c r="B262" s="217"/>
      <c r="C262" s="15"/>
      <c r="D262" s="193" t="s">
        <v>231</v>
      </c>
      <c r="E262" s="218" t="s">
        <v>1</v>
      </c>
      <c r="F262" s="219" t="s">
        <v>234</v>
      </c>
      <c r="G262" s="15"/>
      <c r="H262" s="220">
        <v>410</v>
      </c>
      <c r="I262" s="221"/>
      <c r="J262" s="15"/>
      <c r="K262" s="15"/>
      <c r="L262" s="217"/>
      <c r="M262" s="222"/>
      <c r="N262" s="223"/>
      <c r="O262" s="223"/>
      <c r="P262" s="223"/>
      <c r="Q262" s="223"/>
      <c r="R262" s="223"/>
      <c r="S262" s="223"/>
      <c r="T262" s="22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18" t="s">
        <v>231</v>
      </c>
      <c r="AU262" s="218" t="s">
        <v>89</v>
      </c>
      <c r="AV262" s="15" t="s">
        <v>134</v>
      </c>
      <c r="AW262" s="15" t="s">
        <v>35</v>
      </c>
      <c r="AX262" s="15" t="s">
        <v>87</v>
      </c>
      <c r="AY262" s="218" t="s">
        <v>135</v>
      </c>
    </row>
    <row r="263" s="2" customFormat="1" ht="33" customHeight="1">
      <c r="A263" s="38"/>
      <c r="B263" s="179"/>
      <c r="C263" s="180" t="s">
        <v>363</v>
      </c>
      <c r="D263" s="180" t="s">
        <v>138</v>
      </c>
      <c r="E263" s="181" t="s">
        <v>517</v>
      </c>
      <c r="F263" s="182" t="s">
        <v>518</v>
      </c>
      <c r="G263" s="183" t="s">
        <v>227</v>
      </c>
      <c r="H263" s="184">
        <v>410</v>
      </c>
      <c r="I263" s="185"/>
      <c r="J263" s="186">
        <f>ROUND(I263*H263,2)</f>
        <v>0</v>
      </c>
      <c r="K263" s="182" t="s">
        <v>228</v>
      </c>
      <c r="L263" s="39"/>
      <c r="M263" s="187" t="s">
        <v>1</v>
      </c>
      <c r="N263" s="188" t="s">
        <v>45</v>
      </c>
      <c r="O263" s="77"/>
      <c r="P263" s="189">
        <f>O263*H263</f>
        <v>0</v>
      </c>
      <c r="Q263" s="189">
        <v>0.10373</v>
      </c>
      <c r="R263" s="189">
        <f>Q263*H263</f>
        <v>42.529299999999999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134</v>
      </c>
      <c r="AT263" s="191" t="s">
        <v>138</v>
      </c>
      <c r="AU263" s="191" t="s">
        <v>89</v>
      </c>
      <c r="AY263" s="19" t="s">
        <v>135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87</v>
      </c>
      <c r="BK263" s="192">
        <f>ROUND(I263*H263,2)</f>
        <v>0</v>
      </c>
      <c r="BL263" s="19" t="s">
        <v>134</v>
      </c>
      <c r="BM263" s="191" t="s">
        <v>1022</v>
      </c>
    </row>
    <row r="264" s="2" customFormat="1">
      <c r="A264" s="38"/>
      <c r="B264" s="39"/>
      <c r="C264" s="38"/>
      <c r="D264" s="193" t="s">
        <v>143</v>
      </c>
      <c r="E264" s="38"/>
      <c r="F264" s="194" t="s">
        <v>520</v>
      </c>
      <c r="G264" s="38"/>
      <c r="H264" s="38"/>
      <c r="I264" s="195"/>
      <c r="J264" s="38"/>
      <c r="K264" s="38"/>
      <c r="L264" s="39"/>
      <c r="M264" s="196"/>
      <c r="N264" s="197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143</v>
      </c>
      <c r="AU264" s="19" t="s">
        <v>89</v>
      </c>
    </row>
    <row r="265" s="13" customFormat="1">
      <c r="A265" s="13"/>
      <c r="B265" s="202"/>
      <c r="C265" s="13"/>
      <c r="D265" s="193" t="s">
        <v>231</v>
      </c>
      <c r="E265" s="203" t="s">
        <v>1</v>
      </c>
      <c r="F265" s="204" t="s">
        <v>958</v>
      </c>
      <c r="G265" s="13"/>
      <c r="H265" s="203" t="s">
        <v>1</v>
      </c>
      <c r="I265" s="205"/>
      <c r="J265" s="13"/>
      <c r="K265" s="13"/>
      <c r="L265" s="202"/>
      <c r="M265" s="206"/>
      <c r="N265" s="207"/>
      <c r="O265" s="207"/>
      <c r="P265" s="207"/>
      <c r="Q265" s="207"/>
      <c r="R265" s="207"/>
      <c r="S265" s="207"/>
      <c r="T265" s="20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03" t="s">
        <v>231</v>
      </c>
      <c r="AU265" s="203" t="s">
        <v>89</v>
      </c>
      <c r="AV265" s="13" t="s">
        <v>87</v>
      </c>
      <c r="AW265" s="13" t="s">
        <v>35</v>
      </c>
      <c r="AX265" s="13" t="s">
        <v>80</v>
      </c>
      <c r="AY265" s="203" t="s">
        <v>135</v>
      </c>
    </row>
    <row r="266" s="14" customFormat="1">
      <c r="A266" s="14"/>
      <c r="B266" s="209"/>
      <c r="C266" s="14"/>
      <c r="D266" s="193" t="s">
        <v>231</v>
      </c>
      <c r="E266" s="210" t="s">
        <v>1</v>
      </c>
      <c r="F266" s="211" t="s">
        <v>959</v>
      </c>
      <c r="G266" s="14"/>
      <c r="H266" s="212">
        <v>410</v>
      </c>
      <c r="I266" s="213"/>
      <c r="J266" s="14"/>
      <c r="K266" s="14"/>
      <c r="L266" s="209"/>
      <c r="M266" s="214"/>
      <c r="N266" s="215"/>
      <c r="O266" s="215"/>
      <c r="P266" s="215"/>
      <c r="Q266" s="215"/>
      <c r="R266" s="215"/>
      <c r="S266" s="215"/>
      <c r="T266" s="21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0" t="s">
        <v>231</v>
      </c>
      <c r="AU266" s="210" t="s">
        <v>89</v>
      </c>
      <c r="AV266" s="14" t="s">
        <v>89</v>
      </c>
      <c r="AW266" s="14" t="s">
        <v>35</v>
      </c>
      <c r="AX266" s="14" t="s">
        <v>80</v>
      </c>
      <c r="AY266" s="210" t="s">
        <v>135</v>
      </c>
    </row>
    <row r="267" s="15" customFormat="1">
      <c r="A267" s="15"/>
      <c r="B267" s="217"/>
      <c r="C267" s="15"/>
      <c r="D267" s="193" t="s">
        <v>231</v>
      </c>
      <c r="E267" s="218" t="s">
        <v>1</v>
      </c>
      <c r="F267" s="219" t="s">
        <v>234</v>
      </c>
      <c r="G267" s="15"/>
      <c r="H267" s="220">
        <v>410</v>
      </c>
      <c r="I267" s="221"/>
      <c r="J267" s="15"/>
      <c r="K267" s="15"/>
      <c r="L267" s="217"/>
      <c r="M267" s="222"/>
      <c r="N267" s="223"/>
      <c r="O267" s="223"/>
      <c r="P267" s="223"/>
      <c r="Q267" s="223"/>
      <c r="R267" s="223"/>
      <c r="S267" s="223"/>
      <c r="T267" s="22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8" t="s">
        <v>231</v>
      </c>
      <c r="AU267" s="218" t="s">
        <v>89</v>
      </c>
      <c r="AV267" s="15" t="s">
        <v>134</v>
      </c>
      <c r="AW267" s="15" t="s">
        <v>35</v>
      </c>
      <c r="AX267" s="15" t="s">
        <v>87</v>
      </c>
      <c r="AY267" s="218" t="s">
        <v>135</v>
      </c>
    </row>
    <row r="268" s="2" customFormat="1" ht="24.15" customHeight="1">
      <c r="A268" s="38"/>
      <c r="B268" s="179"/>
      <c r="C268" s="180" t="s">
        <v>372</v>
      </c>
      <c r="D268" s="180" t="s">
        <v>138</v>
      </c>
      <c r="E268" s="181" t="s">
        <v>1023</v>
      </c>
      <c r="F268" s="182" t="s">
        <v>1024</v>
      </c>
      <c r="G268" s="183" t="s">
        <v>227</v>
      </c>
      <c r="H268" s="184">
        <v>12</v>
      </c>
      <c r="I268" s="185"/>
      <c r="J268" s="186">
        <f>ROUND(I268*H268,2)</f>
        <v>0</v>
      </c>
      <c r="K268" s="182" t="s">
        <v>228</v>
      </c>
      <c r="L268" s="39"/>
      <c r="M268" s="187" t="s">
        <v>1</v>
      </c>
      <c r="N268" s="188" t="s">
        <v>45</v>
      </c>
      <c r="O268" s="77"/>
      <c r="P268" s="189">
        <f>O268*H268</f>
        <v>0</v>
      </c>
      <c r="Q268" s="189">
        <v>0.098000000000000004</v>
      </c>
      <c r="R268" s="189">
        <f>Q268*H268</f>
        <v>1.1760000000000002</v>
      </c>
      <c r="S268" s="189">
        <v>0</v>
      </c>
      <c r="T268" s="19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1" t="s">
        <v>134</v>
      </c>
      <c r="AT268" s="191" t="s">
        <v>138</v>
      </c>
      <c r="AU268" s="191" t="s">
        <v>89</v>
      </c>
      <c r="AY268" s="19" t="s">
        <v>135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87</v>
      </c>
      <c r="BK268" s="192">
        <f>ROUND(I268*H268,2)</f>
        <v>0</v>
      </c>
      <c r="BL268" s="19" t="s">
        <v>134</v>
      </c>
      <c r="BM268" s="191" t="s">
        <v>1025</v>
      </c>
    </row>
    <row r="269" s="2" customFormat="1">
      <c r="A269" s="38"/>
      <c r="B269" s="39"/>
      <c r="C269" s="38"/>
      <c r="D269" s="193" t="s">
        <v>143</v>
      </c>
      <c r="E269" s="38"/>
      <c r="F269" s="194" t="s">
        <v>1026</v>
      </c>
      <c r="G269" s="38"/>
      <c r="H269" s="38"/>
      <c r="I269" s="195"/>
      <c r="J269" s="38"/>
      <c r="K269" s="38"/>
      <c r="L269" s="39"/>
      <c r="M269" s="196"/>
      <c r="N269" s="197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143</v>
      </c>
      <c r="AU269" s="19" t="s">
        <v>89</v>
      </c>
    </row>
    <row r="270" s="13" customFormat="1">
      <c r="A270" s="13"/>
      <c r="B270" s="202"/>
      <c r="C270" s="13"/>
      <c r="D270" s="193" t="s">
        <v>231</v>
      </c>
      <c r="E270" s="203" t="s">
        <v>1</v>
      </c>
      <c r="F270" s="204" t="s">
        <v>79</v>
      </c>
      <c r="G270" s="13"/>
      <c r="H270" s="203" t="s">
        <v>1</v>
      </c>
      <c r="I270" s="205"/>
      <c r="J270" s="13"/>
      <c r="K270" s="13"/>
      <c r="L270" s="202"/>
      <c r="M270" s="206"/>
      <c r="N270" s="207"/>
      <c r="O270" s="207"/>
      <c r="P270" s="207"/>
      <c r="Q270" s="207"/>
      <c r="R270" s="207"/>
      <c r="S270" s="207"/>
      <c r="T270" s="20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3" t="s">
        <v>231</v>
      </c>
      <c r="AU270" s="203" t="s">
        <v>89</v>
      </c>
      <c r="AV270" s="13" t="s">
        <v>87</v>
      </c>
      <c r="AW270" s="13" t="s">
        <v>35</v>
      </c>
      <c r="AX270" s="13" t="s">
        <v>80</v>
      </c>
      <c r="AY270" s="203" t="s">
        <v>135</v>
      </c>
    </row>
    <row r="271" s="14" customFormat="1">
      <c r="A271" s="14"/>
      <c r="B271" s="209"/>
      <c r="C271" s="14"/>
      <c r="D271" s="193" t="s">
        <v>231</v>
      </c>
      <c r="E271" s="210" t="s">
        <v>1</v>
      </c>
      <c r="F271" s="211" t="s">
        <v>193</v>
      </c>
      <c r="G271" s="14"/>
      <c r="H271" s="212">
        <v>12</v>
      </c>
      <c r="I271" s="213"/>
      <c r="J271" s="14"/>
      <c r="K271" s="14"/>
      <c r="L271" s="209"/>
      <c r="M271" s="214"/>
      <c r="N271" s="215"/>
      <c r="O271" s="215"/>
      <c r="P271" s="215"/>
      <c r="Q271" s="215"/>
      <c r="R271" s="215"/>
      <c r="S271" s="215"/>
      <c r="T271" s="21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0" t="s">
        <v>231</v>
      </c>
      <c r="AU271" s="210" t="s">
        <v>89</v>
      </c>
      <c r="AV271" s="14" t="s">
        <v>89</v>
      </c>
      <c r="AW271" s="14" t="s">
        <v>35</v>
      </c>
      <c r="AX271" s="14" t="s">
        <v>80</v>
      </c>
      <c r="AY271" s="210" t="s">
        <v>135</v>
      </c>
    </row>
    <row r="272" s="15" customFormat="1">
      <c r="A272" s="15"/>
      <c r="B272" s="217"/>
      <c r="C272" s="15"/>
      <c r="D272" s="193" t="s">
        <v>231</v>
      </c>
      <c r="E272" s="218" t="s">
        <v>1</v>
      </c>
      <c r="F272" s="219" t="s">
        <v>234</v>
      </c>
      <c r="G272" s="15"/>
      <c r="H272" s="220">
        <v>12</v>
      </c>
      <c r="I272" s="221"/>
      <c r="J272" s="15"/>
      <c r="K272" s="15"/>
      <c r="L272" s="217"/>
      <c r="M272" s="222"/>
      <c r="N272" s="223"/>
      <c r="O272" s="223"/>
      <c r="P272" s="223"/>
      <c r="Q272" s="223"/>
      <c r="R272" s="223"/>
      <c r="S272" s="223"/>
      <c r="T272" s="22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18" t="s">
        <v>231</v>
      </c>
      <c r="AU272" s="218" t="s">
        <v>89</v>
      </c>
      <c r="AV272" s="15" t="s">
        <v>134</v>
      </c>
      <c r="AW272" s="15" t="s">
        <v>35</v>
      </c>
      <c r="AX272" s="15" t="s">
        <v>87</v>
      </c>
      <c r="AY272" s="218" t="s">
        <v>135</v>
      </c>
    </row>
    <row r="273" s="2" customFormat="1" ht="16.5" customHeight="1">
      <c r="A273" s="38"/>
      <c r="B273" s="179"/>
      <c r="C273" s="227" t="s">
        <v>378</v>
      </c>
      <c r="D273" s="227" t="s">
        <v>334</v>
      </c>
      <c r="E273" s="228" t="s">
        <v>1027</v>
      </c>
      <c r="F273" s="229" t="s">
        <v>1028</v>
      </c>
      <c r="G273" s="230" t="s">
        <v>227</v>
      </c>
      <c r="H273" s="231">
        <v>12.731</v>
      </c>
      <c r="I273" s="232"/>
      <c r="J273" s="233">
        <f>ROUND(I273*H273,2)</f>
        <v>0</v>
      </c>
      <c r="K273" s="229" t="s">
        <v>228</v>
      </c>
      <c r="L273" s="234"/>
      <c r="M273" s="235" t="s">
        <v>1</v>
      </c>
      <c r="N273" s="236" t="s">
        <v>45</v>
      </c>
      <c r="O273" s="77"/>
      <c r="P273" s="189">
        <f>O273*H273</f>
        <v>0</v>
      </c>
      <c r="Q273" s="189">
        <v>0.027</v>
      </c>
      <c r="R273" s="189">
        <f>Q273*H273</f>
        <v>0.34373700000000001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173</v>
      </c>
      <c r="AT273" s="191" t="s">
        <v>334</v>
      </c>
      <c r="AU273" s="191" t="s">
        <v>89</v>
      </c>
      <c r="AY273" s="19" t="s">
        <v>135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87</v>
      </c>
      <c r="BK273" s="192">
        <f>ROUND(I273*H273,2)</f>
        <v>0</v>
      </c>
      <c r="BL273" s="19" t="s">
        <v>134</v>
      </c>
      <c r="BM273" s="191" t="s">
        <v>1029</v>
      </c>
    </row>
    <row r="274" s="2" customFormat="1">
      <c r="A274" s="38"/>
      <c r="B274" s="39"/>
      <c r="C274" s="38"/>
      <c r="D274" s="193" t="s">
        <v>143</v>
      </c>
      <c r="E274" s="38"/>
      <c r="F274" s="194" t="s">
        <v>1028</v>
      </c>
      <c r="G274" s="38"/>
      <c r="H274" s="38"/>
      <c r="I274" s="195"/>
      <c r="J274" s="38"/>
      <c r="K274" s="38"/>
      <c r="L274" s="39"/>
      <c r="M274" s="196"/>
      <c r="N274" s="197"/>
      <c r="O274" s="77"/>
      <c r="P274" s="77"/>
      <c r="Q274" s="77"/>
      <c r="R274" s="77"/>
      <c r="S274" s="77"/>
      <c r="T274" s="7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143</v>
      </c>
      <c r="AU274" s="19" t="s">
        <v>89</v>
      </c>
    </row>
    <row r="275" s="14" customFormat="1">
      <c r="A275" s="14"/>
      <c r="B275" s="209"/>
      <c r="C275" s="14"/>
      <c r="D275" s="193" t="s">
        <v>231</v>
      </c>
      <c r="E275" s="210" t="s">
        <v>1</v>
      </c>
      <c r="F275" s="211" t="s">
        <v>1030</v>
      </c>
      <c r="G275" s="14"/>
      <c r="H275" s="212">
        <v>12.359999999999999</v>
      </c>
      <c r="I275" s="213"/>
      <c r="J275" s="14"/>
      <c r="K275" s="14"/>
      <c r="L275" s="209"/>
      <c r="M275" s="214"/>
      <c r="N275" s="215"/>
      <c r="O275" s="215"/>
      <c r="P275" s="215"/>
      <c r="Q275" s="215"/>
      <c r="R275" s="215"/>
      <c r="S275" s="215"/>
      <c r="T275" s="21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10" t="s">
        <v>231</v>
      </c>
      <c r="AU275" s="210" t="s">
        <v>89</v>
      </c>
      <c r="AV275" s="14" t="s">
        <v>89</v>
      </c>
      <c r="AW275" s="14" t="s">
        <v>35</v>
      </c>
      <c r="AX275" s="14" t="s">
        <v>80</v>
      </c>
      <c r="AY275" s="210" t="s">
        <v>135</v>
      </c>
    </row>
    <row r="276" s="15" customFormat="1">
      <c r="A276" s="15"/>
      <c r="B276" s="217"/>
      <c r="C276" s="15"/>
      <c r="D276" s="193" t="s">
        <v>231</v>
      </c>
      <c r="E276" s="218" t="s">
        <v>1</v>
      </c>
      <c r="F276" s="219" t="s">
        <v>234</v>
      </c>
      <c r="G276" s="15"/>
      <c r="H276" s="220">
        <v>12.359999999999999</v>
      </c>
      <c r="I276" s="221"/>
      <c r="J276" s="15"/>
      <c r="K276" s="15"/>
      <c r="L276" s="217"/>
      <c r="M276" s="222"/>
      <c r="N276" s="223"/>
      <c r="O276" s="223"/>
      <c r="P276" s="223"/>
      <c r="Q276" s="223"/>
      <c r="R276" s="223"/>
      <c r="S276" s="223"/>
      <c r="T276" s="22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18" t="s">
        <v>231</v>
      </c>
      <c r="AU276" s="218" t="s">
        <v>89</v>
      </c>
      <c r="AV276" s="15" t="s">
        <v>134</v>
      </c>
      <c r="AW276" s="15" t="s">
        <v>35</v>
      </c>
      <c r="AX276" s="15" t="s">
        <v>87</v>
      </c>
      <c r="AY276" s="218" t="s">
        <v>135</v>
      </c>
    </row>
    <row r="277" s="14" customFormat="1">
      <c r="A277" s="14"/>
      <c r="B277" s="209"/>
      <c r="C277" s="14"/>
      <c r="D277" s="193" t="s">
        <v>231</v>
      </c>
      <c r="E277" s="14"/>
      <c r="F277" s="211" t="s">
        <v>1031</v>
      </c>
      <c r="G277" s="14"/>
      <c r="H277" s="212">
        <v>12.731</v>
      </c>
      <c r="I277" s="213"/>
      <c r="J277" s="14"/>
      <c r="K277" s="14"/>
      <c r="L277" s="209"/>
      <c r="M277" s="214"/>
      <c r="N277" s="215"/>
      <c r="O277" s="215"/>
      <c r="P277" s="215"/>
      <c r="Q277" s="215"/>
      <c r="R277" s="215"/>
      <c r="S277" s="215"/>
      <c r="T277" s="21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0" t="s">
        <v>231</v>
      </c>
      <c r="AU277" s="210" t="s">
        <v>89</v>
      </c>
      <c r="AV277" s="14" t="s">
        <v>89</v>
      </c>
      <c r="AW277" s="14" t="s">
        <v>3</v>
      </c>
      <c r="AX277" s="14" t="s">
        <v>87</v>
      </c>
      <c r="AY277" s="210" t="s">
        <v>135</v>
      </c>
    </row>
    <row r="278" s="2" customFormat="1" ht="33" customHeight="1">
      <c r="A278" s="38"/>
      <c r="B278" s="179"/>
      <c r="C278" s="180" t="s">
        <v>387</v>
      </c>
      <c r="D278" s="180" t="s">
        <v>138</v>
      </c>
      <c r="E278" s="181" t="s">
        <v>1032</v>
      </c>
      <c r="F278" s="182" t="s">
        <v>1033</v>
      </c>
      <c r="G278" s="183" t="s">
        <v>227</v>
      </c>
      <c r="H278" s="184">
        <v>40</v>
      </c>
      <c r="I278" s="185"/>
      <c r="J278" s="186">
        <f>ROUND(I278*H278,2)</f>
        <v>0</v>
      </c>
      <c r="K278" s="182" t="s">
        <v>228</v>
      </c>
      <c r="L278" s="39"/>
      <c r="M278" s="187" t="s">
        <v>1</v>
      </c>
      <c r="N278" s="188" t="s">
        <v>45</v>
      </c>
      <c r="O278" s="77"/>
      <c r="P278" s="189">
        <f>O278*H278</f>
        <v>0</v>
      </c>
      <c r="Q278" s="189">
        <v>0.10100000000000001</v>
      </c>
      <c r="R278" s="189">
        <f>Q278*H278</f>
        <v>4.04</v>
      </c>
      <c r="S278" s="189">
        <v>0</v>
      </c>
      <c r="T278" s="19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1" t="s">
        <v>134</v>
      </c>
      <c r="AT278" s="191" t="s">
        <v>138</v>
      </c>
      <c r="AU278" s="191" t="s">
        <v>89</v>
      </c>
      <c r="AY278" s="19" t="s">
        <v>135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87</v>
      </c>
      <c r="BK278" s="192">
        <f>ROUND(I278*H278,2)</f>
        <v>0</v>
      </c>
      <c r="BL278" s="19" t="s">
        <v>134</v>
      </c>
      <c r="BM278" s="191" t="s">
        <v>1034</v>
      </c>
    </row>
    <row r="279" s="2" customFormat="1">
      <c r="A279" s="38"/>
      <c r="B279" s="39"/>
      <c r="C279" s="38"/>
      <c r="D279" s="193" t="s">
        <v>143</v>
      </c>
      <c r="E279" s="38"/>
      <c r="F279" s="194" t="s">
        <v>1035</v>
      </c>
      <c r="G279" s="38"/>
      <c r="H279" s="38"/>
      <c r="I279" s="195"/>
      <c r="J279" s="38"/>
      <c r="K279" s="38"/>
      <c r="L279" s="39"/>
      <c r="M279" s="196"/>
      <c r="N279" s="197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143</v>
      </c>
      <c r="AU279" s="19" t="s">
        <v>89</v>
      </c>
    </row>
    <row r="280" s="13" customFormat="1">
      <c r="A280" s="13"/>
      <c r="B280" s="202"/>
      <c r="C280" s="13"/>
      <c r="D280" s="193" t="s">
        <v>231</v>
      </c>
      <c r="E280" s="203" t="s">
        <v>1</v>
      </c>
      <c r="F280" s="204" t="s">
        <v>957</v>
      </c>
      <c r="G280" s="13"/>
      <c r="H280" s="203" t="s">
        <v>1</v>
      </c>
      <c r="I280" s="205"/>
      <c r="J280" s="13"/>
      <c r="K280" s="13"/>
      <c r="L280" s="202"/>
      <c r="M280" s="206"/>
      <c r="N280" s="207"/>
      <c r="O280" s="207"/>
      <c r="P280" s="207"/>
      <c r="Q280" s="207"/>
      <c r="R280" s="207"/>
      <c r="S280" s="207"/>
      <c r="T280" s="20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3" t="s">
        <v>231</v>
      </c>
      <c r="AU280" s="203" t="s">
        <v>89</v>
      </c>
      <c r="AV280" s="13" t="s">
        <v>87</v>
      </c>
      <c r="AW280" s="13" t="s">
        <v>35</v>
      </c>
      <c r="AX280" s="13" t="s">
        <v>80</v>
      </c>
      <c r="AY280" s="203" t="s">
        <v>135</v>
      </c>
    </row>
    <row r="281" s="14" customFormat="1">
      <c r="A281" s="14"/>
      <c r="B281" s="209"/>
      <c r="C281" s="14"/>
      <c r="D281" s="193" t="s">
        <v>231</v>
      </c>
      <c r="E281" s="210" t="s">
        <v>1</v>
      </c>
      <c r="F281" s="211" t="s">
        <v>426</v>
      </c>
      <c r="G281" s="14"/>
      <c r="H281" s="212">
        <v>40</v>
      </c>
      <c r="I281" s="213"/>
      <c r="J281" s="14"/>
      <c r="K281" s="14"/>
      <c r="L281" s="209"/>
      <c r="M281" s="214"/>
      <c r="N281" s="215"/>
      <c r="O281" s="215"/>
      <c r="P281" s="215"/>
      <c r="Q281" s="215"/>
      <c r="R281" s="215"/>
      <c r="S281" s="215"/>
      <c r="T281" s="21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10" t="s">
        <v>231</v>
      </c>
      <c r="AU281" s="210" t="s">
        <v>89</v>
      </c>
      <c r="AV281" s="14" t="s">
        <v>89</v>
      </c>
      <c r="AW281" s="14" t="s">
        <v>35</v>
      </c>
      <c r="AX281" s="14" t="s">
        <v>80</v>
      </c>
      <c r="AY281" s="210" t="s">
        <v>135</v>
      </c>
    </row>
    <row r="282" s="15" customFormat="1">
      <c r="A282" s="15"/>
      <c r="B282" s="217"/>
      <c r="C282" s="15"/>
      <c r="D282" s="193" t="s">
        <v>231</v>
      </c>
      <c r="E282" s="218" t="s">
        <v>1</v>
      </c>
      <c r="F282" s="219" t="s">
        <v>234</v>
      </c>
      <c r="G282" s="15"/>
      <c r="H282" s="220">
        <v>40</v>
      </c>
      <c r="I282" s="221"/>
      <c r="J282" s="15"/>
      <c r="K282" s="15"/>
      <c r="L282" s="217"/>
      <c r="M282" s="222"/>
      <c r="N282" s="223"/>
      <c r="O282" s="223"/>
      <c r="P282" s="223"/>
      <c r="Q282" s="223"/>
      <c r="R282" s="223"/>
      <c r="S282" s="223"/>
      <c r="T282" s="22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18" t="s">
        <v>231</v>
      </c>
      <c r="AU282" s="218" t="s">
        <v>89</v>
      </c>
      <c r="AV282" s="15" t="s">
        <v>134</v>
      </c>
      <c r="AW282" s="15" t="s">
        <v>35</v>
      </c>
      <c r="AX282" s="15" t="s">
        <v>87</v>
      </c>
      <c r="AY282" s="218" t="s">
        <v>135</v>
      </c>
    </row>
    <row r="283" s="2" customFormat="1" ht="16.5" customHeight="1">
      <c r="A283" s="38"/>
      <c r="B283" s="179"/>
      <c r="C283" s="227" t="s">
        <v>391</v>
      </c>
      <c r="D283" s="227" t="s">
        <v>334</v>
      </c>
      <c r="E283" s="228" t="s">
        <v>1036</v>
      </c>
      <c r="F283" s="229" t="s">
        <v>1037</v>
      </c>
      <c r="G283" s="230" t="s">
        <v>227</v>
      </c>
      <c r="H283" s="231">
        <v>40.799999999999997</v>
      </c>
      <c r="I283" s="232"/>
      <c r="J283" s="233">
        <f>ROUND(I283*H283,2)</f>
        <v>0</v>
      </c>
      <c r="K283" s="229" t="s">
        <v>1</v>
      </c>
      <c r="L283" s="234"/>
      <c r="M283" s="235" t="s">
        <v>1</v>
      </c>
      <c r="N283" s="236" t="s">
        <v>45</v>
      </c>
      <c r="O283" s="77"/>
      <c r="P283" s="189">
        <f>O283*H283</f>
        <v>0</v>
      </c>
      <c r="Q283" s="189">
        <v>0.108</v>
      </c>
      <c r="R283" s="189">
        <f>Q283*H283</f>
        <v>4.4063999999999997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173</v>
      </c>
      <c r="AT283" s="191" t="s">
        <v>334</v>
      </c>
      <c r="AU283" s="191" t="s">
        <v>89</v>
      </c>
      <c r="AY283" s="19" t="s">
        <v>135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87</v>
      </c>
      <c r="BK283" s="192">
        <f>ROUND(I283*H283,2)</f>
        <v>0</v>
      </c>
      <c r="BL283" s="19" t="s">
        <v>134</v>
      </c>
      <c r="BM283" s="191" t="s">
        <v>1038</v>
      </c>
    </row>
    <row r="284" s="2" customFormat="1">
      <c r="A284" s="38"/>
      <c r="B284" s="39"/>
      <c r="C284" s="38"/>
      <c r="D284" s="193" t="s">
        <v>143</v>
      </c>
      <c r="E284" s="38"/>
      <c r="F284" s="194" t="s">
        <v>1037</v>
      </c>
      <c r="G284" s="38"/>
      <c r="H284" s="38"/>
      <c r="I284" s="195"/>
      <c r="J284" s="38"/>
      <c r="K284" s="38"/>
      <c r="L284" s="39"/>
      <c r="M284" s="196"/>
      <c r="N284" s="197"/>
      <c r="O284" s="77"/>
      <c r="P284" s="77"/>
      <c r="Q284" s="77"/>
      <c r="R284" s="77"/>
      <c r="S284" s="77"/>
      <c r="T284" s="7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143</v>
      </c>
      <c r="AU284" s="19" t="s">
        <v>89</v>
      </c>
    </row>
    <row r="285" s="14" customFormat="1">
      <c r="A285" s="14"/>
      <c r="B285" s="209"/>
      <c r="C285" s="14"/>
      <c r="D285" s="193" t="s">
        <v>231</v>
      </c>
      <c r="E285" s="210" t="s">
        <v>1</v>
      </c>
      <c r="F285" s="211" t="s">
        <v>1039</v>
      </c>
      <c r="G285" s="14"/>
      <c r="H285" s="212">
        <v>40.799999999999997</v>
      </c>
      <c r="I285" s="213"/>
      <c r="J285" s="14"/>
      <c r="K285" s="14"/>
      <c r="L285" s="209"/>
      <c r="M285" s="214"/>
      <c r="N285" s="215"/>
      <c r="O285" s="215"/>
      <c r="P285" s="215"/>
      <c r="Q285" s="215"/>
      <c r="R285" s="215"/>
      <c r="S285" s="215"/>
      <c r="T285" s="21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0" t="s">
        <v>231</v>
      </c>
      <c r="AU285" s="210" t="s">
        <v>89</v>
      </c>
      <c r="AV285" s="14" t="s">
        <v>89</v>
      </c>
      <c r="AW285" s="14" t="s">
        <v>35</v>
      </c>
      <c r="AX285" s="14" t="s">
        <v>80</v>
      </c>
      <c r="AY285" s="210" t="s">
        <v>135</v>
      </c>
    </row>
    <row r="286" s="15" customFormat="1">
      <c r="A286" s="15"/>
      <c r="B286" s="217"/>
      <c r="C286" s="15"/>
      <c r="D286" s="193" t="s">
        <v>231</v>
      </c>
      <c r="E286" s="218" t="s">
        <v>1</v>
      </c>
      <c r="F286" s="219" t="s">
        <v>234</v>
      </c>
      <c r="G286" s="15"/>
      <c r="H286" s="220">
        <v>40.799999999999997</v>
      </c>
      <c r="I286" s="221"/>
      <c r="J286" s="15"/>
      <c r="K286" s="15"/>
      <c r="L286" s="217"/>
      <c r="M286" s="222"/>
      <c r="N286" s="223"/>
      <c r="O286" s="223"/>
      <c r="P286" s="223"/>
      <c r="Q286" s="223"/>
      <c r="R286" s="223"/>
      <c r="S286" s="223"/>
      <c r="T286" s="22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8" t="s">
        <v>231</v>
      </c>
      <c r="AU286" s="218" t="s">
        <v>89</v>
      </c>
      <c r="AV286" s="15" t="s">
        <v>134</v>
      </c>
      <c r="AW286" s="15" t="s">
        <v>35</v>
      </c>
      <c r="AX286" s="15" t="s">
        <v>87</v>
      </c>
      <c r="AY286" s="218" t="s">
        <v>135</v>
      </c>
    </row>
    <row r="287" s="2" customFormat="1" ht="16.5" customHeight="1">
      <c r="A287" s="38"/>
      <c r="B287" s="179"/>
      <c r="C287" s="180" t="s">
        <v>395</v>
      </c>
      <c r="D287" s="180" t="s">
        <v>138</v>
      </c>
      <c r="E287" s="181" t="s">
        <v>1040</v>
      </c>
      <c r="F287" s="182" t="s">
        <v>1041</v>
      </c>
      <c r="G287" s="183" t="s">
        <v>342</v>
      </c>
      <c r="H287" s="184">
        <v>40</v>
      </c>
      <c r="I287" s="185"/>
      <c r="J287" s="186">
        <f>ROUND(I287*H287,2)</f>
        <v>0</v>
      </c>
      <c r="K287" s="182" t="s">
        <v>228</v>
      </c>
      <c r="L287" s="39"/>
      <c r="M287" s="187" t="s">
        <v>1</v>
      </c>
      <c r="N287" s="188" t="s">
        <v>45</v>
      </c>
      <c r="O287" s="77"/>
      <c r="P287" s="189">
        <f>O287*H287</f>
        <v>0</v>
      </c>
      <c r="Q287" s="189">
        <v>0.0035999999999999999</v>
      </c>
      <c r="R287" s="189">
        <f>Q287*H287</f>
        <v>0.14399999999999999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134</v>
      </c>
      <c r="AT287" s="191" t="s">
        <v>138</v>
      </c>
      <c r="AU287" s="191" t="s">
        <v>89</v>
      </c>
      <c r="AY287" s="19" t="s">
        <v>135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87</v>
      </c>
      <c r="BK287" s="192">
        <f>ROUND(I287*H287,2)</f>
        <v>0</v>
      </c>
      <c r="BL287" s="19" t="s">
        <v>134</v>
      </c>
      <c r="BM287" s="191" t="s">
        <v>1042</v>
      </c>
    </row>
    <row r="288" s="2" customFormat="1">
      <c r="A288" s="38"/>
      <c r="B288" s="39"/>
      <c r="C288" s="38"/>
      <c r="D288" s="193" t="s">
        <v>143</v>
      </c>
      <c r="E288" s="38"/>
      <c r="F288" s="194" t="s">
        <v>1043</v>
      </c>
      <c r="G288" s="38"/>
      <c r="H288" s="38"/>
      <c r="I288" s="195"/>
      <c r="J288" s="38"/>
      <c r="K288" s="38"/>
      <c r="L288" s="39"/>
      <c r="M288" s="196"/>
      <c r="N288" s="197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143</v>
      </c>
      <c r="AU288" s="19" t="s">
        <v>89</v>
      </c>
    </row>
    <row r="289" s="13" customFormat="1">
      <c r="A289" s="13"/>
      <c r="B289" s="202"/>
      <c r="C289" s="13"/>
      <c r="D289" s="193" t="s">
        <v>231</v>
      </c>
      <c r="E289" s="203" t="s">
        <v>1</v>
      </c>
      <c r="F289" s="204" t="s">
        <v>594</v>
      </c>
      <c r="G289" s="13"/>
      <c r="H289" s="203" t="s">
        <v>1</v>
      </c>
      <c r="I289" s="205"/>
      <c r="J289" s="13"/>
      <c r="K289" s="13"/>
      <c r="L289" s="202"/>
      <c r="M289" s="206"/>
      <c r="N289" s="207"/>
      <c r="O289" s="207"/>
      <c r="P289" s="207"/>
      <c r="Q289" s="207"/>
      <c r="R289" s="207"/>
      <c r="S289" s="207"/>
      <c r="T289" s="20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3" t="s">
        <v>231</v>
      </c>
      <c r="AU289" s="203" t="s">
        <v>89</v>
      </c>
      <c r="AV289" s="13" t="s">
        <v>87</v>
      </c>
      <c r="AW289" s="13" t="s">
        <v>35</v>
      </c>
      <c r="AX289" s="13" t="s">
        <v>80</v>
      </c>
      <c r="AY289" s="203" t="s">
        <v>135</v>
      </c>
    </row>
    <row r="290" s="14" customFormat="1">
      <c r="A290" s="14"/>
      <c r="B290" s="209"/>
      <c r="C290" s="14"/>
      <c r="D290" s="193" t="s">
        <v>231</v>
      </c>
      <c r="E290" s="210" t="s">
        <v>1</v>
      </c>
      <c r="F290" s="211" t="s">
        <v>1044</v>
      </c>
      <c r="G290" s="14"/>
      <c r="H290" s="212">
        <v>40</v>
      </c>
      <c r="I290" s="213"/>
      <c r="J290" s="14"/>
      <c r="K290" s="14"/>
      <c r="L290" s="209"/>
      <c r="M290" s="214"/>
      <c r="N290" s="215"/>
      <c r="O290" s="215"/>
      <c r="P290" s="215"/>
      <c r="Q290" s="215"/>
      <c r="R290" s="215"/>
      <c r="S290" s="215"/>
      <c r="T290" s="21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0" t="s">
        <v>231</v>
      </c>
      <c r="AU290" s="210" t="s">
        <v>89</v>
      </c>
      <c r="AV290" s="14" t="s">
        <v>89</v>
      </c>
      <c r="AW290" s="14" t="s">
        <v>35</v>
      </c>
      <c r="AX290" s="14" t="s">
        <v>80</v>
      </c>
      <c r="AY290" s="210" t="s">
        <v>135</v>
      </c>
    </row>
    <row r="291" s="15" customFormat="1">
      <c r="A291" s="15"/>
      <c r="B291" s="217"/>
      <c r="C291" s="15"/>
      <c r="D291" s="193" t="s">
        <v>231</v>
      </c>
      <c r="E291" s="218" t="s">
        <v>1</v>
      </c>
      <c r="F291" s="219" t="s">
        <v>234</v>
      </c>
      <c r="G291" s="15"/>
      <c r="H291" s="220">
        <v>40</v>
      </c>
      <c r="I291" s="221"/>
      <c r="J291" s="15"/>
      <c r="K291" s="15"/>
      <c r="L291" s="217"/>
      <c r="M291" s="222"/>
      <c r="N291" s="223"/>
      <c r="O291" s="223"/>
      <c r="P291" s="223"/>
      <c r="Q291" s="223"/>
      <c r="R291" s="223"/>
      <c r="S291" s="223"/>
      <c r="T291" s="22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8" t="s">
        <v>231</v>
      </c>
      <c r="AU291" s="218" t="s">
        <v>89</v>
      </c>
      <c r="AV291" s="15" t="s">
        <v>134</v>
      </c>
      <c r="AW291" s="15" t="s">
        <v>35</v>
      </c>
      <c r="AX291" s="15" t="s">
        <v>87</v>
      </c>
      <c r="AY291" s="218" t="s">
        <v>135</v>
      </c>
    </row>
    <row r="292" s="12" customFormat="1" ht="22.8" customHeight="1">
      <c r="A292" s="12"/>
      <c r="B292" s="166"/>
      <c r="C292" s="12"/>
      <c r="D292" s="167" t="s">
        <v>79</v>
      </c>
      <c r="E292" s="177" t="s">
        <v>178</v>
      </c>
      <c r="F292" s="177" t="s">
        <v>576</v>
      </c>
      <c r="G292" s="12"/>
      <c r="H292" s="12"/>
      <c r="I292" s="169"/>
      <c r="J292" s="178">
        <f>BK292</f>
        <v>0</v>
      </c>
      <c r="K292" s="12"/>
      <c r="L292" s="166"/>
      <c r="M292" s="171"/>
      <c r="N292" s="172"/>
      <c r="O292" s="172"/>
      <c r="P292" s="173">
        <f>SUM(P293:P327)</f>
        <v>0</v>
      </c>
      <c r="Q292" s="172"/>
      <c r="R292" s="173">
        <f>SUM(R293:R327)</f>
        <v>54.502403200000003</v>
      </c>
      <c r="S292" s="172"/>
      <c r="T292" s="174">
        <f>SUM(T293:T327)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67" t="s">
        <v>87</v>
      </c>
      <c r="AT292" s="175" t="s">
        <v>79</v>
      </c>
      <c r="AU292" s="175" t="s">
        <v>87</v>
      </c>
      <c r="AY292" s="167" t="s">
        <v>135</v>
      </c>
      <c r="BK292" s="176">
        <f>SUM(BK293:BK327)</f>
        <v>0</v>
      </c>
    </row>
    <row r="293" s="2" customFormat="1" ht="33" customHeight="1">
      <c r="A293" s="38"/>
      <c r="B293" s="179"/>
      <c r="C293" s="180" t="s">
        <v>399</v>
      </c>
      <c r="D293" s="180" t="s">
        <v>138</v>
      </c>
      <c r="E293" s="181" t="s">
        <v>1045</v>
      </c>
      <c r="F293" s="182" t="s">
        <v>1046</v>
      </c>
      <c r="G293" s="183" t="s">
        <v>342</v>
      </c>
      <c r="H293" s="184">
        <v>15</v>
      </c>
      <c r="I293" s="185"/>
      <c r="J293" s="186">
        <f>ROUND(I293*H293,2)</f>
        <v>0</v>
      </c>
      <c r="K293" s="182" t="s">
        <v>228</v>
      </c>
      <c r="L293" s="39"/>
      <c r="M293" s="187" t="s">
        <v>1</v>
      </c>
      <c r="N293" s="188" t="s">
        <v>45</v>
      </c>
      <c r="O293" s="77"/>
      <c r="P293" s="189">
        <f>O293*H293</f>
        <v>0</v>
      </c>
      <c r="Q293" s="189">
        <v>0.080879999999999994</v>
      </c>
      <c r="R293" s="189">
        <f>Q293*H293</f>
        <v>1.2131999999999998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134</v>
      </c>
      <c r="AT293" s="191" t="s">
        <v>138</v>
      </c>
      <c r="AU293" s="191" t="s">
        <v>89</v>
      </c>
      <c r="AY293" s="19" t="s">
        <v>135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87</v>
      </c>
      <c r="BK293" s="192">
        <f>ROUND(I293*H293,2)</f>
        <v>0</v>
      </c>
      <c r="BL293" s="19" t="s">
        <v>134</v>
      </c>
      <c r="BM293" s="191" t="s">
        <v>1047</v>
      </c>
    </row>
    <row r="294" s="2" customFormat="1">
      <c r="A294" s="38"/>
      <c r="B294" s="39"/>
      <c r="C294" s="38"/>
      <c r="D294" s="193" t="s">
        <v>143</v>
      </c>
      <c r="E294" s="38"/>
      <c r="F294" s="194" t="s">
        <v>1048</v>
      </c>
      <c r="G294" s="38"/>
      <c r="H294" s="38"/>
      <c r="I294" s="195"/>
      <c r="J294" s="38"/>
      <c r="K294" s="38"/>
      <c r="L294" s="39"/>
      <c r="M294" s="196"/>
      <c r="N294" s="197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143</v>
      </c>
      <c r="AU294" s="19" t="s">
        <v>89</v>
      </c>
    </row>
    <row r="295" s="13" customFormat="1">
      <c r="A295" s="13"/>
      <c r="B295" s="202"/>
      <c r="C295" s="13"/>
      <c r="D295" s="193" t="s">
        <v>231</v>
      </c>
      <c r="E295" s="203" t="s">
        <v>1</v>
      </c>
      <c r="F295" s="204" t="s">
        <v>962</v>
      </c>
      <c r="G295" s="13"/>
      <c r="H295" s="203" t="s">
        <v>1</v>
      </c>
      <c r="I295" s="205"/>
      <c r="J295" s="13"/>
      <c r="K295" s="13"/>
      <c r="L295" s="202"/>
      <c r="M295" s="206"/>
      <c r="N295" s="207"/>
      <c r="O295" s="207"/>
      <c r="P295" s="207"/>
      <c r="Q295" s="207"/>
      <c r="R295" s="207"/>
      <c r="S295" s="207"/>
      <c r="T295" s="20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3" t="s">
        <v>231</v>
      </c>
      <c r="AU295" s="203" t="s">
        <v>89</v>
      </c>
      <c r="AV295" s="13" t="s">
        <v>87</v>
      </c>
      <c r="AW295" s="13" t="s">
        <v>35</v>
      </c>
      <c r="AX295" s="13" t="s">
        <v>80</v>
      </c>
      <c r="AY295" s="203" t="s">
        <v>135</v>
      </c>
    </row>
    <row r="296" s="14" customFormat="1">
      <c r="A296" s="14"/>
      <c r="B296" s="209"/>
      <c r="C296" s="14"/>
      <c r="D296" s="193" t="s">
        <v>231</v>
      </c>
      <c r="E296" s="210" t="s">
        <v>1</v>
      </c>
      <c r="F296" s="211" t="s">
        <v>8</v>
      </c>
      <c r="G296" s="14"/>
      <c r="H296" s="212">
        <v>15</v>
      </c>
      <c r="I296" s="213"/>
      <c r="J296" s="14"/>
      <c r="K296" s="14"/>
      <c r="L296" s="209"/>
      <c r="M296" s="214"/>
      <c r="N296" s="215"/>
      <c r="O296" s="215"/>
      <c r="P296" s="215"/>
      <c r="Q296" s="215"/>
      <c r="R296" s="215"/>
      <c r="S296" s="215"/>
      <c r="T296" s="21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0" t="s">
        <v>231</v>
      </c>
      <c r="AU296" s="210" t="s">
        <v>89</v>
      </c>
      <c r="AV296" s="14" t="s">
        <v>89</v>
      </c>
      <c r="AW296" s="14" t="s">
        <v>35</v>
      </c>
      <c r="AX296" s="14" t="s">
        <v>80</v>
      </c>
      <c r="AY296" s="210" t="s">
        <v>135</v>
      </c>
    </row>
    <row r="297" s="15" customFormat="1">
      <c r="A297" s="15"/>
      <c r="B297" s="217"/>
      <c r="C297" s="15"/>
      <c r="D297" s="193" t="s">
        <v>231</v>
      </c>
      <c r="E297" s="218" t="s">
        <v>1</v>
      </c>
      <c r="F297" s="219" t="s">
        <v>234</v>
      </c>
      <c r="G297" s="15"/>
      <c r="H297" s="220">
        <v>15</v>
      </c>
      <c r="I297" s="221"/>
      <c r="J297" s="15"/>
      <c r="K297" s="15"/>
      <c r="L297" s="217"/>
      <c r="M297" s="222"/>
      <c r="N297" s="223"/>
      <c r="O297" s="223"/>
      <c r="P297" s="223"/>
      <c r="Q297" s="223"/>
      <c r="R297" s="223"/>
      <c r="S297" s="223"/>
      <c r="T297" s="22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18" t="s">
        <v>231</v>
      </c>
      <c r="AU297" s="218" t="s">
        <v>89</v>
      </c>
      <c r="AV297" s="15" t="s">
        <v>134</v>
      </c>
      <c r="AW297" s="15" t="s">
        <v>35</v>
      </c>
      <c r="AX297" s="15" t="s">
        <v>87</v>
      </c>
      <c r="AY297" s="218" t="s">
        <v>135</v>
      </c>
    </row>
    <row r="298" s="2" customFormat="1" ht="16.5" customHeight="1">
      <c r="A298" s="38"/>
      <c r="B298" s="179"/>
      <c r="C298" s="227" t="s">
        <v>406</v>
      </c>
      <c r="D298" s="227" t="s">
        <v>334</v>
      </c>
      <c r="E298" s="228" t="s">
        <v>1049</v>
      </c>
      <c r="F298" s="229" t="s">
        <v>1050</v>
      </c>
      <c r="G298" s="230" t="s">
        <v>342</v>
      </c>
      <c r="H298" s="231">
        <v>15.449999999999999</v>
      </c>
      <c r="I298" s="232"/>
      <c r="J298" s="233">
        <f>ROUND(I298*H298,2)</f>
        <v>0</v>
      </c>
      <c r="K298" s="229" t="s">
        <v>228</v>
      </c>
      <c r="L298" s="234"/>
      <c r="M298" s="235" t="s">
        <v>1</v>
      </c>
      <c r="N298" s="236" t="s">
        <v>45</v>
      </c>
      <c r="O298" s="77"/>
      <c r="P298" s="189">
        <f>O298*H298</f>
        <v>0</v>
      </c>
      <c r="Q298" s="189">
        <v>0.045999999999999999</v>
      </c>
      <c r="R298" s="189">
        <f>Q298*H298</f>
        <v>0.7107</v>
      </c>
      <c r="S298" s="189">
        <v>0</v>
      </c>
      <c r="T298" s="19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1" t="s">
        <v>173</v>
      </c>
      <c r="AT298" s="191" t="s">
        <v>334</v>
      </c>
      <c r="AU298" s="191" t="s">
        <v>89</v>
      </c>
      <c r="AY298" s="19" t="s">
        <v>135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87</v>
      </c>
      <c r="BK298" s="192">
        <f>ROUND(I298*H298,2)</f>
        <v>0</v>
      </c>
      <c r="BL298" s="19" t="s">
        <v>134</v>
      </c>
      <c r="BM298" s="191" t="s">
        <v>1051</v>
      </c>
    </row>
    <row r="299" s="2" customFormat="1">
      <c r="A299" s="38"/>
      <c r="B299" s="39"/>
      <c r="C299" s="38"/>
      <c r="D299" s="193" t="s">
        <v>143</v>
      </c>
      <c r="E299" s="38"/>
      <c r="F299" s="194" t="s">
        <v>1050</v>
      </c>
      <c r="G299" s="38"/>
      <c r="H299" s="38"/>
      <c r="I299" s="195"/>
      <c r="J299" s="38"/>
      <c r="K299" s="38"/>
      <c r="L299" s="39"/>
      <c r="M299" s="196"/>
      <c r="N299" s="197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143</v>
      </c>
      <c r="AU299" s="19" t="s">
        <v>89</v>
      </c>
    </row>
    <row r="300" s="14" customFormat="1">
      <c r="A300" s="14"/>
      <c r="B300" s="209"/>
      <c r="C300" s="14"/>
      <c r="D300" s="193" t="s">
        <v>231</v>
      </c>
      <c r="E300" s="210" t="s">
        <v>1</v>
      </c>
      <c r="F300" s="211" t="s">
        <v>1052</v>
      </c>
      <c r="G300" s="14"/>
      <c r="H300" s="212">
        <v>15.449999999999999</v>
      </c>
      <c r="I300" s="213"/>
      <c r="J300" s="14"/>
      <c r="K300" s="14"/>
      <c r="L300" s="209"/>
      <c r="M300" s="214"/>
      <c r="N300" s="215"/>
      <c r="O300" s="215"/>
      <c r="P300" s="215"/>
      <c r="Q300" s="215"/>
      <c r="R300" s="215"/>
      <c r="S300" s="215"/>
      <c r="T300" s="21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10" t="s">
        <v>231</v>
      </c>
      <c r="AU300" s="210" t="s">
        <v>89</v>
      </c>
      <c r="AV300" s="14" t="s">
        <v>89</v>
      </c>
      <c r="AW300" s="14" t="s">
        <v>35</v>
      </c>
      <c r="AX300" s="14" t="s">
        <v>80</v>
      </c>
      <c r="AY300" s="210" t="s">
        <v>135</v>
      </c>
    </row>
    <row r="301" s="15" customFormat="1">
      <c r="A301" s="15"/>
      <c r="B301" s="217"/>
      <c r="C301" s="15"/>
      <c r="D301" s="193" t="s">
        <v>231</v>
      </c>
      <c r="E301" s="218" t="s">
        <v>1</v>
      </c>
      <c r="F301" s="219" t="s">
        <v>234</v>
      </c>
      <c r="G301" s="15"/>
      <c r="H301" s="220">
        <v>15.449999999999999</v>
      </c>
      <c r="I301" s="221"/>
      <c r="J301" s="15"/>
      <c r="K301" s="15"/>
      <c r="L301" s="217"/>
      <c r="M301" s="222"/>
      <c r="N301" s="223"/>
      <c r="O301" s="223"/>
      <c r="P301" s="223"/>
      <c r="Q301" s="223"/>
      <c r="R301" s="223"/>
      <c r="S301" s="223"/>
      <c r="T301" s="22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8" t="s">
        <v>231</v>
      </c>
      <c r="AU301" s="218" t="s">
        <v>89</v>
      </c>
      <c r="AV301" s="15" t="s">
        <v>134</v>
      </c>
      <c r="AW301" s="15" t="s">
        <v>35</v>
      </c>
      <c r="AX301" s="15" t="s">
        <v>87</v>
      </c>
      <c r="AY301" s="218" t="s">
        <v>135</v>
      </c>
    </row>
    <row r="302" s="2" customFormat="1" ht="24.15" customHeight="1">
      <c r="A302" s="38"/>
      <c r="B302" s="179"/>
      <c r="C302" s="180" t="s">
        <v>414</v>
      </c>
      <c r="D302" s="180" t="s">
        <v>138</v>
      </c>
      <c r="E302" s="181" t="s">
        <v>1053</v>
      </c>
      <c r="F302" s="182" t="s">
        <v>1054</v>
      </c>
      <c r="G302" s="183" t="s">
        <v>243</v>
      </c>
      <c r="H302" s="184">
        <v>7.3600000000000003</v>
      </c>
      <c r="I302" s="185"/>
      <c r="J302" s="186">
        <f>ROUND(I302*H302,2)</f>
        <v>0</v>
      </c>
      <c r="K302" s="182" t="s">
        <v>228</v>
      </c>
      <c r="L302" s="39"/>
      <c r="M302" s="187" t="s">
        <v>1</v>
      </c>
      <c r="N302" s="188" t="s">
        <v>45</v>
      </c>
      <c r="O302" s="77"/>
      <c r="P302" s="189">
        <f>O302*H302</f>
        <v>0</v>
      </c>
      <c r="Q302" s="189">
        <v>2.2563399999999998</v>
      </c>
      <c r="R302" s="189">
        <f>Q302*H302</f>
        <v>16.606662399999998</v>
      </c>
      <c r="S302" s="189">
        <v>0</v>
      </c>
      <c r="T302" s="19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1" t="s">
        <v>134</v>
      </c>
      <c r="AT302" s="191" t="s">
        <v>138</v>
      </c>
      <c r="AU302" s="191" t="s">
        <v>89</v>
      </c>
      <c r="AY302" s="19" t="s">
        <v>135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87</v>
      </c>
      <c r="BK302" s="192">
        <f>ROUND(I302*H302,2)</f>
        <v>0</v>
      </c>
      <c r="BL302" s="19" t="s">
        <v>134</v>
      </c>
      <c r="BM302" s="191" t="s">
        <v>1055</v>
      </c>
    </row>
    <row r="303" s="2" customFormat="1">
      <c r="A303" s="38"/>
      <c r="B303" s="39"/>
      <c r="C303" s="38"/>
      <c r="D303" s="193" t="s">
        <v>143</v>
      </c>
      <c r="E303" s="38"/>
      <c r="F303" s="194" t="s">
        <v>1056</v>
      </c>
      <c r="G303" s="38"/>
      <c r="H303" s="38"/>
      <c r="I303" s="195"/>
      <c r="J303" s="38"/>
      <c r="K303" s="38"/>
      <c r="L303" s="39"/>
      <c r="M303" s="196"/>
      <c r="N303" s="197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143</v>
      </c>
      <c r="AU303" s="19" t="s">
        <v>89</v>
      </c>
    </row>
    <row r="304" s="13" customFormat="1">
      <c r="A304" s="13"/>
      <c r="B304" s="202"/>
      <c r="C304" s="13"/>
      <c r="D304" s="193" t="s">
        <v>231</v>
      </c>
      <c r="E304" s="203" t="s">
        <v>1</v>
      </c>
      <c r="F304" s="204" t="s">
        <v>960</v>
      </c>
      <c r="G304" s="13"/>
      <c r="H304" s="203" t="s">
        <v>1</v>
      </c>
      <c r="I304" s="205"/>
      <c r="J304" s="13"/>
      <c r="K304" s="13"/>
      <c r="L304" s="202"/>
      <c r="M304" s="206"/>
      <c r="N304" s="207"/>
      <c r="O304" s="207"/>
      <c r="P304" s="207"/>
      <c r="Q304" s="207"/>
      <c r="R304" s="207"/>
      <c r="S304" s="207"/>
      <c r="T304" s="20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3" t="s">
        <v>231</v>
      </c>
      <c r="AU304" s="203" t="s">
        <v>89</v>
      </c>
      <c r="AV304" s="13" t="s">
        <v>87</v>
      </c>
      <c r="AW304" s="13" t="s">
        <v>35</v>
      </c>
      <c r="AX304" s="13" t="s">
        <v>80</v>
      </c>
      <c r="AY304" s="203" t="s">
        <v>135</v>
      </c>
    </row>
    <row r="305" s="14" customFormat="1">
      <c r="A305" s="14"/>
      <c r="B305" s="209"/>
      <c r="C305" s="14"/>
      <c r="D305" s="193" t="s">
        <v>231</v>
      </c>
      <c r="E305" s="210" t="s">
        <v>1</v>
      </c>
      <c r="F305" s="211" t="s">
        <v>1057</v>
      </c>
      <c r="G305" s="14"/>
      <c r="H305" s="212">
        <v>7.3600000000000003</v>
      </c>
      <c r="I305" s="213"/>
      <c r="J305" s="14"/>
      <c r="K305" s="14"/>
      <c r="L305" s="209"/>
      <c r="M305" s="214"/>
      <c r="N305" s="215"/>
      <c r="O305" s="215"/>
      <c r="P305" s="215"/>
      <c r="Q305" s="215"/>
      <c r="R305" s="215"/>
      <c r="S305" s="215"/>
      <c r="T305" s="21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10" t="s">
        <v>231</v>
      </c>
      <c r="AU305" s="210" t="s">
        <v>89</v>
      </c>
      <c r="AV305" s="14" t="s">
        <v>89</v>
      </c>
      <c r="AW305" s="14" t="s">
        <v>35</v>
      </c>
      <c r="AX305" s="14" t="s">
        <v>80</v>
      </c>
      <c r="AY305" s="210" t="s">
        <v>135</v>
      </c>
    </row>
    <row r="306" s="15" customFormat="1">
      <c r="A306" s="15"/>
      <c r="B306" s="217"/>
      <c r="C306" s="15"/>
      <c r="D306" s="193" t="s">
        <v>231</v>
      </c>
      <c r="E306" s="218" t="s">
        <v>1</v>
      </c>
      <c r="F306" s="219" t="s">
        <v>234</v>
      </c>
      <c r="G306" s="15"/>
      <c r="H306" s="220">
        <v>7.3600000000000003</v>
      </c>
      <c r="I306" s="221"/>
      <c r="J306" s="15"/>
      <c r="K306" s="15"/>
      <c r="L306" s="217"/>
      <c r="M306" s="222"/>
      <c r="N306" s="223"/>
      <c r="O306" s="223"/>
      <c r="P306" s="223"/>
      <c r="Q306" s="223"/>
      <c r="R306" s="223"/>
      <c r="S306" s="223"/>
      <c r="T306" s="22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18" t="s">
        <v>231</v>
      </c>
      <c r="AU306" s="218" t="s">
        <v>89</v>
      </c>
      <c r="AV306" s="15" t="s">
        <v>134</v>
      </c>
      <c r="AW306" s="15" t="s">
        <v>35</v>
      </c>
      <c r="AX306" s="15" t="s">
        <v>87</v>
      </c>
      <c r="AY306" s="218" t="s">
        <v>135</v>
      </c>
    </row>
    <row r="307" s="2" customFormat="1" ht="24.15" customHeight="1">
      <c r="A307" s="38"/>
      <c r="B307" s="179"/>
      <c r="C307" s="180" t="s">
        <v>421</v>
      </c>
      <c r="D307" s="180" t="s">
        <v>138</v>
      </c>
      <c r="E307" s="181" t="s">
        <v>1058</v>
      </c>
      <c r="F307" s="182" t="s">
        <v>1059</v>
      </c>
      <c r="G307" s="183" t="s">
        <v>342</v>
      </c>
      <c r="H307" s="184">
        <v>92</v>
      </c>
      <c r="I307" s="185"/>
      <c r="J307" s="186">
        <f>ROUND(I307*H307,2)</f>
        <v>0</v>
      </c>
      <c r="K307" s="182" t="s">
        <v>228</v>
      </c>
      <c r="L307" s="39"/>
      <c r="M307" s="187" t="s">
        <v>1</v>
      </c>
      <c r="N307" s="188" t="s">
        <v>45</v>
      </c>
      <c r="O307" s="77"/>
      <c r="P307" s="189">
        <f>O307*H307</f>
        <v>0</v>
      </c>
      <c r="Q307" s="189">
        <v>0.16370999999999999</v>
      </c>
      <c r="R307" s="189">
        <f>Q307*H307</f>
        <v>15.06132</v>
      </c>
      <c r="S307" s="189">
        <v>0</v>
      </c>
      <c r="T307" s="19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1" t="s">
        <v>134</v>
      </c>
      <c r="AT307" s="191" t="s">
        <v>138</v>
      </c>
      <c r="AU307" s="191" t="s">
        <v>89</v>
      </c>
      <c r="AY307" s="19" t="s">
        <v>135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87</v>
      </c>
      <c r="BK307" s="192">
        <f>ROUND(I307*H307,2)</f>
        <v>0</v>
      </c>
      <c r="BL307" s="19" t="s">
        <v>134</v>
      </c>
      <c r="BM307" s="191" t="s">
        <v>1060</v>
      </c>
    </row>
    <row r="308" s="2" customFormat="1">
      <c r="A308" s="38"/>
      <c r="B308" s="39"/>
      <c r="C308" s="38"/>
      <c r="D308" s="193" t="s">
        <v>143</v>
      </c>
      <c r="E308" s="38"/>
      <c r="F308" s="194" t="s">
        <v>1061</v>
      </c>
      <c r="G308" s="38"/>
      <c r="H308" s="38"/>
      <c r="I308" s="195"/>
      <c r="J308" s="38"/>
      <c r="K308" s="38"/>
      <c r="L308" s="39"/>
      <c r="M308" s="196"/>
      <c r="N308" s="197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143</v>
      </c>
      <c r="AU308" s="19" t="s">
        <v>89</v>
      </c>
    </row>
    <row r="309" s="13" customFormat="1">
      <c r="A309" s="13"/>
      <c r="B309" s="202"/>
      <c r="C309" s="13"/>
      <c r="D309" s="193" t="s">
        <v>231</v>
      </c>
      <c r="E309" s="203" t="s">
        <v>1</v>
      </c>
      <c r="F309" s="204" t="s">
        <v>960</v>
      </c>
      <c r="G309" s="13"/>
      <c r="H309" s="203" t="s">
        <v>1</v>
      </c>
      <c r="I309" s="205"/>
      <c r="J309" s="13"/>
      <c r="K309" s="13"/>
      <c r="L309" s="202"/>
      <c r="M309" s="206"/>
      <c r="N309" s="207"/>
      <c r="O309" s="207"/>
      <c r="P309" s="207"/>
      <c r="Q309" s="207"/>
      <c r="R309" s="207"/>
      <c r="S309" s="207"/>
      <c r="T309" s="20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3" t="s">
        <v>231</v>
      </c>
      <c r="AU309" s="203" t="s">
        <v>89</v>
      </c>
      <c r="AV309" s="13" t="s">
        <v>87</v>
      </c>
      <c r="AW309" s="13" t="s">
        <v>35</v>
      </c>
      <c r="AX309" s="13" t="s">
        <v>80</v>
      </c>
      <c r="AY309" s="203" t="s">
        <v>135</v>
      </c>
    </row>
    <row r="310" s="14" customFormat="1">
      <c r="A310" s="14"/>
      <c r="B310" s="209"/>
      <c r="C310" s="14"/>
      <c r="D310" s="193" t="s">
        <v>231</v>
      </c>
      <c r="E310" s="210" t="s">
        <v>1</v>
      </c>
      <c r="F310" s="211" t="s">
        <v>816</v>
      </c>
      <c r="G310" s="14"/>
      <c r="H310" s="212">
        <v>92</v>
      </c>
      <c r="I310" s="213"/>
      <c r="J310" s="14"/>
      <c r="K310" s="14"/>
      <c r="L310" s="209"/>
      <c r="M310" s="214"/>
      <c r="N310" s="215"/>
      <c r="O310" s="215"/>
      <c r="P310" s="215"/>
      <c r="Q310" s="215"/>
      <c r="R310" s="215"/>
      <c r="S310" s="215"/>
      <c r="T310" s="21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10" t="s">
        <v>231</v>
      </c>
      <c r="AU310" s="210" t="s">
        <v>89</v>
      </c>
      <c r="AV310" s="14" t="s">
        <v>89</v>
      </c>
      <c r="AW310" s="14" t="s">
        <v>35</v>
      </c>
      <c r="AX310" s="14" t="s">
        <v>80</v>
      </c>
      <c r="AY310" s="210" t="s">
        <v>135</v>
      </c>
    </row>
    <row r="311" s="15" customFormat="1">
      <c r="A311" s="15"/>
      <c r="B311" s="217"/>
      <c r="C311" s="15"/>
      <c r="D311" s="193" t="s">
        <v>231</v>
      </c>
      <c r="E311" s="218" t="s">
        <v>1</v>
      </c>
      <c r="F311" s="219" t="s">
        <v>234</v>
      </c>
      <c r="G311" s="15"/>
      <c r="H311" s="220">
        <v>92</v>
      </c>
      <c r="I311" s="221"/>
      <c r="J311" s="15"/>
      <c r="K311" s="15"/>
      <c r="L311" s="217"/>
      <c r="M311" s="222"/>
      <c r="N311" s="223"/>
      <c r="O311" s="223"/>
      <c r="P311" s="223"/>
      <c r="Q311" s="223"/>
      <c r="R311" s="223"/>
      <c r="S311" s="223"/>
      <c r="T311" s="22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8" t="s">
        <v>231</v>
      </c>
      <c r="AU311" s="218" t="s">
        <v>89</v>
      </c>
      <c r="AV311" s="15" t="s">
        <v>134</v>
      </c>
      <c r="AW311" s="15" t="s">
        <v>35</v>
      </c>
      <c r="AX311" s="15" t="s">
        <v>87</v>
      </c>
      <c r="AY311" s="218" t="s">
        <v>135</v>
      </c>
    </row>
    <row r="312" s="2" customFormat="1" ht="16.5" customHeight="1">
      <c r="A312" s="38"/>
      <c r="B312" s="179"/>
      <c r="C312" s="227" t="s">
        <v>426</v>
      </c>
      <c r="D312" s="227" t="s">
        <v>334</v>
      </c>
      <c r="E312" s="228" t="s">
        <v>1062</v>
      </c>
      <c r="F312" s="229" t="s">
        <v>1063</v>
      </c>
      <c r="G312" s="230" t="s">
        <v>342</v>
      </c>
      <c r="H312" s="231">
        <v>94.760000000000005</v>
      </c>
      <c r="I312" s="232"/>
      <c r="J312" s="233">
        <f>ROUND(I312*H312,2)</f>
        <v>0</v>
      </c>
      <c r="K312" s="229" t="s">
        <v>228</v>
      </c>
      <c r="L312" s="234"/>
      <c r="M312" s="235" t="s">
        <v>1</v>
      </c>
      <c r="N312" s="236" t="s">
        <v>45</v>
      </c>
      <c r="O312" s="77"/>
      <c r="P312" s="189">
        <f>O312*H312</f>
        <v>0</v>
      </c>
      <c r="Q312" s="189">
        <v>0.13400000000000001</v>
      </c>
      <c r="R312" s="189">
        <f>Q312*H312</f>
        <v>12.697840000000001</v>
      </c>
      <c r="S312" s="189">
        <v>0</v>
      </c>
      <c r="T312" s="19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1" t="s">
        <v>173</v>
      </c>
      <c r="AT312" s="191" t="s">
        <v>334</v>
      </c>
      <c r="AU312" s="191" t="s">
        <v>89</v>
      </c>
      <c r="AY312" s="19" t="s">
        <v>135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87</v>
      </c>
      <c r="BK312" s="192">
        <f>ROUND(I312*H312,2)</f>
        <v>0</v>
      </c>
      <c r="BL312" s="19" t="s">
        <v>134</v>
      </c>
      <c r="BM312" s="191" t="s">
        <v>1064</v>
      </c>
    </row>
    <row r="313" s="14" customFormat="1">
      <c r="A313" s="14"/>
      <c r="B313" s="209"/>
      <c r="C313" s="14"/>
      <c r="D313" s="193" t="s">
        <v>231</v>
      </c>
      <c r="E313" s="210" t="s">
        <v>1</v>
      </c>
      <c r="F313" s="211" t="s">
        <v>1065</v>
      </c>
      <c r="G313" s="14"/>
      <c r="H313" s="212">
        <v>94.760000000000005</v>
      </c>
      <c r="I313" s="213"/>
      <c r="J313" s="14"/>
      <c r="K313" s="14"/>
      <c r="L313" s="209"/>
      <c r="M313" s="214"/>
      <c r="N313" s="215"/>
      <c r="O313" s="215"/>
      <c r="P313" s="215"/>
      <c r="Q313" s="215"/>
      <c r="R313" s="215"/>
      <c r="S313" s="215"/>
      <c r="T313" s="21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10" t="s">
        <v>231</v>
      </c>
      <c r="AU313" s="210" t="s">
        <v>89</v>
      </c>
      <c r="AV313" s="14" t="s">
        <v>89</v>
      </c>
      <c r="AW313" s="14" t="s">
        <v>35</v>
      </c>
      <c r="AX313" s="14" t="s">
        <v>80</v>
      </c>
      <c r="AY313" s="210" t="s">
        <v>135</v>
      </c>
    </row>
    <row r="314" s="15" customFormat="1">
      <c r="A314" s="15"/>
      <c r="B314" s="217"/>
      <c r="C314" s="15"/>
      <c r="D314" s="193" t="s">
        <v>231</v>
      </c>
      <c r="E314" s="218" t="s">
        <v>1</v>
      </c>
      <c r="F314" s="219" t="s">
        <v>234</v>
      </c>
      <c r="G314" s="15"/>
      <c r="H314" s="220">
        <v>94.760000000000005</v>
      </c>
      <c r="I314" s="221"/>
      <c r="J314" s="15"/>
      <c r="K314" s="15"/>
      <c r="L314" s="217"/>
      <c r="M314" s="222"/>
      <c r="N314" s="223"/>
      <c r="O314" s="223"/>
      <c r="P314" s="223"/>
      <c r="Q314" s="223"/>
      <c r="R314" s="223"/>
      <c r="S314" s="223"/>
      <c r="T314" s="22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18" t="s">
        <v>231</v>
      </c>
      <c r="AU314" s="218" t="s">
        <v>89</v>
      </c>
      <c r="AV314" s="15" t="s">
        <v>134</v>
      </c>
      <c r="AW314" s="15" t="s">
        <v>35</v>
      </c>
      <c r="AX314" s="15" t="s">
        <v>87</v>
      </c>
      <c r="AY314" s="218" t="s">
        <v>135</v>
      </c>
    </row>
    <row r="315" s="2" customFormat="1" ht="37.8" customHeight="1">
      <c r="A315" s="38"/>
      <c r="B315" s="179"/>
      <c r="C315" s="180" t="s">
        <v>434</v>
      </c>
      <c r="D315" s="180" t="s">
        <v>138</v>
      </c>
      <c r="E315" s="181" t="s">
        <v>1066</v>
      </c>
      <c r="F315" s="182" t="s">
        <v>1067</v>
      </c>
      <c r="G315" s="183" t="s">
        <v>342</v>
      </c>
      <c r="H315" s="184">
        <v>15.32</v>
      </c>
      <c r="I315" s="185"/>
      <c r="J315" s="186">
        <f>ROUND(I315*H315,2)</f>
        <v>0</v>
      </c>
      <c r="K315" s="182" t="s">
        <v>228</v>
      </c>
      <c r="L315" s="39"/>
      <c r="M315" s="187" t="s">
        <v>1</v>
      </c>
      <c r="N315" s="188" t="s">
        <v>45</v>
      </c>
      <c r="O315" s="77"/>
      <c r="P315" s="189">
        <f>O315*H315</f>
        <v>0</v>
      </c>
      <c r="Q315" s="189">
        <v>0.43819000000000002</v>
      </c>
      <c r="R315" s="189">
        <f>Q315*H315</f>
        <v>6.7130708000000006</v>
      </c>
      <c r="S315" s="189">
        <v>0</v>
      </c>
      <c r="T315" s="19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1" t="s">
        <v>134</v>
      </c>
      <c r="AT315" s="191" t="s">
        <v>138</v>
      </c>
      <c r="AU315" s="191" t="s">
        <v>89</v>
      </c>
      <c r="AY315" s="19" t="s">
        <v>135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87</v>
      </c>
      <c r="BK315" s="192">
        <f>ROUND(I315*H315,2)</f>
        <v>0</v>
      </c>
      <c r="BL315" s="19" t="s">
        <v>134</v>
      </c>
      <c r="BM315" s="191" t="s">
        <v>1068</v>
      </c>
    </row>
    <row r="316" s="2" customFormat="1">
      <c r="A316" s="38"/>
      <c r="B316" s="39"/>
      <c r="C316" s="38"/>
      <c r="D316" s="193" t="s">
        <v>143</v>
      </c>
      <c r="E316" s="38"/>
      <c r="F316" s="194" t="s">
        <v>1069</v>
      </c>
      <c r="G316" s="38"/>
      <c r="H316" s="38"/>
      <c r="I316" s="195"/>
      <c r="J316" s="38"/>
      <c r="K316" s="38"/>
      <c r="L316" s="39"/>
      <c r="M316" s="196"/>
      <c r="N316" s="197"/>
      <c r="O316" s="77"/>
      <c r="P316" s="77"/>
      <c r="Q316" s="77"/>
      <c r="R316" s="77"/>
      <c r="S316" s="77"/>
      <c r="T316" s="7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143</v>
      </c>
      <c r="AU316" s="19" t="s">
        <v>89</v>
      </c>
    </row>
    <row r="317" s="2" customFormat="1" ht="33" customHeight="1">
      <c r="A317" s="38"/>
      <c r="B317" s="179"/>
      <c r="C317" s="227" t="s">
        <v>443</v>
      </c>
      <c r="D317" s="227" t="s">
        <v>334</v>
      </c>
      <c r="E317" s="228" t="s">
        <v>1070</v>
      </c>
      <c r="F317" s="229" t="s">
        <v>1071</v>
      </c>
      <c r="G317" s="230" t="s">
        <v>342</v>
      </c>
      <c r="H317" s="231">
        <v>14</v>
      </c>
      <c r="I317" s="232"/>
      <c r="J317" s="233">
        <f>ROUND(I317*H317,2)</f>
        <v>0</v>
      </c>
      <c r="K317" s="229" t="s">
        <v>228</v>
      </c>
      <c r="L317" s="234"/>
      <c r="M317" s="235" t="s">
        <v>1</v>
      </c>
      <c r="N317" s="236" t="s">
        <v>45</v>
      </c>
      <c r="O317" s="77"/>
      <c r="P317" s="189">
        <f>O317*H317</f>
        <v>0</v>
      </c>
      <c r="Q317" s="189">
        <v>0.092119999999999994</v>
      </c>
      <c r="R317" s="189">
        <f>Q317*H317</f>
        <v>1.2896799999999999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173</v>
      </c>
      <c r="AT317" s="191" t="s">
        <v>334</v>
      </c>
      <c r="AU317" s="191" t="s">
        <v>89</v>
      </c>
      <c r="AY317" s="19" t="s">
        <v>135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87</v>
      </c>
      <c r="BK317" s="192">
        <f>ROUND(I317*H317,2)</f>
        <v>0</v>
      </c>
      <c r="BL317" s="19" t="s">
        <v>134</v>
      </c>
      <c r="BM317" s="191" t="s">
        <v>1072</v>
      </c>
    </row>
    <row r="318" s="2" customFormat="1">
      <c r="A318" s="38"/>
      <c r="B318" s="39"/>
      <c r="C318" s="38"/>
      <c r="D318" s="193" t="s">
        <v>143</v>
      </c>
      <c r="E318" s="38"/>
      <c r="F318" s="194" t="s">
        <v>1071</v>
      </c>
      <c r="G318" s="38"/>
      <c r="H318" s="38"/>
      <c r="I318" s="195"/>
      <c r="J318" s="38"/>
      <c r="K318" s="38"/>
      <c r="L318" s="39"/>
      <c r="M318" s="196"/>
      <c r="N318" s="197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143</v>
      </c>
      <c r="AU318" s="19" t="s">
        <v>89</v>
      </c>
    </row>
    <row r="319" s="2" customFormat="1" ht="33" customHeight="1">
      <c r="A319" s="38"/>
      <c r="B319" s="179"/>
      <c r="C319" s="227" t="s">
        <v>452</v>
      </c>
      <c r="D319" s="227" t="s">
        <v>334</v>
      </c>
      <c r="E319" s="228" t="s">
        <v>1073</v>
      </c>
      <c r="F319" s="229" t="s">
        <v>1074</v>
      </c>
      <c r="G319" s="230" t="s">
        <v>342</v>
      </c>
      <c r="H319" s="231">
        <v>1</v>
      </c>
      <c r="I319" s="232"/>
      <c r="J319" s="233">
        <f>ROUND(I319*H319,2)</f>
        <v>0</v>
      </c>
      <c r="K319" s="229" t="s">
        <v>228</v>
      </c>
      <c r="L319" s="234"/>
      <c r="M319" s="235" t="s">
        <v>1</v>
      </c>
      <c r="N319" s="236" t="s">
        <v>45</v>
      </c>
      <c r="O319" s="77"/>
      <c r="P319" s="189">
        <f>O319*H319</f>
        <v>0</v>
      </c>
      <c r="Q319" s="189">
        <v>0.074999999999999997</v>
      </c>
      <c r="R319" s="189">
        <f>Q319*H319</f>
        <v>0.074999999999999997</v>
      </c>
      <c r="S319" s="189">
        <v>0</v>
      </c>
      <c r="T319" s="19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1" t="s">
        <v>173</v>
      </c>
      <c r="AT319" s="191" t="s">
        <v>334</v>
      </c>
      <c r="AU319" s="191" t="s">
        <v>89</v>
      </c>
      <c r="AY319" s="19" t="s">
        <v>135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9" t="s">
        <v>87</v>
      </c>
      <c r="BK319" s="192">
        <f>ROUND(I319*H319,2)</f>
        <v>0</v>
      </c>
      <c r="BL319" s="19" t="s">
        <v>134</v>
      </c>
      <c r="BM319" s="191" t="s">
        <v>1075</v>
      </c>
    </row>
    <row r="320" s="2" customFormat="1">
      <c r="A320" s="38"/>
      <c r="B320" s="39"/>
      <c r="C320" s="38"/>
      <c r="D320" s="193" t="s">
        <v>143</v>
      </c>
      <c r="E320" s="38"/>
      <c r="F320" s="194" t="s">
        <v>1074</v>
      </c>
      <c r="G320" s="38"/>
      <c r="H320" s="38"/>
      <c r="I320" s="195"/>
      <c r="J320" s="38"/>
      <c r="K320" s="38"/>
      <c r="L320" s="39"/>
      <c r="M320" s="196"/>
      <c r="N320" s="197"/>
      <c r="O320" s="77"/>
      <c r="P320" s="77"/>
      <c r="Q320" s="77"/>
      <c r="R320" s="77"/>
      <c r="S320" s="77"/>
      <c r="T320" s="7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9" t="s">
        <v>143</v>
      </c>
      <c r="AU320" s="19" t="s">
        <v>89</v>
      </c>
    </row>
    <row r="321" s="2" customFormat="1" ht="44.25" customHeight="1">
      <c r="A321" s="38"/>
      <c r="B321" s="179"/>
      <c r="C321" s="227" t="s">
        <v>458</v>
      </c>
      <c r="D321" s="227" t="s">
        <v>334</v>
      </c>
      <c r="E321" s="228" t="s">
        <v>1076</v>
      </c>
      <c r="F321" s="229" t="s">
        <v>1077</v>
      </c>
      <c r="G321" s="230" t="s">
        <v>223</v>
      </c>
      <c r="H321" s="231">
        <v>1</v>
      </c>
      <c r="I321" s="232"/>
      <c r="J321" s="233">
        <f>ROUND(I321*H321,2)</f>
        <v>0</v>
      </c>
      <c r="K321" s="229" t="s">
        <v>228</v>
      </c>
      <c r="L321" s="234"/>
      <c r="M321" s="235" t="s">
        <v>1</v>
      </c>
      <c r="N321" s="236" t="s">
        <v>45</v>
      </c>
      <c r="O321" s="77"/>
      <c r="P321" s="189">
        <f>O321*H321</f>
        <v>0</v>
      </c>
      <c r="Q321" s="189">
        <v>0.031899999999999998</v>
      </c>
      <c r="R321" s="189">
        <f>Q321*H321</f>
        <v>0.031899999999999998</v>
      </c>
      <c r="S321" s="189">
        <v>0</v>
      </c>
      <c r="T321" s="19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1" t="s">
        <v>173</v>
      </c>
      <c r="AT321" s="191" t="s">
        <v>334</v>
      </c>
      <c r="AU321" s="191" t="s">
        <v>89</v>
      </c>
      <c r="AY321" s="19" t="s">
        <v>135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9" t="s">
        <v>87</v>
      </c>
      <c r="BK321" s="192">
        <f>ROUND(I321*H321,2)</f>
        <v>0</v>
      </c>
      <c r="BL321" s="19" t="s">
        <v>134</v>
      </c>
      <c r="BM321" s="191" t="s">
        <v>1078</v>
      </c>
    </row>
    <row r="322" s="2" customFormat="1">
      <c r="A322" s="38"/>
      <c r="B322" s="39"/>
      <c r="C322" s="38"/>
      <c r="D322" s="193" t="s">
        <v>143</v>
      </c>
      <c r="E322" s="38"/>
      <c r="F322" s="194" t="s">
        <v>1077</v>
      </c>
      <c r="G322" s="38"/>
      <c r="H322" s="38"/>
      <c r="I322" s="195"/>
      <c r="J322" s="38"/>
      <c r="K322" s="38"/>
      <c r="L322" s="39"/>
      <c r="M322" s="196"/>
      <c r="N322" s="197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143</v>
      </c>
      <c r="AU322" s="19" t="s">
        <v>89</v>
      </c>
    </row>
    <row r="323" s="2" customFormat="1" ht="49.05" customHeight="1">
      <c r="A323" s="38"/>
      <c r="B323" s="179"/>
      <c r="C323" s="227" t="s">
        <v>463</v>
      </c>
      <c r="D323" s="227" t="s">
        <v>334</v>
      </c>
      <c r="E323" s="228" t="s">
        <v>1079</v>
      </c>
      <c r="F323" s="229" t="s">
        <v>1080</v>
      </c>
      <c r="G323" s="230" t="s">
        <v>223</v>
      </c>
      <c r="H323" s="231">
        <v>1</v>
      </c>
      <c r="I323" s="232"/>
      <c r="J323" s="233">
        <f>ROUND(I323*H323,2)</f>
        <v>0</v>
      </c>
      <c r="K323" s="229" t="s">
        <v>228</v>
      </c>
      <c r="L323" s="234"/>
      <c r="M323" s="235" t="s">
        <v>1</v>
      </c>
      <c r="N323" s="236" t="s">
        <v>45</v>
      </c>
      <c r="O323" s="77"/>
      <c r="P323" s="189">
        <f>O323*H323</f>
        <v>0</v>
      </c>
      <c r="Q323" s="189">
        <v>0.026499999999999999</v>
      </c>
      <c r="R323" s="189">
        <f>Q323*H323</f>
        <v>0.026499999999999999</v>
      </c>
      <c r="S323" s="189">
        <v>0</v>
      </c>
      <c r="T323" s="19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1" t="s">
        <v>173</v>
      </c>
      <c r="AT323" s="191" t="s">
        <v>334</v>
      </c>
      <c r="AU323" s="191" t="s">
        <v>89</v>
      </c>
      <c r="AY323" s="19" t="s">
        <v>135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87</v>
      </c>
      <c r="BK323" s="192">
        <f>ROUND(I323*H323,2)</f>
        <v>0</v>
      </c>
      <c r="BL323" s="19" t="s">
        <v>134</v>
      </c>
      <c r="BM323" s="191" t="s">
        <v>1081</v>
      </c>
    </row>
    <row r="324" s="2" customFormat="1" ht="24.15" customHeight="1">
      <c r="A324" s="38"/>
      <c r="B324" s="179"/>
      <c r="C324" s="227" t="s">
        <v>470</v>
      </c>
      <c r="D324" s="227" t="s">
        <v>334</v>
      </c>
      <c r="E324" s="228" t="s">
        <v>1082</v>
      </c>
      <c r="F324" s="229" t="s">
        <v>1083</v>
      </c>
      <c r="G324" s="230" t="s">
        <v>223</v>
      </c>
      <c r="H324" s="231">
        <v>1</v>
      </c>
      <c r="I324" s="232"/>
      <c r="J324" s="233">
        <f>ROUND(I324*H324,2)</f>
        <v>0</v>
      </c>
      <c r="K324" s="229" t="s">
        <v>228</v>
      </c>
      <c r="L324" s="234"/>
      <c r="M324" s="235" t="s">
        <v>1</v>
      </c>
      <c r="N324" s="236" t="s">
        <v>45</v>
      </c>
      <c r="O324" s="77"/>
      <c r="P324" s="189">
        <f>O324*H324</f>
        <v>0</v>
      </c>
      <c r="Q324" s="189">
        <v>0.00052999999999999998</v>
      </c>
      <c r="R324" s="189">
        <f>Q324*H324</f>
        <v>0.00052999999999999998</v>
      </c>
      <c r="S324" s="189">
        <v>0</v>
      </c>
      <c r="T324" s="19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1" t="s">
        <v>173</v>
      </c>
      <c r="AT324" s="191" t="s">
        <v>334</v>
      </c>
      <c r="AU324" s="191" t="s">
        <v>89</v>
      </c>
      <c r="AY324" s="19" t="s">
        <v>135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87</v>
      </c>
      <c r="BK324" s="192">
        <f>ROUND(I324*H324,2)</f>
        <v>0</v>
      </c>
      <c r="BL324" s="19" t="s">
        <v>134</v>
      </c>
      <c r="BM324" s="191" t="s">
        <v>1084</v>
      </c>
    </row>
    <row r="325" s="2" customFormat="1">
      <c r="A325" s="38"/>
      <c r="B325" s="39"/>
      <c r="C325" s="38"/>
      <c r="D325" s="193" t="s">
        <v>143</v>
      </c>
      <c r="E325" s="38"/>
      <c r="F325" s="194" t="s">
        <v>1083</v>
      </c>
      <c r="G325" s="38"/>
      <c r="H325" s="38"/>
      <c r="I325" s="195"/>
      <c r="J325" s="38"/>
      <c r="K325" s="38"/>
      <c r="L325" s="39"/>
      <c r="M325" s="196"/>
      <c r="N325" s="197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143</v>
      </c>
      <c r="AU325" s="19" t="s">
        <v>89</v>
      </c>
    </row>
    <row r="326" s="2" customFormat="1" ht="37.8" customHeight="1">
      <c r="A326" s="38"/>
      <c r="B326" s="179"/>
      <c r="C326" s="227" t="s">
        <v>478</v>
      </c>
      <c r="D326" s="227" t="s">
        <v>334</v>
      </c>
      <c r="E326" s="228" t="s">
        <v>1085</v>
      </c>
      <c r="F326" s="229" t="s">
        <v>1086</v>
      </c>
      <c r="G326" s="230" t="s">
        <v>223</v>
      </c>
      <c r="H326" s="231">
        <v>2</v>
      </c>
      <c r="I326" s="232"/>
      <c r="J326" s="233">
        <f>ROUND(I326*H326,2)</f>
        <v>0</v>
      </c>
      <c r="K326" s="229" t="s">
        <v>228</v>
      </c>
      <c r="L326" s="234"/>
      <c r="M326" s="235" t="s">
        <v>1</v>
      </c>
      <c r="N326" s="236" t="s">
        <v>45</v>
      </c>
      <c r="O326" s="77"/>
      <c r="P326" s="189">
        <f>O326*H326</f>
        <v>0</v>
      </c>
      <c r="Q326" s="189">
        <v>0.037999999999999999</v>
      </c>
      <c r="R326" s="189">
        <f>Q326*H326</f>
        <v>0.075999999999999998</v>
      </c>
      <c r="S326" s="189">
        <v>0</v>
      </c>
      <c r="T326" s="19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1" t="s">
        <v>173</v>
      </c>
      <c r="AT326" s="191" t="s">
        <v>334</v>
      </c>
      <c r="AU326" s="191" t="s">
        <v>89</v>
      </c>
      <c r="AY326" s="19" t="s">
        <v>135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87</v>
      </c>
      <c r="BK326" s="192">
        <f>ROUND(I326*H326,2)</f>
        <v>0</v>
      </c>
      <c r="BL326" s="19" t="s">
        <v>134</v>
      </c>
      <c r="BM326" s="191" t="s">
        <v>1087</v>
      </c>
    </row>
    <row r="327" s="2" customFormat="1">
      <c r="A327" s="38"/>
      <c r="B327" s="39"/>
      <c r="C327" s="38"/>
      <c r="D327" s="193" t="s">
        <v>143</v>
      </c>
      <c r="E327" s="38"/>
      <c r="F327" s="194" t="s">
        <v>1086</v>
      </c>
      <c r="G327" s="38"/>
      <c r="H327" s="38"/>
      <c r="I327" s="195"/>
      <c r="J327" s="38"/>
      <c r="K327" s="38"/>
      <c r="L327" s="39"/>
      <c r="M327" s="196"/>
      <c r="N327" s="197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143</v>
      </c>
      <c r="AU327" s="19" t="s">
        <v>89</v>
      </c>
    </row>
    <row r="328" s="12" customFormat="1" ht="22.8" customHeight="1">
      <c r="A328" s="12"/>
      <c r="B328" s="166"/>
      <c r="C328" s="12"/>
      <c r="D328" s="167" t="s">
        <v>79</v>
      </c>
      <c r="E328" s="177" t="s">
        <v>609</v>
      </c>
      <c r="F328" s="177" t="s">
        <v>610</v>
      </c>
      <c r="G328" s="12"/>
      <c r="H328" s="12"/>
      <c r="I328" s="169"/>
      <c r="J328" s="178">
        <f>BK328</f>
        <v>0</v>
      </c>
      <c r="K328" s="12"/>
      <c r="L328" s="166"/>
      <c r="M328" s="171"/>
      <c r="N328" s="172"/>
      <c r="O328" s="172"/>
      <c r="P328" s="173">
        <f>SUM(P329:P338)</f>
        <v>0</v>
      </c>
      <c r="Q328" s="172"/>
      <c r="R328" s="173">
        <f>SUM(R329:R338)</f>
        <v>0</v>
      </c>
      <c r="S328" s="172"/>
      <c r="T328" s="174">
        <f>SUM(T329:T338)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67" t="s">
        <v>87</v>
      </c>
      <c r="AT328" s="175" t="s">
        <v>79</v>
      </c>
      <c r="AU328" s="175" t="s">
        <v>87</v>
      </c>
      <c r="AY328" s="167" t="s">
        <v>135</v>
      </c>
      <c r="BK328" s="176">
        <f>SUM(BK329:BK338)</f>
        <v>0</v>
      </c>
    </row>
    <row r="329" s="2" customFormat="1" ht="21.75" customHeight="1">
      <c r="A329" s="38"/>
      <c r="B329" s="179"/>
      <c r="C329" s="180" t="s">
        <v>483</v>
      </c>
      <c r="D329" s="180" t="s">
        <v>138</v>
      </c>
      <c r="E329" s="181" t="s">
        <v>612</v>
      </c>
      <c r="F329" s="182" t="s">
        <v>613</v>
      </c>
      <c r="G329" s="183" t="s">
        <v>437</v>
      </c>
      <c r="H329" s="184">
        <v>17.920000000000002</v>
      </c>
      <c r="I329" s="185"/>
      <c r="J329" s="186">
        <f>ROUND(I329*H329,2)</f>
        <v>0</v>
      </c>
      <c r="K329" s="182" t="s">
        <v>228</v>
      </c>
      <c r="L329" s="39"/>
      <c r="M329" s="187" t="s">
        <v>1</v>
      </c>
      <c r="N329" s="188" t="s">
        <v>45</v>
      </c>
      <c r="O329" s="77"/>
      <c r="P329" s="189">
        <f>O329*H329</f>
        <v>0</v>
      </c>
      <c r="Q329" s="189">
        <v>0</v>
      </c>
      <c r="R329" s="189">
        <f>Q329*H329</f>
        <v>0</v>
      </c>
      <c r="S329" s="189">
        <v>0</v>
      </c>
      <c r="T329" s="19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1" t="s">
        <v>134</v>
      </c>
      <c r="AT329" s="191" t="s">
        <v>138</v>
      </c>
      <c r="AU329" s="191" t="s">
        <v>89</v>
      </c>
      <c r="AY329" s="19" t="s">
        <v>135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87</v>
      </c>
      <c r="BK329" s="192">
        <f>ROUND(I329*H329,2)</f>
        <v>0</v>
      </c>
      <c r="BL329" s="19" t="s">
        <v>134</v>
      </c>
      <c r="BM329" s="191" t="s">
        <v>1088</v>
      </c>
    </row>
    <row r="330" s="2" customFormat="1">
      <c r="A330" s="38"/>
      <c r="B330" s="39"/>
      <c r="C330" s="38"/>
      <c r="D330" s="193" t="s">
        <v>143</v>
      </c>
      <c r="E330" s="38"/>
      <c r="F330" s="194" t="s">
        <v>615</v>
      </c>
      <c r="G330" s="38"/>
      <c r="H330" s="38"/>
      <c r="I330" s="195"/>
      <c r="J330" s="38"/>
      <c r="K330" s="38"/>
      <c r="L330" s="39"/>
      <c r="M330" s="196"/>
      <c r="N330" s="197"/>
      <c r="O330" s="77"/>
      <c r="P330" s="77"/>
      <c r="Q330" s="77"/>
      <c r="R330" s="77"/>
      <c r="S330" s="77"/>
      <c r="T330" s="7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143</v>
      </c>
      <c r="AU330" s="19" t="s">
        <v>89</v>
      </c>
    </row>
    <row r="331" s="2" customFormat="1" ht="24.15" customHeight="1">
      <c r="A331" s="38"/>
      <c r="B331" s="179"/>
      <c r="C331" s="180" t="s">
        <v>489</v>
      </c>
      <c r="D331" s="180" t="s">
        <v>138</v>
      </c>
      <c r="E331" s="181" t="s">
        <v>617</v>
      </c>
      <c r="F331" s="182" t="s">
        <v>618</v>
      </c>
      <c r="G331" s="183" t="s">
        <v>437</v>
      </c>
      <c r="H331" s="184">
        <v>609.27999999999997</v>
      </c>
      <c r="I331" s="185"/>
      <c r="J331" s="186">
        <f>ROUND(I331*H331,2)</f>
        <v>0</v>
      </c>
      <c r="K331" s="182" t="s">
        <v>228</v>
      </c>
      <c r="L331" s="39"/>
      <c r="M331" s="187" t="s">
        <v>1</v>
      </c>
      <c r="N331" s="188" t="s">
        <v>45</v>
      </c>
      <c r="O331" s="77"/>
      <c r="P331" s="189">
        <f>O331*H331</f>
        <v>0</v>
      </c>
      <c r="Q331" s="189">
        <v>0</v>
      </c>
      <c r="R331" s="189">
        <f>Q331*H331</f>
        <v>0</v>
      </c>
      <c r="S331" s="189">
        <v>0</v>
      </c>
      <c r="T331" s="19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1" t="s">
        <v>134</v>
      </c>
      <c r="AT331" s="191" t="s">
        <v>138</v>
      </c>
      <c r="AU331" s="191" t="s">
        <v>89</v>
      </c>
      <c r="AY331" s="19" t="s">
        <v>135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87</v>
      </c>
      <c r="BK331" s="192">
        <f>ROUND(I331*H331,2)</f>
        <v>0</v>
      </c>
      <c r="BL331" s="19" t="s">
        <v>134</v>
      </c>
      <c r="BM331" s="191" t="s">
        <v>1089</v>
      </c>
    </row>
    <row r="332" s="2" customFormat="1">
      <c r="A332" s="38"/>
      <c r="B332" s="39"/>
      <c r="C332" s="38"/>
      <c r="D332" s="193" t="s">
        <v>143</v>
      </c>
      <c r="E332" s="38"/>
      <c r="F332" s="194" t="s">
        <v>620</v>
      </c>
      <c r="G332" s="38"/>
      <c r="H332" s="38"/>
      <c r="I332" s="195"/>
      <c r="J332" s="38"/>
      <c r="K332" s="38"/>
      <c r="L332" s="39"/>
      <c r="M332" s="196"/>
      <c r="N332" s="197"/>
      <c r="O332" s="77"/>
      <c r="P332" s="77"/>
      <c r="Q332" s="77"/>
      <c r="R332" s="77"/>
      <c r="S332" s="77"/>
      <c r="T332" s="7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143</v>
      </c>
      <c r="AU332" s="19" t="s">
        <v>89</v>
      </c>
    </row>
    <row r="333" s="14" customFormat="1">
      <c r="A333" s="14"/>
      <c r="B333" s="209"/>
      <c r="C333" s="14"/>
      <c r="D333" s="193" t="s">
        <v>231</v>
      </c>
      <c r="E333" s="210" t="s">
        <v>1</v>
      </c>
      <c r="F333" s="211" t="s">
        <v>1090</v>
      </c>
      <c r="G333" s="14"/>
      <c r="H333" s="212">
        <v>609.27999999999997</v>
      </c>
      <c r="I333" s="213"/>
      <c r="J333" s="14"/>
      <c r="K333" s="14"/>
      <c r="L333" s="209"/>
      <c r="M333" s="214"/>
      <c r="N333" s="215"/>
      <c r="O333" s="215"/>
      <c r="P333" s="215"/>
      <c r="Q333" s="215"/>
      <c r="R333" s="215"/>
      <c r="S333" s="215"/>
      <c r="T333" s="21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0" t="s">
        <v>231</v>
      </c>
      <c r="AU333" s="210" t="s">
        <v>89</v>
      </c>
      <c r="AV333" s="14" t="s">
        <v>89</v>
      </c>
      <c r="AW333" s="14" t="s">
        <v>35</v>
      </c>
      <c r="AX333" s="14" t="s">
        <v>80</v>
      </c>
      <c r="AY333" s="210" t="s">
        <v>135</v>
      </c>
    </row>
    <row r="334" s="15" customFormat="1">
      <c r="A334" s="15"/>
      <c r="B334" s="217"/>
      <c r="C334" s="15"/>
      <c r="D334" s="193" t="s">
        <v>231</v>
      </c>
      <c r="E334" s="218" t="s">
        <v>1</v>
      </c>
      <c r="F334" s="219" t="s">
        <v>234</v>
      </c>
      <c r="G334" s="15"/>
      <c r="H334" s="220">
        <v>609.27999999999997</v>
      </c>
      <c r="I334" s="221"/>
      <c r="J334" s="15"/>
      <c r="K334" s="15"/>
      <c r="L334" s="217"/>
      <c r="M334" s="222"/>
      <c r="N334" s="223"/>
      <c r="O334" s="223"/>
      <c r="P334" s="223"/>
      <c r="Q334" s="223"/>
      <c r="R334" s="223"/>
      <c r="S334" s="223"/>
      <c r="T334" s="22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18" t="s">
        <v>231</v>
      </c>
      <c r="AU334" s="218" t="s">
        <v>89</v>
      </c>
      <c r="AV334" s="15" t="s">
        <v>134</v>
      </c>
      <c r="AW334" s="15" t="s">
        <v>35</v>
      </c>
      <c r="AX334" s="15" t="s">
        <v>87</v>
      </c>
      <c r="AY334" s="218" t="s">
        <v>135</v>
      </c>
    </row>
    <row r="335" s="2" customFormat="1" ht="33" customHeight="1">
      <c r="A335" s="38"/>
      <c r="B335" s="179"/>
      <c r="C335" s="180" t="s">
        <v>491</v>
      </c>
      <c r="D335" s="180" t="s">
        <v>138</v>
      </c>
      <c r="E335" s="181" t="s">
        <v>628</v>
      </c>
      <c r="F335" s="182" t="s">
        <v>629</v>
      </c>
      <c r="G335" s="183" t="s">
        <v>437</v>
      </c>
      <c r="H335" s="184">
        <v>6.3200000000000003</v>
      </c>
      <c r="I335" s="185"/>
      <c r="J335" s="186">
        <f>ROUND(I335*H335,2)</f>
        <v>0</v>
      </c>
      <c r="K335" s="182" t="s">
        <v>228</v>
      </c>
      <c r="L335" s="39"/>
      <c r="M335" s="187" t="s">
        <v>1</v>
      </c>
      <c r="N335" s="188" t="s">
        <v>45</v>
      </c>
      <c r="O335" s="77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134</v>
      </c>
      <c r="AT335" s="191" t="s">
        <v>138</v>
      </c>
      <c r="AU335" s="191" t="s">
        <v>89</v>
      </c>
      <c r="AY335" s="19" t="s">
        <v>135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87</v>
      </c>
      <c r="BK335" s="192">
        <f>ROUND(I335*H335,2)</f>
        <v>0</v>
      </c>
      <c r="BL335" s="19" t="s">
        <v>134</v>
      </c>
      <c r="BM335" s="191" t="s">
        <v>1091</v>
      </c>
    </row>
    <row r="336" s="2" customFormat="1">
      <c r="A336" s="38"/>
      <c r="B336" s="39"/>
      <c r="C336" s="38"/>
      <c r="D336" s="193" t="s">
        <v>143</v>
      </c>
      <c r="E336" s="38"/>
      <c r="F336" s="194" t="s">
        <v>631</v>
      </c>
      <c r="G336" s="38"/>
      <c r="H336" s="38"/>
      <c r="I336" s="195"/>
      <c r="J336" s="38"/>
      <c r="K336" s="38"/>
      <c r="L336" s="39"/>
      <c r="M336" s="196"/>
      <c r="N336" s="197"/>
      <c r="O336" s="77"/>
      <c r="P336" s="77"/>
      <c r="Q336" s="77"/>
      <c r="R336" s="77"/>
      <c r="S336" s="77"/>
      <c r="T336" s="7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143</v>
      </c>
      <c r="AU336" s="19" t="s">
        <v>89</v>
      </c>
    </row>
    <row r="337" s="2" customFormat="1" ht="24.15" customHeight="1">
      <c r="A337" s="38"/>
      <c r="B337" s="179"/>
      <c r="C337" s="180" t="s">
        <v>496</v>
      </c>
      <c r="D337" s="180" t="s">
        <v>138</v>
      </c>
      <c r="E337" s="181" t="s">
        <v>633</v>
      </c>
      <c r="F337" s="182" t="s">
        <v>634</v>
      </c>
      <c r="G337" s="183" t="s">
        <v>437</v>
      </c>
      <c r="H337" s="184">
        <v>11.6</v>
      </c>
      <c r="I337" s="185"/>
      <c r="J337" s="186">
        <f>ROUND(I337*H337,2)</f>
        <v>0</v>
      </c>
      <c r="K337" s="182" t="s">
        <v>228</v>
      </c>
      <c r="L337" s="39"/>
      <c r="M337" s="187" t="s">
        <v>1</v>
      </c>
      <c r="N337" s="188" t="s">
        <v>45</v>
      </c>
      <c r="O337" s="77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1" t="s">
        <v>134</v>
      </c>
      <c r="AT337" s="191" t="s">
        <v>138</v>
      </c>
      <c r="AU337" s="191" t="s">
        <v>89</v>
      </c>
      <c r="AY337" s="19" t="s">
        <v>135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87</v>
      </c>
      <c r="BK337" s="192">
        <f>ROUND(I337*H337,2)</f>
        <v>0</v>
      </c>
      <c r="BL337" s="19" t="s">
        <v>134</v>
      </c>
      <c r="BM337" s="191" t="s">
        <v>1092</v>
      </c>
    </row>
    <row r="338" s="2" customFormat="1">
      <c r="A338" s="38"/>
      <c r="B338" s="39"/>
      <c r="C338" s="38"/>
      <c r="D338" s="193" t="s">
        <v>143</v>
      </c>
      <c r="E338" s="38"/>
      <c r="F338" s="194" t="s">
        <v>636</v>
      </c>
      <c r="G338" s="38"/>
      <c r="H338" s="38"/>
      <c r="I338" s="195"/>
      <c r="J338" s="38"/>
      <c r="K338" s="38"/>
      <c r="L338" s="39"/>
      <c r="M338" s="196"/>
      <c r="N338" s="197"/>
      <c r="O338" s="77"/>
      <c r="P338" s="77"/>
      <c r="Q338" s="77"/>
      <c r="R338" s="77"/>
      <c r="S338" s="77"/>
      <c r="T338" s="7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9" t="s">
        <v>143</v>
      </c>
      <c r="AU338" s="19" t="s">
        <v>89</v>
      </c>
    </row>
    <row r="339" s="12" customFormat="1" ht="22.8" customHeight="1">
      <c r="A339" s="12"/>
      <c r="B339" s="166"/>
      <c r="C339" s="12"/>
      <c r="D339" s="167" t="s">
        <v>79</v>
      </c>
      <c r="E339" s="177" t="s">
        <v>639</v>
      </c>
      <c r="F339" s="177" t="s">
        <v>640</v>
      </c>
      <c r="G339" s="12"/>
      <c r="H339" s="12"/>
      <c r="I339" s="169"/>
      <c r="J339" s="178">
        <f>BK339</f>
        <v>0</v>
      </c>
      <c r="K339" s="12"/>
      <c r="L339" s="166"/>
      <c r="M339" s="171"/>
      <c r="N339" s="172"/>
      <c r="O339" s="172"/>
      <c r="P339" s="173">
        <f>SUM(P340:P341)</f>
        <v>0</v>
      </c>
      <c r="Q339" s="172"/>
      <c r="R339" s="173">
        <f>SUM(R340:R341)</f>
        <v>0</v>
      </c>
      <c r="S339" s="172"/>
      <c r="T339" s="174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67" t="s">
        <v>87</v>
      </c>
      <c r="AT339" s="175" t="s">
        <v>79</v>
      </c>
      <c r="AU339" s="175" t="s">
        <v>87</v>
      </c>
      <c r="AY339" s="167" t="s">
        <v>135</v>
      </c>
      <c r="BK339" s="176">
        <f>SUM(BK340:BK341)</f>
        <v>0</v>
      </c>
    </row>
    <row r="340" s="2" customFormat="1" ht="33" customHeight="1">
      <c r="A340" s="38"/>
      <c r="B340" s="179"/>
      <c r="C340" s="180" t="s">
        <v>501</v>
      </c>
      <c r="D340" s="180" t="s">
        <v>138</v>
      </c>
      <c r="E340" s="181" t="s">
        <v>1093</v>
      </c>
      <c r="F340" s="182" t="s">
        <v>1094</v>
      </c>
      <c r="G340" s="183" t="s">
        <v>437</v>
      </c>
      <c r="H340" s="184">
        <v>1038.6990000000001</v>
      </c>
      <c r="I340" s="185"/>
      <c r="J340" s="186">
        <f>ROUND(I340*H340,2)</f>
        <v>0</v>
      </c>
      <c r="K340" s="182" t="s">
        <v>228</v>
      </c>
      <c r="L340" s="39"/>
      <c r="M340" s="187" t="s">
        <v>1</v>
      </c>
      <c r="N340" s="188" t="s">
        <v>45</v>
      </c>
      <c r="O340" s="77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1" t="s">
        <v>134</v>
      </c>
      <c r="AT340" s="191" t="s">
        <v>138</v>
      </c>
      <c r="AU340" s="191" t="s">
        <v>89</v>
      </c>
      <c r="AY340" s="19" t="s">
        <v>135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87</v>
      </c>
      <c r="BK340" s="192">
        <f>ROUND(I340*H340,2)</f>
        <v>0</v>
      </c>
      <c r="BL340" s="19" t="s">
        <v>134</v>
      </c>
      <c r="BM340" s="191" t="s">
        <v>1095</v>
      </c>
    </row>
    <row r="341" s="2" customFormat="1">
      <c r="A341" s="38"/>
      <c r="B341" s="39"/>
      <c r="C341" s="38"/>
      <c r="D341" s="193" t="s">
        <v>143</v>
      </c>
      <c r="E341" s="38"/>
      <c r="F341" s="194" t="s">
        <v>1096</v>
      </c>
      <c r="G341" s="38"/>
      <c r="H341" s="38"/>
      <c r="I341" s="195"/>
      <c r="J341" s="38"/>
      <c r="K341" s="38"/>
      <c r="L341" s="39"/>
      <c r="M341" s="198"/>
      <c r="N341" s="199"/>
      <c r="O341" s="200"/>
      <c r="P341" s="200"/>
      <c r="Q341" s="200"/>
      <c r="R341" s="200"/>
      <c r="S341" s="200"/>
      <c r="T341" s="201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143</v>
      </c>
      <c r="AU341" s="19" t="s">
        <v>89</v>
      </c>
    </row>
    <row r="342" s="2" customFormat="1" ht="6.96" customHeight="1">
      <c r="A342" s="38"/>
      <c r="B342" s="60"/>
      <c r="C342" s="61"/>
      <c r="D342" s="61"/>
      <c r="E342" s="61"/>
      <c r="F342" s="61"/>
      <c r="G342" s="61"/>
      <c r="H342" s="61"/>
      <c r="I342" s="61"/>
      <c r="J342" s="61"/>
      <c r="K342" s="61"/>
      <c r="L342" s="39"/>
      <c r="M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</sheetData>
  <autoFilter ref="C126:K3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2023-10-02T09:58:27Z</dcterms:created>
  <dcterms:modified xsi:type="dcterms:W3CDTF">2023-10-02T09:58:32Z</dcterms:modified>
</cp:coreProperties>
</file>